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12"/>
  <workbookPr codeName="ThisWorkbook"/>
  <mc:AlternateContent xmlns:mc="http://schemas.openxmlformats.org/markup-compatibility/2006">
    <mc:Choice Requires="x15">
      <x15ac:absPath xmlns:x15ac="http://schemas.microsoft.com/office/spreadsheetml/2010/11/ac" url="C:\Users\LEONARDO MURILLO\Desktop\SEDTOLIMA 2026\AJUSTE PRESUPUESTAL PROYECTO SUAREZ 2026 VIGENCIA\"/>
    </mc:Choice>
  </mc:AlternateContent>
  <xr:revisionPtr revIDLastSave="2" documentId="13_ncr:1_{455DB2E7-D43D-4421-9C1A-0BE892678FCA}" xr6:coauthVersionLast="47" xr6:coauthVersionMax="47" xr10:uidLastSave="{7156FCF3-FDFE-41EA-BEB2-D14EAB91EA24}"/>
  <bookViews>
    <workbookView xWindow="-120" yWindow="-120" windowWidth="20730" windowHeight="1104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(Entidad)'!$I$11:$I$526</definedName>
    <definedName name="_xlnm._FilterDatabase" localSheetId="1" hidden="1">'PROPUESTA ECONOMICA(Proponente)'!$I$11:$I$526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(Entidad)'!$A$1:$M$540</definedName>
    <definedName name="_xlnm.Print_Area" localSheetId="1">'PROPUESTA ECONOMICA(Proponente)'!$A$1:$M$540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(Entidad)'!$K$536</definedName>
    <definedName name="solver_lhs1" localSheetId="1" hidden="1">'PROPUESTA ECONOMICA(Proponente)'!$K$536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(Entidad)'!$K$536</definedName>
    <definedName name="solver_opt" localSheetId="1" hidden="1">'PROPUESTA ECONOMICA(Proponente)'!$K$536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(Entidad)'!$K$537</definedName>
    <definedName name="solver_rhs1" localSheetId="1" hidden="1">'PROPUESTA ECONOMICA(Proponente)'!$K$537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26" i="270" l="1"/>
  <c r="K521" i="270"/>
  <c r="K520" i="270"/>
  <c r="K515" i="270"/>
  <c r="K516" i="270" s="1"/>
  <c r="K517" i="270" s="1"/>
  <c r="K510" i="270"/>
  <c r="K509" i="270"/>
  <c r="K508" i="270"/>
  <c r="K507" i="270"/>
  <c r="K506" i="270"/>
  <c r="K505" i="270"/>
  <c r="K504" i="270"/>
  <c r="K503" i="270"/>
  <c r="K502" i="270"/>
  <c r="K501" i="270"/>
  <c r="K500" i="270"/>
  <c r="K499" i="270"/>
  <c r="K498" i="270"/>
  <c r="K497" i="270"/>
  <c r="K496" i="270"/>
  <c r="K495" i="270"/>
  <c r="K494" i="270"/>
  <c r="K493" i="270"/>
  <c r="K492" i="270"/>
  <c r="K491" i="270"/>
  <c r="K490" i="270"/>
  <c r="K489" i="270"/>
  <c r="K488" i="270"/>
  <c r="K487" i="270"/>
  <c r="K486" i="270"/>
  <c r="K485" i="270"/>
  <c r="K484" i="270"/>
  <c r="K479" i="270"/>
  <c r="K478" i="270"/>
  <c r="K477" i="270"/>
  <c r="K476" i="270"/>
  <c r="K475" i="270"/>
  <c r="K474" i="270"/>
  <c r="K473" i="270"/>
  <c r="K472" i="270"/>
  <c r="K480" i="270" s="1"/>
  <c r="K481" i="270" s="1"/>
  <c r="O481" i="270" s="1"/>
  <c r="K467" i="270"/>
  <c r="K466" i="270"/>
  <c r="K465" i="270"/>
  <c r="K464" i="270"/>
  <c r="K463" i="270"/>
  <c r="K462" i="270"/>
  <c r="K461" i="270"/>
  <c r="K460" i="270"/>
  <c r="K459" i="270"/>
  <c r="K458" i="270"/>
  <c r="K457" i="270"/>
  <c r="K456" i="270"/>
  <c r="K455" i="270"/>
  <c r="K454" i="270"/>
  <c r="K453" i="270"/>
  <c r="K452" i="270"/>
  <c r="K451" i="270"/>
  <c r="K450" i="270"/>
  <c r="K449" i="270"/>
  <c r="K448" i="270"/>
  <c r="K447" i="270"/>
  <c r="K446" i="270"/>
  <c r="K445" i="270"/>
  <c r="K444" i="270"/>
  <c r="K443" i="270"/>
  <c r="K442" i="270"/>
  <c r="K441" i="270"/>
  <c r="K440" i="270"/>
  <c r="K439" i="270"/>
  <c r="K438" i="270"/>
  <c r="K437" i="270"/>
  <c r="K436" i="270"/>
  <c r="C436" i="270"/>
  <c r="C437" i="270" s="1"/>
  <c r="C438" i="270" s="1"/>
  <c r="C439" i="270" s="1"/>
  <c r="C440" i="270" s="1"/>
  <c r="C441" i="270" s="1"/>
  <c r="C442" i="270" s="1"/>
  <c r="C443" i="270" s="1"/>
  <c r="C444" i="270" s="1"/>
  <c r="C445" i="270" s="1"/>
  <c r="C446" i="270" s="1"/>
  <c r="C447" i="270" s="1"/>
  <c r="C448" i="270" s="1"/>
  <c r="C449" i="270" s="1"/>
  <c r="C450" i="270" s="1"/>
  <c r="C451" i="270" s="1"/>
  <c r="C452" i="270" s="1"/>
  <c r="C453" i="270" s="1"/>
  <c r="C454" i="270" s="1"/>
  <c r="C455" i="270" s="1"/>
  <c r="C456" i="270" s="1"/>
  <c r="C457" i="270" s="1"/>
  <c r="C458" i="270" s="1"/>
  <c r="C459" i="270" s="1"/>
  <c r="C460" i="270" s="1"/>
  <c r="C461" i="270" s="1"/>
  <c r="C462" i="270" s="1"/>
  <c r="C463" i="270" s="1"/>
  <c r="C464" i="270" s="1"/>
  <c r="C465" i="270" s="1"/>
  <c r="C466" i="270" s="1"/>
  <c r="C467" i="270" s="1"/>
  <c r="K435" i="270"/>
  <c r="C435" i="270"/>
  <c r="K434" i="270"/>
  <c r="K433" i="270"/>
  <c r="K432" i="270"/>
  <c r="K431" i="270"/>
  <c r="K430" i="270"/>
  <c r="K429" i="270"/>
  <c r="K428" i="270"/>
  <c r="K427" i="270"/>
  <c r="C427" i="270"/>
  <c r="C428" i="270" s="1"/>
  <c r="C429" i="270" s="1"/>
  <c r="C430" i="270" s="1"/>
  <c r="C431" i="270" s="1"/>
  <c r="C432" i="270" s="1"/>
  <c r="C433" i="270" s="1"/>
  <c r="K426" i="270"/>
  <c r="C426" i="270"/>
  <c r="K425" i="270"/>
  <c r="K420" i="270"/>
  <c r="K419" i="270"/>
  <c r="K418" i="270"/>
  <c r="K417" i="270"/>
  <c r="K416" i="270"/>
  <c r="K415" i="270"/>
  <c r="K414" i="270"/>
  <c r="K413" i="270"/>
  <c r="K410" i="270"/>
  <c r="K409" i="270"/>
  <c r="K408" i="270"/>
  <c r="K411" i="270" s="1"/>
  <c r="K405" i="270"/>
  <c r="K406" i="270" s="1"/>
  <c r="K404" i="270"/>
  <c r="K401" i="270"/>
  <c r="K400" i="270"/>
  <c r="K399" i="270"/>
  <c r="K398" i="270"/>
  <c r="K397" i="270"/>
  <c r="K396" i="270"/>
  <c r="K395" i="270"/>
  <c r="K390" i="270"/>
  <c r="K389" i="270"/>
  <c r="K388" i="270"/>
  <c r="K387" i="270"/>
  <c r="K384" i="270"/>
  <c r="K383" i="270"/>
  <c r="K382" i="270"/>
  <c r="K381" i="270"/>
  <c r="K380" i="270"/>
  <c r="K379" i="270"/>
  <c r="K378" i="270"/>
  <c r="K377" i="270"/>
  <c r="K376" i="270"/>
  <c r="K373" i="270"/>
  <c r="K372" i="270"/>
  <c r="K371" i="270"/>
  <c r="K368" i="270"/>
  <c r="K367" i="270"/>
  <c r="K366" i="270"/>
  <c r="K369" i="270" s="1"/>
  <c r="K365" i="270"/>
  <c r="K362" i="270"/>
  <c r="K361" i="270"/>
  <c r="K360" i="270"/>
  <c r="K359" i="270"/>
  <c r="K358" i="270"/>
  <c r="K357" i="270"/>
  <c r="K363" i="270" s="1"/>
  <c r="K354" i="270"/>
  <c r="K353" i="270"/>
  <c r="K352" i="270"/>
  <c r="K351" i="270"/>
  <c r="K355" i="270" s="1"/>
  <c r="K348" i="270"/>
  <c r="K347" i="270"/>
  <c r="K349" i="270" s="1"/>
  <c r="K344" i="270"/>
  <c r="K345" i="270" s="1"/>
  <c r="K343" i="270"/>
  <c r="K342" i="270"/>
  <c r="K339" i="270"/>
  <c r="K340" i="270" s="1"/>
  <c r="K336" i="270"/>
  <c r="K335" i="270"/>
  <c r="K334" i="270"/>
  <c r="K331" i="270"/>
  <c r="K330" i="270"/>
  <c r="K329" i="270"/>
  <c r="K328" i="270"/>
  <c r="K332" i="270" s="1"/>
  <c r="K325" i="270"/>
  <c r="K324" i="270"/>
  <c r="K326" i="270" s="1"/>
  <c r="K321" i="270"/>
  <c r="K322" i="270" s="1"/>
  <c r="K316" i="270"/>
  <c r="K315" i="270"/>
  <c r="K314" i="270"/>
  <c r="K311" i="270"/>
  <c r="K310" i="270"/>
  <c r="K309" i="270"/>
  <c r="K308" i="270"/>
  <c r="K307" i="270"/>
  <c r="K306" i="270"/>
  <c r="K305" i="270"/>
  <c r="K304" i="270"/>
  <c r="K303" i="270"/>
  <c r="K302" i="270"/>
  <c r="K301" i="270"/>
  <c r="K312" i="270" s="1"/>
  <c r="K298" i="270"/>
  <c r="K297" i="270"/>
  <c r="K296" i="270"/>
  <c r="K293" i="270"/>
  <c r="K292" i="270"/>
  <c r="K291" i="270"/>
  <c r="K290" i="270"/>
  <c r="K294" i="270" s="1"/>
  <c r="K287" i="270"/>
  <c r="K286" i="270"/>
  <c r="K285" i="270"/>
  <c r="K284" i="270"/>
  <c r="K288" i="270" s="1"/>
  <c r="K281" i="270"/>
  <c r="K280" i="270"/>
  <c r="K279" i="270"/>
  <c r="K278" i="270"/>
  <c r="K282" i="270" s="1"/>
  <c r="K275" i="270"/>
  <c r="K274" i="270"/>
  <c r="K276" i="270" s="1"/>
  <c r="K271" i="270"/>
  <c r="K270" i="270"/>
  <c r="K269" i="270"/>
  <c r="K266" i="270"/>
  <c r="K267" i="270" s="1"/>
  <c r="K263" i="270"/>
  <c r="K262" i="270"/>
  <c r="K261" i="270"/>
  <c r="K264" i="270" s="1"/>
  <c r="K258" i="270"/>
  <c r="K257" i="270"/>
  <c r="K256" i="270"/>
  <c r="K255" i="270"/>
  <c r="K252" i="270"/>
  <c r="K251" i="270"/>
  <c r="K253" i="270" s="1"/>
  <c r="K248" i="270"/>
  <c r="K247" i="270"/>
  <c r="K249" i="270" s="1"/>
  <c r="K242" i="270"/>
  <c r="K243" i="270" s="1"/>
  <c r="K239" i="270"/>
  <c r="K238" i="270"/>
  <c r="K237" i="270"/>
  <c r="K236" i="270"/>
  <c r="K235" i="270"/>
  <c r="K234" i="270"/>
  <c r="K231" i="270"/>
  <c r="K230" i="270"/>
  <c r="K229" i="270"/>
  <c r="K226" i="270"/>
  <c r="K225" i="270"/>
  <c r="K224" i="270"/>
  <c r="K223" i="270"/>
  <c r="K220" i="270"/>
  <c r="K219" i="270"/>
  <c r="K221" i="270" s="1"/>
  <c r="K218" i="270"/>
  <c r="K217" i="270"/>
  <c r="K214" i="270"/>
  <c r="K213" i="270"/>
  <c r="K215" i="270" s="1"/>
  <c r="K212" i="270"/>
  <c r="K211" i="270"/>
  <c r="K210" i="270"/>
  <c r="K207" i="270"/>
  <c r="K206" i="270"/>
  <c r="K203" i="270"/>
  <c r="K202" i="270"/>
  <c r="K204" i="270" s="1"/>
  <c r="K201" i="270"/>
  <c r="K198" i="270"/>
  <c r="K199" i="270" s="1"/>
  <c r="K195" i="270"/>
  <c r="K194" i="270"/>
  <c r="K193" i="270"/>
  <c r="K196" i="270" s="1"/>
  <c r="K190" i="270"/>
  <c r="K189" i="270"/>
  <c r="K188" i="270"/>
  <c r="K187" i="270"/>
  <c r="K191" i="270" s="1"/>
  <c r="K184" i="270"/>
  <c r="K183" i="270"/>
  <c r="K180" i="270"/>
  <c r="K179" i="270"/>
  <c r="K174" i="270"/>
  <c r="K175" i="270" s="1"/>
  <c r="K171" i="270"/>
  <c r="K170" i="270"/>
  <c r="K169" i="270"/>
  <c r="K168" i="270"/>
  <c r="K167" i="270"/>
  <c r="K166" i="270"/>
  <c r="K163" i="270"/>
  <c r="K162" i="270"/>
  <c r="K161" i="270"/>
  <c r="K158" i="270"/>
  <c r="K157" i="270"/>
  <c r="K156" i="270"/>
  <c r="K159" i="270" s="1"/>
  <c r="K155" i="270"/>
  <c r="K152" i="270"/>
  <c r="K151" i="270"/>
  <c r="K150" i="270"/>
  <c r="K149" i="270"/>
  <c r="K146" i="270"/>
  <c r="K145" i="270"/>
  <c r="K144" i="270"/>
  <c r="K143" i="270"/>
  <c r="K142" i="270"/>
  <c r="K147" i="270" s="1"/>
  <c r="K139" i="270"/>
  <c r="K140" i="270" s="1"/>
  <c r="K138" i="270"/>
  <c r="K135" i="270"/>
  <c r="K134" i="270"/>
  <c r="K133" i="270"/>
  <c r="K130" i="270"/>
  <c r="K131" i="270" s="1"/>
  <c r="K127" i="270"/>
  <c r="K126" i="270"/>
  <c r="K125" i="270"/>
  <c r="K128" i="270" s="1"/>
  <c r="K122" i="270"/>
  <c r="K121" i="270"/>
  <c r="K120" i="270"/>
  <c r="K119" i="270"/>
  <c r="K116" i="270"/>
  <c r="K115" i="270"/>
  <c r="K112" i="270"/>
  <c r="K111" i="270"/>
  <c r="K106" i="270"/>
  <c r="K105" i="270"/>
  <c r="K104" i="270"/>
  <c r="K103" i="270"/>
  <c r="K102" i="270"/>
  <c r="K107" i="270" s="1"/>
  <c r="K99" i="270"/>
  <c r="K98" i="270"/>
  <c r="K97" i="270"/>
  <c r="K96" i="270"/>
  <c r="K95" i="270"/>
  <c r="K94" i="270"/>
  <c r="K93" i="270"/>
  <c r="K92" i="270"/>
  <c r="K91" i="270"/>
  <c r="K90" i="270"/>
  <c r="K89" i="270"/>
  <c r="K88" i="270"/>
  <c r="K87" i="270"/>
  <c r="K86" i="270"/>
  <c r="K85" i="270"/>
  <c r="K84" i="270"/>
  <c r="K83" i="270"/>
  <c r="K82" i="270"/>
  <c r="K81" i="270"/>
  <c r="K78" i="270"/>
  <c r="K77" i="270"/>
  <c r="K76" i="270"/>
  <c r="K75" i="270"/>
  <c r="K72" i="270"/>
  <c r="K71" i="270"/>
  <c r="K70" i="270"/>
  <c r="K69" i="270"/>
  <c r="K68" i="270"/>
  <c r="K73" i="270" s="1"/>
  <c r="K65" i="270"/>
  <c r="K64" i="270"/>
  <c r="K63" i="270"/>
  <c r="K62" i="270"/>
  <c r="K61" i="270"/>
  <c r="K60" i="270"/>
  <c r="K57" i="270"/>
  <c r="K56" i="270"/>
  <c r="K55" i="270"/>
  <c r="K54" i="270"/>
  <c r="K53" i="270"/>
  <c r="K52" i="270"/>
  <c r="K49" i="270"/>
  <c r="K48" i="270"/>
  <c r="K47" i="270"/>
  <c r="K44" i="270"/>
  <c r="K43" i="270"/>
  <c r="K42" i="270"/>
  <c r="K45" i="270" s="1"/>
  <c r="K39" i="270"/>
  <c r="K40" i="270" s="1"/>
  <c r="K36" i="270"/>
  <c r="K35" i="270"/>
  <c r="K34" i="270"/>
  <c r="K33" i="270"/>
  <c r="K32" i="270"/>
  <c r="K31" i="270"/>
  <c r="K28" i="270"/>
  <c r="K27" i="270"/>
  <c r="K26" i="270"/>
  <c r="K25" i="270"/>
  <c r="K22" i="270"/>
  <c r="K21" i="270"/>
  <c r="K23" i="270" s="1"/>
  <c r="K20" i="270"/>
  <c r="K19" i="270"/>
  <c r="K16" i="270"/>
  <c r="K15" i="270"/>
  <c r="K17" i="270" s="1"/>
  <c r="K146" i="265"/>
  <c r="K145" i="265"/>
  <c r="K144" i="265"/>
  <c r="K143" i="265"/>
  <c r="K142" i="265"/>
  <c r="K152" i="265"/>
  <c r="K151" i="265"/>
  <c r="K150" i="265"/>
  <c r="K149" i="265"/>
  <c r="K158" i="265"/>
  <c r="K157" i="265"/>
  <c r="K156" i="265"/>
  <c r="K155" i="265"/>
  <c r="K163" i="265"/>
  <c r="K162" i="265"/>
  <c r="K161" i="265"/>
  <c r="K171" i="265"/>
  <c r="K170" i="265"/>
  <c r="K169" i="265"/>
  <c r="K168" i="265"/>
  <c r="K167" i="265"/>
  <c r="K166" i="265"/>
  <c r="K174" i="265"/>
  <c r="K180" i="265"/>
  <c r="K179" i="265"/>
  <c r="K184" i="265"/>
  <c r="K183" i="265"/>
  <c r="K190" i="265"/>
  <c r="K189" i="265"/>
  <c r="K188" i="265"/>
  <c r="K187" i="265"/>
  <c r="K195" i="265"/>
  <c r="K194" i="265"/>
  <c r="K193" i="265"/>
  <c r="K198" i="265"/>
  <c r="K203" i="265"/>
  <c r="K202" i="265"/>
  <c r="K201" i="265"/>
  <c r="K207" i="265"/>
  <c r="K206" i="265"/>
  <c r="K214" i="265"/>
  <c r="K213" i="265"/>
  <c r="K212" i="265"/>
  <c r="K211" i="265"/>
  <c r="K210" i="265"/>
  <c r="K220" i="265"/>
  <c r="K219" i="265"/>
  <c r="K218" i="265"/>
  <c r="K217" i="265"/>
  <c r="K226" i="265"/>
  <c r="K225" i="265"/>
  <c r="K224" i="265"/>
  <c r="K223" i="265"/>
  <c r="K231" i="265"/>
  <c r="K230" i="265"/>
  <c r="K229" i="265"/>
  <c r="K238" i="265"/>
  <c r="K237" i="265"/>
  <c r="K236" i="265"/>
  <c r="K235" i="265"/>
  <c r="K234" i="265"/>
  <c r="K239" i="265"/>
  <c r="K242" i="265"/>
  <c r="K248" i="265"/>
  <c r="K247" i="265"/>
  <c r="K252" i="265"/>
  <c r="K251" i="265"/>
  <c r="K256" i="265"/>
  <c r="K257" i="265"/>
  <c r="K258" i="265"/>
  <c r="K255" i="265"/>
  <c r="K262" i="265"/>
  <c r="K263" i="265"/>
  <c r="K261" i="265"/>
  <c r="K266" i="265"/>
  <c r="K270" i="265"/>
  <c r="K271" i="265"/>
  <c r="K269" i="265"/>
  <c r="K275" i="265"/>
  <c r="K274" i="265"/>
  <c r="K279" i="265"/>
  <c r="K280" i="265"/>
  <c r="K281" i="265"/>
  <c r="K278" i="265"/>
  <c r="K285" i="265"/>
  <c r="K286" i="265"/>
  <c r="K287" i="265"/>
  <c r="K284" i="265"/>
  <c r="K291" i="265"/>
  <c r="K292" i="265"/>
  <c r="K293" i="265"/>
  <c r="K290" i="265"/>
  <c r="K297" i="265"/>
  <c r="K298" i="265"/>
  <c r="K296" i="265"/>
  <c r="K302" i="265"/>
  <c r="K303" i="265"/>
  <c r="K304" i="265"/>
  <c r="K305" i="265"/>
  <c r="K306" i="265"/>
  <c r="K307" i="265"/>
  <c r="K308" i="265"/>
  <c r="K309" i="265"/>
  <c r="K310" i="265"/>
  <c r="K311" i="265"/>
  <c r="K301" i="265"/>
  <c r="K315" i="265"/>
  <c r="K316" i="265"/>
  <c r="K314" i="265"/>
  <c r="K321" i="265"/>
  <c r="K325" i="265"/>
  <c r="K324" i="265"/>
  <c r="K329" i="265"/>
  <c r="K330" i="265"/>
  <c r="K331" i="265"/>
  <c r="K328" i="265"/>
  <c r="K335" i="265"/>
  <c r="K336" i="265"/>
  <c r="K334" i="265"/>
  <c r="K339" i="265"/>
  <c r="K343" i="265"/>
  <c r="K344" i="265"/>
  <c r="K342" i="265"/>
  <c r="K348" i="265"/>
  <c r="K347" i="265"/>
  <c r="K352" i="265"/>
  <c r="K353" i="265"/>
  <c r="K354" i="265"/>
  <c r="K351" i="265"/>
  <c r="K358" i="265"/>
  <c r="K359" i="265"/>
  <c r="K360" i="265"/>
  <c r="K361" i="265"/>
  <c r="K362" i="265"/>
  <c r="K357" i="265"/>
  <c r="K366" i="265"/>
  <c r="K367" i="265"/>
  <c r="K368" i="265"/>
  <c r="K365" i="265"/>
  <c r="K372" i="265"/>
  <c r="K373" i="265"/>
  <c r="K371" i="265"/>
  <c r="K376" i="265"/>
  <c r="K377" i="265"/>
  <c r="K378" i="265"/>
  <c r="K379" i="265"/>
  <c r="K380" i="265"/>
  <c r="K381" i="265"/>
  <c r="K382" i="265"/>
  <c r="K383" i="265"/>
  <c r="K384" i="265"/>
  <c r="K388" i="265"/>
  <c r="K389" i="265"/>
  <c r="K390" i="265"/>
  <c r="K387" i="265"/>
  <c r="K396" i="265"/>
  <c r="K397" i="265"/>
  <c r="K398" i="265"/>
  <c r="K399" i="265"/>
  <c r="K400" i="265"/>
  <c r="K401" i="265"/>
  <c r="K395" i="265"/>
  <c r="K405" i="265"/>
  <c r="K404" i="265"/>
  <c r="K409" i="265"/>
  <c r="K410" i="265"/>
  <c r="K408" i="265"/>
  <c r="K414" i="265"/>
  <c r="K415" i="265"/>
  <c r="K416" i="265"/>
  <c r="K417" i="265"/>
  <c r="K418" i="265"/>
  <c r="K419" i="265"/>
  <c r="K420" i="265"/>
  <c r="K413" i="265"/>
  <c r="K426" i="265"/>
  <c r="K427" i="265"/>
  <c r="K428" i="265"/>
  <c r="K429" i="265"/>
  <c r="K430" i="265"/>
  <c r="K431" i="265"/>
  <c r="K432" i="265"/>
  <c r="K433" i="265"/>
  <c r="K434" i="265"/>
  <c r="K435" i="265"/>
  <c r="K436" i="265"/>
  <c r="K437" i="265"/>
  <c r="K438" i="265"/>
  <c r="K439" i="265"/>
  <c r="K440" i="265"/>
  <c r="K441" i="265"/>
  <c r="K442" i="265"/>
  <c r="K443" i="265"/>
  <c r="K444" i="265"/>
  <c r="K445" i="265"/>
  <c r="K446" i="265"/>
  <c r="K447" i="265"/>
  <c r="K448" i="265"/>
  <c r="K449" i="265"/>
  <c r="K450" i="265"/>
  <c r="K451" i="265"/>
  <c r="K452" i="265"/>
  <c r="K453" i="265"/>
  <c r="K454" i="265"/>
  <c r="K455" i="265"/>
  <c r="K456" i="265"/>
  <c r="K457" i="265"/>
  <c r="K458" i="265"/>
  <c r="K459" i="265"/>
  <c r="K460" i="265"/>
  <c r="K461" i="265"/>
  <c r="K462" i="265"/>
  <c r="K463" i="265"/>
  <c r="K464" i="265"/>
  <c r="K465" i="265"/>
  <c r="K466" i="265"/>
  <c r="K467" i="265"/>
  <c r="K425" i="265"/>
  <c r="K473" i="265"/>
  <c r="K474" i="265"/>
  <c r="K475" i="265"/>
  <c r="K476" i="265"/>
  <c r="K477" i="265"/>
  <c r="K478" i="265"/>
  <c r="K479" i="265"/>
  <c r="K472" i="265"/>
  <c r="K485" i="265"/>
  <c r="K486" i="265"/>
  <c r="K487" i="265"/>
  <c r="K488" i="265"/>
  <c r="K489" i="265"/>
  <c r="K490" i="265"/>
  <c r="K491" i="265"/>
  <c r="K492" i="265"/>
  <c r="K493" i="265"/>
  <c r="K494" i="265"/>
  <c r="K495" i="265"/>
  <c r="K496" i="265"/>
  <c r="K497" i="265"/>
  <c r="K498" i="265"/>
  <c r="K499" i="265"/>
  <c r="K500" i="265"/>
  <c r="K501" i="265"/>
  <c r="K502" i="265"/>
  <c r="K503" i="265"/>
  <c r="K504" i="265"/>
  <c r="K505" i="265"/>
  <c r="K506" i="265"/>
  <c r="K507" i="265"/>
  <c r="K508" i="265"/>
  <c r="K509" i="265"/>
  <c r="K510" i="265"/>
  <c r="K484" i="265"/>
  <c r="K515" i="265"/>
  <c r="K521" i="265"/>
  <c r="K520" i="265"/>
  <c r="K139" i="265"/>
  <c r="K138" i="265"/>
  <c r="K134" i="265"/>
  <c r="K135" i="265"/>
  <c r="K133" i="265"/>
  <c r="K130" i="265"/>
  <c r="K126" i="265"/>
  <c r="K127" i="265"/>
  <c r="K125" i="265"/>
  <c r="K120" i="265"/>
  <c r="K121" i="265"/>
  <c r="K122" i="265"/>
  <c r="K119" i="265"/>
  <c r="K116" i="265"/>
  <c r="K115" i="265"/>
  <c r="K112" i="265"/>
  <c r="K111" i="265"/>
  <c r="K103" i="265"/>
  <c r="K104" i="265"/>
  <c r="K105" i="265"/>
  <c r="K106" i="265"/>
  <c r="K102" i="265"/>
  <c r="K82" i="265"/>
  <c r="K83" i="265"/>
  <c r="K84" i="265"/>
  <c r="K85" i="265"/>
  <c r="K86" i="265"/>
  <c r="K87" i="265"/>
  <c r="K88" i="265"/>
  <c r="K89" i="265"/>
  <c r="K90" i="265"/>
  <c r="K91" i="265"/>
  <c r="K92" i="265"/>
  <c r="K93" i="265"/>
  <c r="K94" i="265"/>
  <c r="K95" i="265"/>
  <c r="K96" i="265"/>
  <c r="K97" i="265"/>
  <c r="K98" i="265"/>
  <c r="K99" i="265"/>
  <c r="K81" i="265"/>
  <c r="K76" i="265"/>
  <c r="K77" i="265"/>
  <c r="K78" i="265"/>
  <c r="K75" i="265"/>
  <c r="K69" i="265"/>
  <c r="K70" i="265"/>
  <c r="K71" i="265"/>
  <c r="K72" i="265"/>
  <c r="K68" i="265"/>
  <c r="K61" i="265"/>
  <c r="K62" i="265"/>
  <c r="K63" i="265"/>
  <c r="K64" i="265"/>
  <c r="K65" i="265"/>
  <c r="K60" i="265"/>
  <c r="K53" i="265"/>
  <c r="K54" i="265"/>
  <c r="K55" i="265"/>
  <c r="K56" i="265"/>
  <c r="K57" i="265"/>
  <c r="K52" i="265"/>
  <c r="K48" i="265"/>
  <c r="K49" i="265"/>
  <c r="K47" i="265"/>
  <c r="K43" i="265"/>
  <c r="K44" i="265"/>
  <c r="K42" i="265"/>
  <c r="K39" i="265"/>
  <c r="K32" i="265"/>
  <c r="K33" i="265"/>
  <c r="K34" i="265"/>
  <c r="K35" i="265"/>
  <c r="K36" i="265"/>
  <c r="K31" i="265"/>
  <c r="K26" i="265"/>
  <c r="K27" i="265"/>
  <c r="K28" i="265"/>
  <c r="K25" i="265"/>
  <c r="K20" i="265"/>
  <c r="K21" i="265"/>
  <c r="K22" i="265"/>
  <c r="K19" i="265"/>
  <c r="K16" i="265"/>
  <c r="K15" i="265"/>
  <c r="K17" i="265"/>
  <c r="K522" i="270" l="1"/>
  <c r="O516" i="270"/>
  <c r="K511" i="270"/>
  <c r="K512" i="270" s="1"/>
  <c r="O512" i="270" s="1"/>
  <c r="K468" i="270"/>
  <c r="K469" i="270" s="1"/>
  <c r="O469" i="270" s="1"/>
  <c r="K402" i="270"/>
  <c r="K391" i="270"/>
  <c r="K385" i="270"/>
  <c r="K374" i="270"/>
  <c r="K337" i="270"/>
  <c r="K317" i="270"/>
  <c r="K299" i="270"/>
  <c r="K272" i="270"/>
  <c r="K318" i="270" s="1"/>
  <c r="O318" i="270" s="1"/>
  <c r="K259" i="270"/>
  <c r="K232" i="270"/>
  <c r="K227" i="270"/>
  <c r="K208" i="270"/>
  <c r="K185" i="270"/>
  <c r="K181" i="270"/>
  <c r="K164" i="270"/>
  <c r="K153" i="270"/>
  <c r="K136" i="270"/>
  <c r="K123" i="270"/>
  <c r="K117" i="270"/>
  <c r="K113" i="270"/>
  <c r="K100" i="270"/>
  <c r="K79" i="270"/>
  <c r="K66" i="270"/>
  <c r="K58" i="270"/>
  <c r="K50" i="270"/>
  <c r="K29" i="270"/>
  <c r="K421" i="270"/>
  <c r="K422" i="270" s="1"/>
  <c r="O422" i="270" s="1"/>
  <c r="K240" i="270"/>
  <c r="K244" i="270" s="1"/>
  <c r="O244" i="270" s="1"/>
  <c r="K523" i="270"/>
  <c r="O522" i="270"/>
  <c r="K37" i="270"/>
  <c r="K172" i="270"/>
  <c r="K176" i="270" s="1"/>
  <c r="O176" i="270" s="1"/>
  <c r="K392" i="270" l="1"/>
  <c r="O392" i="270" s="1"/>
  <c r="K108" i="270"/>
  <c r="O108" i="270" s="1"/>
  <c r="O526" i="270" s="1"/>
  <c r="K526" i="270" l="1"/>
  <c r="K529" i="270" s="1"/>
  <c r="K538" i="265"/>
  <c r="N526" i="265" l="1"/>
  <c r="K322" i="265" l="1"/>
  <c r="K516" i="265"/>
  <c r="C435" i="265"/>
  <c r="C436" i="265" s="1"/>
  <c r="C437" i="265" s="1"/>
  <c r="C438" i="265" s="1"/>
  <c r="C439" i="265" s="1"/>
  <c r="C440" i="265" s="1"/>
  <c r="C441" i="265" s="1"/>
  <c r="C442" i="265" s="1"/>
  <c r="C443" i="265" s="1"/>
  <c r="C444" i="265" s="1"/>
  <c r="C445" i="265" s="1"/>
  <c r="C446" i="265" s="1"/>
  <c r="C447" i="265" s="1"/>
  <c r="C448" i="265" s="1"/>
  <c r="C449" i="265" s="1"/>
  <c r="C450" i="265" s="1"/>
  <c r="C451" i="265" s="1"/>
  <c r="C452" i="265" s="1"/>
  <c r="C453" i="265" s="1"/>
  <c r="C454" i="265" s="1"/>
  <c r="C455" i="265" s="1"/>
  <c r="C456" i="265" s="1"/>
  <c r="C457" i="265" s="1"/>
  <c r="C458" i="265" s="1"/>
  <c r="C459" i="265" s="1"/>
  <c r="C460" i="265" s="1"/>
  <c r="C461" i="265" s="1"/>
  <c r="C462" i="265" s="1"/>
  <c r="C463" i="265" s="1"/>
  <c r="C464" i="265" s="1"/>
  <c r="C465" i="265" s="1"/>
  <c r="C466" i="265" s="1"/>
  <c r="C467" i="265" s="1"/>
  <c r="C426" i="265"/>
  <c r="C427" i="265" s="1"/>
  <c r="C428" i="265" s="1"/>
  <c r="C429" i="265" s="1"/>
  <c r="C430" i="265" s="1"/>
  <c r="C431" i="265" s="1"/>
  <c r="C432" i="265" s="1"/>
  <c r="C433" i="265" s="1"/>
  <c r="K199" i="265" l="1"/>
  <c r="K267" i="265"/>
  <c r="K175" i="265"/>
  <c r="K243" i="265"/>
  <c r="K340" i="265"/>
  <c r="K517" i="265"/>
  <c r="O516" i="265"/>
  <c r="K40" i="265"/>
  <c r="K131" i="265"/>
  <c r="K100" i="265"/>
  <c r="K522" i="265"/>
  <c r="K511" i="265"/>
  <c r="K402" i="265"/>
  <c r="K411" i="265"/>
  <c r="K421" i="265"/>
  <c r="K480" i="265"/>
  <c r="K468" i="265"/>
  <c r="K406" i="265"/>
  <c r="K391" i="265"/>
  <c r="K249" i="265"/>
  <c r="K326" i="265"/>
  <c r="K181" i="265"/>
  <c r="K253" i="265"/>
  <c r="K196" i="265"/>
  <c r="K259" i="265"/>
  <c r="K58" i="265"/>
  <c r="K221" i="265"/>
  <c r="K50" i="265"/>
  <c r="K294" i="265"/>
  <c r="K349" i="265"/>
  <c r="K374" i="265"/>
  <c r="K23" i="265"/>
  <c r="K107" i="265"/>
  <c r="K164" i="265"/>
  <c r="K185" i="265"/>
  <c r="K79" i="265"/>
  <c r="K288" i="265"/>
  <c r="K29" i="265"/>
  <c r="K337" i="265"/>
  <c r="K355" i="265"/>
  <c r="K232" i="265"/>
  <c r="K272" i="265"/>
  <c r="K317" i="265"/>
  <c r="K240" i="265"/>
  <c r="K204" i="265"/>
  <c r="K276" i="265"/>
  <c r="K345" i="265"/>
  <c r="K363" i="265"/>
  <c r="K282" i="265"/>
  <c r="K264" i="265"/>
  <c r="K299" i="265"/>
  <c r="K73" i="265"/>
  <c r="K332" i="265"/>
  <c r="K369" i="265"/>
  <c r="K312" i="265"/>
  <c r="K191" i="265"/>
  <c r="K208" i="265"/>
  <c r="K227" i="265"/>
  <c r="K215" i="265"/>
  <c r="K123" i="265"/>
  <c r="K153" i="265"/>
  <c r="K172" i="265"/>
  <c r="K66" i="265"/>
  <c r="K140" i="265"/>
  <c r="K113" i="265"/>
  <c r="K128" i="265"/>
  <c r="K117" i="265"/>
  <c r="K136" i="265"/>
  <c r="K159" i="265"/>
  <c r="K147" i="265"/>
  <c r="K45" i="265"/>
  <c r="K37" i="265"/>
  <c r="K318" i="265" l="1"/>
  <c r="K469" i="265"/>
  <c r="K481" i="265"/>
  <c r="K512" i="265"/>
  <c r="K523" i="265"/>
  <c r="O522" i="265"/>
  <c r="K422" i="265"/>
  <c r="K385" i="265"/>
  <c r="K244" i="265"/>
  <c r="K176" i="265"/>
  <c r="K108" i="265"/>
  <c r="O318" i="265" l="1"/>
  <c r="K392" i="265"/>
  <c r="O392" i="265" s="1"/>
  <c r="O422" i="265"/>
  <c r="O469" i="265"/>
  <c r="O481" i="265"/>
  <c r="O512" i="265"/>
  <c r="O244" i="265"/>
  <c r="O176" i="265"/>
  <c r="O108" i="265"/>
  <c r="K526" i="265" l="1"/>
  <c r="K529" i="265" s="1"/>
  <c r="O526" i="265"/>
</calcChain>
</file>

<file path=xl/sharedStrings.xml><?xml version="1.0" encoding="utf-8"?>
<sst xmlns="http://schemas.openxmlformats.org/spreadsheetml/2006/main" count="1878" uniqueCount="318">
  <si>
    <t xml:space="preserve">Formulario 1 - Propuesta económica  - Licitación de obra pública de infraestructura social </t>
  </si>
  <si>
    <t>Código</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</si>
  <si>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</si>
  <si>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</si>
  <si>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</si>
  <si>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</si>
  <si>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</si>
  <si>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</si>
  <si>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</si>
  <si>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</si>
  <si>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</si>
  <si>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</si>
  <si>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</si>
  <si>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</si>
  <si>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</si>
  <si>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</si>
  <si>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</si>
  <si>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A</t>
  </si>
  <si>
    <t>BLOQUE DE 8 AULAS DE 2 PISOS Y RAMPA</t>
  </si>
  <si>
    <t>1.0     PRELIMINARES</t>
  </si>
  <si>
    <t>LOCALIZACION Y REPLANTEO CON EQUIPO DE TOPOGRAFIA</t>
  </si>
  <si>
    <t>M2</t>
  </si>
  <si>
    <t xml:space="preserve">DESCAPOTE A MAQUINA E=0,20 MT </t>
  </si>
  <si>
    <t>Subtotal</t>
  </si>
  <si>
    <t>MOVIMIENTO DE TIERRA</t>
  </si>
  <si>
    <t>EXCAVACIÓN MECANICA SIN CLASIFICAR – INCLUYE: TODO FACTOR Y DISPOSICIÓN FINAL DEL MATERIAL EN ESCOMBRERA AUTORIZADA.</t>
  </si>
  <si>
    <t>M3</t>
  </si>
  <si>
    <t>EXCAVACION MANUAL EN MATERIAL COMUN 0 A 2 MTS</t>
  </si>
  <si>
    <t>RELLENO EN RECEBO COMÚN COMPACTADO MECÁNICAMENTE</t>
  </si>
  <si>
    <t>CARGUE MANUAL, RETIRO Y DISPOSICION FINAL DE SOBRANTES HASTA 8 KMS</t>
  </si>
  <si>
    <t>CIMIENTOS</t>
  </si>
  <si>
    <t>CIMENTACIÓN TIPO ZAPATAS EN CONCRETO DE 4000 P.S.I SEGÚN DISEÑO</t>
  </si>
  <si>
    <t>VIGA DE CIMENTACION EN CONCRETO DE 4000 PSI.SEGUN DISEÑOS.</t>
  </si>
  <si>
    <t>ML</t>
  </si>
  <si>
    <t>CIMENTACIÓN TIPO SOLADO DE LIMPIEZA CONCRETO 1700 PSI E=0,05M</t>
  </si>
  <si>
    <t>CONCRETO CICLÓPEO (40% EN PIEDRA MEDIA ZONGA Y 60% CONCRETO 3000 PSI SEGÚN DISEÑO)</t>
  </si>
  <si>
    <t>ESTRUCTURA</t>
  </si>
  <si>
    <t>VIGA AEREA EN CONCRETO DE 4000 P.S.I  SEGÚN DISEÑO.</t>
  </si>
  <si>
    <t>COLUMNA EN CONCRETO DE 4000 PSI SEGÚN DISEÑO.</t>
  </si>
  <si>
    <t>PLACA DE ENTREPISO ALIGERADA METALDECK, INCLUYE REFUERZO SEGÚN DISEÑO</t>
  </si>
  <si>
    <t>VIGA CULATA 0.12X0.10 M, SEGÚN DISEÑO</t>
  </si>
  <si>
    <t>CONCRETO DE PLACA PARA RAMPA SEGÚN DISEÑOS</t>
  </si>
  <si>
    <t>ESCALERAS EN CONCRETRO DE 4000 PSI SEGÚN DISEÑO</t>
  </si>
  <si>
    <t>ACERO DE REFUERZO</t>
  </si>
  <si>
    <t>SUMINISTRO E INSTALACION DE ACERO DE REFUERZO 60000 PSI</t>
  </si>
  <si>
    <t>KG</t>
  </si>
  <si>
    <t>MAMPOSTERIA</t>
  </si>
  <si>
    <t>BLOQUE ESTRUCTURAL (12X21X29) INCLUYE REFUERZOS HORIZONTALES</t>
  </si>
  <si>
    <t>DOVELAS PARA MAMPOSTERIA INCLUYE ACERO, ANCLAJE Y GRAUTIN</t>
  </si>
  <si>
    <t>ALFAJIA EN CONCRETO  3000 P.S.I E= 0.15 X 0.25 INCLUYE ACERO DE REFUERZO DE 60000 P.S.I (2Ø3/8"  REFUERZO Y E=Ø1/4" C. 0,20 MT)</t>
  </si>
  <si>
    <t>PAÑETES</t>
  </si>
  <si>
    <t>PAÑETE MUROS  1:4 INCLUYE FILOS Y DILATACIONES</t>
  </si>
  <si>
    <t>PAÑETE BAJO PLACA IMPERMEABILIZADO</t>
  </si>
  <si>
    <t xml:space="preserve">CARTERAS EN MORTERO 1:3  PARA VENTANAS </t>
  </si>
  <si>
    <t>CUBIERTA  Y   ESTRUCTURA DE CUBIERTA</t>
  </si>
  <si>
    <t>CUBIERTA   EN   TEJA   TERMOACUSTIC, INCLUYE TORNILLOS AUTOPERFORANTES Y FIJADORES DE ALA</t>
  </si>
  <si>
    <t>CABALLETE TERMOACUSTIC, INCLUYE TORNILLOS AUTOPERFORANTES Y FIJADORES DE ALA</t>
  </si>
  <si>
    <t>CORREA EN PERFIL METÁLICO DE 3"*1 1/2", CAL.18</t>
  </si>
  <si>
    <t xml:space="preserve">CERCHA METÁLICA, 2&lt;2"X1/8" SUPERIOR Y 2&lt;1 1/2X3/16" INFERIOR, CELOSÍA EN &lt;1 1/4"*1/8" Y VARILLA DE 1/2 C .30. </t>
  </si>
  <si>
    <t>ESTRUCTURA  EN  ACERO ASTM 992 ESTRUCTURAL. INCLUYE: SUMINISTRO, FABRICACIÓN, MONTAJE, SOLDADURA E7018 Y ACABADO CON IMPRIMANTE EPOXICO, LACA EPOXICA Y ENTUMECENTE CONTRAINCENDIO, SEGÚN DISEÑO.</t>
  </si>
  <si>
    <t xml:space="preserve">CIELO RAZO PVC </t>
  </si>
  <si>
    <t>PISOS Y ENCHAPES</t>
  </si>
  <si>
    <t>ANDENES (CONCRETO 3.000PSI)  BARRIDO Y DILATADO e=0.08</t>
  </si>
  <si>
    <t>ALISTADO PARA PISO EN MORTERO 1:4</t>
  </si>
  <si>
    <t>PISO EN CERAMICA TRAFICO #5, TIPO GRANILLA</t>
  </si>
  <si>
    <t>GUARDAESCOBA EN CERAMICA TRAFICO #5, TIPO GRANILLA</t>
  </si>
  <si>
    <t>ENCHAPE DE PARED 0.20X0.25 (TIPO EUROCERAMICA)</t>
  </si>
  <si>
    <t>ENCHAPE DE PISO 0.20X0.25 (TIPO EUROCERAMICA)</t>
  </si>
  <si>
    <t>CARPINTERÍA METÁLICA</t>
  </si>
  <si>
    <t>VENTANAS  EN ALUMINIO REF-1101, CON PISAVIDRIO A PRESIÓN ALN-291, VIDRIO 6MM CON SAND-BLASTING Y BRAZO DE APERTURA.</t>
  </si>
  <si>
    <t>PUERTAS EN ALUMINIO, CON MARCO EN U-78 (3X11/2"),  HOJAS EN ALN 11-01, CON PISAVIDRIO A PRESIÓN ALN-291, ADAPATADOR, CHAPA DE SEGURIDAD Y VIDRIO DE 6MM</t>
  </si>
  <si>
    <t>UND</t>
  </si>
  <si>
    <t>LUCETA EN ALUMINIO REF-1101, CON PISAVIDRIO A PRESIÓN ALN-291, VIDRIO 6MM CON SAND-BLASTING Y BRAZO DE APERTURA.</t>
  </si>
  <si>
    <t>FLANCHE EN LAMINA GALVANIZADA CAL 22, A=0,20</t>
  </si>
  <si>
    <t>DIVISIONES PARA BAÑO EN EN ALUMINIO REF- ALN 11-01  CON PISAVIDRIO A PRESIÓN ALN-291 Y PANELES EN POLICARBONTAO O SIMILAR. INCL. PUERTAS DE INGRESO Y HERRAJES</t>
  </si>
  <si>
    <t>PINTURA GENERAL</t>
  </si>
  <si>
    <t>ESTUCO Y PINTURA VINILO TIPO 1 PARA MUROS (TRES MANOS)</t>
  </si>
  <si>
    <t>ESGRAFIADO EN GRANIPLAST</t>
  </si>
  <si>
    <t xml:space="preserve">PINTURA EN ESMALTE TIPO WASH PRIMER  PARA PLACA EN METALDECK Y ESTRUCTURA </t>
  </si>
  <si>
    <t>INSTALACIONES HIDROSANITARIAS</t>
  </si>
  <si>
    <t>PUNTO DE DESAGÜE EN PVC 2" INCLUYE ACCESORIOS</t>
  </si>
  <si>
    <t>PUNTO DE DESAGÜE EN PVC 4"INCLUYE ACCESORIOS</t>
  </si>
  <si>
    <t>TUBERIA DE DESAGÜE EN PVC 2"</t>
  </si>
  <si>
    <t>TUBERIA DE DESAGUE EN PVC 4"</t>
  </si>
  <si>
    <t>REJILLA DE PISO BAÑO</t>
  </si>
  <si>
    <t xml:space="preserve">CAJA DE INSPECCION DE 60X60 CM, </t>
  </si>
  <si>
    <t>PUNTO AGUA FRIA DE ½"</t>
  </si>
  <si>
    <t>PUNTO AGUA FRIA DE 3/4"</t>
  </si>
  <si>
    <t>TUBERIA PVC DE PRESION 1"</t>
  </si>
  <si>
    <t>TUBERIA PRESION PVC ½"</t>
  </si>
  <si>
    <t>TUBERIA PRESION PVC 3/4"</t>
  </si>
  <si>
    <t>TUBERIA PRESION PVC 2"</t>
  </si>
  <si>
    <t>BAJANTE DE AGUAS LLUVIAS PVC 3" INCLUYE ACCESORIO.</t>
  </si>
  <si>
    <t>BAJANTE DE AGUAS LLUVIAS PVC 4" INCLUYE ACCESORIO.</t>
  </si>
  <si>
    <t>TUBERIA AGUAS LLUVIAS PVC 4"</t>
  </si>
  <si>
    <t>CANAL  PARA CUBIERTA EN PVC (INCLUYE SOPORTE)</t>
  </si>
  <si>
    <t xml:space="preserve">CAJA DE INSPECCION 0,8 X 0,8 M EN CONCRETO DE 3.000 PSI INCLUYE TAPA REFORZADA </t>
  </si>
  <si>
    <t>SUMINISTRO E INSTALACION DE TANQUE PLASTICO AGUA POTABLE DE 1000LTS.(INCLUYE ACCESORIOS)</t>
  </si>
  <si>
    <t xml:space="preserve">ESCOTILLA EN LAMINA DE ALFAJOR DE 1/8" REFORZADA CON. ANGULO DE 1-1/2" X 3/16". </t>
  </si>
  <si>
    <t>APARATOS Y MUEBLES ESPECIALES</t>
  </si>
  <si>
    <t xml:space="preserve">SUMINISTRO E INSTALACION LAVAMANOS PORCELANA SEGÚN DISEÑOS  INCLUYE GRIFERIA Y ACCESORIOS </t>
  </si>
  <si>
    <t>SUMINISTRO E INSTALACION SANITARIO INSTITUCIONAL / MINUSVÁLIDOS, CONTROL DE DESCARGA DUAL SEGÚN DISEÑOS</t>
  </si>
  <si>
    <t>SUMINISTRO E INSTALACION ORINAL INSTITUCIONAL / MINUSVÁLIDOS, CONTROL DE DESCARGA DUAL SEGÚN DISEÑOS</t>
  </si>
  <si>
    <t>ESPEJO CRISTAL BISELADO  3MM ( SUMINISTRO + INSTALACION)</t>
  </si>
  <si>
    <t>JUEGO DE BARRAS DE SEGURIDAD CROMADAS 11/4", (1 L=60 CM, 2 L=30CM)</t>
  </si>
  <si>
    <t>TOTAL (A)</t>
  </si>
  <si>
    <t>B</t>
  </si>
  <si>
    <t>LABORATORIO INTEGRADO DE FISICA Y QUIMICA</t>
  </si>
  <si>
    <t>1.1</t>
  </si>
  <si>
    <t>DESCAPOTE MANUAL E=0,20 MT, INCLUYE RETIRO</t>
  </si>
  <si>
    <t>RELLENO EN RECEBO COMPACTADO MECANICAMENTE</t>
  </si>
  <si>
    <t>VIGA AEREA EN CONCRETO DE 4000 P.S.I  SEGÚN DISEÑO</t>
  </si>
  <si>
    <t>DOVELAS PARA MAMPOSTERIA INCLUYE ACEROS Y GRAUTIN</t>
  </si>
  <si>
    <t>PLACA DE PISO EN CONCRETO 2500 PSI, E= 10 MT SEGÚN DISEÑO</t>
  </si>
  <si>
    <t>SUMINISTRO E INSTALACION DE LAVAPLATOS A.INOX 51CM CON ESCURRIDOR P.GRIFO</t>
  </si>
  <si>
    <t>TOTAL (B)</t>
  </si>
  <si>
    <t>C</t>
  </si>
  <si>
    <t>AULA DE SISTEMAS</t>
  </si>
  <si>
    <t>LOCALIZACION Y REPLANTEO MANUAL</t>
  </si>
  <si>
    <t>VIGA CULATA 0.12X0.10 M, SEGÚN DISEÑO.</t>
  </si>
  <si>
    <t>UN</t>
  </si>
  <si>
    <t>TOTAL (C)</t>
  </si>
  <si>
    <t>D</t>
  </si>
  <si>
    <t>BLOQUE ADMINISTRATIVO Y DE DOCENTES</t>
  </si>
  <si>
    <t>TOTAL (D)</t>
  </si>
  <si>
    <t>E</t>
  </si>
  <si>
    <t>RESTAURANTE ESCOLAR</t>
  </si>
  <si>
    <t>SMINISTRO E INSTALACION POCETA LAVADO</t>
  </si>
  <si>
    <t>TOTAL (E)</t>
  </si>
  <si>
    <t>F</t>
  </si>
  <si>
    <t>ZONAS EXTERIORES</t>
  </si>
  <si>
    <t>DEMOLICION DE MUROS Y PLACA EXISTENTE, INCLUYE RETIRO DE MATERIAL</t>
  </si>
  <si>
    <t>DESMONTE DE CUBIERTA EXISTENTE INCLUYE ESTRUCTURA</t>
  </si>
  <si>
    <t xml:space="preserve">DESMONTE DE MARCO Y PUERTAS </t>
  </si>
  <si>
    <t>DESMONTE VENTANAS</t>
  </si>
  <si>
    <t>DESMONTE APARATOS SANITARIOS( TASA SANITARIA Y LAVAMANOS)</t>
  </si>
  <si>
    <t>EXTERIORES</t>
  </si>
  <si>
    <t>SARDINEL PREFABRICADO  3.000 PSI</t>
  </si>
  <si>
    <t>ANDENES (CONCRETO 2.500PSI)  BARRIDO Y DILATADO e=0.08</t>
  </si>
  <si>
    <t>CUNETA A.LL. EN CONCRETO DE 3.000 PSI, TIPO V, A=0.50, INCLUYE ACERO</t>
  </si>
  <si>
    <t xml:space="preserve">CAJA DE INSPECCION DE 80X80 CM, </t>
  </si>
  <si>
    <t>TUBERIA DE DESAGÜE EN PVC 6"</t>
  </si>
  <si>
    <t>REGISTRO DE PASO  DIRECTO  ½" (BOLA)</t>
  </si>
  <si>
    <t>SALIDA LLAVE TERMINAL DE ½"</t>
  </si>
  <si>
    <t>ACOMETIDA GENERAL DE ½"</t>
  </si>
  <si>
    <t>TUBERIA AGUAS LLUVIAS PVC 8"</t>
  </si>
  <si>
    <t>TOTAL (F)</t>
  </si>
  <si>
    <t>G</t>
  </si>
  <si>
    <t>INSTALACIONES ELECTRICAS, VOZ Y DATOS</t>
  </si>
  <si>
    <t xml:space="preserve">14.0 INSTALACIONES ELECTRICAS, VOZ Y DATOS </t>
  </si>
  <si>
    <t>SUMINISTRO E INSTALACIÓN DE TABLERO TRIFASICO DE 24 CIRCUITOS CON ESPACIO PARA TOTALIZADOR Y PUERTA</t>
  </si>
  <si>
    <t>SUMINISTRO E INSTALACIÓN DE TABLERO TRIFASICO DE 18 CIRCUITOS CON ESPACIO PARA TOTALIZADOR Y PUERTA</t>
  </si>
  <si>
    <t>SUMINISTRO E INSTALACIÓN DE LUMINARIA LED  DE 36W DL UNV</t>
  </si>
  <si>
    <t>SUMINISTRO E INSTALACIÓN DE LUMINARIA  LED EMERGENCIA R1 - 2X1.6 W</t>
  </si>
  <si>
    <t>SUMINISTRO E INSTALACIÓN DE INTERRUPTOR SENCILLO</t>
  </si>
  <si>
    <t>SUMINISTRO E INSTALACIÓN DE INTERRUPTOR SENCILLO CONMUTABLE</t>
  </si>
  <si>
    <t>SUMINISTRO E INSTALACIÓN DE INTERRUPTOR DOBLE</t>
  </si>
  <si>
    <t>SUMINISTRO E INSTALACIÓN INTERRUPTOR TRIPLE</t>
  </si>
  <si>
    <t>SUMINISTRO E INSTALACIÓN TABLERO BIFASICO DE 8 CIRCUITOS CON PUERTA</t>
  </si>
  <si>
    <t xml:space="preserve">SUMINISTRO E INSTALACIÓN DE TOMA CORRIENTE DOBLE CON POLO A TIERRA 110 V - PROTECCIÓN NIÑOS </t>
  </si>
  <si>
    <t>SUMINISTRO E INSTALACIÓN DE TOMA CORRIENTE DOBLE CON POLO A TIERRA 110 V - REGULADO</t>
  </si>
  <si>
    <t>SUMINISTRO E INSTALACIÓN DE TOMA CORRIENTE DOBLE CON POLO A TIERRA 110 V - PROTECCIÓN GFCI</t>
  </si>
  <si>
    <t>SUMINISTRO E INSTALACIÓN DE BREAKER 1 X 20 AMP</t>
  </si>
  <si>
    <t>SUMINSTRO E INSTALACIÓN DE BREAKER 2 X 20 AMP</t>
  </si>
  <si>
    <t>SUMINSTRO E INSTALACIÓN DE BREAKER 2 X 40 AMP</t>
  </si>
  <si>
    <t>SUMINSTRO E INSTALACIÓN DE BREAKER 3 X 20 AMP</t>
  </si>
  <si>
    <t>SUMINSTRO E INSTALACIÓN DE BREAKER 3 X 30 AMP</t>
  </si>
  <si>
    <t>SUMINSTRO E INSTALACIÓN DE BREAKER INDUSTRIAL REGULABLE 3 X 44/63 AMP</t>
  </si>
  <si>
    <t>SUMINSTRO E INSTALACIÓN DE BREAKER INDUSTRIAL REGULABLE 3 X 70/100 AMP</t>
  </si>
  <si>
    <t>SUMINSTRO E INSTALACIÓN DE BREAKER INDUSTRIAL REGULABLE 3 X 112/160 AMP</t>
  </si>
  <si>
    <t>SUMINSTRO E INSTALACIÓN DE TABLERO GENERAL DE REGULADO</t>
  </si>
  <si>
    <t>SUMINSTRO E INSTALACIÓN DE TABLERO GENERAL DE DISTRIBUCIÓN</t>
  </si>
  <si>
    <t>SUMINSTRO E INSTALACIÓN DE UPS DE 10 KVA TRIFASICA</t>
  </si>
  <si>
    <t>SUMINSTRO E INSTALACIÓN DE DESCARGADORES DE SOBRETENSION BAJA TENSION</t>
  </si>
  <si>
    <t>SUMINSTRO E INSTALACIÓN DE APANTALLAMIENTO</t>
  </si>
  <si>
    <t>SUMINSTRO E INSTALACIÓN DE MALLA A TIERRA GENERAL DE 4 VARILLAS, EN CABLE DESNUDO NO.1/0 DE (5MX5M)</t>
  </si>
  <si>
    <t>CAJAS DE INSPECCION DE 40X40 CM (MEDIDA INTERIOR)</t>
  </si>
  <si>
    <t>CAJAS DE INSPECCION DE 60X60 CM (MEDIDA INTERIOR)</t>
  </si>
  <si>
    <t xml:space="preserve">SUMINISTRO E INSTALACIÓN DE ACOMETIDA EN 3X1/0+1X1/0+2 CABLE CU THHN/THWN - INCLUYE TUBO PVC 3" </t>
  </si>
  <si>
    <t xml:space="preserve">SUMINISTRO E INSTALACIÓN DE ACOMETIDA EN 3X6+1X6+8T CABLE CU HFFR - LS - INCLUYE TUBO PVC 2" </t>
  </si>
  <si>
    <t xml:space="preserve">SUMINISTRO E INSTALACIÓN DE ACOMETIDA EN 3X8+1X8+10T CABLE CU  HFFR -LS - INCLUYE TUBO PVC 1" </t>
  </si>
  <si>
    <t>SUMINISTRO E INSTALACIÓN DE TUBERIA PVC DE 3" - RESERVA</t>
  </si>
  <si>
    <t>SUMINISTRO E INSTALACIÓN DE TUBERIA PVC DE 2" - RESERVA</t>
  </si>
  <si>
    <t>SUMINISTRO E INSTALACIÓN DE TUBERIA PVC DE 1" - RESERVA</t>
  </si>
  <si>
    <t>SUMINISTRO E INSTALACIÓN DE POSTE DE CONCRETO DE 12 X 1050KG</t>
  </si>
  <si>
    <t>SUMINISTRO E INSTALACIÓN, ESTRUCTURA DE PASO (523), DISPOSICIÓN HORIZONTAL, CIRCUITO TRIFÁSICO</t>
  </si>
  <si>
    <t>TENDIDO Y TENSIONADO DE TRES CONDUCTORES ECOLOGICO NO. 1/0 ALUMINIO SEMI AISLADO.</t>
  </si>
  <si>
    <t>SUMINISTRO E INSTALACIÓN DE TRANSFORMADOR DE 45 KVA TRIFASICO 13200/213/123V</t>
  </si>
  <si>
    <t>SUMINISTRO E INSTALACIÓN DE  EQUIPO DE MEDIDA EN MEDIA TENSIÓN (3CTS, 3 PTS, GABINETE Y MEDIDOR)</t>
  </si>
  <si>
    <t>SUMINISTRO E INSTALACIÓN DE LUMINARIA LED PANEL RD 12W NW MV</t>
  </si>
  <si>
    <t>SUMINISTRO E INSTALACIÓN DE TOMA CORRIENTE DOBLE CON POLO A TIERRA PROTECCIÓN IP 66</t>
  </si>
  <si>
    <t xml:space="preserve">SUMINISTRO E INSTALACIÓN DE SALIDA PARA VENTILADORES DE TECHO </t>
  </si>
  <si>
    <t xml:space="preserve">CONEXIÓN ANTE OPERADOR DE RED </t>
  </si>
  <si>
    <t>TOTAL (G)</t>
  </si>
  <si>
    <t>H</t>
  </si>
  <si>
    <t>TANQUE DE ALMACENAMIENTO</t>
  </si>
  <si>
    <t>15.0 TANQUE DE ALMACENAMIENTO</t>
  </si>
  <si>
    <t>AJUSTE DE DISEÑOS ESTRUCTURALES</t>
  </si>
  <si>
    <t>CONCRETO DE 4000 PSI IMPERMEABILIZADO PARA TANQUE INCLUYE CINTA JUNTA PVC</t>
  </si>
  <si>
    <t>SUMINISTRO E INSTALACION DE ACCESORIOS, Y TUBERIAS PARA SISTEMA DE BOMBEO, INCLUYE BOMBA SUMERGIBLE 2 LPS, ACERO INOXIDABLE, 26 ETAPAS, DESCARGA 1.5″, 5 HP .</t>
  </si>
  <si>
    <t>GLB</t>
  </si>
  <si>
    <t>TOTAL (H)</t>
  </si>
  <si>
    <t>I</t>
  </si>
  <si>
    <t>RED CONTRANCENDIOS</t>
  </si>
  <si>
    <t>16.0 RED CONTRANCENDIOS</t>
  </si>
  <si>
    <t>TUBERIA PVC-P C900 4"</t>
  </si>
  <si>
    <t>TUBERIA CPVC  2 1/2" RDE 13,5</t>
  </si>
  <si>
    <t>TEE 4" PVC (CAMXCAMXCAM) CIOD</t>
  </si>
  <si>
    <t xml:space="preserve">TEE 2 1/2" CPVC </t>
  </si>
  <si>
    <t>REDUCCION  PCV - P CIOD 4" X 3" CPVC</t>
  </si>
  <si>
    <t>REDUCCION  CPVC 3 X 2 1/2"</t>
  </si>
  <si>
    <t>REDUCCION EXCENTRICA 4 X 3" H.D.</t>
  </si>
  <si>
    <t>REDUCCION EXCENTRICA 3 X 2 1/2" H.D.</t>
  </si>
  <si>
    <t xml:space="preserve">CODO 90*  4" </t>
  </si>
  <si>
    <t xml:space="preserve">CODO 90* 2 1/2" </t>
  </si>
  <si>
    <t>CHEQUE 4"</t>
  </si>
  <si>
    <t>CHEQUE 2 1/2"</t>
  </si>
  <si>
    <t>VALVULA OS&amp;Y 4" E.L</t>
  </si>
  <si>
    <t>UNION FLEXIBLE 4"</t>
  </si>
  <si>
    <t>UNION FLEXIBLE 2 1/2"</t>
  </si>
  <si>
    <t>PASAMURO EN ACERO 6" L= 0,50 M</t>
  </si>
  <si>
    <t>PASAMURO EN ACERO 4" L= 0,50 M</t>
  </si>
  <si>
    <t>KIT GABINETE CLASE II</t>
  </si>
  <si>
    <t>MANOMETRO DE GLICERINA 200 PSI</t>
  </si>
  <si>
    <t>MOTOBOMBA RED INCENDIO 5 H.P.</t>
  </si>
  <si>
    <t xml:space="preserve">ROCIADOR OCULTO </t>
  </si>
  <si>
    <t>TABLERO ATX SISTEMA DE PRESIÓN CONSTANTE</t>
  </si>
  <si>
    <t xml:space="preserve">RELLENO EN CAMA DE ARENA </t>
  </si>
  <si>
    <t>BOMBA DE IMPULSO PARA RED CONTRAINCENDIO (SEGÚN DISEÑOS)</t>
  </si>
  <si>
    <t>TOTAL (I)</t>
  </si>
  <si>
    <t>J</t>
  </si>
  <si>
    <t>RED DE GAS</t>
  </si>
  <si>
    <t>17.0  RED DE GAS</t>
  </si>
  <si>
    <t>17.1</t>
  </si>
  <si>
    <t>ACOMETIDA RED DE GAS E INSTALACIÓN</t>
  </si>
  <si>
    <t>TOTAL (J)</t>
  </si>
  <si>
    <t>K</t>
  </si>
  <si>
    <t>CERRAMIENTO</t>
  </si>
  <si>
    <t>18.0 .CERRAMIENTO</t>
  </si>
  <si>
    <t>CERRAMIENTO EN MALLA ESLABONADA</t>
  </si>
  <si>
    <t>PORTON DE ACCESO VEHICULAR Y PEATONAL INCLUYE APOYOS O MARCO PARA SU INSTALACION</t>
  </si>
  <si>
    <t>TOTAL (K)</t>
  </si>
  <si>
    <t xml:space="preserve">SUBTOTAL OBRAS </t>
  </si>
  <si>
    <t>RETIE - RETILAB ( TRAMITE, INSPECCIÓN,INTERVENTORIA Y CERTIFICACIÓN)</t>
  </si>
  <si>
    <t>PLAN DE APROVECHAMIENTO FORESTAL Y MANEJO DE MITIGACION AMBIENTAL (INCLUYE PERMISO CORTOLIMA TALA Y PODA DE ARBOLES)</t>
  </si>
  <si>
    <t xml:space="preserve">VALOR TOTAL </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</si>
  <si>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</si>
  <si>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</si>
  <si>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</si>
  <si>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</si>
  <si>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</si>
  <si>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</si>
  <si>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</si>
  <si>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</si>
  <si>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</si>
  <si>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</si>
  <si>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</si>
  <si>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</si>
  <si>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</si>
  <si>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t>
  </si>
  <si>
    <t>[Ofrecimiento del Proponente]</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</si>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</sst>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_-* #,##0.00\ _€_-;\-* #,##0.00\ _€_-;_-* &quot;-&quot;??\ _€_-;_-@_-"/>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0.0"/>
    <numFmt numFmtId="202" formatCode="#,##0.00;#,##0.00"/>
    <numFmt numFmtId="203" formatCode="_(&quot;$&quot;* #,##0.00_);_(&quot;$&quot;* \(#,##0.00\);_(&quot;$&quot;* &quot;-&quot;??_);_(@_)"/>
    <numFmt numFmtId="204" formatCode="&quot;$&quot;\ #,##0_);\(&quot;$&quot;\ #,##0\)"/>
    <numFmt numFmtId="205" formatCode="_-&quot;$&quot;\ * #,##0.0_-;\-&quot;$&quot;\ * #,##0.0_-;_-&quot;$&quot;\ * &quot;-&quot;??_-;_-@_-"/>
    <numFmt numFmtId="206" formatCode="0.00000"/>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b/>
      <sz val="11"/>
      <color theme="1"/>
      <name val="Arial"/>
      <family val="2"/>
    </font>
    <font>
      <sz val="10"/>
      <name val="Arial"/>
      <family val="2"/>
    </font>
    <font>
      <sz val="11"/>
      <color theme="1"/>
      <name val="Arial"/>
      <family val="2"/>
    </font>
    <font>
      <sz val="11"/>
      <color indexed="8"/>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1" tint="0.499984740745262"/>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medium">
        <color rgb="FF000000"/>
      </left>
      <right style="thin">
        <color indexed="64"/>
      </right>
      <top/>
      <bottom/>
      <diagonal/>
    </border>
    <border>
      <left style="thin">
        <color rgb="FF000000"/>
      </left>
      <right style="thin">
        <color rgb="FF000000"/>
      </right>
      <top style="thin">
        <color rgb="FF000000"/>
      </top>
      <bottom/>
      <diagonal/>
    </border>
    <border>
      <left style="medium">
        <color indexed="64"/>
      </left>
      <right style="thin">
        <color indexed="64"/>
      </right>
      <top/>
      <bottom style="medium">
        <color indexed="64"/>
      </bottom>
      <diagonal/>
    </border>
    <border>
      <left style="thin">
        <color indexed="64"/>
      </left>
      <right style="thin">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medium">
        <color indexed="64"/>
      </right>
      <top style="thin">
        <color indexed="64"/>
      </top>
      <bottom style="thin">
        <color indexed="64"/>
      </bottom>
      <diagonal/>
    </border>
    <border>
      <left style="thin">
        <color rgb="FF000000"/>
      </left>
      <right style="medium">
        <color indexed="64"/>
      </right>
      <top/>
      <bottom style="thin">
        <color indexed="64"/>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8"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9"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177"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49">
      <alignment horizontal="right"/>
    </xf>
    <xf numFmtId="184" fontId="7" fillId="0" borderId="49">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49">
      <alignment horizontal="right"/>
    </xf>
    <xf numFmtId="187" fontId="5" fillId="0" borderId="0">
      <protection locked="0"/>
    </xf>
    <xf numFmtId="3" fontId="33" fillId="0" borderId="0" applyFont="0" applyFill="0" applyBorder="0" applyAlignment="0" applyProtection="0"/>
    <xf numFmtId="188" fontId="5" fillId="0" borderId="0">
      <protection locked="0"/>
    </xf>
    <xf numFmtId="189" fontId="33"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89" fontId="38"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53">
      <protection locked="0"/>
    </xf>
    <xf numFmtId="0" fontId="44" fillId="0" borderId="0"/>
    <xf numFmtId="0" fontId="45" fillId="0" borderId="0" applyNumberFormat="0" applyFill="0" applyBorder="0" applyAlignment="0" applyProtection="0">
      <alignment vertical="top"/>
      <protection locked="0"/>
    </xf>
    <xf numFmtId="165" fontId="55" fillId="0" borderId="0" applyFont="0" applyFill="0" applyBorder="0" applyAlignment="0" applyProtection="0"/>
    <xf numFmtId="166" fontId="1" fillId="0" borderId="0" applyFont="0" applyFill="0" applyBorder="0" applyAlignment="0" applyProtection="0"/>
    <xf numFmtId="164" fontId="57" fillId="0" borderId="0" applyFont="0" applyFill="0" applyBorder="0" applyAlignment="0" applyProtection="0"/>
  </cellStyleXfs>
  <cellXfs count="542">
    <xf numFmtId="0" fontId="0" fillId="0" borderId="0" xfId="0"/>
    <xf numFmtId="0" fontId="30" fillId="0" borderId="0" xfId="0" applyFont="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8"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4" fontId="48" fillId="0" borderId="18" xfId="34" applyFont="1" applyBorder="1"/>
    <xf numFmtId="174"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4" fontId="48" fillId="0" borderId="63" xfId="34" applyFont="1" applyBorder="1"/>
    <xf numFmtId="174" fontId="48" fillId="0" borderId="60" xfId="0" applyNumberFormat="1" applyFont="1" applyBorder="1"/>
    <xf numFmtId="2" fontId="48" fillId="0" borderId="18" xfId="0" applyNumberFormat="1" applyFont="1" applyBorder="1"/>
    <xf numFmtId="0" fontId="48" fillId="0" borderId="20" xfId="0" applyFont="1" applyBorder="1"/>
    <xf numFmtId="174" fontId="48" fillId="0" borderId="42" xfId="34" applyFont="1" applyBorder="1"/>
    <xf numFmtId="174" fontId="48" fillId="0" borderId="60"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4"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4" fontId="48" fillId="0" borderId="18" xfId="34" applyFont="1" applyBorder="1" applyAlignment="1">
      <alignment horizontal="center"/>
    </xf>
    <xf numFmtId="0" fontId="48" fillId="0" borderId="22" xfId="95" applyNumberFormat="1" applyFont="1" applyBorder="1" applyAlignment="1">
      <alignment horizontal="center"/>
    </xf>
    <xf numFmtId="168" fontId="48" fillId="0" borderId="25" xfId="0" applyNumberFormat="1" applyFont="1" applyBorder="1" applyAlignment="1">
      <alignment horizontal="center" wrapText="1"/>
    </xf>
    <xf numFmtId="174" fontId="48" fillId="0" borderId="47" xfId="34" applyFont="1" applyBorder="1" applyAlignment="1">
      <alignment horizontal="center" wrapText="1"/>
    </xf>
    <xf numFmtId="168" fontId="48" fillId="24" borderId="60"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4" fontId="48" fillId="0" borderId="18" xfId="39" applyNumberFormat="1" applyFont="1" applyBorder="1" applyAlignment="1">
      <alignment vertical="center" wrapText="1"/>
    </xf>
    <xf numFmtId="0" fontId="48" fillId="0" borderId="18" xfId="135" applyFont="1" applyBorder="1" applyAlignment="1">
      <alignment horizontal="left" vertical="center" wrapText="1"/>
    </xf>
    <xf numFmtId="0" fontId="48" fillId="0" borderId="0" xfId="73" applyFont="1" applyAlignment="1">
      <alignment horizontal="left" vertical="center" wrapText="1"/>
    </xf>
    <xf numFmtId="0" fontId="48" fillId="0" borderId="14" xfId="73" applyFont="1" applyBorder="1" applyAlignment="1">
      <alignment horizontal="left" vertical="center" wrapText="1"/>
    </xf>
    <xf numFmtId="0" fontId="52" fillId="0" borderId="84" xfId="0" applyFont="1" applyBorder="1" applyAlignment="1">
      <alignment horizontal="left" vertical="center"/>
    </xf>
    <xf numFmtId="0" fontId="53" fillId="0" borderId="84" xfId="0" applyFont="1" applyBorder="1" applyAlignment="1">
      <alignment horizontal="left" vertical="center"/>
    </xf>
    <xf numFmtId="0" fontId="48" fillId="0" borderId="62" xfId="0" applyFont="1" applyBorder="1" applyAlignment="1">
      <alignment vertical="center" wrapText="1"/>
    </xf>
    <xf numFmtId="0" fontId="48" fillId="0" borderId="54" xfId="0" applyFont="1" applyBorder="1" applyAlignment="1">
      <alignment vertical="center" wrapText="1"/>
    </xf>
    <xf numFmtId="0" fontId="48" fillId="0" borderId="64"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50" fillId="0" borderId="0" xfId="0" applyFont="1" applyAlignment="1">
      <alignment horizontal="center"/>
    </xf>
    <xf numFmtId="0" fontId="50" fillId="24" borderId="46" xfId="0" applyFont="1" applyFill="1" applyBorder="1" applyAlignment="1">
      <alignment horizontal="center"/>
    </xf>
    <xf numFmtId="0" fontId="50" fillId="0" borderId="58"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0" fillId="0" borderId="39" xfId="0" applyFont="1" applyBorder="1"/>
    <xf numFmtId="0" fontId="7" fillId="0" borderId="84" xfId="0" applyFont="1" applyBorder="1" applyAlignment="1">
      <alignment horizontal="left" vertical="center"/>
    </xf>
    <xf numFmtId="2" fontId="48" fillId="0" borderId="33" xfId="0" applyNumberFormat="1" applyFont="1" applyBorder="1" applyAlignment="1">
      <alignment horizontal="center" vertical="center" wrapText="1"/>
    </xf>
    <xf numFmtId="0" fontId="48" fillId="0" borderId="18" xfId="0" applyFont="1" applyBorder="1" applyAlignment="1">
      <alignment horizontal="center" vertical="center" wrapText="1"/>
    </xf>
    <xf numFmtId="2" fontId="48" fillId="0" borderId="18" xfId="0" applyNumberFormat="1" applyFont="1" applyBorder="1" applyAlignment="1">
      <alignment horizontal="center" vertical="center" wrapText="1"/>
    </xf>
    <xf numFmtId="4" fontId="48" fillId="0" borderId="20" xfId="39" applyNumberFormat="1" applyFont="1" applyBorder="1" applyAlignment="1">
      <alignment vertical="center" wrapText="1"/>
    </xf>
    <xf numFmtId="0" fontId="48" fillId="0" borderId="33" xfId="0" applyFont="1" applyBorder="1" applyAlignment="1">
      <alignment horizontal="center" vertical="center" wrapText="1"/>
    </xf>
    <xf numFmtId="4" fontId="48" fillId="0" borderId="14" xfId="39" applyNumberFormat="1" applyFont="1" applyBorder="1" applyAlignment="1">
      <alignment vertical="center" wrapText="1"/>
    </xf>
    <xf numFmtId="202" fontId="48" fillId="0" borderId="18" xfId="0" applyNumberFormat="1" applyFont="1" applyBorder="1" applyAlignment="1">
      <alignment horizontal="center" vertical="center" wrapText="1"/>
    </xf>
    <xf numFmtId="4" fontId="50" fillId="0" borderId="18" xfId="39" applyNumberFormat="1" applyFont="1" applyBorder="1" applyAlignment="1">
      <alignment vertical="center" wrapText="1"/>
    </xf>
    <xf numFmtId="0" fontId="48" fillId="0" borderId="32" xfId="0" applyFont="1" applyBorder="1" applyAlignment="1">
      <alignment horizontal="center" vertical="center" wrapText="1"/>
    </xf>
    <xf numFmtId="2" fontId="50" fillId="0" borderId="20" xfId="39" applyNumberFormat="1" applyFont="1" applyBorder="1" applyAlignment="1">
      <alignment vertical="center" wrapText="1"/>
    </xf>
    <xf numFmtId="0" fontId="50" fillId="0" borderId="14" xfId="135" applyFont="1" applyBorder="1" applyAlignment="1">
      <alignment horizontal="left" vertical="center" wrapText="1"/>
    </xf>
    <xf numFmtId="0" fontId="50" fillId="0" borderId="0" xfId="135" applyFont="1" applyAlignment="1">
      <alignment horizontal="left" vertical="center" wrapText="1"/>
    </xf>
    <xf numFmtId="202" fontId="48" fillId="0" borderId="76" xfId="0" applyNumberFormat="1" applyFont="1" applyBorder="1" applyAlignment="1">
      <alignment horizontal="center" vertical="center" wrapText="1"/>
    </xf>
    <xf numFmtId="1" fontId="48" fillId="25" borderId="18" xfId="135" applyNumberFormat="1" applyFont="1" applyFill="1" applyBorder="1" applyAlignment="1">
      <alignment horizontal="center" vertical="center" wrapText="1"/>
    </xf>
    <xf numFmtId="0" fontId="48" fillId="25" borderId="18" xfId="135" applyFont="1" applyFill="1" applyBorder="1" applyAlignment="1">
      <alignment horizontal="left" vertical="center" wrapText="1"/>
    </xf>
    <xf numFmtId="4" fontId="50" fillId="0" borderId="25" xfId="39" applyNumberFormat="1" applyFont="1" applyBorder="1" applyAlignment="1">
      <alignment vertical="center" wrapText="1"/>
    </xf>
    <xf numFmtId="4" fontId="48" fillId="0" borderId="25" xfId="39" applyNumberFormat="1" applyFont="1" applyBorder="1" applyAlignment="1">
      <alignment vertical="center" wrapText="1"/>
    </xf>
    <xf numFmtId="2" fontId="50" fillId="0" borderId="63" xfId="39" applyNumberFormat="1" applyFont="1" applyBorder="1" applyAlignment="1">
      <alignment vertical="center" wrapText="1"/>
    </xf>
    <xf numFmtId="4" fontId="48" fillId="0" borderId="0" xfId="39" applyNumberFormat="1" applyFont="1" applyBorder="1" applyAlignment="1">
      <alignment vertical="center" wrapText="1"/>
    </xf>
    <xf numFmtId="0" fontId="50" fillId="26" borderId="18" xfId="135" applyFont="1" applyFill="1" applyBorder="1" applyAlignment="1">
      <alignment horizontal="center" vertical="center" wrapText="1"/>
    </xf>
    <xf numFmtId="49" fontId="48" fillId="0" borderId="87" xfId="0" applyNumberFormat="1" applyFont="1" applyBorder="1" applyAlignment="1">
      <alignment horizontal="justify" vertical="center" wrapText="1"/>
    </xf>
    <xf numFmtId="4" fontId="58" fillId="0" borderId="87" xfId="259" applyNumberFormat="1" applyFont="1" applyFill="1" applyBorder="1" applyAlignment="1">
      <alignment horizontal="center" vertical="center" wrapText="1"/>
    </xf>
    <xf numFmtId="165" fontId="58" fillId="0" borderId="18" xfId="0" applyNumberFormat="1" applyFont="1" applyBorder="1" applyAlignment="1">
      <alignment wrapText="1"/>
    </xf>
    <xf numFmtId="4" fontId="58" fillId="0" borderId="87" xfId="0" applyNumberFormat="1" applyFont="1" applyBorder="1" applyAlignment="1">
      <alignment horizontal="center" vertical="center" wrapText="1"/>
    </xf>
    <xf numFmtId="2" fontId="58" fillId="0" borderId="87" xfId="259" applyNumberFormat="1" applyFont="1" applyFill="1" applyBorder="1" applyAlignment="1">
      <alignment horizontal="center" vertical="center" wrapText="1"/>
    </xf>
    <xf numFmtId="0" fontId="48" fillId="0" borderId="88" xfId="0" applyFont="1" applyBorder="1" applyAlignment="1">
      <alignment horizontal="center" vertical="center" wrapText="1"/>
    </xf>
    <xf numFmtId="0" fontId="48" fillId="0" borderId="87" xfId="0" applyFont="1" applyBorder="1" applyAlignment="1">
      <alignment horizontal="center" vertical="center" wrapText="1"/>
    </xf>
    <xf numFmtId="2" fontId="48" fillId="0" borderId="87" xfId="259" applyNumberFormat="1" applyFont="1" applyFill="1" applyBorder="1" applyAlignment="1">
      <alignment horizontal="center" vertical="center" wrapText="1"/>
    </xf>
    <xf numFmtId="4" fontId="48" fillId="0" borderId="87" xfId="259" applyNumberFormat="1" applyFont="1" applyFill="1" applyBorder="1" applyAlignment="1">
      <alignment horizontal="center" vertical="center" wrapText="1"/>
    </xf>
    <xf numFmtId="49" fontId="48" fillId="25" borderId="87" xfId="0" applyNumberFormat="1" applyFont="1" applyFill="1" applyBorder="1" applyAlignment="1">
      <alignment horizontal="justify" vertical="center" wrapText="1"/>
    </xf>
    <xf numFmtId="2" fontId="58" fillId="0" borderId="76" xfId="259" applyNumberFormat="1" applyFont="1" applyFill="1" applyBorder="1" applyAlignment="1">
      <alignment horizontal="center" vertical="center" wrapText="1"/>
    </xf>
    <xf numFmtId="0" fontId="48" fillId="0" borderId="87" xfId="0" applyFont="1" applyBorder="1" applyAlignment="1">
      <alignment horizontal="justify" vertical="center" wrapText="1"/>
    </xf>
    <xf numFmtId="49" fontId="59" fillId="0" borderId="87" xfId="0" applyNumberFormat="1" applyFont="1" applyBorder="1" applyAlignment="1">
      <alignment vertical="center" wrapText="1"/>
    </xf>
    <xf numFmtId="49" fontId="48" fillId="0" borderId="87" xfId="0" applyNumberFormat="1" applyFont="1" applyBorder="1" applyAlignment="1">
      <alignment horizontal="left" vertical="center" wrapText="1"/>
    </xf>
    <xf numFmtId="49" fontId="59" fillId="0" borderId="87" xfId="0" applyNumberFormat="1" applyFont="1" applyBorder="1" applyAlignment="1">
      <alignment horizontal="justify" vertical="center" wrapText="1"/>
    </xf>
    <xf numFmtId="0" fontId="58" fillId="0" borderId="87" xfId="0" applyFont="1" applyBorder="1" applyAlignment="1">
      <alignment horizontal="left" vertical="center" wrapText="1"/>
    </xf>
    <xf numFmtId="49" fontId="48" fillId="0" borderId="49" xfId="0" applyNumberFormat="1" applyFont="1" applyBorder="1" applyAlignment="1">
      <alignment horizontal="justify" vertical="center" wrapText="1"/>
    </xf>
    <xf numFmtId="49" fontId="59" fillId="0" borderId="18" xfId="0" applyNumberFormat="1" applyFont="1" applyBorder="1" applyAlignment="1">
      <alignment horizontal="justify" vertical="center" wrapText="1"/>
    </xf>
    <xf numFmtId="203" fontId="56" fillId="30" borderId="0" xfId="0" applyNumberFormat="1" applyFont="1" applyFill="1" applyAlignment="1">
      <alignment horizontal="center" vertical="center" wrapText="1"/>
    </xf>
    <xf numFmtId="49" fontId="48" fillId="25" borderId="18" xfId="0" applyNumberFormat="1" applyFont="1" applyFill="1" applyBorder="1" applyAlignment="1">
      <alignment horizontal="justify" vertical="center" wrapText="1"/>
    </xf>
    <xf numFmtId="2" fontId="58" fillId="25" borderId="18" xfId="259" applyNumberFormat="1" applyFont="1" applyFill="1" applyBorder="1" applyAlignment="1">
      <alignment horizontal="center" vertical="center" wrapText="1"/>
    </xf>
    <xf numFmtId="49" fontId="48" fillId="0" borderId="25" xfId="0" applyNumberFormat="1" applyFont="1" applyBorder="1" applyAlignment="1">
      <alignment horizontal="justify" vertical="center" wrapText="1"/>
    </xf>
    <xf numFmtId="4" fontId="58" fillId="0" borderId="25" xfId="259" applyNumberFormat="1" applyFont="1" applyFill="1" applyBorder="1" applyAlignment="1">
      <alignment horizontal="center" vertical="center" wrapText="1"/>
    </xf>
    <xf numFmtId="4" fontId="58" fillId="0" borderId="76" xfId="0" applyNumberFormat="1" applyFont="1" applyBorder="1" applyAlignment="1">
      <alignment horizontal="center" vertical="center" wrapText="1"/>
    </xf>
    <xf numFmtId="49" fontId="48" fillId="0" borderId="18" xfId="0" applyNumberFormat="1" applyFont="1" applyBorder="1" applyAlignment="1">
      <alignment horizontal="justify" vertical="center" wrapText="1"/>
    </xf>
    <xf numFmtId="4" fontId="58" fillId="0" borderId="18" xfId="259" applyNumberFormat="1" applyFont="1" applyFill="1" applyBorder="1" applyAlignment="1">
      <alignment horizontal="center" vertical="center" wrapText="1"/>
    </xf>
    <xf numFmtId="0" fontId="48" fillId="0" borderId="18" xfId="0" applyFont="1" applyBorder="1" applyAlignment="1">
      <alignment horizontal="justify" vertical="center" wrapText="1"/>
    </xf>
    <xf numFmtId="4" fontId="58" fillId="0" borderId="18" xfId="0" applyNumberFormat="1" applyFont="1" applyBorder="1" applyAlignment="1">
      <alignment horizontal="center" vertical="center" wrapText="1"/>
    </xf>
    <xf numFmtId="49" fontId="48" fillId="0" borderId="91" xfId="0" applyNumberFormat="1" applyFont="1" applyBorder="1" applyAlignment="1">
      <alignment horizontal="justify" vertical="center" wrapText="1"/>
    </xf>
    <xf numFmtId="2" fontId="58" fillId="0" borderId="25" xfId="0" applyNumberFormat="1" applyFont="1" applyBorder="1" applyAlignment="1">
      <alignment horizontal="center" vertical="center" wrapText="1"/>
    </xf>
    <xf numFmtId="4" fontId="58" fillId="0" borderId="76" xfId="259" applyNumberFormat="1" applyFont="1" applyFill="1" applyBorder="1" applyAlignment="1">
      <alignment horizontal="center" vertical="center" wrapText="1"/>
    </xf>
    <xf numFmtId="2" fontId="58" fillId="0" borderId="18" xfId="0" applyNumberFormat="1" applyFont="1" applyBorder="1" applyAlignment="1">
      <alignment horizontal="center" vertical="center" wrapText="1"/>
    </xf>
    <xf numFmtId="49" fontId="48" fillId="0" borderId="18" xfId="0" applyNumberFormat="1" applyFont="1" applyBorder="1" applyAlignment="1">
      <alignment horizontal="left" vertical="center" wrapText="1"/>
    </xf>
    <xf numFmtId="175" fontId="58" fillId="0" borderId="25" xfId="259" applyNumberFormat="1" applyFont="1" applyFill="1" applyBorder="1" applyAlignment="1">
      <alignment horizontal="center" vertical="center" wrapText="1"/>
    </xf>
    <xf numFmtId="0" fontId="58" fillId="25" borderId="18" xfId="0" applyFont="1" applyFill="1" applyBorder="1" applyAlignment="1">
      <alignment horizontal="center" vertical="center" wrapText="1"/>
    </xf>
    <xf numFmtId="0" fontId="58" fillId="0" borderId="18" xfId="0" applyFont="1" applyBorder="1" applyAlignment="1">
      <alignment horizontal="center" vertical="center" wrapText="1"/>
    </xf>
    <xf numFmtId="201" fontId="58" fillId="25" borderId="18" xfId="0" applyNumberFormat="1" applyFont="1" applyFill="1" applyBorder="1" applyAlignment="1">
      <alignment horizontal="center" vertical="center" wrapText="1"/>
    </xf>
    <xf numFmtId="0" fontId="48" fillId="0" borderId="0" xfId="89" applyFont="1" applyAlignment="1">
      <alignment wrapText="1"/>
    </xf>
    <xf numFmtId="0" fontId="48" fillId="0" borderId="0" xfId="89" applyFont="1" applyAlignment="1">
      <alignment horizontal="center" wrapText="1"/>
    </xf>
    <xf numFmtId="200" fontId="48" fillId="0" borderId="0" xfId="257" applyNumberFormat="1" applyFont="1" applyAlignment="1">
      <alignment horizontal="right" wrapText="1"/>
    </xf>
    <xf numFmtId="0" fontId="48" fillId="0" borderId="38" xfId="89" applyFont="1" applyBorder="1" applyAlignment="1">
      <alignment wrapText="1"/>
    </xf>
    <xf numFmtId="0" fontId="48" fillId="0" borderId="80" xfId="89" applyFont="1" applyBorder="1" applyAlignment="1">
      <alignment wrapText="1"/>
    </xf>
    <xf numFmtId="0" fontId="48" fillId="0" borderId="80" xfId="89" applyFont="1" applyBorder="1" applyAlignment="1">
      <alignment horizontal="center" wrapText="1"/>
    </xf>
    <xf numFmtId="200" fontId="48" fillId="0" borderId="80" xfId="257" applyNumberFormat="1" applyFont="1" applyBorder="1" applyAlignment="1">
      <alignment horizontal="right" wrapText="1"/>
    </xf>
    <xf numFmtId="0" fontId="48" fillId="0" borderId="39" xfId="89" applyFont="1" applyBorder="1" applyAlignment="1">
      <alignment wrapText="1"/>
    </xf>
    <xf numFmtId="0" fontId="48" fillId="0" borderId="36" xfId="89" applyFont="1" applyBorder="1" applyAlignment="1">
      <alignment wrapText="1"/>
    </xf>
    <xf numFmtId="0" fontId="48" fillId="0" borderId="37" xfId="89" applyFont="1" applyBorder="1" applyAlignment="1">
      <alignment wrapText="1"/>
    </xf>
    <xf numFmtId="0" fontId="50" fillId="0" borderId="85" xfId="0" applyFont="1" applyBorder="1" applyAlignment="1">
      <alignment horizontal="left" vertical="center" wrapText="1"/>
    </xf>
    <xf numFmtId="0" fontId="48" fillId="0" borderId="85" xfId="0" applyFont="1" applyBorder="1" applyAlignment="1">
      <alignment horizontal="left" vertical="center" wrapText="1"/>
    </xf>
    <xf numFmtId="0" fontId="48" fillId="25" borderId="0" xfId="89" applyFont="1" applyFill="1" applyAlignment="1">
      <alignment wrapText="1"/>
    </xf>
    <xf numFmtId="0" fontId="48" fillId="25" borderId="86" xfId="89" applyFont="1" applyFill="1" applyBorder="1" applyAlignment="1">
      <alignment wrapText="1"/>
    </xf>
    <xf numFmtId="0" fontId="48" fillId="25" borderId="37" xfId="89" applyFont="1" applyFill="1" applyBorder="1" applyAlignment="1">
      <alignment wrapText="1"/>
    </xf>
    <xf numFmtId="0" fontId="48" fillId="0" borderId="86" xfId="89" applyFont="1" applyBorder="1" applyAlignment="1">
      <alignment wrapText="1"/>
    </xf>
    <xf numFmtId="0" fontId="48" fillId="0" borderId="18" xfId="135" applyFont="1" applyBorder="1" applyAlignment="1">
      <alignment horizontal="center" vertical="center" wrapText="1"/>
    </xf>
    <xf numFmtId="0" fontId="50" fillId="0" borderId="13" xfId="135" applyFont="1" applyBorder="1" applyAlignment="1">
      <alignment horizontal="left" vertical="center" wrapText="1"/>
    </xf>
    <xf numFmtId="0" fontId="50" fillId="0" borderId="14" xfId="135" applyFont="1" applyBorder="1" applyAlignment="1">
      <alignment horizontal="center" vertical="center" wrapText="1"/>
    </xf>
    <xf numFmtId="201" fontId="50" fillId="24" borderId="41" xfId="135" applyNumberFormat="1" applyFont="1" applyFill="1" applyBorder="1" applyAlignment="1">
      <alignment horizontal="left" vertical="center" wrapText="1"/>
    </xf>
    <xf numFmtId="0" fontId="50" fillId="0" borderId="14" xfId="89" applyFont="1" applyBorder="1" applyAlignment="1">
      <alignment wrapText="1"/>
    </xf>
    <xf numFmtId="0" fontId="50" fillId="0" borderId="14" xfId="89" applyFont="1" applyBorder="1" applyAlignment="1">
      <alignment horizontal="center" wrapText="1"/>
    </xf>
    <xf numFmtId="201" fontId="50" fillId="24" borderId="41" xfId="135" applyNumberFormat="1" applyFont="1" applyFill="1" applyBorder="1" applyAlignment="1">
      <alignment horizontal="center" vertical="center" wrapText="1"/>
    </xf>
    <xf numFmtId="0" fontId="48" fillId="0" borderId="18" xfId="126" applyFont="1" applyBorder="1" applyAlignment="1">
      <alignment horizontal="center" vertical="center" wrapText="1"/>
    </xf>
    <xf numFmtId="0" fontId="50" fillId="0" borderId="51" xfId="135" applyFont="1" applyBorder="1" applyAlignment="1">
      <alignment horizontal="left" vertical="center" wrapText="1"/>
    </xf>
    <xf numFmtId="0" fontId="50" fillId="0" borderId="0" xfId="135" applyFont="1" applyAlignment="1">
      <alignment horizontal="center" vertical="center" wrapText="1"/>
    </xf>
    <xf numFmtId="2" fontId="50" fillId="0" borderId="14" xfId="135" applyNumberFormat="1" applyFont="1" applyBorder="1" applyAlignment="1">
      <alignment horizontal="center" vertical="center" wrapText="1"/>
    </xf>
    <xf numFmtId="0" fontId="48" fillId="0" borderId="89" xfId="0" applyFont="1" applyBorder="1" applyAlignment="1">
      <alignment horizontal="center" vertical="center" wrapText="1"/>
    </xf>
    <xf numFmtId="2" fontId="48" fillId="0" borderId="14" xfId="135" applyNumberFormat="1" applyFont="1" applyBorder="1" applyAlignment="1">
      <alignment horizontal="center" vertical="center" wrapText="1"/>
    </xf>
    <xf numFmtId="0" fontId="48" fillId="0" borderId="14" xfId="135" applyFont="1" applyBorder="1" applyAlignment="1">
      <alignment horizontal="left" vertical="center" wrapText="1"/>
    </xf>
    <xf numFmtId="0" fontId="48" fillId="0" borderId="14" xfId="135" applyFont="1" applyBorder="1" applyAlignment="1">
      <alignment horizontal="center" vertical="center" wrapText="1"/>
    </xf>
    <xf numFmtId="49" fontId="48" fillId="0" borderId="87" xfId="0" applyNumberFormat="1" applyFont="1" applyBorder="1" applyAlignment="1">
      <alignment vertical="center" wrapText="1"/>
    </xf>
    <xf numFmtId="49" fontId="48" fillId="25" borderId="87" xfId="0" applyNumberFormat="1" applyFont="1" applyFill="1" applyBorder="1" applyAlignment="1">
      <alignment vertical="center" wrapText="1"/>
    </xf>
    <xf numFmtId="0" fontId="59" fillId="0" borderId="88" xfId="0" applyFont="1" applyBorder="1" applyAlignment="1">
      <alignment horizontal="center" vertical="center" wrapText="1"/>
    </xf>
    <xf numFmtId="201" fontId="50" fillId="24" borderId="59" xfId="135" applyNumberFormat="1" applyFont="1" applyFill="1" applyBorder="1" applyAlignment="1">
      <alignment horizontal="center" vertical="center" wrapText="1"/>
    </xf>
    <xf numFmtId="0" fontId="50" fillId="25" borderId="18" xfId="135" applyFont="1" applyFill="1" applyBorder="1" applyAlignment="1">
      <alignment horizontal="left" vertical="center" wrapText="1"/>
    </xf>
    <xf numFmtId="0" fontId="48" fillId="25" borderId="18" xfId="135" applyFont="1" applyFill="1" applyBorder="1" applyAlignment="1">
      <alignment horizontal="center" vertical="center" wrapText="1"/>
    </xf>
    <xf numFmtId="0" fontId="48" fillId="0" borderId="25" xfId="135" applyFont="1" applyBorder="1" applyAlignment="1">
      <alignment horizontal="center" vertical="center" wrapText="1"/>
    </xf>
    <xf numFmtId="0" fontId="48" fillId="0" borderId="25" xfId="0" applyFont="1" applyBorder="1" applyAlignment="1">
      <alignment horizontal="center" vertical="center" wrapText="1"/>
    </xf>
    <xf numFmtId="0" fontId="50" fillId="0" borderId="48" xfId="135" applyFont="1" applyBorder="1" applyAlignment="1">
      <alignment horizontal="left" vertical="center" wrapText="1"/>
    </xf>
    <xf numFmtId="2" fontId="48" fillId="0" borderId="20" xfId="135" applyNumberFormat="1" applyFont="1" applyBorder="1" applyAlignment="1">
      <alignment horizontal="center" vertical="center" wrapText="1"/>
    </xf>
    <xf numFmtId="0" fontId="48" fillId="0" borderId="20" xfId="135" applyFont="1" applyBorder="1" applyAlignment="1">
      <alignment horizontal="left" vertical="center" wrapText="1"/>
    </xf>
    <xf numFmtId="0" fontId="48" fillId="0" borderId="20" xfId="135" applyFont="1" applyBorder="1" applyAlignment="1">
      <alignment horizontal="center" vertical="center" wrapText="1"/>
    </xf>
    <xf numFmtId="2" fontId="50" fillId="24" borderId="13" xfId="135" applyNumberFormat="1" applyFont="1" applyFill="1" applyBorder="1" applyAlignment="1">
      <alignment horizontal="center" vertical="center" wrapText="1"/>
    </xf>
    <xf numFmtId="0" fontId="48" fillId="0" borderId="18" xfId="135" applyFont="1" applyBorder="1" applyAlignment="1">
      <alignment vertical="center" wrapText="1"/>
    </xf>
    <xf numFmtId="2" fontId="48" fillId="0" borderId="88" xfId="0" applyNumberFormat="1" applyFont="1" applyBorder="1" applyAlignment="1">
      <alignment horizontal="center" vertical="center" wrapText="1"/>
    </xf>
    <xf numFmtId="0" fontId="48" fillId="0" borderId="90" xfId="0" applyFont="1" applyBorder="1" applyAlignment="1">
      <alignment horizontal="center" vertical="center" wrapText="1"/>
    </xf>
    <xf numFmtId="0" fontId="48" fillId="0" borderId="76" xfId="135" applyFont="1" applyBorder="1" applyAlignment="1">
      <alignment vertical="center" wrapText="1"/>
    </xf>
    <xf numFmtId="0" fontId="48" fillId="0" borderId="49" xfId="0" applyFont="1" applyBorder="1" applyAlignment="1">
      <alignment horizontal="center" vertical="center" wrapText="1"/>
    </xf>
    <xf numFmtId="0" fontId="50" fillId="0" borderId="11" xfId="135" applyFont="1" applyBorder="1" applyAlignment="1">
      <alignment horizontal="left" vertical="center" wrapText="1"/>
    </xf>
    <xf numFmtId="2" fontId="48" fillId="0" borderId="18" xfId="135" applyNumberFormat="1" applyFont="1" applyBorder="1" applyAlignment="1">
      <alignment horizontal="center" vertical="center" wrapText="1"/>
    </xf>
    <xf numFmtId="1" fontId="50" fillId="29" borderId="59" xfId="135" applyNumberFormat="1" applyFont="1" applyFill="1" applyBorder="1" applyAlignment="1">
      <alignment horizontal="center" vertical="center" wrapText="1"/>
    </xf>
    <xf numFmtId="0" fontId="50" fillId="0" borderId="18" xfId="135" applyFont="1" applyBorder="1" applyAlignment="1">
      <alignment horizontal="left" vertical="center" wrapText="1"/>
    </xf>
    <xf numFmtId="0" fontId="50" fillId="26" borderId="18" xfId="0" applyFont="1" applyFill="1" applyBorder="1" applyAlignment="1">
      <alignment horizontal="center" vertical="center" wrapText="1"/>
    </xf>
    <xf numFmtId="0" fontId="48" fillId="0" borderId="52" xfId="0" applyFont="1" applyBorder="1" applyAlignment="1">
      <alignment horizontal="center" vertical="center" wrapText="1"/>
    </xf>
    <xf numFmtId="0" fontId="48" fillId="25" borderId="33" xfId="0" applyFont="1" applyFill="1" applyBorder="1" applyAlignment="1">
      <alignment horizontal="center" vertical="center" wrapText="1"/>
    </xf>
    <xf numFmtId="0" fontId="48" fillId="25" borderId="23" xfId="0" applyFont="1" applyFill="1" applyBorder="1" applyAlignment="1">
      <alignment horizontal="center" vertical="center" wrapText="1"/>
    </xf>
    <xf numFmtId="0" fontId="48" fillId="0" borderId="51" xfId="0" applyFont="1" applyBorder="1" applyAlignment="1">
      <alignment horizontal="center" vertical="center" wrapText="1"/>
    </xf>
    <xf numFmtId="0" fontId="59" fillId="0" borderId="52" xfId="0" applyFont="1" applyBorder="1" applyAlignment="1">
      <alignment horizontal="center" vertical="center" wrapText="1"/>
    </xf>
    <xf numFmtId="0" fontId="59" fillId="0" borderId="33" xfId="0" applyFont="1" applyBorder="1" applyAlignment="1">
      <alignment horizontal="center" vertical="center" wrapText="1"/>
    </xf>
    <xf numFmtId="200" fontId="48" fillId="0" borderId="0" xfId="89" applyNumberFormat="1" applyFont="1" applyAlignment="1">
      <alignment wrapText="1"/>
    </xf>
    <xf numFmtId="0" fontId="48" fillId="25" borderId="89" xfId="0" applyFont="1" applyFill="1" applyBorder="1" applyAlignment="1">
      <alignment horizontal="center" vertical="center" wrapText="1"/>
    </xf>
    <xf numFmtId="0" fontId="48" fillId="0" borderId="66" xfId="0" applyFont="1" applyBorder="1" applyAlignment="1">
      <alignment horizontal="center" vertical="center" wrapText="1"/>
    </xf>
    <xf numFmtId="201" fontId="48" fillId="0" borderId="33" xfId="0" applyNumberFormat="1" applyFont="1" applyBorder="1" applyAlignment="1">
      <alignment horizontal="center" vertical="center" wrapText="1"/>
    </xf>
    <xf numFmtId="165" fontId="48" fillId="0" borderId="0" xfId="89" applyNumberFormat="1" applyFont="1" applyAlignment="1">
      <alignment wrapText="1"/>
    </xf>
    <xf numFmtId="0" fontId="48" fillId="0" borderId="76" xfId="135" applyFont="1" applyBorder="1" applyAlignment="1">
      <alignment horizontal="center" vertical="center" wrapText="1"/>
    </xf>
    <xf numFmtId="0" fontId="48" fillId="0" borderId="91" xfId="0" applyFont="1" applyBorder="1" applyAlignment="1">
      <alignment horizontal="center" vertical="center" wrapText="1"/>
    </xf>
    <xf numFmtId="0" fontId="48" fillId="0" borderId="76" xfId="0" applyFont="1" applyBorder="1" applyAlignment="1">
      <alignment horizontal="center" vertical="center" wrapText="1"/>
    </xf>
    <xf numFmtId="0" fontId="48" fillId="0" borderId="19" xfId="135" applyFont="1" applyBorder="1" applyAlignment="1">
      <alignment horizontal="center" vertical="center" wrapText="1"/>
    </xf>
    <xf numFmtId="0" fontId="48" fillId="0" borderId="18" xfId="89" applyFont="1" applyBorder="1" applyAlignment="1">
      <alignment wrapText="1"/>
    </xf>
    <xf numFmtId="0" fontId="48" fillId="0" borderId="18" xfId="89" applyFont="1" applyBorder="1" applyAlignment="1">
      <alignment horizontal="center" wrapText="1"/>
    </xf>
    <xf numFmtId="0" fontId="48" fillId="25" borderId="18" xfId="0" applyFont="1" applyFill="1" applyBorder="1" applyAlignment="1">
      <alignment horizontal="center" vertical="center" wrapText="1"/>
    </xf>
    <xf numFmtId="0" fontId="48" fillId="0" borderId="72" xfId="0" applyFont="1" applyBorder="1" applyAlignment="1">
      <alignment horizontal="center" vertical="center" wrapText="1"/>
    </xf>
    <xf numFmtId="0" fontId="50" fillId="0" borderId="18" xfId="135" applyFont="1" applyBorder="1" applyAlignment="1">
      <alignment horizontal="center" vertical="center" wrapText="1"/>
    </xf>
    <xf numFmtId="0" fontId="50" fillId="25" borderId="92" xfId="0" applyFont="1" applyFill="1" applyBorder="1" applyAlignment="1">
      <alignment horizontal="center" vertical="center" wrapText="1"/>
    </xf>
    <xf numFmtId="165" fontId="48" fillId="0" borderId="0" xfId="257" applyFont="1" applyAlignment="1">
      <alignment wrapText="1"/>
    </xf>
    <xf numFmtId="0" fontId="50" fillId="25" borderId="18" xfId="0" applyFont="1" applyFill="1" applyBorder="1" applyAlignment="1">
      <alignment horizontal="center" vertical="center" wrapText="1"/>
    </xf>
    <xf numFmtId="0" fontId="48" fillId="0" borderId="13" xfId="73" applyFont="1" applyBorder="1" applyAlignment="1">
      <alignment horizontal="left" vertical="center" wrapText="1"/>
    </xf>
    <xf numFmtId="2" fontId="48" fillId="0" borderId="14" xfId="73" applyNumberFormat="1" applyFont="1" applyBorder="1" applyAlignment="1">
      <alignment horizontal="center" vertical="center" wrapText="1"/>
    </xf>
    <xf numFmtId="0" fontId="48" fillId="0" borderId="14" xfId="73" applyFont="1" applyBorder="1" applyAlignment="1">
      <alignment horizontal="center" vertical="center" wrapText="1"/>
    </xf>
    <xf numFmtId="200" fontId="56" fillId="25" borderId="15" xfId="257" applyNumberFormat="1" applyFont="1" applyFill="1" applyBorder="1" applyAlignment="1">
      <alignment horizontal="right" vertical="center" wrapText="1"/>
    </xf>
    <xf numFmtId="0" fontId="48" fillId="0" borderId="11" xfId="73" applyFont="1" applyBorder="1" applyAlignment="1">
      <alignment horizontal="left" vertical="center" wrapText="1"/>
    </xf>
    <xf numFmtId="2" fontId="48" fillId="0" borderId="0" xfId="73" applyNumberFormat="1" applyFont="1" applyAlignment="1">
      <alignment horizontal="center" vertical="center" wrapText="1"/>
    </xf>
    <xf numFmtId="0" fontId="48" fillId="0" borderId="0" xfId="73" applyFont="1" applyAlignment="1">
      <alignment horizontal="center" vertical="center" wrapText="1"/>
    </xf>
    <xf numFmtId="200" fontId="56" fillId="25" borderId="12" xfId="257" applyNumberFormat="1" applyFont="1" applyFill="1" applyBorder="1" applyAlignment="1">
      <alignment horizontal="right" vertical="center" wrapText="1"/>
    </xf>
    <xf numFmtId="0" fontId="48" fillId="0" borderId="0" xfId="90" applyFont="1" applyAlignment="1">
      <alignment wrapText="1"/>
    </xf>
    <xf numFmtId="0" fontId="48" fillId="0" borderId="36" xfId="90" applyFont="1" applyBorder="1" applyAlignment="1">
      <alignment wrapText="1"/>
    </xf>
    <xf numFmtId="0" fontId="48" fillId="0" borderId="37" xfId="90" applyFont="1" applyBorder="1" applyAlignment="1">
      <alignment wrapText="1"/>
    </xf>
    <xf numFmtId="0" fontId="50" fillId="25" borderId="0" xfId="73" applyFont="1" applyFill="1" applyAlignment="1">
      <alignment horizontal="right" vertical="center" wrapText="1"/>
    </xf>
    <xf numFmtId="200" fontId="50" fillId="25" borderId="0" xfId="257" applyNumberFormat="1" applyFont="1" applyFill="1" applyBorder="1" applyAlignment="1">
      <alignment horizontal="right" vertical="center" wrapText="1"/>
    </xf>
    <xf numFmtId="49" fontId="50" fillId="25" borderId="0" xfId="131" applyNumberFormat="1" applyFont="1" applyFill="1" applyAlignment="1">
      <alignment horizontal="right" vertical="center" wrapText="1"/>
    </xf>
    <xf numFmtId="200" fontId="50" fillId="25" borderId="0" xfId="257" applyNumberFormat="1" applyFont="1" applyFill="1" applyAlignment="1">
      <alignment horizontal="right" vertical="center" wrapText="1"/>
    </xf>
    <xf numFmtId="0" fontId="48" fillId="0" borderId="0" xfId="128" applyFont="1" applyAlignment="1">
      <alignment wrapText="1"/>
    </xf>
    <xf numFmtId="0" fontId="48" fillId="0" borderId="0" xfId="128" applyFont="1" applyAlignment="1">
      <alignment horizontal="center" wrapText="1"/>
    </xf>
    <xf numFmtId="2" fontId="48" fillId="0" borderId="0" xfId="128" applyNumberFormat="1" applyFont="1" applyAlignment="1">
      <alignment wrapText="1"/>
    </xf>
    <xf numFmtId="200" fontId="50" fillId="0" borderId="0" xfId="257" applyNumberFormat="1" applyFont="1" applyAlignment="1">
      <alignment horizontal="right" vertical="center" wrapText="1"/>
    </xf>
    <xf numFmtId="0" fontId="50" fillId="0" borderId="34" xfId="79" applyFont="1" applyBorder="1" applyAlignment="1">
      <alignment vertical="center" wrapText="1"/>
    </xf>
    <xf numFmtId="180" fontId="48" fillId="0" borderId="37" xfId="90" applyNumberFormat="1" applyFont="1" applyBorder="1" applyAlignment="1">
      <alignment wrapText="1"/>
    </xf>
    <xf numFmtId="182" fontId="48" fillId="0" borderId="37" xfId="90" applyNumberFormat="1" applyFont="1" applyBorder="1" applyAlignment="1">
      <alignment wrapText="1"/>
    </xf>
    <xf numFmtId="0" fontId="48" fillId="0" borderId="81" xfId="90" applyFont="1" applyBorder="1" applyAlignment="1">
      <alignment wrapText="1"/>
    </xf>
    <xf numFmtId="0" fontId="48" fillId="0" borderId="82" xfId="89" applyFont="1" applyBorder="1" applyAlignment="1">
      <alignment wrapText="1"/>
    </xf>
    <xf numFmtId="0" fontId="48" fillId="0" borderId="82" xfId="89" applyFont="1" applyBorder="1" applyAlignment="1">
      <alignment horizontal="center" wrapText="1"/>
    </xf>
    <xf numFmtId="183" fontId="48" fillId="0" borderId="82" xfId="34" applyNumberFormat="1" applyFont="1" applyBorder="1" applyAlignment="1">
      <alignment wrapText="1"/>
    </xf>
    <xf numFmtId="200" fontId="48" fillId="0" borderId="82" xfId="257" applyNumberFormat="1" applyFont="1" applyBorder="1" applyAlignment="1">
      <alignment horizontal="right" wrapText="1"/>
    </xf>
    <xf numFmtId="0" fontId="48" fillId="0" borderId="83" xfId="89" applyFont="1" applyBorder="1" applyAlignment="1">
      <alignment wrapText="1"/>
    </xf>
    <xf numFmtId="201" fontId="48" fillId="0" borderId="33" xfId="0" applyNumberFormat="1" applyFont="1" applyBorder="1" applyAlignment="1">
      <alignment horizontal="left" vertical="center" wrapText="1" indent="1"/>
    </xf>
    <xf numFmtId="0" fontId="48" fillId="25" borderId="18" xfId="0" applyFont="1" applyFill="1" applyBorder="1" applyAlignment="1">
      <alignment horizontal="justify" vertical="center" wrapText="1"/>
    </xf>
    <xf numFmtId="2" fontId="58" fillId="0" borderId="18" xfId="259" applyNumberFormat="1" applyFont="1" applyFill="1" applyBorder="1" applyAlignment="1">
      <alignment horizontal="center" vertical="center" wrapText="1"/>
    </xf>
    <xf numFmtId="4" fontId="58" fillId="0" borderId="91" xfId="259" applyNumberFormat="1" applyFont="1" applyFill="1" applyBorder="1" applyAlignment="1">
      <alignment horizontal="center" vertical="center" wrapText="1"/>
    </xf>
    <xf numFmtId="204" fontId="48" fillId="0" borderId="0" xfId="89" applyNumberFormat="1" applyFont="1" applyAlignment="1">
      <alignment wrapText="1"/>
    </xf>
    <xf numFmtId="204" fontId="48" fillId="0" borderId="80" xfId="89" applyNumberFormat="1" applyFont="1" applyBorder="1" applyAlignment="1">
      <alignment wrapText="1"/>
    </xf>
    <xf numFmtId="204" fontId="50" fillId="0" borderId="14" xfId="89" applyNumberFormat="1" applyFont="1" applyBorder="1" applyAlignment="1">
      <alignment wrapText="1"/>
    </xf>
    <xf numFmtId="204" fontId="48" fillId="0" borderId="0" xfId="129" applyNumberFormat="1" applyFont="1" applyAlignment="1">
      <alignment wrapText="1"/>
    </xf>
    <xf numFmtId="204" fontId="48" fillId="0" borderId="82" xfId="89" applyNumberFormat="1" applyFont="1" applyBorder="1" applyAlignment="1">
      <alignment wrapText="1"/>
    </xf>
    <xf numFmtId="204" fontId="50" fillId="0" borderId="24" xfId="62" applyNumberFormat="1" applyFont="1" applyBorder="1" applyAlignment="1">
      <alignment vertical="center" wrapText="1"/>
    </xf>
    <xf numFmtId="204" fontId="50" fillId="0" borderId="45" xfId="62" applyNumberFormat="1" applyFont="1" applyBorder="1" applyAlignment="1">
      <alignment vertical="center" wrapText="1"/>
    </xf>
    <xf numFmtId="204" fontId="48" fillId="0" borderId="24" xfId="62" applyNumberFormat="1" applyFont="1" applyBorder="1" applyAlignment="1">
      <alignment vertical="center" wrapText="1"/>
    </xf>
    <xf numFmtId="204" fontId="48" fillId="0" borderId="20" xfId="62" applyNumberFormat="1" applyFont="1" applyBorder="1" applyAlignment="1">
      <alignment vertical="center" wrapText="1"/>
    </xf>
    <xf numFmtId="204" fontId="48" fillId="0" borderId="18" xfId="62" applyNumberFormat="1" applyFont="1" applyBorder="1" applyAlignment="1">
      <alignment vertical="center" wrapText="1"/>
    </xf>
    <xf numFmtId="204" fontId="48" fillId="0" borderId="14" xfId="62" applyNumberFormat="1" applyFont="1" applyBorder="1" applyAlignment="1">
      <alignment vertical="center" wrapText="1"/>
    </xf>
    <xf numFmtId="204" fontId="48" fillId="0" borderId="0" xfId="62" applyNumberFormat="1" applyFont="1" applyBorder="1" applyAlignment="1">
      <alignment vertical="center" wrapText="1"/>
    </xf>
    <xf numFmtId="204" fontId="50" fillId="25" borderId="0" xfId="73" applyNumberFormat="1" applyFont="1" applyFill="1" applyAlignment="1">
      <alignment vertical="center" wrapText="1"/>
    </xf>
    <xf numFmtId="204" fontId="50" fillId="25" borderId="0" xfId="131" applyNumberFormat="1" applyFont="1" applyFill="1" applyAlignment="1">
      <alignment vertical="center" wrapText="1"/>
    </xf>
    <xf numFmtId="204" fontId="50" fillId="26" borderId="18" xfId="60" applyNumberFormat="1" applyFont="1" applyFill="1" applyBorder="1" applyAlignment="1">
      <alignment vertical="center" wrapText="1"/>
    </xf>
    <xf numFmtId="201" fontId="56" fillId="31" borderId="41" xfId="135" applyNumberFormat="1" applyFont="1" applyFill="1" applyBorder="1" applyAlignment="1">
      <alignment horizontal="center" vertical="center" wrapText="1"/>
    </xf>
    <xf numFmtId="165" fontId="58" fillId="0" borderId="93" xfId="0" applyNumberFormat="1" applyFont="1" applyBorder="1" applyAlignment="1">
      <alignment vertical="center" wrapText="1"/>
    </xf>
    <xf numFmtId="10" fontId="48" fillId="27" borderId="30" xfId="95" applyNumberFormat="1" applyFont="1" applyFill="1" applyBorder="1" applyAlignment="1">
      <alignment horizontal="center" vertical="center" wrapText="1"/>
    </xf>
    <xf numFmtId="200" fontId="50" fillId="26" borderId="47" xfId="257" applyNumberFormat="1" applyFont="1" applyFill="1" applyBorder="1" applyAlignment="1">
      <alignment horizontal="center" vertical="center" wrapText="1"/>
    </xf>
    <xf numFmtId="0" fontId="48" fillId="25" borderId="94" xfId="0" applyFont="1" applyFill="1" applyBorder="1" applyAlignment="1">
      <alignment horizontal="center" vertical="center" wrapText="1"/>
    </xf>
    <xf numFmtId="0" fontId="48" fillId="25" borderId="95" xfId="0" applyFont="1" applyFill="1" applyBorder="1" applyAlignment="1">
      <alignment horizontal="justify" vertical="center" wrapText="1"/>
    </xf>
    <xf numFmtId="0" fontId="48" fillId="0" borderId="95" xfId="0" applyFont="1" applyBorder="1" applyAlignment="1">
      <alignment horizontal="center" vertical="center" wrapText="1"/>
    </xf>
    <xf numFmtId="0" fontId="50" fillId="0" borderId="33" xfId="135" applyFont="1" applyBorder="1" applyAlignment="1">
      <alignment horizontal="left" vertical="center" wrapText="1"/>
    </xf>
    <xf numFmtId="1" fontId="50" fillId="29" borderId="21" xfId="135" applyNumberFormat="1" applyFont="1" applyFill="1" applyBorder="1" applyAlignment="1">
      <alignment horizontal="center" vertical="center" wrapText="1"/>
    </xf>
    <xf numFmtId="0" fontId="48" fillId="0" borderId="22" xfId="89" applyFont="1" applyBorder="1" applyAlignment="1">
      <alignment wrapText="1"/>
    </xf>
    <xf numFmtId="165" fontId="48" fillId="0" borderId="0" xfId="90" applyNumberFormat="1" applyFont="1" applyAlignment="1">
      <alignment wrapText="1"/>
    </xf>
    <xf numFmtId="10" fontId="48" fillId="0" borderId="0" xfId="90" applyNumberFormat="1" applyFont="1" applyAlignment="1">
      <alignment wrapText="1"/>
    </xf>
    <xf numFmtId="206" fontId="48" fillId="0" borderId="0" xfId="95" applyNumberFormat="1" applyFont="1" applyAlignment="1">
      <alignment wrapText="1"/>
    </xf>
    <xf numFmtId="4" fontId="48" fillId="0" borderId="18" xfId="135" applyNumberFormat="1" applyFont="1" applyBorder="1" applyAlignment="1">
      <alignment horizontal="center" vertical="center" wrapText="1"/>
    </xf>
    <xf numFmtId="175" fontId="58" fillId="0" borderId="18" xfId="0" applyNumberFormat="1" applyFont="1" applyBorder="1" applyAlignment="1">
      <alignment horizontal="center" vertical="center" wrapText="1"/>
    </xf>
    <xf numFmtId="2" fontId="48" fillId="25" borderId="18" xfId="135" applyNumberFormat="1" applyFont="1" applyFill="1" applyBorder="1" applyAlignment="1">
      <alignment horizontal="center" vertical="center" wrapText="1"/>
    </xf>
    <xf numFmtId="2" fontId="48" fillId="0" borderId="0" xfId="89" applyNumberFormat="1" applyFont="1" applyAlignment="1">
      <alignment wrapText="1"/>
    </xf>
    <xf numFmtId="0" fontId="50" fillId="26" borderId="18" xfId="135" applyFont="1" applyFill="1" applyBorder="1" applyAlignment="1">
      <alignment vertical="center" wrapText="1"/>
    </xf>
    <xf numFmtId="0" fontId="50" fillId="26" borderId="22" xfId="135" applyFont="1" applyFill="1" applyBorder="1" applyAlignment="1">
      <alignment vertical="center" wrapText="1"/>
    </xf>
    <xf numFmtId="0" fontId="50" fillId="24" borderId="0" xfId="135" applyFont="1" applyFill="1" applyAlignment="1">
      <alignment vertical="center" wrapText="1"/>
    </xf>
    <xf numFmtId="0" fontId="50" fillId="24" borderId="12" xfId="135" applyFont="1" applyFill="1" applyBorder="1" applyAlignment="1">
      <alignment vertical="center" wrapText="1"/>
    </xf>
    <xf numFmtId="165" fontId="48" fillId="0" borderId="18" xfId="257" applyFont="1" applyFill="1" applyBorder="1" applyAlignment="1">
      <alignment vertical="center" wrapText="1"/>
    </xf>
    <xf numFmtId="165" fontId="48" fillId="0" borderId="87" xfId="257" applyFont="1" applyFill="1" applyBorder="1" applyAlignment="1">
      <alignment vertical="center" wrapText="1"/>
    </xf>
    <xf numFmtId="165" fontId="58" fillId="25" borderId="87" xfId="257" applyFont="1" applyFill="1" applyBorder="1" applyAlignment="1">
      <alignment vertical="center" wrapText="1"/>
    </xf>
    <xf numFmtId="165" fontId="48" fillId="0" borderId="76" xfId="257" applyFont="1" applyFill="1" applyBorder="1" applyAlignment="1">
      <alignment vertical="center" wrapText="1"/>
    </xf>
    <xf numFmtId="165" fontId="48" fillId="25" borderId="18" xfId="257" applyFont="1" applyFill="1" applyBorder="1" applyAlignment="1">
      <alignment vertical="center" wrapText="1"/>
    </xf>
    <xf numFmtId="165" fontId="48" fillId="0" borderId="18" xfId="257" applyFont="1" applyBorder="1" applyAlignment="1">
      <alignment vertical="center" wrapText="1"/>
    </xf>
    <xf numFmtId="2" fontId="48" fillId="0" borderId="52" xfId="0" applyNumberFormat="1" applyFont="1" applyBorder="1" applyAlignment="1">
      <alignment horizontal="center" vertical="center" wrapText="1"/>
    </xf>
    <xf numFmtId="49" fontId="48" fillId="0" borderId="96" xfId="0" applyNumberFormat="1" applyFont="1" applyBorder="1" applyAlignment="1">
      <alignment horizontal="justify" vertical="center" wrapText="1"/>
    </xf>
    <xf numFmtId="0" fontId="48" fillId="0" borderId="96" xfId="0" applyFont="1" applyBorder="1" applyAlignment="1">
      <alignment horizontal="center" vertical="center" wrapText="1"/>
    </xf>
    <xf numFmtId="4" fontId="58" fillId="0" borderId="96" xfId="259" applyNumberFormat="1" applyFont="1" applyFill="1" applyBorder="1" applyAlignment="1">
      <alignment horizontal="center" vertical="center" wrapText="1"/>
    </xf>
    <xf numFmtId="165" fontId="58" fillId="25" borderId="96" xfId="257" applyFont="1" applyFill="1" applyBorder="1" applyAlignment="1">
      <alignment vertical="center" wrapText="1"/>
    </xf>
    <xf numFmtId="165" fontId="58" fillId="0" borderId="25" xfId="257" applyFont="1" applyFill="1" applyBorder="1" applyAlignment="1">
      <alignment vertical="center" wrapText="1"/>
    </xf>
    <xf numFmtId="165" fontId="58" fillId="0" borderId="18" xfId="257" applyFont="1" applyFill="1" applyBorder="1" applyAlignment="1">
      <alignment vertical="center" wrapText="1"/>
    </xf>
    <xf numFmtId="165" fontId="48" fillId="0" borderId="76" xfId="257" applyFont="1" applyBorder="1" applyAlignment="1">
      <alignment vertical="center" wrapText="1"/>
    </xf>
    <xf numFmtId="165" fontId="48" fillId="0" borderId="18" xfId="257" applyFont="1" applyBorder="1" applyAlignment="1">
      <alignment wrapText="1"/>
    </xf>
    <xf numFmtId="165" fontId="58" fillId="25" borderId="18" xfId="257" applyFont="1" applyFill="1" applyBorder="1" applyAlignment="1">
      <alignment vertical="center" wrapText="1"/>
    </xf>
    <xf numFmtId="2" fontId="50" fillId="0" borderId="0" xfId="135" applyNumberFormat="1" applyFont="1" applyAlignment="1">
      <alignment horizontal="center" vertical="center" wrapText="1"/>
    </xf>
    <xf numFmtId="4" fontId="50" fillId="0" borderId="76" xfId="39" applyNumberFormat="1" applyFont="1" applyBorder="1" applyAlignment="1">
      <alignment vertical="center" wrapText="1"/>
    </xf>
    <xf numFmtId="165" fontId="48" fillId="0" borderId="98" xfId="257" applyFont="1" applyFill="1" applyBorder="1" applyAlignment="1">
      <alignment horizontal="right" vertical="center" wrapText="1"/>
    </xf>
    <xf numFmtId="205" fontId="48" fillId="0" borderId="30" xfId="257" applyNumberFormat="1" applyFont="1" applyFill="1" applyBorder="1" applyAlignment="1">
      <alignment horizontal="right" vertical="center" wrapText="1"/>
    </xf>
    <xf numFmtId="205" fontId="56" fillId="25" borderId="42" xfId="257" applyNumberFormat="1" applyFont="1" applyFill="1" applyBorder="1" applyAlignment="1">
      <alignment horizontal="right" vertical="center" wrapText="1"/>
    </xf>
    <xf numFmtId="165" fontId="48" fillId="0" borderId="30" xfId="257" applyFont="1" applyFill="1" applyBorder="1" applyAlignment="1">
      <alignment horizontal="right" vertical="center" wrapText="1"/>
    </xf>
    <xf numFmtId="165" fontId="56" fillId="25" borderId="42" xfId="257" applyFont="1" applyFill="1" applyBorder="1" applyAlignment="1">
      <alignment horizontal="right" vertical="center" wrapText="1"/>
    </xf>
    <xf numFmtId="165" fontId="48" fillId="25" borderId="18" xfId="257" applyFont="1" applyFill="1" applyBorder="1" applyAlignment="1">
      <alignment horizontal="right" vertical="center" wrapText="1"/>
    </xf>
    <xf numFmtId="165" fontId="56" fillId="25" borderId="18" xfId="257" applyFont="1" applyFill="1" applyBorder="1" applyAlignment="1">
      <alignment horizontal="right" vertical="center" wrapText="1"/>
    </xf>
    <xf numFmtId="165" fontId="48" fillId="0" borderId="18" xfId="257" applyFont="1" applyFill="1" applyBorder="1" applyAlignment="1">
      <alignment horizontal="right" vertical="center" wrapText="1"/>
    </xf>
    <xf numFmtId="165" fontId="56" fillId="25" borderId="23" xfId="257" applyFont="1" applyFill="1" applyBorder="1" applyAlignment="1">
      <alignment horizontal="right" vertical="center" wrapText="1"/>
    </xf>
    <xf numFmtId="165" fontId="48" fillId="0" borderId="97" xfId="257" applyFont="1" applyFill="1" applyBorder="1" applyAlignment="1">
      <alignment horizontal="right" vertical="center" wrapText="1"/>
    </xf>
    <xf numFmtId="165" fontId="56" fillId="25" borderId="40" xfId="257" applyFont="1" applyFill="1" applyBorder="1" applyAlignment="1">
      <alignment horizontal="right" vertical="center" wrapText="1"/>
    </xf>
    <xf numFmtId="201" fontId="48" fillId="0" borderId="52" xfId="0" applyNumberFormat="1" applyFont="1" applyBorder="1" applyAlignment="1">
      <alignment horizontal="center" vertical="center" wrapText="1"/>
    </xf>
    <xf numFmtId="165" fontId="58" fillId="25" borderId="18" xfId="257" applyFont="1" applyFill="1" applyBorder="1" applyAlignment="1">
      <alignment horizontal="right" vertical="center" wrapText="1"/>
    </xf>
    <xf numFmtId="165" fontId="50" fillId="28" borderId="18" xfId="257" applyFont="1" applyFill="1" applyBorder="1" applyAlignment="1">
      <alignment horizontal="right" vertical="center" wrapText="1"/>
    </xf>
    <xf numFmtId="165" fontId="50" fillId="25" borderId="18" xfId="257" applyFont="1" applyFill="1" applyBorder="1" applyAlignment="1">
      <alignment horizontal="right" vertical="center" wrapText="1"/>
    </xf>
    <xf numFmtId="165" fontId="56" fillId="25" borderId="76" xfId="257" applyFont="1" applyFill="1" applyBorder="1" applyAlignment="1">
      <alignment horizontal="right" vertical="center" wrapText="1"/>
    </xf>
    <xf numFmtId="165" fontId="56" fillId="25" borderId="75" xfId="257" applyFont="1" applyFill="1" applyBorder="1" applyAlignment="1">
      <alignment horizontal="right" vertical="center" wrapText="1"/>
    </xf>
    <xf numFmtId="165" fontId="48" fillId="0" borderId="75" xfId="257" applyFont="1" applyFill="1" applyBorder="1" applyAlignment="1">
      <alignment horizontal="right" vertical="center" wrapText="1"/>
    </xf>
    <xf numFmtId="165" fontId="48" fillId="0" borderId="47" xfId="257" applyFont="1" applyFill="1" applyBorder="1" applyAlignment="1">
      <alignment horizontal="right" vertical="center" wrapText="1"/>
    </xf>
    <xf numFmtId="0" fontId="50" fillId="0" borderId="19" xfId="135" applyFont="1" applyBorder="1" applyAlignment="1">
      <alignment horizontal="center" vertical="center" wrapText="1"/>
    </xf>
    <xf numFmtId="0" fontId="50" fillId="0" borderId="22" xfId="135" applyFont="1" applyBorder="1" applyAlignment="1">
      <alignment horizontal="center" vertical="center" wrapText="1"/>
    </xf>
    <xf numFmtId="0" fontId="50" fillId="24" borderId="43" xfId="135" applyFont="1" applyFill="1" applyBorder="1" applyAlignment="1">
      <alignment horizontal="left" vertical="center" wrapText="1"/>
    </xf>
    <xf numFmtId="0" fontId="50" fillId="24" borderId="44" xfId="135" applyFont="1" applyFill="1" applyBorder="1" applyAlignment="1">
      <alignment horizontal="left" vertical="center" wrapText="1"/>
    </xf>
    <xf numFmtId="0" fontId="50" fillId="24" borderId="58" xfId="135" applyFont="1" applyFill="1" applyBorder="1" applyAlignment="1">
      <alignment horizontal="left" vertical="center" wrapText="1"/>
    </xf>
    <xf numFmtId="0" fontId="50" fillId="24" borderId="57" xfId="135" applyFont="1" applyFill="1" applyBorder="1" applyAlignment="1">
      <alignment horizontal="left" vertical="center" wrapText="1"/>
    </xf>
    <xf numFmtId="0" fontId="50" fillId="24" borderId="14" xfId="135" applyFont="1" applyFill="1" applyBorder="1" applyAlignment="1">
      <alignment horizontal="left" vertical="center" wrapText="1"/>
    </xf>
    <xf numFmtId="0" fontId="50" fillId="24" borderId="15" xfId="135" applyFont="1" applyFill="1" applyBorder="1" applyAlignment="1">
      <alignment horizontal="left" vertical="center" wrapText="1"/>
    </xf>
    <xf numFmtId="0" fontId="50" fillId="29" borderId="0" xfId="135" applyFont="1" applyFill="1" applyAlignment="1">
      <alignment horizontal="left" vertical="center" wrapText="1"/>
    </xf>
    <xf numFmtId="0" fontId="50" fillId="29" borderId="12" xfId="135" applyFont="1" applyFill="1" applyBorder="1" applyAlignment="1">
      <alignment horizontal="left" vertical="center" wrapText="1"/>
    </xf>
    <xf numFmtId="0" fontId="50" fillId="26" borderId="18" xfId="135" applyFont="1" applyFill="1" applyBorder="1" applyAlignment="1">
      <alignment horizontal="center" vertical="center" wrapText="1"/>
    </xf>
    <xf numFmtId="0" fontId="50" fillId="24" borderId="21" xfId="135" applyFont="1" applyFill="1" applyBorder="1" applyAlignment="1">
      <alignment horizontal="left" vertical="center" wrapText="1"/>
    </xf>
    <xf numFmtId="0" fontId="50" fillId="24" borderId="22" xfId="135" applyFont="1" applyFill="1" applyBorder="1" applyAlignment="1">
      <alignment horizontal="left" vertical="center" wrapText="1"/>
    </xf>
    <xf numFmtId="0" fontId="50" fillId="24" borderId="56" xfId="135" applyFont="1" applyFill="1" applyBorder="1" applyAlignment="1">
      <alignment horizontal="left" vertical="center" wrapText="1"/>
    </xf>
    <xf numFmtId="0" fontId="48" fillId="0" borderId="84"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wrapText="1"/>
    </xf>
    <xf numFmtId="0" fontId="50" fillId="24" borderId="14" xfId="73" applyFont="1" applyFill="1" applyBorder="1" applyAlignment="1">
      <alignment horizontal="left" vertical="center" wrapText="1"/>
    </xf>
    <xf numFmtId="0" fontId="50" fillId="24" borderId="15" xfId="73" applyFont="1" applyFill="1" applyBorder="1" applyAlignment="1">
      <alignment horizontal="left" vertical="center" wrapText="1"/>
    </xf>
    <xf numFmtId="0" fontId="50" fillId="28" borderId="18" xfId="73" applyFont="1" applyFill="1" applyBorder="1" applyAlignment="1">
      <alignment horizontal="right" vertical="center" wrapText="1"/>
    </xf>
    <xf numFmtId="0" fontId="50" fillId="0" borderId="14" xfId="130" applyFont="1" applyBorder="1" applyAlignment="1">
      <alignment horizont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0" xfId="130" applyFont="1" applyAlignment="1">
      <alignment horizontal="center" vertical="top" wrapText="1"/>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6" xfId="89" applyFont="1" applyFill="1" applyBorder="1" applyAlignment="1">
      <alignment horizontal="center" vertical="center" wrapText="1"/>
    </xf>
    <xf numFmtId="204" fontId="50" fillId="25" borderId="29" xfId="73" applyNumberFormat="1" applyFont="1" applyFill="1" applyBorder="1" applyAlignment="1">
      <alignment vertical="center" wrapText="1"/>
    </xf>
    <xf numFmtId="204" fontId="50" fillId="25" borderId="20" xfId="73" applyNumberFormat="1" applyFont="1" applyFill="1" applyBorder="1" applyAlignment="1">
      <alignment vertical="center" wrapText="1"/>
    </xf>
    <xf numFmtId="200" fontId="50" fillId="25" borderId="35" xfId="257" applyNumberFormat="1" applyFont="1" applyFill="1" applyBorder="1" applyAlignment="1">
      <alignment horizontal="right" vertical="center" wrapText="1"/>
    </xf>
    <xf numFmtId="200" fontId="50" fillId="25" borderId="42" xfId="257" applyNumberFormat="1" applyFont="1" applyFill="1" applyBorder="1" applyAlignment="1">
      <alignment horizontal="right"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0" borderId="29" xfId="126" applyFont="1" applyBorder="1" applyAlignment="1">
      <alignment horizontal="center" vertical="center" wrapText="1"/>
    </xf>
    <xf numFmtId="0" fontId="50" fillId="26" borderId="19" xfId="135" applyFont="1" applyFill="1" applyBorder="1" applyAlignment="1">
      <alignment horizontal="center" vertical="center" wrapText="1"/>
    </xf>
    <xf numFmtId="0" fontId="50" fillId="26" borderId="22" xfId="135" applyFont="1" applyFill="1" applyBorder="1" applyAlignment="1">
      <alignment horizontal="center" vertical="center" wrapText="1"/>
    </xf>
    <xf numFmtId="0" fontId="50" fillId="26" borderId="23" xfId="135" applyFont="1" applyFill="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3" fontId="50" fillId="26" borderId="18" xfId="130" applyNumberFormat="1" applyFont="1" applyFill="1" applyBorder="1" applyAlignment="1">
      <alignment horizontal="center" vertical="center" wrapText="1"/>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wrapText="1"/>
    </xf>
    <xf numFmtId="0" fontId="48" fillId="0" borderId="26" xfId="79" applyFont="1" applyBorder="1" applyAlignment="1">
      <alignment horizontal="center" vertical="center" wrapText="1"/>
    </xf>
    <xf numFmtId="0" fontId="50" fillId="24" borderId="11" xfId="135" applyFont="1" applyFill="1" applyBorder="1" applyAlignment="1">
      <alignment horizontal="left" vertical="center" wrapText="1"/>
    </xf>
    <xf numFmtId="0" fontId="50" fillId="24" borderId="0" xfId="135" applyFont="1" applyFill="1" applyAlignment="1">
      <alignment horizontal="left" vertical="center" wrapText="1"/>
    </xf>
    <xf numFmtId="0" fontId="50" fillId="24" borderId="12" xfId="135" applyFont="1" applyFill="1" applyBorder="1" applyAlignment="1">
      <alignment horizontal="left" vertical="center" wrapText="1"/>
    </xf>
    <xf numFmtId="0" fontId="50" fillId="24" borderId="41" xfId="135" applyFont="1" applyFill="1" applyBorder="1" applyAlignment="1">
      <alignment horizontal="left" vertical="center" wrapText="1"/>
    </xf>
    <xf numFmtId="0" fontId="48" fillId="25" borderId="19" xfId="73" applyFont="1" applyFill="1" applyBorder="1" applyAlignment="1">
      <alignment horizontal="right" vertical="center" wrapText="1"/>
    </xf>
    <xf numFmtId="0" fontId="48" fillId="25" borderId="22" xfId="73" applyFont="1" applyFill="1" applyBorder="1" applyAlignment="1">
      <alignment horizontal="right" vertical="center" wrapText="1"/>
    </xf>
    <xf numFmtId="0" fontId="48" fillId="25" borderId="23" xfId="73" applyFont="1" applyFill="1" applyBorder="1" applyAlignment="1">
      <alignment horizontal="right" vertical="center" wrapText="1"/>
    </xf>
    <xf numFmtId="0" fontId="50" fillId="28" borderId="19" xfId="73" applyFont="1" applyFill="1" applyBorder="1" applyAlignment="1">
      <alignment horizontal="right" vertical="center" wrapText="1"/>
    </xf>
    <xf numFmtId="0" fontId="50" fillId="28" borderId="22" xfId="73" applyFont="1" applyFill="1" applyBorder="1" applyAlignment="1">
      <alignment horizontal="right" vertical="center" wrapText="1"/>
    </xf>
    <xf numFmtId="0" fontId="50" fillId="28" borderId="23" xfId="73" applyFont="1" applyFill="1" applyBorder="1" applyAlignment="1">
      <alignment horizontal="right" vertical="center" wrapText="1"/>
    </xf>
    <xf numFmtId="0" fontId="50" fillId="0" borderId="18" xfId="135" applyFont="1" applyBorder="1" applyAlignment="1">
      <alignment horizontal="center" vertical="center" wrapText="1"/>
    </xf>
    <xf numFmtId="0" fontId="50" fillId="0" borderId="76" xfId="135" applyFont="1" applyBorder="1" applyAlignment="1">
      <alignment horizontal="center" vertical="center" wrapText="1"/>
    </xf>
    <xf numFmtId="0" fontId="50" fillId="26" borderId="19" xfId="135" applyFont="1" applyFill="1" applyBorder="1" applyAlignment="1">
      <alignment horizontal="right" vertical="center" wrapText="1"/>
    </xf>
    <xf numFmtId="0" fontId="50" fillId="26" borderId="22" xfId="135" applyFont="1" applyFill="1" applyBorder="1" applyAlignment="1">
      <alignment horizontal="right" vertical="center" wrapText="1"/>
    </xf>
    <xf numFmtId="0" fontId="50" fillId="26" borderId="23" xfId="135" applyFont="1" applyFill="1" applyBorder="1" applyAlignment="1">
      <alignment horizontal="right" vertical="center" wrapText="1"/>
    </xf>
    <xf numFmtId="0" fontId="50" fillId="24" borderId="62" xfId="135" applyFont="1" applyFill="1" applyBorder="1" applyAlignment="1">
      <alignment horizontal="left" vertical="center" wrapText="1"/>
    </xf>
    <xf numFmtId="0" fontId="50" fillId="24" borderId="54" xfId="135" applyFont="1" applyFill="1" applyBorder="1" applyAlignment="1">
      <alignment horizontal="left" vertical="center" wrapText="1"/>
    </xf>
    <xf numFmtId="0" fontId="7" fillId="0" borderId="84" xfId="0" applyFont="1" applyBorder="1" applyAlignment="1">
      <alignment horizontal="center" wrapText="1"/>
    </xf>
    <xf numFmtId="0" fontId="43" fillId="0" borderId="84"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49" xfId="255" applyFont="1" applyBorder="1" applyAlignment="1">
      <alignment horizontal="center" vertic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19" xfId="0" applyFont="1" applyBorder="1" applyAlignment="1">
      <alignment horizontal="center"/>
    </xf>
    <xf numFmtId="0" fontId="48" fillId="0" borderId="23" xfId="0" applyFont="1" applyBorder="1" applyAlignment="1">
      <alignment horizontal="center"/>
    </xf>
    <xf numFmtId="0" fontId="48" fillId="0" borderId="61" xfId="0" applyFont="1" applyBorder="1" applyAlignment="1">
      <alignment horizontal="center"/>
    </xf>
    <xf numFmtId="0" fontId="48" fillId="0" borderId="28" xfId="0" applyFont="1" applyBorder="1" applyAlignment="1">
      <alignment horizontal="center"/>
    </xf>
    <xf numFmtId="174" fontId="48" fillId="0" borderId="19" xfId="34" applyFont="1" applyBorder="1" applyAlignment="1">
      <alignment horizontal="center"/>
    </xf>
    <xf numFmtId="174"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69"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9" xfId="256" applyFont="1" applyBorder="1" applyAlignment="1" applyProtection="1">
      <alignment horizontal="center"/>
    </xf>
    <xf numFmtId="0" fontId="49" fillId="0" borderId="51" xfId="256"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50"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50" fillId="24" borderId="16" xfId="0" applyFont="1" applyFill="1" applyBorder="1" applyAlignment="1">
      <alignment horizontal="center"/>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31" xfId="0" applyFont="1" applyFill="1" applyBorder="1" applyAlignment="1">
      <alignment horizontal="center" vertical="center"/>
    </xf>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xf numFmtId="0" fontId="48" fillId="0" borderId="21" xfId="0" applyFont="1" applyBorder="1" applyAlignment="1"/>
    <xf numFmtId="0" fontId="48" fillId="0" borderId="22" xfId="0" applyFont="1" applyBorder="1" applyAlignment="1"/>
    <xf numFmtId="0" fontId="48" fillId="0" borderId="23" xfId="0" applyFont="1" applyBorder="1" applyAlignment="1"/>
    <xf numFmtId="0" fontId="48" fillId="0" borderId="19" xfId="0" applyFont="1" applyBorder="1" applyAlignment="1"/>
    <xf numFmtId="0" fontId="48" fillId="0" borderId="27" xfId="0" applyFont="1" applyBorder="1" applyAlignment="1"/>
    <xf numFmtId="0" fontId="48" fillId="0" borderId="31" xfId="0" applyFont="1" applyBorder="1" applyAlignment="1"/>
    <xf numFmtId="0" fontId="48" fillId="0" borderId="28" xfId="0" applyFont="1" applyBorder="1" applyAlignment="1"/>
    <xf numFmtId="0" fontId="48" fillId="0" borderId="61" xfId="0" applyFont="1" applyBorder="1" applyAlignment="1"/>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xfId="259" builtinId="7"/>
    <cellStyle name="Moneda [0] 2" xfId="258" xr:uid="{00000000-0005-0000-0000-00008D000000}"/>
    <cellStyle name="Moneda 10 2" xfId="61" xr:uid="{00000000-0005-0000-0000-00008E000000}"/>
    <cellStyle name="Moneda 2" xfId="62" xr:uid="{00000000-0005-0000-0000-00008F000000}"/>
    <cellStyle name="Moneda 2 10" xfId="212" xr:uid="{00000000-0005-0000-0000-000090000000}"/>
    <cellStyle name="Moneda 2 11" xfId="213" xr:uid="{00000000-0005-0000-0000-000091000000}"/>
    <cellStyle name="Moneda 2 12" xfId="214" xr:uid="{00000000-0005-0000-0000-000092000000}"/>
    <cellStyle name="Moneda 2 2" xfId="63" xr:uid="{00000000-0005-0000-0000-000093000000}"/>
    <cellStyle name="Moneda 2 2 2" xfId="64" xr:uid="{00000000-0005-0000-0000-000094000000}"/>
    <cellStyle name="Moneda 2 2 2 2" xfId="65" xr:uid="{00000000-0005-0000-0000-000095000000}"/>
    <cellStyle name="Moneda 2 2 2 2 2" xfId="129" xr:uid="{00000000-0005-0000-0000-000096000000}"/>
    <cellStyle name="Moneda 2 2 3" xfId="66" xr:uid="{00000000-0005-0000-0000-000097000000}"/>
    <cellStyle name="Moneda 2 2 4" xfId="67" xr:uid="{00000000-0005-0000-0000-000098000000}"/>
    <cellStyle name="Moneda 2 2 5" xfId="68" xr:uid="{00000000-0005-0000-0000-000099000000}"/>
    <cellStyle name="Moneda 2 2_APU´S_NO_PREVISTOS (1)" xfId="215" xr:uid="{00000000-0005-0000-0000-00009A000000}"/>
    <cellStyle name="Moneda 2 3" xfId="69" xr:uid="{00000000-0005-0000-0000-00009B000000}"/>
    <cellStyle name="Moneda 2 4" xfId="216" xr:uid="{00000000-0005-0000-0000-00009C000000}"/>
    <cellStyle name="Moneda 2 5" xfId="217" xr:uid="{00000000-0005-0000-0000-00009D000000}"/>
    <cellStyle name="Moneda 2 6" xfId="218" xr:uid="{00000000-0005-0000-0000-00009E000000}"/>
    <cellStyle name="Moneda 2 7" xfId="219" xr:uid="{00000000-0005-0000-0000-00009F000000}"/>
    <cellStyle name="Moneda 2 8" xfId="220" xr:uid="{00000000-0005-0000-0000-0000A0000000}"/>
    <cellStyle name="Moneda 2 9" xfId="221" xr:uid="{00000000-0005-0000-0000-0000A1000000}"/>
    <cellStyle name="Moneda 2_APU´S_NO_PREVISTOS (1)" xfId="222" xr:uid="{00000000-0005-0000-0000-0000A2000000}"/>
    <cellStyle name="Moneda 3" xfId="70" xr:uid="{00000000-0005-0000-0000-0000A3000000}"/>
    <cellStyle name="Moneda 4" xfId="223" xr:uid="{00000000-0005-0000-0000-0000A4000000}"/>
    <cellStyle name="Monetario0" xfId="224" xr:uid="{00000000-0005-0000-0000-0000A5000000}"/>
    <cellStyle name="Neutral" xfId="71" builtinId="28" customBuiltin="1"/>
    <cellStyle name="Neutral 2" xfId="72" xr:uid="{00000000-0005-0000-0000-0000A7000000}"/>
    <cellStyle name="Neutral 3" xfId="225" xr:uid="{00000000-0005-0000-0000-0000A8000000}"/>
    <cellStyle name="No. punto" xfId="226" xr:uid="{00000000-0005-0000-0000-0000A9000000}"/>
    <cellStyle name="No. punto 2" xfId="227" xr:uid="{00000000-0005-0000-0000-0000AA000000}"/>
    <cellStyle name="Normal" xfId="0" builtinId="0"/>
    <cellStyle name="Normal 2" xfId="73" xr:uid="{00000000-0005-0000-0000-0000AC000000}"/>
    <cellStyle name="Normal 2 10" xfId="74" xr:uid="{00000000-0005-0000-0000-0000AD000000}"/>
    <cellStyle name="Normal 2 10 2" xfId="75" xr:uid="{00000000-0005-0000-0000-0000AE000000}"/>
    <cellStyle name="Normal 2 10 2 2" xfId="135" xr:uid="{00000000-0005-0000-0000-0000AF000000}"/>
    <cellStyle name="Normal 2 10 3" xfId="126" xr:uid="{00000000-0005-0000-0000-0000B0000000}"/>
    <cellStyle name="Normal 2 11" xfId="76" xr:uid="{00000000-0005-0000-0000-0000B1000000}"/>
    <cellStyle name="Normal 2 12" xfId="77" xr:uid="{00000000-0005-0000-0000-0000B2000000}"/>
    <cellStyle name="Normal 2 13" xfId="78" xr:uid="{00000000-0005-0000-0000-0000B3000000}"/>
    <cellStyle name="Normal 2 2" xfId="79" xr:uid="{00000000-0005-0000-0000-0000B4000000}"/>
    <cellStyle name="Normal 2 2 2" xfId="228" xr:uid="{00000000-0005-0000-0000-0000B5000000}"/>
    <cellStyle name="Normal 2 2 3" xfId="229" xr:uid="{00000000-0005-0000-0000-0000B6000000}"/>
    <cellStyle name="Normal 2 3" xfId="80" xr:uid="{00000000-0005-0000-0000-0000B7000000}"/>
    <cellStyle name="Normal 2 3 2" xfId="230" xr:uid="{00000000-0005-0000-0000-0000B8000000}"/>
    <cellStyle name="Normal 2 4" xfId="81" xr:uid="{00000000-0005-0000-0000-0000B9000000}"/>
    <cellStyle name="Normal 2 5" xfId="82" xr:uid="{00000000-0005-0000-0000-0000BA000000}"/>
    <cellStyle name="Normal 2 6" xfId="83" xr:uid="{00000000-0005-0000-0000-0000BB000000}"/>
    <cellStyle name="Normal 2 7" xfId="84" xr:uid="{00000000-0005-0000-0000-0000BC000000}"/>
    <cellStyle name="Normal 2 8" xfId="85" xr:uid="{00000000-0005-0000-0000-0000BD000000}"/>
    <cellStyle name="Normal 2 9" xfId="86" xr:uid="{00000000-0005-0000-0000-0000BE000000}"/>
    <cellStyle name="Normal 2_APU NO PREVISTOS MTTO" xfId="87" xr:uid="{00000000-0005-0000-0000-0000BF000000}"/>
    <cellStyle name="Normal 29" xfId="88" xr:uid="{00000000-0005-0000-0000-0000C0000000}"/>
    <cellStyle name="Normal 3" xfId="89" xr:uid="{00000000-0005-0000-0000-0000C1000000}"/>
    <cellStyle name="Normal 3 11" xfId="130" xr:uid="{00000000-0005-0000-0000-0000C2000000}"/>
    <cellStyle name="Normal 3 2" xfId="90" xr:uid="{00000000-0005-0000-0000-0000C3000000}"/>
    <cellStyle name="Normal 3 2 2" xfId="128" xr:uid="{00000000-0005-0000-0000-0000C4000000}"/>
    <cellStyle name="Normal 3 3" xfId="231" xr:uid="{00000000-0005-0000-0000-0000C5000000}"/>
    <cellStyle name="Normal 3_APU´S_NO_PREVISTOS (1)" xfId="232" xr:uid="{00000000-0005-0000-0000-0000C6000000}"/>
    <cellStyle name="Normal 4" xfId="91" xr:uid="{00000000-0005-0000-0000-0000C7000000}"/>
    <cellStyle name="Normal 4 2" xfId="92" xr:uid="{00000000-0005-0000-0000-0000C8000000}"/>
    <cellStyle name="Normal 4 2 2" xfId="233" xr:uid="{00000000-0005-0000-0000-0000C9000000}"/>
    <cellStyle name="Normal 5" xfId="133" xr:uid="{00000000-0005-0000-0000-0000CA000000}"/>
    <cellStyle name="Normal 6" xfId="234" xr:uid="{00000000-0005-0000-0000-0000CB000000}"/>
    <cellStyle name="Normal 6 2" xfId="235" xr:uid="{00000000-0005-0000-0000-0000CC000000}"/>
    <cellStyle name="Normal 7" xfId="236" xr:uid="{00000000-0005-0000-0000-0000CD000000}"/>
    <cellStyle name="Normal 8" xfId="237" xr:uid="{00000000-0005-0000-0000-0000CE000000}"/>
    <cellStyle name="Normal 9" xfId="238" xr:uid="{00000000-0005-0000-0000-0000CF000000}"/>
    <cellStyle name="Normal 9 2" xfId="132" xr:uid="{00000000-0005-0000-0000-0000D0000000}"/>
    <cellStyle name="Normal_modelo ACTA OBRA y MODIFICACION" xfId="255" xr:uid="{00000000-0005-0000-0000-0000D1000000}"/>
    <cellStyle name="Normal_PTO OFICIAL PREPLIEGO (CORREGIDO) 2" xfId="131" xr:uid="{00000000-0005-0000-0000-0000D2000000}"/>
    <cellStyle name="Notas 2" xfId="93" xr:uid="{00000000-0005-0000-0000-0000D3000000}"/>
    <cellStyle name="Notas 3" xfId="239" xr:uid="{00000000-0005-0000-0000-0000D4000000}"/>
    <cellStyle name="Percent" xfId="240" xr:uid="{00000000-0005-0000-0000-0000D5000000}"/>
    <cellStyle name="Porcentaje" xfId="95" builtinId="5"/>
    <cellStyle name="Porcentaje 2" xfId="241" xr:uid="{00000000-0005-0000-0000-0000D7000000}"/>
    <cellStyle name="Porcentaje 3" xfId="94" xr:uid="{00000000-0005-0000-0000-0000D8000000}"/>
    <cellStyle name="Porcentaje 4" xfId="242" xr:uid="{00000000-0005-0000-0000-0000D9000000}"/>
    <cellStyle name="Porcentaje 5" xfId="243" xr:uid="{00000000-0005-0000-0000-0000DA000000}"/>
    <cellStyle name="Porcentaje 5 2" xfId="244" xr:uid="{00000000-0005-0000-0000-0000DB000000}"/>
    <cellStyle name="Porcentual 2" xfId="96" xr:uid="{00000000-0005-0000-0000-0000DC000000}"/>
    <cellStyle name="Porcentual 2 10" xfId="97" xr:uid="{00000000-0005-0000-0000-0000DD000000}"/>
    <cellStyle name="Porcentual 2 10 2" xfId="98" xr:uid="{00000000-0005-0000-0000-0000DE000000}"/>
    <cellStyle name="Porcentual 2 11" xfId="99" xr:uid="{00000000-0005-0000-0000-0000DF000000}"/>
    <cellStyle name="Porcentual 2 12" xfId="100" xr:uid="{00000000-0005-0000-0000-0000E0000000}"/>
    <cellStyle name="Porcentual 2 2" xfId="101" xr:uid="{00000000-0005-0000-0000-0000E1000000}"/>
    <cellStyle name="Porcentual 2 3" xfId="102" xr:uid="{00000000-0005-0000-0000-0000E2000000}"/>
    <cellStyle name="Porcentual 2 4" xfId="103" xr:uid="{00000000-0005-0000-0000-0000E3000000}"/>
    <cellStyle name="Porcentual 2 5" xfId="104" xr:uid="{00000000-0005-0000-0000-0000E4000000}"/>
    <cellStyle name="Porcentual 2 6" xfId="105" xr:uid="{00000000-0005-0000-0000-0000E5000000}"/>
    <cellStyle name="Porcentual 2 7" xfId="106" xr:uid="{00000000-0005-0000-0000-0000E6000000}"/>
    <cellStyle name="Porcentual 2 8" xfId="107" xr:uid="{00000000-0005-0000-0000-0000E7000000}"/>
    <cellStyle name="Porcentual 2 9" xfId="108" xr:uid="{00000000-0005-0000-0000-0000E8000000}"/>
    <cellStyle name="Porcentual 3" xfId="109" xr:uid="{00000000-0005-0000-0000-0000E9000000}"/>
    <cellStyle name="Porcentual 4" xfId="110" xr:uid="{00000000-0005-0000-0000-0000EA000000}"/>
    <cellStyle name="Porcentual 4 2" xfId="111" xr:uid="{00000000-0005-0000-0000-0000EB000000}"/>
    <cellStyle name="Porcentual 5" xfId="112" xr:uid="{00000000-0005-0000-0000-0000EC000000}"/>
    <cellStyle name="Porcentual 5 2" xfId="245" xr:uid="{00000000-0005-0000-0000-0000ED000000}"/>
    <cellStyle name="Porcentual 6" xfId="113" xr:uid="{00000000-0005-0000-0000-0000EE000000}"/>
    <cellStyle name="Porcentual 6 2" xfId="114" xr:uid="{00000000-0005-0000-0000-0000EF000000}"/>
    <cellStyle name="Porcentual 7" xfId="115" xr:uid="{00000000-0005-0000-0000-0000F0000000}"/>
    <cellStyle name="Porcentual 8" xfId="127" xr:uid="{00000000-0005-0000-0000-0000F1000000}"/>
    <cellStyle name="resaltado" xfId="246" xr:uid="{00000000-0005-0000-0000-0000F2000000}"/>
    <cellStyle name="Salida 2" xfId="116" xr:uid="{00000000-0005-0000-0000-0000F3000000}"/>
    <cellStyle name="Salida 3" xfId="247" xr:uid="{00000000-0005-0000-0000-0000F4000000}"/>
    <cellStyle name="Texto de advertencia 2" xfId="117" xr:uid="{00000000-0005-0000-0000-0000F5000000}"/>
    <cellStyle name="Texto de advertencia 3" xfId="248" xr:uid="{00000000-0005-0000-0000-0000F6000000}"/>
    <cellStyle name="Texto explicativo 2" xfId="118" xr:uid="{00000000-0005-0000-0000-0000F7000000}"/>
    <cellStyle name="Texto explicativo 3" xfId="249" xr:uid="{00000000-0005-0000-0000-0000F8000000}"/>
    <cellStyle name="Título 1 2" xfId="119" xr:uid="{00000000-0005-0000-0000-0000F9000000}"/>
    <cellStyle name="Título 1 3" xfId="250" xr:uid="{00000000-0005-0000-0000-0000FA000000}"/>
    <cellStyle name="Título 2 2" xfId="120" xr:uid="{00000000-0005-0000-0000-0000FB000000}"/>
    <cellStyle name="Título 2 3" xfId="251" xr:uid="{00000000-0005-0000-0000-0000FC000000}"/>
    <cellStyle name="Título 3 2" xfId="121" xr:uid="{00000000-0005-0000-0000-0000FD000000}"/>
    <cellStyle name="Título 3 3" xfId="252" xr:uid="{00000000-0005-0000-0000-0000FE000000}"/>
    <cellStyle name="Título 4" xfId="122" xr:uid="{00000000-0005-0000-0000-0000FF000000}"/>
    <cellStyle name="Título 5" xfId="253" xr:uid="{00000000-0005-0000-0000-000000010000}"/>
    <cellStyle name="Total" xfId="123" builtinId="25" customBuiltin="1"/>
    <cellStyle name="Total 2" xfId="124" xr:uid="{00000000-0005-0000-0000-000002010000}"/>
    <cellStyle name="Total 3" xfId="254" xr:uid="{00000000-0005-0000-0000-000003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DATOS"/>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UM"/>
      <sheetName val="INST"/>
      <sheetName val="INDICADORES"/>
      <sheetName val="DESPIECE REDES"/>
      <sheetName val="4.1 EBAC"/>
      <sheetName val="4.2 IMPULSION"/>
      <sheetName val="4.3 CONDUCCION"/>
      <sheetName val="4.4 TANQUES"/>
      <sheetName val="4.6 REDES"/>
      <sheetName val="4.7 RESUME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Users\aljipego\Downloads\Vínc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Concreto G"/>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LN5-CHC.4-7-SS7"/>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D"/>
      <sheetName val="2500psi"/>
      <sheetName val="3000psi"/>
      <sheetName val="fi"/>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VR-PROP MOD 1"/>
      <sheetName val="FORMULA"/>
      <sheetName val="PRECIO"/>
      <sheetName val="I M"/>
      <sheetName val="SOÑANDO"/>
      <sheetName val="EV 424 CON 5 (2)"/>
      <sheetName val="Precios no oficial"/>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REFER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sheetData sheetId="968" refreshError="1"/>
      <sheetData sheetId="969" refreshError="1"/>
      <sheetData sheetId="970" refreshError="1"/>
      <sheetData sheetId="971" refreshError="1"/>
      <sheetData sheetId="972"/>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refreshError="1"/>
      <sheetData sheetId="2471"/>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refreshError="1"/>
      <sheetData sheetId="2683"/>
      <sheetData sheetId="2684"/>
      <sheetData sheetId="2685" refreshError="1"/>
      <sheetData sheetId="2686" refreshError="1"/>
      <sheetData sheetId="2687" refreshError="1"/>
      <sheetData sheetId="2688" refreshError="1"/>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sheetData sheetId="2737"/>
      <sheetData sheetId="2738"/>
      <sheetData sheetId="2739"/>
      <sheetData sheetId="2740"/>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sheetData sheetId="2894"/>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refreshError="1"/>
      <sheetData sheetId="3573" refreshError="1"/>
      <sheetData sheetId="3574" refreshError="1"/>
      <sheetData sheetId="3575" refreshError="1"/>
      <sheetData sheetId="3576" refreshError="1"/>
      <sheetData sheetId="3577" refreshError="1"/>
      <sheetData sheetId="3578"/>
      <sheetData sheetId="3579"/>
      <sheetData sheetId="3580" refreshError="1"/>
      <sheetData sheetId="3581" refreshError="1"/>
      <sheetData sheetId="3582" refreshError="1"/>
      <sheetData sheetId="3583" refreshError="1"/>
      <sheetData sheetId="3584" refreshError="1"/>
      <sheetData sheetId="3585"/>
      <sheetData sheetId="3586" refreshError="1"/>
      <sheetData sheetId="3587"/>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refreshError="1"/>
      <sheetData sheetId="4043"/>
      <sheetData sheetId="4044"/>
      <sheetData sheetId="4045"/>
      <sheetData sheetId="4046"/>
      <sheetData sheetId="4047"/>
      <sheetData sheetId="4048"/>
      <sheetData sheetId="4049"/>
      <sheetData sheetId="4050"/>
      <sheetData sheetId="4051"/>
      <sheetData sheetId="4052"/>
      <sheetData sheetId="4053" refreshError="1"/>
      <sheetData sheetId="4054" refreshError="1"/>
      <sheetData sheetId="4055"/>
      <sheetData sheetId="4056"/>
      <sheetData sheetId="4057"/>
      <sheetData sheetId="4058"/>
      <sheetData sheetId="4059"/>
      <sheetData sheetId="4060" refreshError="1"/>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sheetData sheetId="4626"/>
      <sheetData sheetId="4627"/>
      <sheetData sheetId="4628"/>
      <sheetData sheetId="4629"/>
      <sheetData sheetId="4630"/>
      <sheetData sheetId="4631"/>
      <sheetData sheetId="4632"/>
      <sheetData sheetId="4633"/>
      <sheetData sheetId="4634"/>
      <sheetData sheetId="4635" refreshError="1"/>
      <sheetData sheetId="4636" refreshError="1"/>
      <sheetData sheetId="4637" refreshError="1"/>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sheetData sheetId="4650"/>
      <sheetData sheetId="4651" refreshError="1"/>
      <sheetData sheetId="4652" refreshError="1"/>
      <sheetData sheetId="4653"/>
      <sheetData sheetId="4654"/>
      <sheetData sheetId="4655"/>
      <sheetData sheetId="4656"/>
      <sheetData sheetId="4657" refreshError="1"/>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sheetData sheetId="6257"/>
      <sheetData sheetId="6258"/>
      <sheetData sheetId="6259"/>
      <sheetData sheetId="6260"/>
      <sheetData sheetId="6261" refreshError="1"/>
      <sheetData sheetId="6262" refreshError="1"/>
      <sheetData sheetId="6263"/>
      <sheetData sheetId="6264" refreshError="1"/>
      <sheetData sheetId="6265" refreshError="1"/>
      <sheetData sheetId="6266" refreshError="1"/>
      <sheetData sheetId="6267"/>
      <sheetData sheetId="6268" refreshError="1"/>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efreshError="1"/>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sheetData sheetId="7456"/>
      <sheetData sheetId="7457"/>
      <sheetData sheetId="7458"/>
      <sheetData sheetId="7459"/>
      <sheetData sheetId="7460"/>
      <sheetData sheetId="7461"/>
      <sheetData sheetId="7462"/>
      <sheetData sheetId="7463"/>
      <sheetData sheetId="7464"/>
      <sheetData sheetId="7465"/>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refreshError="1"/>
      <sheetData sheetId="7772" refreshError="1"/>
      <sheetData sheetId="7773" refreshError="1"/>
      <sheetData sheetId="7774"/>
      <sheetData sheetId="7775"/>
      <sheetData sheetId="7776"/>
      <sheetData sheetId="7777" refreshError="1"/>
      <sheetData sheetId="7778"/>
      <sheetData sheetId="7779"/>
      <sheetData sheetId="7780"/>
      <sheetData sheetId="7781"/>
      <sheetData sheetId="7782"/>
      <sheetData sheetId="7783"/>
      <sheetData sheetId="7784"/>
      <sheetData sheetId="7785"/>
      <sheetData sheetId="7786"/>
      <sheetData sheetId="7787"/>
      <sheetData sheetId="7788"/>
      <sheetData sheetId="7789" refreshError="1"/>
      <sheetData sheetId="7790"/>
      <sheetData sheetId="779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sheetData sheetId="7894"/>
      <sheetData sheetId="7895"/>
      <sheetData sheetId="7896"/>
      <sheetData sheetId="7897"/>
      <sheetData sheetId="7898"/>
      <sheetData sheetId="7899"/>
      <sheetData sheetId="7900"/>
      <sheetData sheetId="7901"/>
      <sheetData sheetId="7902"/>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sheetData sheetId="8231" refreshError="1"/>
      <sheetData sheetId="8232" refreshError="1"/>
      <sheetData sheetId="8233" refreshError="1"/>
      <sheetData sheetId="8234" refreshError="1"/>
      <sheetData sheetId="8235" refreshError="1"/>
      <sheetData sheetId="8236" refreshError="1"/>
      <sheetData sheetId="8237"/>
      <sheetData sheetId="8238"/>
      <sheetData sheetId="8239"/>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sheetData sheetId="8353"/>
      <sheetData sheetId="8354"/>
      <sheetData sheetId="8355"/>
      <sheetData sheetId="8356"/>
      <sheetData sheetId="8357" refreshError="1"/>
      <sheetData sheetId="8358" refreshError="1"/>
      <sheetData sheetId="8359" refreshError="1"/>
      <sheetData sheetId="8360" refreshError="1"/>
      <sheetData sheetId="8361" refreshError="1"/>
      <sheetData sheetId="8362"/>
      <sheetData sheetId="8363"/>
      <sheetData sheetId="8364"/>
      <sheetData sheetId="8365" refreshError="1"/>
      <sheetData sheetId="8366" refreshError="1"/>
      <sheetData sheetId="8367" refreshError="1"/>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refreshError="1"/>
      <sheetData sheetId="8652" refreshError="1"/>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refreshError="1"/>
      <sheetData sheetId="9347"/>
      <sheetData sheetId="9348"/>
      <sheetData sheetId="9349"/>
      <sheetData sheetId="9350"/>
      <sheetData sheetId="9351"/>
      <sheetData sheetId="9352"/>
      <sheetData sheetId="9353"/>
      <sheetData sheetId="9354"/>
      <sheetData sheetId="9355"/>
      <sheetData sheetId="9356"/>
      <sheetData sheetId="9357"/>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refreshError="1"/>
      <sheetData sheetId="10068" refreshError="1"/>
      <sheetData sheetId="10069" refreshError="1"/>
      <sheetData sheetId="10070" refreshError="1"/>
      <sheetData sheetId="10071" refreshError="1"/>
      <sheetData sheetId="10072" refreshError="1"/>
      <sheetData sheetId="10073"/>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sheetData sheetId="10083" refreshError="1"/>
      <sheetData sheetId="10084"/>
      <sheetData sheetId="10085"/>
      <sheetData sheetId="10086"/>
      <sheetData sheetId="10087"/>
      <sheetData sheetId="10088"/>
      <sheetData sheetId="10089"/>
      <sheetData sheetId="10090"/>
      <sheetData sheetId="1009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sheetData sheetId="10288"/>
      <sheetData sheetId="10289"/>
      <sheetData sheetId="10290"/>
      <sheetData sheetId="10291"/>
      <sheetData sheetId="10292"/>
      <sheetData sheetId="10293"/>
      <sheetData sheetId="10294"/>
      <sheetData sheetId="10295" refreshError="1"/>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refreshError="1"/>
      <sheetData sheetId="10343"/>
      <sheetData sheetId="10344"/>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sheetData sheetId="10356"/>
      <sheetData sheetId="10357"/>
      <sheetData sheetId="10358"/>
      <sheetData sheetId="10359"/>
      <sheetData sheetId="10360"/>
      <sheetData sheetId="10361"/>
      <sheetData sheetId="10362"/>
      <sheetData sheetId="10363"/>
      <sheetData sheetId="10364" refreshError="1"/>
      <sheetData sheetId="10365"/>
      <sheetData sheetId="10366"/>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refreshError="1"/>
      <sheetData sheetId="10471" refreshError="1"/>
      <sheetData sheetId="10472" refreshError="1"/>
      <sheetData sheetId="10473" refreshError="1"/>
      <sheetData sheetId="10474"/>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sheetData sheetId="10538" refreshError="1"/>
      <sheetData sheetId="10539" refreshError="1"/>
      <sheetData sheetId="10540" refreshError="1"/>
      <sheetData sheetId="10541" refreshError="1"/>
      <sheetData sheetId="10542" refreshError="1"/>
      <sheetData sheetId="10543"/>
      <sheetData sheetId="10544"/>
      <sheetData sheetId="10545"/>
      <sheetData sheetId="10546"/>
      <sheetData sheetId="10547"/>
      <sheetData sheetId="10548"/>
      <sheetData sheetId="10549"/>
      <sheetData sheetId="10550"/>
      <sheetData sheetId="1055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sheetData sheetId="10721" refreshError="1"/>
      <sheetData sheetId="10722"/>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sheetData sheetId="11007"/>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sheetData sheetId="11234" refreshError="1"/>
      <sheetData sheetId="11235" refreshError="1"/>
      <sheetData sheetId="11236" refreshError="1"/>
      <sheetData sheetId="11237" refreshError="1"/>
      <sheetData sheetId="11238" refreshError="1"/>
      <sheetData sheetId="11239" refreshError="1"/>
      <sheetData sheetId="11240"/>
      <sheetData sheetId="11241" refreshError="1"/>
      <sheetData sheetId="11242" refreshError="1"/>
      <sheetData sheetId="1124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Users\HP\AppData\Local\Microso"/>
      <sheetName val="Res-Accide-10"/>
      <sheetName val="\\Escritorio\amv 2011\a  aaInfo"/>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precios-básicos2002"/>
      <sheetName val="APUs"/>
      <sheetName val="PR 1"/>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CANT OBRA"/>
      <sheetName val="\Users\ANDRES FELIPE MUÑOZ\Down"/>
      <sheetName val="HISTORICOS FUEL OIL EXP"/>
      <sheetName val="\Nuevos APU Córdoba\a  aaInform"/>
      <sheetName val="\E\Nuevos APU Córdoba\a  aaInfo"/>
      <sheetName val="\Users\JoseGabriel\Documents\M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_aCCIDENTES_DE_1995___1996_xl_5"/>
      <sheetName val="AC2-AG96"/>
      <sheetName val="MURO PR25+221-235"/>
      <sheetName val="MURO PR25+261-267"/>
      <sheetName val="_aCCIDENTES_DE_1995___1996_xl_6"/>
      <sheetName val="_aCCIDENTES_DE_1995___1996_xl_8"/>
      <sheetName val="_aCCIDENTES_DE_1995___1996_xl_7"/>
      <sheetName val="_aCCIDENTES_DE_1995___1996_xl_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OSTOS UNITARIOS"/>
      <sheetName val="CA-2909"/>
      <sheetName val="DUB-823"/>
      <sheetName val="GPI 526"/>
      <sheetName val="SKJ452"/>
      <sheetName val="ITA878"/>
      <sheetName val="AEA-944"/>
      <sheetName val="XXJ617"/>
      <sheetName val="SNG_855"/>
      <sheetName val="VEA 374"/>
      <sheetName val="HFB024"/>
      <sheetName val="PAJ825"/>
      <sheetName val="\\Gabrielaapabone\d copias\a  a"/>
      <sheetName val="PU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Program"/>
      <sheetName val="_aCCIDENTES_DE_1995___1996__107"/>
      <sheetName val="_aCCIDENTES_DE_1995___1996__108"/>
      <sheetName val="_aCCIDENTES_DE_1995___1996__111"/>
      <sheetName val="_aCCIDENTES_DE_1995___1996__109"/>
      <sheetName val="_aCCIDENTES_DE_1995___1996__110"/>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CUMPLIMIENTO"/>
      <sheetName val="\\Phenom_x3\d\ADMINISTRACIÓN VI"/>
      <sheetName val="Recursos"/>
      <sheetName val="ESTADO_VÍA-CRIT_TECNICO"/>
      <sheetName val="Par_Dise"/>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refreshError="1"/>
      <sheetData sheetId="504"/>
      <sheetData sheetId="505"/>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sheetData sheetId="1040" refreshError="1"/>
      <sheetData sheetId="1041"/>
      <sheetData sheetId="1042" refreshError="1"/>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a  aaInformación GRUPO 4\A M"/>
      <sheetName val="CUMPLIMIENTO"/>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APU"/>
      <sheetName val=""/>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efreshError="1"/>
      <sheetData sheetId="753"/>
      <sheetData sheetId="754" refreshError="1"/>
      <sheetData sheetId="755"/>
      <sheetData sheetId="756" refreshError="1"/>
      <sheetData sheetId="757" refreshError="1"/>
      <sheetData sheetId="758"/>
      <sheetData sheetId="759"/>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refreshError="1"/>
      <sheetData sheetId="11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Presupuesto"/>
      <sheetName val="Fornato 6"/>
      <sheetName val="\G\I\MANTENIMIENTO RUTA 1001_MA"/>
      <sheetName val="\D\MANTENIMIENTO RUTA 1001_MARZ"/>
      <sheetName val="\G\D\MANTENIMIENTO RUTA 1001_MA"/>
      <sheetName val="ANEXO IX"/>
      <sheetName val="APUs"/>
      <sheetName val="INSUMOS"/>
      <sheetName val="PptoGral"/>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_MANTENIMIENTO RUTA 1001_MARZO "/>
      <sheetName val="_I_MANTENIMIENTO RUTA 1001_MARZ"/>
      <sheetName val="Res-Accide-10"/>
      <sheetName val="AIU"/>
      <sheetName val="[a  aaInformación]__192_168_0_2"/>
      <sheetName val="PRESUP"/>
      <sheetName val="Emboquillar"/>
      <sheetName val="Acometidacobrerígido"/>
      <sheetName val="Acometidatoma"/>
      <sheetName val="Acometidahasta1&quot;"/>
      <sheetName val="46W9"/>
      <sheetName val="Presentacion"/>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Base Dato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5"/>
      <sheetName val="[a  aaInformación]__cceficie_53"/>
      <sheetName val="[a  aaInformación]__cceficie_5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PR_1"/>
      <sheetName val="Itemes Renovación"/>
      <sheetName val="FECHAS DE CORTE"/>
      <sheetName val="Informacion General"/>
      <sheetName val="Análisis de precios"/>
      <sheetName val="Equipo"/>
      <sheetName val="materiales"/>
      <sheetName val="otros"/>
      <sheetName val="Hoja1"/>
      <sheetName val="TARIF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ersonalizar"/>
      <sheetName val="INDICE"/>
      <sheetName val="DISTANCIA"/>
      <sheetName val="PERSONAL"/>
      <sheetName val="FIBRA ÓPTICA"/>
      <sheetName val="Formulas"/>
      <sheetName val="2103mar%20.xls"/>
      <sheetName val="ELECTRICO"/>
      <sheetName val="Vuelta"/>
      <sheetName val="días habiles 2015"/>
      <sheetName val="INS"/>
      <sheetName val="Ppto"/>
      <sheetName val="Plan auditoría"/>
      <sheetName val="BASE"/>
      <sheetName val="UNITARIOS"/>
      <sheetName val="1_Preliminares"/>
      <sheetName val="M.Obra"/>
      <sheetName val="Datos"/>
      <sheetName val="ManoDeObra"/>
      <sheetName val="320.1"/>
      <sheetName val="330.2"/>
      <sheetName val="700.1"/>
      <sheetName val="Precios"/>
      <sheetName val="Cálculo"/>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ctual Data (MAP)"/>
      <sheetName val="Actual Data (STX)"/>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sheetData sheetId="531" refreshError="1"/>
      <sheetData sheetId="532" refreshError="1"/>
      <sheetData sheetId="533"/>
      <sheetData sheetId="534"/>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SUB APU"/>
      <sheetName val="CLASIFICACION"/>
      <sheetName val="Equipo"/>
      <sheetName val="Excavación Mat. Común Estacione"/>
      <sheetName val="Demolición Pavimento"/>
      <sheetName val="PUNITARIOS%20PARA%20241201%202S"/>
      <sheetName val="TRANSPORTE"/>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EST. MEDIOS"/>
      <sheetName val="COMBUASF"/>
      <sheetName val="BALCRUDO"/>
      <sheetName val="CARGASPROC."/>
      <sheetName val="G L P  FINAL"/>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5. ELECTRICO"/>
      <sheetName val=" Liquidacion de Obra por Tramos"/>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FINANC"/>
      <sheetName val="glvc"/>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Requisición1"/>
      <sheetName val="SALARIOS"/>
      <sheetName val="APU NO PREVISTO"/>
      <sheetName val="PPTA (3)"/>
      <sheetName val="PPTA (2)"/>
      <sheetName val="PPTA"/>
      <sheetName val="materiales"/>
      <sheetName val="otros"/>
      <sheetName val="Bajadas"/>
      <sheetName val="NARIÑO"/>
      <sheetName val="OCTUBRE"/>
      <sheetName val="TODAS"/>
      <sheetName val="TABLA_2008"/>
      <sheetName val="CODCONST"/>
      <sheetName val="Summary"/>
      <sheetName val="PREACTA_61"/>
      <sheetName val="A_P_U1"/>
      <sheetName val="A_P_U"/>
      <sheetName val="Hoja2"/>
      <sheetName val="Cuadr."/>
      <sheetName val="PUNITARIOS PARA 241201 2S.xls"/>
      <sheetName val="OBRAS SES"/>
      <sheetName val="BALANCE"/>
      <sheetName val="ITEMS NO REVISTOS"/>
      <sheetName val="APU ELECTRICOS"/>
      <sheetName val="CONT_ADI"/>
      <sheetName val="c2_5y2_613"/>
      <sheetName val="PREACTA_62"/>
      <sheetName val="TABLA_20082"/>
      <sheetName val="c2_5y2_612"/>
      <sheetName val="TABLA_20081"/>
      <sheetName val="c2_5y2_611"/>
      <sheetName val="Hoja3"/>
      <sheetName val="PERSONAL"/>
      <sheetName val="Tarifa MT"/>
      <sheetName val="CURVA"/>
      <sheetName val="PREACTA Y CONTRATISTAS"/>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for 6"/>
      <sheetName val="APU"/>
      <sheetName val="PLAN DE INVERSION ANTICIPO"/>
      <sheetName val="inv mensual"/>
      <sheetName val="borrador flujo inv"/>
      <sheetName val="social-ambiental"/>
      <sheetName val="AU"/>
      <sheetName val="BASE"/>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Bases 2A"/>
      <sheetName val="@RISK - Correlaciones"/>
      <sheetName val="Acta"/>
      <sheetName val="Lista APU"/>
      <sheetName val="2004"/>
      <sheetName val="LISTA DE MATERIAL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sheetData sheetId="177"/>
      <sheetData sheetId="178"/>
      <sheetData sheetId="179" refreshError="1"/>
      <sheetData sheetId="180" refreshError="1"/>
      <sheetData sheetId="181" refreshError="1"/>
      <sheetData sheetId="182" refreshError="1"/>
      <sheetData sheetId="183"/>
      <sheetData sheetId="184"/>
      <sheetData sheetId="185"/>
      <sheetData sheetId="186" refreshError="1"/>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sheetData sheetId="199"/>
      <sheetData sheetId="200"/>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S541"/>
  <sheetViews>
    <sheetView showGridLines="0" view="pageBreakPreview" topLeftCell="A498" zoomScale="50" zoomScaleNormal="100" zoomScaleSheetLayoutView="50" zoomScalePageLayoutView="55" workbookViewId="0">
      <selection activeCell="I35" sqref="I35"/>
    </sheetView>
  </sheetViews>
  <sheetFormatPr defaultColWidth="11.42578125" defaultRowHeight="14.25"/>
  <cols>
    <col min="1" max="2" width="3.42578125" style="189" customWidth="1"/>
    <col min="3" max="3" width="15.28515625" style="189" customWidth="1"/>
    <col min="4" max="4" width="15.42578125" style="189" customWidth="1"/>
    <col min="5" max="5" width="16.140625" style="190" customWidth="1"/>
    <col min="6" max="6" width="17.42578125" style="189" customWidth="1"/>
    <col min="7" max="7" width="73.42578125" style="189" customWidth="1"/>
    <col min="8" max="8" width="8.42578125" style="189" customWidth="1"/>
    <col min="9" max="9" width="18.42578125" style="189" customWidth="1"/>
    <col min="10" max="10" width="23.42578125" style="298" customWidth="1"/>
    <col min="11" max="11" width="37.5703125" style="191" customWidth="1"/>
    <col min="12" max="12" width="3.42578125" style="189" customWidth="1"/>
    <col min="13" max="13" width="2.42578125" style="189" customWidth="1"/>
    <col min="14" max="15" width="20.28515625" style="189" hidden="1" customWidth="1"/>
    <col min="16" max="16" width="20.7109375" style="189" bestFit="1" customWidth="1"/>
    <col min="17" max="17" width="18.85546875" style="189" bestFit="1" customWidth="1"/>
    <col min="18" max="18" width="20.7109375" style="189" bestFit="1" customWidth="1"/>
    <col min="19" max="19" width="13.42578125" style="189" bestFit="1" customWidth="1"/>
    <col min="20" max="16384" width="11.42578125" style="189"/>
  </cols>
  <sheetData>
    <row r="1" spans="2:19" ht="15" thickBot="1"/>
    <row r="2" spans="2:19" ht="15" thickTop="1">
      <c r="B2" s="192"/>
      <c r="C2" s="193"/>
      <c r="D2" s="193"/>
      <c r="E2" s="194"/>
      <c r="F2" s="193"/>
      <c r="G2" s="193"/>
      <c r="H2" s="193"/>
      <c r="I2" s="193"/>
      <c r="J2" s="299"/>
      <c r="K2" s="195"/>
      <c r="L2" s="196"/>
    </row>
    <row r="3" spans="2:19" ht="27" customHeight="1">
      <c r="B3" s="197"/>
      <c r="C3" s="385" t="s">
        <v>0</v>
      </c>
      <c r="D3" s="385"/>
      <c r="E3" s="385"/>
      <c r="F3" s="385"/>
      <c r="L3" s="198"/>
    </row>
    <row r="4" spans="2:19" ht="28.5">
      <c r="B4" s="197"/>
      <c r="C4" s="199" t="s">
        <v>1</v>
      </c>
      <c r="D4" s="200" t="s">
        <v>2</v>
      </c>
      <c r="E4" s="199" t="s">
        <v>3</v>
      </c>
      <c r="F4" s="200">
        <v>1</v>
      </c>
      <c r="L4" s="198"/>
    </row>
    <row r="5" spans="2:19" ht="15">
      <c r="B5" s="197"/>
      <c r="C5" s="395"/>
      <c r="D5" s="395"/>
      <c r="E5" s="395"/>
      <c r="F5" s="395"/>
      <c r="G5" s="395"/>
      <c r="H5" s="395"/>
      <c r="I5" s="395"/>
      <c r="J5" s="395"/>
      <c r="K5" s="395"/>
      <c r="L5" s="198"/>
    </row>
    <row r="6" spans="2:19" ht="15.75" thickBot="1">
      <c r="B6" s="197"/>
      <c r="C6" s="392" t="s">
        <v>4</v>
      </c>
      <c r="D6" s="392"/>
      <c r="E6" s="392"/>
      <c r="F6" s="392"/>
      <c r="G6" s="392"/>
      <c r="H6" s="392"/>
      <c r="I6" s="392"/>
      <c r="J6" s="392"/>
      <c r="K6" s="392"/>
      <c r="L6" s="198"/>
    </row>
    <row r="7" spans="2:19" s="201" customFormat="1">
      <c r="B7" s="202"/>
      <c r="C7" s="396" t="s">
        <v>5</v>
      </c>
      <c r="D7" s="397"/>
      <c r="E7" s="397"/>
      <c r="F7" s="397"/>
      <c r="G7" s="397"/>
      <c r="H7" s="397"/>
      <c r="I7" s="397"/>
      <c r="J7" s="397"/>
      <c r="K7" s="398"/>
      <c r="L7" s="203"/>
    </row>
    <row r="8" spans="2:19" ht="43.5" customHeight="1">
      <c r="B8" s="204"/>
      <c r="C8" s="399"/>
      <c r="D8" s="400"/>
      <c r="E8" s="400"/>
      <c r="F8" s="400"/>
      <c r="G8" s="400"/>
      <c r="H8" s="400"/>
      <c r="I8" s="400"/>
      <c r="J8" s="400"/>
      <c r="K8" s="401"/>
      <c r="L8" s="198"/>
    </row>
    <row r="9" spans="2:19" ht="34.5" customHeight="1">
      <c r="B9" s="204"/>
      <c r="C9" s="402" t="s">
        <v>6</v>
      </c>
      <c r="D9" s="403"/>
      <c r="E9" s="403"/>
      <c r="F9" s="403"/>
      <c r="G9" s="403"/>
      <c r="H9" s="403"/>
      <c r="I9" s="403"/>
      <c r="J9" s="403"/>
      <c r="K9" s="404"/>
      <c r="L9" s="198"/>
    </row>
    <row r="10" spans="2:19" ht="30" customHeight="1" thickBot="1">
      <c r="B10" s="197"/>
      <c r="C10" s="388"/>
      <c r="D10" s="389"/>
      <c r="E10" s="389"/>
      <c r="F10" s="389"/>
      <c r="G10" s="389"/>
      <c r="H10" s="389"/>
      <c r="I10" s="389"/>
      <c r="J10" s="389"/>
      <c r="K10" s="390"/>
      <c r="L10" s="198"/>
    </row>
    <row r="11" spans="2:19" ht="30" customHeight="1">
      <c r="B11" s="197"/>
      <c r="C11" s="409" t="s">
        <v>7</v>
      </c>
      <c r="D11" s="393" t="s">
        <v>8</v>
      </c>
      <c r="E11" s="411" t="s">
        <v>9</v>
      </c>
      <c r="F11" s="411"/>
      <c r="G11" s="409" t="s">
        <v>10</v>
      </c>
      <c r="H11" s="393" t="s">
        <v>11</v>
      </c>
      <c r="I11" s="393" t="s">
        <v>12</v>
      </c>
      <c r="J11" s="405" t="s">
        <v>13</v>
      </c>
      <c r="K11" s="407" t="s">
        <v>14</v>
      </c>
      <c r="L11" s="198"/>
    </row>
    <row r="12" spans="2:19" ht="30" customHeight="1" thickBot="1">
      <c r="B12" s="197"/>
      <c r="C12" s="410"/>
      <c r="D12" s="394"/>
      <c r="E12" s="108" t="s">
        <v>15</v>
      </c>
      <c r="F12" s="108" t="s">
        <v>16</v>
      </c>
      <c r="G12" s="410"/>
      <c r="H12" s="394"/>
      <c r="I12" s="394"/>
      <c r="J12" s="406"/>
      <c r="K12" s="408"/>
      <c r="L12" s="198"/>
    </row>
    <row r="13" spans="2:19" ht="30" customHeight="1">
      <c r="B13" s="197"/>
      <c r="C13" s="151" t="s">
        <v>17</v>
      </c>
      <c r="D13" s="381" t="s">
        <v>18</v>
      </c>
      <c r="E13" s="381"/>
      <c r="F13" s="381"/>
      <c r="G13" s="381"/>
      <c r="H13" s="381"/>
      <c r="I13" s="381"/>
      <c r="J13" s="381"/>
      <c r="K13" s="381"/>
      <c r="L13" s="198"/>
    </row>
    <row r="14" spans="2:19" ht="30" customHeight="1">
      <c r="B14" s="197"/>
      <c r="C14" s="382" t="s">
        <v>19</v>
      </c>
      <c r="D14" s="383"/>
      <c r="E14" s="383"/>
      <c r="F14" s="383"/>
      <c r="G14" s="383"/>
      <c r="H14" s="383"/>
      <c r="I14" s="383"/>
      <c r="J14" s="383"/>
      <c r="K14" s="384"/>
      <c r="L14" s="198"/>
    </row>
    <row r="15" spans="2:19" ht="30" customHeight="1">
      <c r="B15" s="197"/>
      <c r="C15" s="363">
        <v>1.1000000000000001</v>
      </c>
      <c r="D15" s="226"/>
      <c r="E15" s="226"/>
      <c r="F15" s="226"/>
      <c r="G15" s="341" t="s">
        <v>20</v>
      </c>
      <c r="H15" s="342" t="s">
        <v>21</v>
      </c>
      <c r="I15" s="343">
        <v>578.72310000000004</v>
      </c>
      <c r="J15" s="344">
        <v>15887</v>
      </c>
      <c r="K15" s="352">
        <f>ROUND((+I15*J15),0)</f>
        <v>9194174</v>
      </c>
      <c r="L15" s="198"/>
      <c r="P15" s="264"/>
      <c r="Q15" s="264"/>
      <c r="R15" s="264"/>
      <c r="S15" s="329"/>
    </row>
    <row r="16" spans="2:19" ht="30" customHeight="1">
      <c r="B16" s="197"/>
      <c r="C16" s="252">
        <v>1.2</v>
      </c>
      <c r="D16" s="205"/>
      <c r="E16" s="205"/>
      <c r="F16" s="205"/>
      <c r="G16" s="152" t="s">
        <v>22</v>
      </c>
      <c r="H16" s="158" t="s">
        <v>21</v>
      </c>
      <c r="I16" s="153">
        <v>428.00900000000001</v>
      </c>
      <c r="J16" s="336">
        <v>4693</v>
      </c>
      <c r="K16" s="352">
        <f>ROUND((+I16*J16),0)</f>
        <v>2008646</v>
      </c>
      <c r="L16" s="198"/>
      <c r="P16" s="264"/>
      <c r="Q16" s="264"/>
      <c r="R16" s="264"/>
      <c r="S16" s="329"/>
    </row>
    <row r="17" spans="2:19" ht="30" customHeight="1" thickBot="1">
      <c r="B17" s="197"/>
      <c r="C17" s="206" t="s">
        <v>23</v>
      </c>
      <c r="D17" s="207"/>
      <c r="E17" s="207"/>
      <c r="F17" s="207"/>
      <c r="G17" s="142"/>
      <c r="H17" s="207"/>
      <c r="I17" s="141"/>
      <c r="J17" s="303"/>
      <c r="K17" s="356">
        <f>SUM(K15:K16)</f>
        <v>11202820</v>
      </c>
      <c r="L17" s="198"/>
      <c r="P17" s="264"/>
      <c r="Q17" s="264"/>
      <c r="R17" s="264"/>
      <c r="S17" s="329"/>
    </row>
    <row r="18" spans="2:19" ht="30" customHeight="1" thickBot="1">
      <c r="B18" s="197"/>
      <c r="C18" s="208">
        <v>2</v>
      </c>
      <c r="D18" s="373" t="s">
        <v>24</v>
      </c>
      <c r="E18" s="373"/>
      <c r="F18" s="373"/>
      <c r="G18" s="373"/>
      <c r="H18" s="373"/>
      <c r="I18" s="373"/>
      <c r="J18" s="373"/>
      <c r="K18" s="374"/>
      <c r="L18" s="198"/>
      <c r="Q18" s="264"/>
      <c r="R18" s="264"/>
      <c r="S18" s="329"/>
    </row>
    <row r="19" spans="2:19" ht="30" customHeight="1">
      <c r="B19" s="197"/>
      <c r="C19" s="157">
        <v>2.1</v>
      </c>
      <c r="D19" s="205"/>
      <c r="E19" s="205"/>
      <c r="F19" s="205"/>
      <c r="G19" s="152" t="s">
        <v>25</v>
      </c>
      <c r="H19" s="158" t="s">
        <v>26</v>
      </c>
      <c r="I19" s="153">
        <v>329.25890594999998</v>
      </c>
      <c r="J19" s="335">
        <v>39665</v>
      </c>
      <c r="K19" s="355">
        <f>ROUND((+I19*J19),0)</f>
        <v>13060055</v>
      </c>
      <c r="L19" s="198"/>
      <c r="P19" s="264"/>
      <c r="Q19" s="264"/>
      <c r="R19" s="264"/>
      <c r="S19" s="329"/>
    </row>
    <row r="20" spans="2:19" ht="30" customHeight="1">
      <c r="B20" s="197"/>
      <c r="C20" s="157">
        <v>2.2000000000000002</v>
      </c>
      <c r="D20" s="205"/>
      <c r="E20" s="205"/>
      <c r="F20" s="205"/>
      <c r="G20" s="154" t="s">
        <v>27</v>
      </c>
      <c r="H20" s="158" t="s">
        <v>26</v>
      </c>
      <c r="I20" s="153">
        <v>219.50593730000003</v>
      </c>
      <c r="J20" s="335">
        <v>59633</v>
      </c>
      <c r="K20" s="355">
        <f t="shared" ref="K20:K22" si="0">ROUND((+I20*J20),0)</f>
        <v>13089798</v>
      </c>
      <c r="L20" s="198"/>
      <c r="P20" s="264"/>
      <c r="Q20" s="264"/>
      <c r="R20" s="264"/>
      <c r="S20" s="329"/>
    </row>
    <row r="21" spans="2:19" ht="30" customHeight="1">
      <c r="B21" s="197"/>
      <c r="C21" s="157">
        <v>2.2999999999999998</v>
      </c>
      <c r="D21" s="205"/>
      <c r="E21" s="205"/>
      <c r="F21" s="205"/>
      <c r="G21" s="154" t="s">
        <v>28</v>
      </c>
      <c r="H21" s="158" t="s">
        <v>26</v>
      </c>
      <c r="I21" s="155">
        <v>127.63114000000002</v>
      </c>
      <c r="J21" s="335">
        <v>116111</v>
      </c>
      <c r="K21" s="355">
        <f t="shared" si="0"/>
        <v>14819379</v>
      </c>
      <c r="L21" s="198"/>
      <c r="P21" s="264"/>
      <c r="Q21" s="264"/>
      <c r="R21" s="264"/>
      <c r="S21" s="329"/>
    </row>
    <row r="22" spans="2:19" ht="30" customHeight="1">
      <c r="B22" s="197"/>
      <c r="C22" s="157">
        <v>2.4</v>
      </c>
      <c r="D22" s="205"/>
      <c r="E22" s="205"/>
      <c r="F22" s="205"/>
      <c r="G22" s="314" t="s">
        <v>29</v>
      </c>
      <c r="H22" s="158" t="s">
        <v>26</v>
      </c>
      <c r="I22" s="155">
        <v>305.10773730000005</v>
      </c>
      <c r="J22" s="335">
        <v>71781</v>
      </c>
      <c r="K22" s="355">
        <f t="shared" si="0"/>
        <v>21900938</v>
      </c>
      <c r="L22" s="198"/>
      <c r="P22" s="264"/>
      <c r="Q22" s="264"/>
      <c r="R22" s="264"/>
      <c r="S22" s="329"/>
    </row>
    <row r="23" spans="2:19" ht="30" customHeight="1" thickBot="1">
      <c r="B23" s="197"/>
      <c r="C23" s="206" t="s">
        <v>23</v>
      </c>
      <c r="D23" s="209"/>
      <c r="E23" s="210"/>
      <c r="F23" s="209"/>
      <c r="G23" s="209"/>
      <c r="H23" s="209"/>
      <c r="I23" s="139"/>
      <c r="J23" s="300"/>
      <c r="K23" s="356">
        <f>SUM(K19:K22)</f>
        <v>62870170</v>
      </c>
      <c r="L23" s="198"/>
      <c r="P23" s="264"/>
      <c r="Q23" s="264"/>
      <c r="R23" s="264"/>
      <c r="S23" s="329"/>
    </row>
    <row r="24" spans="2:19" ht="30" customHeight="1" thickBot="1">
      <c r="B24" s="197"/>
      <c r="C24" s="211">
        <v>3</v>
      </c>
      <c r="D24" s="373" t="s">
        <v>30</v>
      </c>
      <c r="E24" s="373"/>
      <c r="F24" s="373"/>
      <c r="G24" s="373"/>
      <c r="H24" s="373"/>
      <c r="I24" s="373"/>
      <c r="J24" s="373"/>
      <c r="K24" s="374"/>
      <c r="L24" s="198"/>
      <c r="Q24" s="264"/>
      <c r="R24" s="264"/>
      <c r="S24" s="329"/>
    </row>
    <row r="25" spans="2:19" ht="30" customHeight="1">
      <c r="B25" s="197"/>
      <c r="C25" s="157">
        <v>3.1</v>
      </c>
      <c r="D25" s="205"/>
      <c r="E25" s="205"/>
      <c r="F25" s="205"/>
      <c r="G25" s="152" t="s">
        <v>31</v>
      </c>
      <c r="H25" s="158" t="s">
        <v>26</v>
      </c>
      <c r="I25" s="156">
        <v>109.09151000000001</v>
      </c>
      <c r="J25" s="334">
        <v>1192923</v>
      </c>
      <c r="K25" s="355">
        <f t="shared" ref="K25:K28" si="1">ROUND((+I25*J25),0)</f>
        <v>130137771</v>
      </c>
      <c r="L25" s="198"/>
      <c r="P25" s="264"/>
      <c r="Q25" s="264"/>
      <c r="R25" s="264"/>
      <c r="S25" s="329"/>
    </row>
    <row r="26" spans="2:19" ht="30" customHeight="1">
      <c r="B26" s="197"/>
      <c r="C26" s="157">
        <v>3.2</v>
      </c>
      <c r="D26" s="212"/>
      <c r="E26" s="212"/>
      <c r="F26" s="212"/>
      <c r="G26" s="152" t="s">
        <v>32</v>
      </c>
      <c r="H26" s="158" t="s">
        <v>33</v>
      </c>
      <c r="I26" s="159">
        <v>345.19099999999997</v>
      </c>
      <c r="J26" s="334">
        <v>256416</v>
      </c>
      <c r="K26" s="355">
        <f t="shared" si="1"/>
        <v>88512495</v>
      </c>
      <c r="L26" s="198"/>
      <c r="P26" s="264"/>
      <c r="Q26" s="264"/>
      <c r="R26" s="264"/>
      <c r="S26" s="329"/>
    </row>
    <row r="27" spans="2:19" ht="30" customHeight="1">
      <c r="B27" s="197"/>
      <c r="C27" s="157">
        <v>3.3</v>
      </c>
      <c r="D27" s="205"/>
      <c r="E27" s="205"/>
      <c r="F27" s="205"/>
      <c r="G27" s="152" t="s">
        <v>34</v>
      </c>
      <c r="H27" s="158" t="s">
        <v>21</v>
      </c>
      <c r="I27" s="153">
        <v>303.66324999999995</v>
      </c>
      <c r="J27" s="334">
        <v>67360</v>
      </c>
      <c r="K27" s="355">
        <f t="shared" si="1"/>
        <v>20454757</v>
      </c>
      <c r="L27" s="198"/>
      <c r="P27" s="264"/>
      <c r="Q27" s="264"/>
      <c r="R27" s="264"/>
      <c r="S27" s="329"/>
    </row>
    <row r="28" spans="2:19" ht="30" customHeight="1">
      <c r="B28" s="197"/>
      <c r="C28" s="157">
        <v>3.4</v>
      </c>
      <c r="D28" s="205"/>
      <c r="E28" s="205"/>
      <c r="F28" s="205"/>
      <c r="G28" s="152" t="s">
        <v>35</v>
      </c>
      <c r="H28" s="158" t="s">
        <v>26</v>
      </c>
      <c r="I28" s="156">
        <v>8.0036000000000023</v>
      </c>
      <c r="J28" s="334">
        <v>840944</v>
      </c>
      <c r="K28" s="355">
        <f t="shared" si="1"/>
        <v>6730579</v>
      </c>
      <c r="L28" s="198"/>
      <c r="P28" s="264"/>
      <c r="Q28" s="264"/>
      <c r="R28" s="264"/>
      <c r="S28" s="329"/>
    </row>
    <row r="29" spans="2:19" ht="30" customHeight="1" thickBot="1">
      <c r="B29" s="197"/>
      <c r="C29" s="213" t="s">
        <v>23</v>
      </c>
      <c r="D29" s="214"/>
      <c r="E29" s="214"/>
      <c r="F29" s="214"/>
      <c r="G29" s="143"/>
      <c r="H29" s="214"/>
      <c r="I29" s="139"/>
      <c r="J29" s="304"/>
      <c r="K29" s="356">
        <f>SUM(K25:K28)</f>
        <v>245835602</v>
      </c>
      <c r="L29" s="198"/>
      <c r="P29" s="264"/>
      <c r="Q29" s="264"/>
      <c r="R29" s="264"/>
      <c r="S29" s="329"/>
    </row>
    <row r="30" spans="2:19" ht="30" customHeight="1" thickBot="1">
      <c r="B30" s="197"/>
      <c r="C30" s="211">
        <v>4</v>
      </c>
      <c r="D30" s="373" t="s">
        <v>36</v>
      </c>
      <c r="E30" s="373"/>
      <c r="F30" s="373"/>
      <c r="G30" s="373"/>
      <c r="H30" s="373"/>
      <c r="I30" s="373"/>
      <c r="J30" s="373"/>
      <c r="K30" s="374"/>
      <c r="L30" s="198"/>
      <c r="Q30" s="264"/>
      <c r="R30" s="264"/>
      <c r="S30" s="329"/>
    </row>
    <row r="31" spans="2:19" ht="30" customHeight="1">
      <c r="B31" s="197"/>
      <c r="C31" s="157">
        <v>4.0999999999999996</v>
      </c>
      <c r="D31" s="205"/>
      <c r="E31" s="205"/>
      <c r="F31" s="205"/>
      <c r="G31" s="152" t="s">
        <v>37</v>
      </c>
      <c r="H31" s="158" t="s">
        <v>33</v>
      </c>
      <c r="I31" s="160">
        <v>666.80900000000008</v>
      </c>
      <c r="J31" s="334">
        <v>266586</v>
      </c>
      <c r="K31" s="355">
        <f t="shared" ref="K31:K36" si="2">ROUND((+I31*J31),0)</f>
        <v>177761944</v>
      </c>
      <c r="L31" s="198"/>
      <c r="P31" s="264"/>
      <c r="Q31" s="264"/>
      <c r="R31" s="264"/>
      <c r="S31" s="329"/>
    </row>
    <row r="32" spans="2:19" ht="30" customHeight="1">
      <c r="B32" s="197"/>
      <c r="C32" s="157">
        <v>4.2</v>
      </c>
      <c r="D32" s="205"/>
      <c r="E32" s="205"/>
      <c r="F32" s="205"/>
      <c r="G32" s="152" t="s">
        <v>38</v>
      </c>
      <c r="H32" s="158" t="s">
        <v>33</v>
      </c>
      <c r="I32" s="153">
        <v>245.57499999999996</v>
      </c>
      <c r="J32" s="334">
        <v>338636</v>
      </c>
      <c r="K32" s="355">
        <f t="shared" si="2"/>
        <v>83160536</v>
      </c>
      <c r="L32" s="198"/>
      <c r="P32" s="264"/>
      <c r="Q32" s="264"/>
      <c r="R32" s="264"/>
      <c r="S32" s="329"/>
    </row>
    <row r="33" spans="2:19" ht="30" customHeight="1">
      <c r="B33" s="197"/>
      <c r="C33" s="157">
        <v>4.3</v>
      </c>
      <c r="D33" s="205"/>
      <c r="E33" s="205"/>
      <c r="F33" s="205"/>
      <c r="G33" s="161" t="s">
        <v>39</v>
      </c>
      <c r="H33" s="158" t="s">
        <v>21</v>
      </c>
      <c r="I33" s="153">
        <v>1033.1904000000002</v>
      </c>
      <c r="J33" s="334">
        <v>351479</v>
      </c>
      <c r="K33" s="355">
        <f t="shared" si="2"/>
        <v>363144729</v>
      </c>
      <c r="L33" s="198"/>
      <c r="P33" s="264"/>
      <c r="Q33" s="264"/>
      <c r="R33" s="264"/>
      <c r="S33" s="329"/>
    </row>
    <row r="34" spans="2:19" ht="30" customHeight="1">
      <c r="B34" s="197"/>
      <c r="C34" s="157">
        <v>4.4000000000000004</v>
      </c>
      <c r="D34" s="205"/>
      <c r="E34" s="205"/>
      <c r="F34" s="205"/>
      <c r="G34" s="152" t="s">
        <v>40</v>
      </c>
      <c r="H34" s="158" t="s">
        <v>33</v>
      </c>
      <c r="I34" s="156">
        <v>109.2</v>
      </c>
      <c r="J34" s="334">
        <v>68765</v>
      </c>
      <c r="K34" s="355">
        <f t="shared" si="2"/>
        <v>7509138</v>
      </c>
      <c r="L34" s="198"/>
      <c r="P34" s="264"/>
      <c r="Q34" s="264"/>
      <c r="R34" s="264"/>
      <c r="S34" s="329"/>
    </row>
    <row r="35" spans="2:19" ht="30" customHeight="1">
      <c r="B35" s="197"/>
      <c r="C35" s="157">
        <v>4.5</v>
      </c>
      <c r="D35" s="205"/>
      <c r="E35" s="205"/>
      <c r="F35" s="205"/>
      <c r="G35" s="152" t="s">
        <v>41</v>
      </c>
      <c r="H35" s="158" t="s">
        <v>21</v>
      </c>
      <c r="I35" s="153">
        <v>125.5232</v>
      </c>
      <c r="J35" s="334">
        <v>201454</v>
      </c>
      <c r="K35" s="355">
        <f t="shared" si="2"/>
        <v>25287151</v>
      </c>
      <c r="L35" s="198"/>
      <c r="P35" s="264"/>
      <c r="Q35" s="264"/>
      <c r="R35" s="264"/>
      <c r="S35" s="329"/>
    </row>
    <row r="36" spans="2:19" ht="30" customHeight="1">
      <c r="B36" s="197"/>
      <c r="C36" s="157">
        <v>4.5999999999999996</v>
      </c>
      <c r="D36" s="205"/>
      <c r="E36" s="205"/>
      <c r="F36" s="205"/>
      <c r="G36" s="152" t="s">
        <v>42</v>
      </c>
      <c r="H36" s="158" t="s">
        <v>21</v>
      </c>
      <c r="I36" s="160">
        <v>17.0625</v>
      </c>
      <c r="J36" s="334">
        <v>317106</v>
      </c>
      <c r="K36" s="355">
        <f t="shared" si="2"/>
        <v>5410621</v>
      </c>
      <c r="L36" s="198"/>
      <c r="P36" s="264"/>
      <c r="Q36" s="264"/>
      <c r="R36" s="264"/>
      <c r="S36" s="329"/>
    </row>
    <row r="37" spans="2:19" ht="30" customHeight="1" thickBot="1">
      <c r="B37" s="197"/>
      <c r="C37" s="206" t="s">
        <v>23</v>
      </c>
      <c r="D37" s="215"/>
      <c r="E37" s="215"/>
      <c r="F37" s="215"/>
      <c r="G37" s="142"/>
      <c r="H37" s="207"/>
      <c r="I37" s="139"/>
      <c r="J37" s="303"/>
      <c r="K37" s="356">
        <f>SUM(K31:K36)</f>
        <v>662274119</v>
      </c>
      <c r="L37" s="198"/>
      <c r="P37" s="264"/>
      <c r="Q37" s="264"/>
      <c r="R37" s="264"/>
      <c r="S37" s="329"/>
    </row>
    <row r="38" spans="2:19" ht="30" customHeight="1" thickBot="1">
      <c r="B38" s="197"/>
      <c r="C38" s="211">
        <v>5</v>
      </c>
      <c r="D38" s="373" t="s">
        <v>43</v>
      </c>
      <c r="E38" s="373"/>
      <c r="F38" s="373"/>
      <c r="G38" s="373"/>
      <c r="H38" s="373"/>
      <c r="I38" s="373"/>
      <c r="J38" s="373"/>
      <c r="K38" s="374"/>
      <c r="L38" s="198"/>
      <c r="Q38" s="264"/>
      <c r="R38" s="264"/>
      <c r="S38" s="329"/>
    </row>
    <row r="39" spans="2:19" ht="30" customHeight="1">
      <c r="B39" s="197"/>
      <c r="C39" s="294">
        <v>5.0999999999999996</v>
      </c>
      <c r="D39" s="205"/>
      <c r="E39" s="205"/>
      <c r="F39" s="205"/>
      <c r="G39" s="152" t="s">
        <v>44</v>
      </c>
      <c r="H39" s="158" t="s">
        <v>45</v>
      </c>
      <c r="I39" s="156">
        <v>56480.956802354078</v>
      </c>
      <c r="J39" s="334">
        <v>9812</v>
      </c>
      <c r="K39" s="355">
        <f t="shared" ref="K39" si="3">ROUND((+I39*J39),0)</f>
        <v>554191148</v>
      </c>
      <c r="L39" s="198"/>
      <c r="P39" s="264"/>
      <c r="Q39" s="264"/>
      <c r="R39" s="264"/>
      <c r="S39" s="329"/>
    </row>
    <row r="40" spans="2:19" ht="30" customHeight="1" thickBot="1">
      <c r="B40" s="197"/>
      <c r="C40" s="206" t="s">
        <v>23</v>
      </c>
      <c r="D40" s="215"/>
      <c r="E40" s="215"/>
      <c r="F40" s="215"/>
      <c r="G40" s="142"/>
      <c r="H40" s="207"/>
      <c r="I40" s="139"/>
      <c r="J40" s="303"/>
      <c r="K40" s="356">
        <f>SUM(K39:K39)</f>
        <v>554191148</v>
      </c>
      <c r="L40" s="198"/>
      <c r="P40" s="264"/>
      <c r="Q40" s="264"/>
      <c r="R40" s="264"/>
      <c r="S40" s="329"/>
    </row>
    <row r="41" spans="2:19" ht="30" customHeight="1" thickBot="1">
      <c r="B41" s="197"/>
      <c r="C41" s="211">
        <v>6</v>
      </c>
      <c r="D41" s="373" t="s">
        <v>46</v>
      </c>
      <c r="E41" s="373"/>
      <c r="F41" s="373"/>
      <c r="G41" s="373"/>
      <c r="H41" s="373"/>
      <c r="I41" s="373"/>
      <c r="J41" s="373"/>
      <c r="K41" s="374"/>
      <c r="L41" s="198"/>
      <c r="Q41" s="264"/>
      <c r="R41" s="264"/>
      <c r="S41" s="329"/>
    </row>
    <row r="42" spans="2:19" ht="30" customHeight="1">
      <c r="B42" s="197"/>
      <c r="C42" s="157">
        <v>6.1</v>
      </c>
      <c r="D42" s="205"/>
      <c r="E42" s="205"/>
      <c r="F42" s="205"/>
      <c r="G42" s="161" t="s">
        <v>47</v>
      </c>
      <c r="H42" s="158" t="s">
        <v>21</v>
      </c>
      <c r="I42" s="153">
        <v>887.50200000000029</v>
      </c>
      <c r="J42" s="334">
        <v>111230</v>
      </c>
      <c r="K42" s="355">
        <f t="shared" ref="K42:K44" si="4">ROUND((+I42*J42),0)</f>
        <v>98716847</v>
      </c>
      <c r="L42" s="198"/>
      <c r="P42" s="264"/>
      <c r="Q42" s="264"/>
      <c r="R42" s="264"/>
      <c r="S42" s="329"/>
    </row>
    <row r="43" spans="2:19" ht="30" customHeight="1">
      <c r="B43" s="197"/>
      <c r="C43" s="157">
        <v>6.2</v>
      </c>
      <c r="D43" s="205"/>
      <c r="E43" s="205"/>
      <c r="F43" s="205"/>
      <c r="G43" s="180" t="s">
        <v>48</v>
      </c>
      <c r="H43" s="255" t="s">
        <v>33</v>
      </c>
      <c r="I43" s="297">
        <v>290.39999999999998</v>
      </c>
      <c r="J43" s="337">
        <v>186323</v>
      </c>
      <c r="K43" s="355">
        <f t="shared" si="4"/>
        <v>54108199</v>
      </c>
      <c r="L43" s="198"/>
      <c r="P43" s="264"/>
      <c r="Q43" s="264"/>
      <c r="R43" s="264"/>
      <c r="S43" s="329"/>
    </row>
    <row r="44" spans="2:19" ht="45" customHeight="1">
      <c r="B44" s="197"/>
      <c r="C44" s="216">
        <v>6.3</v>
      </c>
      <c r="D44" s="205"/>
      <c r="E44" s="205"/>
      <c r="F44" s="205"/>
      <c r="G44" s="295" t="s">
        <v>49</v>
      </c>
      <c r="H44" s="133" t="s">
        <v>33</v>
      </c>
      <c r="I44" s="296">
        <v>21.28</v>
      </c>
      <c r="J44" s="334">
        <v>84069</v>
      </c>
      <c r="K44" s="355">
        <f t="shared" si="4"/>
        <v>1788988</v>
      </c>
      <c r="L44" s="198"/>
      <c r="P44" s="264"/>
      <c r="Q44" s="264"/>
      <c r="R44" s="264"/>
      <c r="S44" s="329"/>
    </row>
    <row r="45" spans="2:19" ht="30" customHeight="1" thickBot="1">
      <c r="B45" s="197"/>
      <c r="C45" s="206" t="s">
        <v>23</v>
      </c>
      <c r="D45" s="217"/>
      <c r="E45" s="217"/>
      <c r="F45" s="217"/>
      <c r="G45" s="218"/>
      <c r="H45" s="219"/>
      <c r="I45" s="148"/>
      <c r="J45" s="305"/>
      <c r="K45" s="356">
        <f>SUM(K42:K44)</f>
        <v>154614034</v>
      </c>
      <c r="L45" s="198"/>
      <c r="P45" s="264"/>
      <c r="Q45" s="264"/>
      <c r="R45" s="264"/>
      <c r="S45" s="329"/>
    </row>
    <row r="46" spans="2:19" ht="30" customHeight="1" thickBot="1">
      <c r="B46" s="197"/>
      <c r="C46" s="211">
        <v>7</v>
      </c>
      <c r="D46" s="373" t="s">
        <v>50</v>
      </c>
      <c r="E46" s="373"/>
      <c r="F46" s="373"/>
      <c r="G46" s="373"/>
      <c r="H46" s="373"/>
      <c r="I46" s="373"/>
      <c r="J46" s="373"/>
      <c r="K46" s="374"/>
      <c r="L46" s="198"/>
      <c r="Q46" s="264"/>
      <c r="R46" s="264"/>
      <c r="S46" s="329"/>
    </row>
    <row r="47" spans="2:19" ht="30" customHeight="1">
      <c r="B47" s="197"/>
      <c r="C47" s="157">
        <v>7.1</v>
      </c>
      <c r="D47" s="205"/>
      <c r="E47" s="205"/>
      <c r="F47" s="205"/>
      <c r="G47" s="220" t="s">
        <v>51</v>
      </c>
      <c r="H47" s="158" t="s">
        <v>21</v>
      </c>
      <c r="I47" s="134">
        <v>1882.5800000000002</v>
      </c>
      <c r="J47" s="334">
        <v>49888</v>
      </c>
      <c r="K47" s="355">
        <f t="shared" ref="K47:K49" si="5">ROUND((+I47*J47),0)</f>
        <v>93918151</v>
      </c>
      <c r="L47" s="198"/>
      <c r="P47" s="264"/>
      <c r="Q47" s="264"/>
      <c r="R47" s="264"/>
      <c r="S47" s="329"/>
    </row>
    <row r="48" spans="2:19" ht="30" customHeight="1">
      <c r="B48" s="197"/>
      <c r="C48" s="157">
        <v>7.2</v>
      </c>
      <c r="D48" s="205"/>
      <c r="E48" s="205"/>
      <c r="F48" s="205"/>
      <c r="G48" s="220" t="s">
        <v>52</v>
      </c>
      <c r="H48" s="158" t="s">
        <v>21</v>
      </c>
      <c r="I48" s="134">
        <v>742.50110000000006</v>
      </c>
      <c r="J48" s="334">
        <v>64525</v>
      </c>
      <c r="K48" s="355">
        <f t="shared" si="5"/>
        <v>47909883</v>
      </c>
      <c r="L48" s="198"/>
      <c r="P48" s="264"/>
      <c r="Q48" s="264"/>
      <c r="R48" s="264"/>
      <c r="S48" s="329"/>
    </row>
    <row r="49" spans="2:19" ht="30" customHeight="1">
      <c r="B49" s="197"/>
      <c r="C49" s="157">
        <v>7.3</v>
      </c>
      <c r="D49" s="205"/>
      <c r="E49" s="205"/>
      <c r="F49" s="205"/>
      <c r="G49" s="221" t="s">
        <v>53</v>
      </c>
      <c r="H49" s="158" t="s">
        <v>33</v>
      </c>
      <c r="I49" s="134">
        <v>275</v>
      </c>
      <c r="J49" s="338">
        <v>32193</v>
      </c>
      <c r="K49" s="355">
        <f t="shared" si="5"/>
        <v>8853075</v>
      </c>
      <c r="L49" s="198"/>
      <c r="P49" s="264"/>
      <c r="Q49" s="264"/>
      <c r="R49" s="264"/>
      <c r="S49" s="329"/>
    </row>
    <row r="50" spans="2:19" ht="30" customHeight="1" thickBot="1">
      <c r="B50" s="197"/>
      <c r="C50" s="206" t="s">
        <v>23</v>
      </c>
      <c r="D50" s="217"/>
      <c r="E50" s="217"/>
      <c r="F50" s="217"/>
      <c r="G50" s="218"/>
      <c r="H50" s="219"/>
      <c r="I50" s="109"/>
      <c r="J50" s="305"/>
      <c r="K50" s="356">
        <f>SUM(K47:K49)</f>
        <v>150681109</v>
      </c>
      <c r="L50" s="198"/>
      <c r="P50" s="264"/>
      <c r="Q50" s="264"/>
      <c r="R50" s="264"/>
      <c r="S50" s="329"/>
    </row>
    <row r="51" spans="2:19" ht="30" customHeight="1" thickBot="1">
      <c r="B51" s="197"/>
      <c r="C51" s="211">
        <v>8</v>
      </c>
      <c r="D51" s="373" t="s">
        <v>54</v>
      </c>
      <c r="E51" s="373"/>
      <c r="F51" s="373"/>
      <c r="G51" s="373"/>
      <c r="H51" s="373"/>
      <c r="I51" s="373"/>
      <c r="J51" s="373"/>
      <c r="K51" s="374"/>
      <c r="L51" s="198"/>
      <c r="Q51" s="264"/>
      <c r="R51" s="264"/>
      <c r="S51" s="329"/>
    </row>
    <row r="52" spans="2:19" ht="30" customHeight="1">
      <c r="B52" s="197"/>
      <c r="C52" s="157">
        <v>8.1</v>
      </c>
      <c r="D52" s="205"/>
      <c r="E52" s="205"/>
      <c r="F52" s="205"/>
      <c r="G52" s="152" t="s">
        <v>55</v>
      </c>
      <c r="H52" s="158" t="s">
        <v>21</v>
      </c>
      <c r="I52" s="134">
        <v>549.69110000000001</v>
      </c>
      <c r="J52" s="334">
        <v>119623</v>
      </c>
      <c r="K52" s="355">
        <f t="shared" ref="K52:K57" si="6">ROUND((+I52*J52),0)</f>
        <v>65755698</v>
      </c>
      <c r="L52" s="198"/>
      <c r="P52" s="264"/>
      <c r="Q52" s="264"/>
      <c r="R52" s="264"/>
      <c r="S52" s="329"/>
    </row>
    <row r="53" spans="2:19" ht="30" customHeight="1">
      <c r="B53" s="197"/>
      <c r="C53" s="157">
        <v>8.1999999999999993</v>
      </c>
      <c r="D53" s="205"/>
      <c r="E53" s="205"/>
      <c r="F53" s="205"/>
      <c r="G53" s="152" t="s">
        <v>56</v>
      </c>
      <c r="H53" s="158" t="s">
        <v>33</v>
      </c>
      <c r="I53" s="134">
        <v>43.870000000000005</v>
      </c>
      <c r="J53" s="334">
        <v>132408</v>
      </c>
      <c r="K53" s="355">
        <f t="shared" si="6"/>
        <v>5808739</v>
      </c>
      <c r="L53" s="198"/>
      <c r="P53" s="264"/>
      <c r="Q53" s="264"/>
      <c r="R53" s="264"/>
      <c r="S53" s="329"/>
    </row>
    <row r="54" spans="2:19" ht="30" customHeight="1">
      <c r="B54" s="197"/>
      <c r="C54" s="157">
        <v>8.3000000000000007</v>
      </c>
      <c r="D54" s="205"/>
      <c r="E54" s="205"/>
      <c r="F54" s="205"/>
      <c r="G54" s="152" t="s">
        <v>57</v>
      </c>
      <c r="H54" s="158" t="s">
        <v>33</v>
      </c>
      <c r="I54" s="134">
        <v>375</v>
      </c>
      <c r="J54" s="334">
        <v>44191</v>
      </c>
      <c r="K54" s="355">
        <f t="shared" si="6"/>
        <v>16571625</v>
      </c>
      <c r="L54" s="198"/>
      <c r="P54" s="264"/>
      <c r="Q54" s="264"/>
      <c r="R54" s="264"/>
      <c r="S54" s="329"/>
    </row>
    <row r="55" spans="2:19" ht="30" customHeight="1">
      <c r="B55" s="197"/>
      <c r="C55" s="157">
        <v>8.4</v>
      </c>
      <c r="D55" s="205"/>
      <c r="E55" s="205"/>
      <c r="F55" s="205"/>
      <c r="G55" s="163" t="s">
        <v>58</v>
      </c>
      <c r="H55" s="158" t="s">
        <v>45</v>
      </c>
      <c r="I55" s="134">
        <v>1500</v>
      </c>
      <c r="J55" s="334">
        <v>49023</v>
      </c>
      <c r="K55" s="355">
        <f t="shared" si="6"/>
        <v>73534500</v>
      </c>
      <c r="L55" s="198"/>
      <c r="P55" s="264"/>
      <c r="Q55" s="264"/>
      <c r="R55" s="264"/>
      <c r="S55" s="329"/>
    </row>
    <row r="56" spans="2:19" ht="69" customHeight="1">
      <c r="B56" s="197"/>
      <c r="C56" s="157">
        <v>8.5</v>
      </c>
      <c r="D56" s="205"/>
      <c r="E56" s="205"/>
      <c r="F56" s="205"/>
      <c r="G56" s="163" t="s">
        <v>59</v>
      </c>
      <c r="H56" s="158" t="s">
        <v>45</v>
      </c>
      <c r="I56" s="134">
        <v>500</v>
      </c>
      <c r="J56" s="334">
        <v>34130</v>
      </c>
      <c r="K56" s="355">
        <f t="shared" si="6"/>
        <v>17065000</v>
      </c>
      <c r="L56" s="198"/>
      <c r="P56" s="264"/>
      <c r="Q56" s="264"/>
      <c r="R56" s="264"/>
      <c r="S56" s="329"/>
    </row>
    <row r="57" spans="2:19" ht="30" customHeight="1">
      <c r="B57" s="197"/>
      <c r="C57" s="157">
        <v>8.6</v>
      </c>
      <c r="D57" s="205"/>
      <c r="E57" s="205"/>
      <c r="F57" s="205"/>
      <c r="G57" s="163" t="s">
        <v>60</v>
      </c>
      <c r="H57" s="158" t="s">
        <v>21</v>
      </c>
      <c r="I57" s="134">
        <v>472.52699999999999</v>
      </c>
      <c r="J57" s="338">
        <v>97045</v>
      </c>
      <c r="K57" s="355">
        <f t="shared" si="6"/>
        <v>45856383</v>
      </c>
      <c r="L57" s="198"/>
      <c r="P57" s="264"/>
      <c r="Q57" s="264"/>
      <c r="R57" s="264"/>
      <c r="S57" s="329"/>
    </row>
    <row r="58" spans="2:19" ht="30" customHeight="1" thickBot="1">
      <c r="B58" s="197"/>
      <c r="C58" s="206" t="s">
        <v>23</v>
      </c>
      <c r="D58" s="217"/>
      <c r="E58" s="217"/>
      <c r="F58" s="217"/>
      <c r="G58" s="218"/>
      <c r="H58" s="219"/>
      <c r="I58" s="109"/>
      <c r="J58" s="305"/>
      <c r="K58" s="356">
        <f>SUM(K52:K57)</f>
        <v>224591945</v>
      </c>
      <c r="L58" s="198"/>
      <c r="P58" s="264"/>
      <c r="Q58" s="264"/>
      <c r="R58" s="264"/>
      <c r="S58" s="329"/>
    </row>
    <row r="59" spans="2:19" ht="30" customHeight="1" thickBot="1">
      <c r="B59" s="197"/>
      <c r="C59" s="211">
        <v>9</v>
      </c>
      <c r="D59" s="373" t="s">
        <v>61</v>
      </c>
      <c r="E59" s="373"/>
      <c r="F59" s="373"/>
      <c r="G59" s="373"/>
      <c r="H59" s="373"/>
      <c r="I59" s="373"/>
      <c r="J59" s="373"/>
      <c r="K59" s="374"/>
      <c r="L59" s="198"/>
      <c r="Q59" s="264"/>
      <c r="R59" s="264"/>
      <c r="S59" s="329"/>
    </row>
    <row r="60" spans="2:19" ht="30" customHeight="1">
      <c r="B60" s="197"/>
      <c r="C60" s="222">
        <v>9.1</v>
      </c>
      <c r="D60" s="205"/>
      <c r="E60" s="205"/>
      <c r="F60" s="205"/>
      <c r="G60" s="152" t="s">
        <v>62</v>
      </c>
      <c r="H60" s="158" t="s">
        <v>21</v>
      </c>
      <c r="I60" s="134">
        <v>499.74110000000002</v>
      </c>
      <c r="J60" s="339">
        <v>105839</v>
      </c>
      <c r="K60" s="355">
        <f t="shared" ref="K60:K65" si="7">ROUND((+I60*J60),0)</f>
        <v>52892098</v>
      </c>
      <c r="L60" s="198"/>
      <c r="P60" s="264"/>
      <c r="Q60" s="264"/>
      <c r="R60" s="264"/>
      <c r="S60" s="329"/>
    </row>
    <row r="61" spans="2:19" ht="30" customHeight="1">
      <c r="B61" s="197"/>
      <c r="C61" s="222">
        <v>9.1999999999999993</v>
      </c>
      <c r="D61" s="205"/>
      <c r="E61" s="205"/>
      <c r="F61" s="205"/>
      <c r="G61" s="152" t="s">
        <v>63</v>
      </c>
      <c r="H61" s="158" t="s">
        <v>21</v>
      </c>
      <c r="I61" s="134">
        <v>999.48220000000003</v>
      </c>
      <c r="J61" s="339">
        <v>48004</v>
      </c>
      <c r="K61" s="355">
        <f t="shared" si="7"/>
        <v>47979144</v>
      </c>
      <c r="L61" s="198"/>
      <c r="P61" s="264"/>
      <c r="Q61" s="264"/>
      <c r="R61" s="264"/>
      <c r="S61" s="329"/>
    </row>
    <row r="62" spans="2:19" ht="30" customHeight="1">
      <c r="B62" s="197"/>
      <c r="C62" s="157">
        <v>9.3000000000000007</v>
      </c>
      <c r="D62" s="205"/>
      <c r="E62" s="205"/>
      <c r="F62" s="205"/>
      <c r="G62" s="152" t="s">
        <v>64</v>
      </c>
      <c r="H62" s="158" t="s">
        <v>21</v>
      </c>
      <c r="I62" s="134">
        <v>999.48220000000003</v>
      </c>
      <c r="J62" s="339">
        <v>127362</v>
      </c>
      <c r="K62" s="355">
        <f t="shared" si="7"/>
        <v>127296052</v>
      </c>
      <c r="L62" s="198"/>
      <c r="P62" s="264"/>
      <c r="Q62" s="264"/>
      <c r="R62" s="264"/>
      <c r="S62" s="329"/>
    </row>
    <row r="63" spans="2:19" ht="30" customHeight="1">
      <c r="B63" s="197"/>
      <c r="C63" s="157">
        <v>9.4</v>
      </c>
      <c r="D63" s="205"/>
      <c r="E63" s="205"/>
      <c r="F63" s="205"/>
      <c r="G63" s="152" t="s">
        <v>65</v>
      </c>
      <c r="H63" s="158" t="s">
        <v>33</v>
      </c>
      <c r="I63" s="134">
        <v>311.44</v>
      </c>
      <c r="J63" s="339">
        <v>26405</v>
      </c>
      <c r="K63" s="355">
        <f t="shared" si="7"/>
        <v>8223573</v>
      </c>
      <c r="L63" s="198"/>
      <c r="P63" s="264"/>
      <c r="Q63" s="264"/>
      <c r="R63" s="264"/>
      <c r="S63" s="329"/>
    </row>
    <row r="64" spans="2:19" ht="30" customHeight="1">
      <c r="B64" s="197"/>
      <c r="C64" s="157">
        <v>9.5</v>
      </c>
      <c r="D64" s="205"/>
      <c r="E64" s="205"/>
      <c r="F64" s="205"/>
      <c r="G64" s="152" t="s">
        <v>66</v>
      </c>
      <c r="H64" s="158" t="s">
        <v>21</v>
      </c>
      <c r="I64" s="134">
        <v>655.19999999999993</v>
      </c>
      <c r="J64" s="339">
        <v>86134</v>
      </c>
      <c r="K64" s="355">
        <f t="shared" si="7"/>
        <v>56434997</v>
      </c>
      <c r="L64" s="198"/>
      <c r="P64" s="264"/>
      <c r="Q64" s="264"/>
      <c r="R64" s="264"/>
      <c r="S64" s="329"/>
    </row>
    <row r="65" spans="2:19" ht="30" customHeight="1">
      <c r="B65" s="197"/>
      <c r="C65" s="157">
        <v>9.6</v>
      </c>
      <c r="D65" s="205"/>
      <c r="E65" s="205"/>
      <c r="F65" s="205"/>
      <c r="G65" s="152" t="s">
        <v>67</v>
      </c>
      <c r="H65" s="158" t="s">
        <v>21</v>
      </c>
      <c r="I65" s="134">
        <v>24.439999999999994</v>
      </c>
      <c r="J65" s="339">
        <v>80957</v>
      </c>
      <c r="K65" s="355">
        <f t="shared" si="7"/>
        <v>1978589</v>
      </c>
      <c r="L65" s="198"/>
      <c r="P65" s="264"/>
      <c r="Q65" s="264"/>
      <c r="R65" s="264"/>
      <c r="S65" s="329"/>
    </row>
    <row r="66" spans="2:19" ht="30" customHeight="1" thickBot="1">
      <c r="B66" s="197"/>
      <c r="C66" s="206" t="s">
        <v>23</v>
      </c>
      <c r="D66" s="217"/>
      <c r="E66" s="217"/>
      <c r="F66" s="217"/>
      <c r="G66" s="218"/>
      <c r="H66" s="219"/>
      <c r="I66" s="109"/>
      <c r="J66" s="305"/>
      <c r="K66" s="356">
        <f>SUM(K60:K65)</f>
        <v>294804453</v>
      </c>
      <c r="L66" s="198"/>
      <c r="P66" s="264"/>
      <c r="Q66" s="264"/>
      <c r="R66" s="264"/>
      <c r="S66" s="329"/>
    </row>
    <row r="67" spans="2:19" ht="30" customHeight="1">
      <c r="B67" s="197"/>
      <c r="C67" s="223">
        <v>10</v>
      </c>
      <c r="D67" s="375" t="s">
        <v>68</v>
      </c>
      <c r="E67" s="375"/>
      <c r="F67" s="375"/>
      <c r="G67" s="375"/>
      <c r="H67" s="375"/>
      <c r="I67" s="375"/>
      <c r="J67" s="375"/>
      <c r="K67" s="376"/>
      <c r="L67" s="198"/>
      <c r="Q67" s="264"/>
      <c r="R67" s="264"/>
      <c r="S67" s="329"/>
    </row>
    <row r="68" spans="2:19" ht="30" customHeight="1">
      <c r="B68" s="197"/>
      <c r="C68" s="157">
        <v>10.1</v>
      </c>
      <c r="D68" s="224"/>
      <c r="E68" s="224"/>
      <c r="F68" s="224"/>
      <c r="G68" s="152" t="s">
        <v>69</v>
      </c>
      <c r="H68" s="158" t="s">
        <v>21</v>
      </c>
      <c r="I68" s="225">
        <v>78.736000000000004</v>
      </c>
      <c r="J68" s="338">
        <v>525554</v>
      </c>
      <c r="K68" s="357">
        <f t="shared" ref="K68:K72" si="8">ROUND((+I68*J68),0)</f>
        <v>41380020</v>
      </c>
      <c r="L68" s="198"/>
      <c r="P68" s="264"/>
      <c r="Q68" s="264"/>
      <c r="R68" s="264"/>
      <c r="S68" s="329"/>
    </row>
    <row r="69" spans="2:19" ht="63" customHeight="1">
      <c r="B69" s="197"/>
      <c r="C69" s="157">
        <v>10.199999999999999</v>
      </c>
      <c r="D69" s="224"/>
      <c r="E69" s="224"/>
      <c r="F69" s="224"/>
      <c r="G69" s="152" t="s">
        <v>70</v>
      </c>
      <c r="H69" s="158" t="s">
        <v>71</v>
      </c>
      <c r="I69" s="225">
        <v>20</v>
      </c>
      <c r="J69" s="338">
        <v>676695</v>
      </c>
      <c r="K69" s="357">
        <f t="shared" si="8"/>
        <v>13533900</v>
      </c>
      <c r="L69" s="198"/>
      <c r="P69" s="264"/>
      <c r="Q69" s="264"/>
      <c r="R69" s="264"/>
      <c r="S69" s="329"/>
    </row>
    <row r="70" spans="2:19" ht="30" customHeight="1">
      <c r="B70" s="197"/>
      <c r="C70" s="157">
        <v>10.3</v>
      </c>
      <c r="D70" s="224"/>
      <c r="E70" s="224"/>
      <c r="F70" s="224"/>
      <c r="G70" s="152" t="s">
        <v>72</v>
      </c>
      <c r="H70" s="158" t="s">
        <v>21</v>
      </c>
      <c r="I70" s="225">
        <v>18.708000000000002</v>
      </c>
      <c r="J70" s="338">
        <v>527250</v>
      </c>
      <c r="K70" s="357">
        <f t="shared" si="8"/>
        <v>9863793</v>
      </c>
      <c r="L70" s="198"/>
      <c r="P70" s="264"/>
      <c r="Q70" s="264"/>
      <c r="R70" s="264"/>
      <c r="S70" s="329"/>
    </row>
    <row r="71" spans="2:19" ht="30" customHeight="1">
      <c r="B71" s="197"/>
      <c r="C71" s="157">
        <v>10.4</v>
      </c>
      <c r="D71" s="224"/>
      <c r="E71" s="224"/>
      <c r="F71" s="224"/>
      <c r="G71" s="152" t="s">
        <v>73</v>
      </c>
      <c r="H71" s="158" t="s">
        <v>33</v>
      </c>
      <c r="I71" s="225">
        <v>87.740000000000009</v>
      </c>
      <c r="J71" s="338">
        <v>43293</v>
      </c>
      <c r="K71" s="357">
        <f t="shared" si="8"/>
        <v>3798528</v>
      </c>
      <c r="L71" s="198"/>
      <c r="P71" s="264"/>
      <c r="Q71" s="264"/>
      <c r="R71" s="264"/>
      <c r="S71" s="329"/>
    </row>
    <row r="72" spans="2:19" ht="64.5" customHeight="1">
      <c r="B72" s="197"/>
      <c r="C72" s="157">
        <v>10.5</v>
      </c>
      <c r="D72" s="226"/>
      <c r="E72" s="226"/>
      <c r="F72" s="226"/>
      <c r="G72" s="164" t="s">
        <v>74</v>
      </c>
      <c r="H72" s="158" t="s">
        <v>21</v>
      </c>
      <c r="I72" s="227">
        <v>27.48</v>
      </c>
      <c r="J72" s="338">
        <v>682189</v>
      </c>
      <c r="K72" s="357">
        <f t="shared" si="8"/>
        <v>18746554</v>
      </c>
      <c r="L72" s="198"/>
      <c r="P72" s="264"/>
      <c r="Q72" s="264"/>
      <c r="R72" s="264"/>
      <c r="S72" s="329"/>
    </row>
    <row r="73" spans="2:19" ht="30" customHeight="1" thickBot="1">
      <c r="B73" s="197"/>
      <c r="C73" s="228" t="s">
        <v>23</v>
      </c>
      <c r="D73" s="229"/>
      <c r="E73" s="229"/>
      <c r="F73" s="229"/>
      <c r="G73" s="230"/>
      <c r="H73" s="231"/>
      <c r="I73" s="135"/>
      <c r="J73" s="306"/>
      <c r="K73" s="356">
        <f>SUM(K68:K72)</f>
        <v>87322795</v>
      </c>
      <c r="L73" s="198"/>
      <c r="P73" s="264"/>
      <c r="Q73" s="264"/>
      <c r="R73" s="264"/>
      <c r="S73" s="329"/>
    </row>
    <row r="74" spans="2:19" ht="30" customHeight="1" thickBot="1">
      <c r="B74" s="197"/>
      <c r="C74" s="232">
        <v>11</v>
      </c>
      <c r="D74" s="377" t="s">
        <v>75</v>
      </c>
      <c r="E74" s="377"/>
      <c r="F74" s="377"/>
      <c r="G74" s="377"/>
      <c r="H74" s="377"/>
      <c r="I74" s="377"/>
      <c r="J74" s="377"/>
      <c r="K74" s="378"/>
      <c r="L74" s="198"/>
      <c r="Q74" s="264"/>
      <c r="R74" s="264"/>
      <c r="S74" s="329"/>
    </row>
    <row r="75" spans="2:19" ht="30" customHeight="1">
      <c r="B75" s="197"/>
      <c r="C75" s="157">
        <v>11.1</v>
      </c>
      <c r="D75" s="233"/>
      <c r="E75" s="233"/>
      <c r="F75" s="233"/>
      <c r="G75" s="152" t="s">
        <v>76</v>
      </c>
      <c r="H75" s="158" t="s">
        <v>21</v>
      </c>
      <c r="I75" s="138">
        <v>859.52400000000034</v>
      </c>
      <c r="J75" s="334">
        <v>24436</v>
      </c>
      <c r="K75" s="355">
        <f t="shared" ref="K75:K78" si="9">ROUND((+I75*J75),0)</f>
        <v>21003328</v>
      </c>
      <c r="L75" s="198"/>
      <c r="P75" s="264"/>
      <c r="Q75" s="264"/>
      <c r="R75" s="264"/>
      <c r="S75" s="329"/>
    </row>
    <row r="76" spans="2:19" ht="30" customHeight="1">
      <c r="B76" s="197"/>
      <c r="C76" s="157">
        <v>11.2</v>
      </c>
      <c r="D76" s="233"/>
      <c r="E76" s="233"/>
      <c r="F76" s="233"/>
      <c r="G76" s="152" t="s">
        <v>77</v>
      </c>
      <c r="H76" s="158" t="s">
        <v>21</v>
      </c>
      <c r="I76" s="138">
        <v>399</v>
      </c>
      <c r="J76" s="334">
        <v>39723</v>
      </c>
      <c r="K76" s="355">
        <f t="shared" si="9"/>
        <v>15849477</v>
      </c>
      <c r="L76" s="198"/>
      <c r="P76" s="264"/>
      <c r="Q76" s="264"/>
      <c r="R76" s="264"/>
      <c r="S76" s="329"/>
    </row>
    <row r="77" spans="2:19" ht="30" customHeight="1">
      <c r="B77" s="197"/>
      <c r="C77" s="157">
        <v>11.3</v>
      </c>
      <c r="D77" s="233"/>
      <c r="E77" s="233"/>
      <c r="F77" s="233"/>
      <c r="G77" s="161" t="s">
        <v>76</v>
      </c>
      <c r="H77" s="158" t="s">
        <v>33</v>
      </c>
      <c r="I77" s="138">
        <v>275</v>
      </c>
      <c r="J77" s="334">
        <v>22215</v>
      </c>
      <c r="K77" s="355">
        <f t="shared" si="9"/>
        <v>6109125</v>
      </c>
      <c r="L77" s="198"/>
      <c r="P77" s="264"/>
      <c r="Q77" s="264"/>
      <c r="R77" s="264"/>
      <c r="S77" s="329"/>
    </row>
    <row r="78" spans="2:19" ht="30" customHeight="1">
      <c r="B78" s="197"/>
      <c r="C78" s="157">
        <v>11.4</v>
      </c>
      <c r="D78" s="233"/>
      <c r="E78" s="233"/>
      <c r="F78" s="233"/>
      <c r="G78" s="161" t="s">
        <v>78</v>
      </c>
      <c r="H78" s="158" t="s">
        <v>21</v>
      </c>
      <c r="I78" s="138">
        <v>1033.1904000000002</v>
      </c>
      <c r="J78" s="334">
        <v>63753</v>
      </c>
      <c r="K78" s="355">
        <f t="shared" si="9"/>
        <v>65868988</v>
      </c>
      <c r="L78" s="198"/>
      <c r="P78" s="264"/>
      <c r="Q78" s="264"/>
      <c r="R78" s="264"/>
      <c r="S78" s="329"/>
    </row>
    <row r="79" spans="2:19" ht="30" customHeight="1" thickBot="1">
      <c r="B79" s="197"/>
      <c r="C79" s="228" t="s">
        <v>23</v>
      </c>
      <c r="D79" s="229"/>
      <c r="E79" s="229"/>
      <c r="F79" s="229"/>
      <c r="G79" s="230"/>
      <c r="H79" s="231"/>
      <c r="I79" s="135"/>
      <c r="J79" s="306"/>
      <c r="K79" s="356">
        <f>SUM(K75:K78)</f>
        <v>108830918</v>
      </c>
      <c r="L79" s="198"/>
      <c r="P79" s="264"/>
      <c r="Q79" s="264"/>
      <c r="R79" s="264"/>
      <c r="S79" s="329"/>
    </row>
    <row r="80" spans="2:19" ht="30" customHeight="1" thickBot="1">
      <c r="B80" s="197"/>
      <c r="C80" s="232">
        <v>12</v>
      </c>
      <c r="D80" s="377" t="s">
        <v>79</v>
      </c>
      <c r="E80" s="377"/>
      <c r="F80" s="377"/>
      <c r="G80" s="377"/>
      <c r="H80" s="377"/>
      <c r="I80" s="377"/>
      <c r="J80" s="377"/>
      <c r="K80" s="378"/>
      <c r="L80" s="198"/>
      <c r="Q80" s="264"/>
      <c r="R80" s="264"/>
      <c r="S80" s="329"/>
    </row>
    <row r="81" spans="2:19" ht="30" customHeight="1">
      <c r="B81" s="197"/>
      <c r="C81" s="157">
        <v>12.1</v>
      </c>
      <c r="D81" s="233"/>
      <c r="E81" s="233"/>
      <c r="F81" s="233"/>
      <c r="G81" s="152" t="s">
        <v>80</v>
      </c>
      <c r="H81" s="158" t="s">
        <v>71</v>
      </c>
      <c r="I81" s="138">
        <v>20</v>
      </c>
      <c r="J81" s="334">
        <v>22215</v>
      </c>
      <c r="K81" s="355">
        <f t="shared" ref="K81:K99" si="10">ROUND((+I81*J81),0)</f>
        <v>444300</v>
      </c>
      <c r="L81" s="198"/>
      <c r="P81" s="264"/>
      <c r="Q81" s="264"/>
      <c r="R81" s="264"/>
      <c r="S81" s="329"/>
    </row>
    <row r="82" spans="2:19" ht="30" customHeight="1">
      <c r="B82" s="197"/>
      <c r="C82" s="157">
        <v>12.2</v>
      </c>
      <c r="D82" s="233"/>
      <c r="E82" s="233"/>
      <c r="F82" s="233"/>
      <c r="G82" s="152" t="s">
        <v>81</v>
      </c>
      <c r="H82" s="158" t="s">
        <v>71</v>
      </c>
      <c r="I82" s="138">
        <v>10</v>
      </c>
      <c r="J82" s="334">
        <v>113787</v>
      </c>
      <c r="K82" s="355">
        <f t="shared" si="10"/>
        <v>1137870</v>
      </c>
      <c r="L82" s="198"/>
      <c r="P82" s="264"/>
      <c r="Q82" s="264"/>
      <c r="R82" s="264"/>
      <c r="S82" s="329"/>
    </row>
    <row r="83" spans="2:19" ht="30" customHeight="1">
      <c r="B83" s="197"/>
      <c r="C83" s="157">
        <v>12.3</v>
      </c>
      <c r="D83" s="233"/>
      <c r="E83" s="233"/>
      <c r="F83" s="233"/>
      <c r="G83" s="152" t="s">
        <v>82</v>
      </c>
      <c r="H83" s="158" t="s">
        <v>33</v>
      </c>
      <c r="I83" s="138">
        <v>21.880000000000003</v>
      </c>
      <c r="J83" s="334">
        <v>48069</v>
      </c>
      <c r="K83" s="355">
        <f t="shared" si="10"/>
        <v>1051750</v>
      </c>
      <c r="L83" s="198"/>
      <c r="P83" s="264"/>
      <c r="Q83" s="264"/>
      <c r="R83" s="264"/>
      <c r="S83" s="329"/>
    </row>
    <row r="84" spans="2:19" ht="30" customHeight="1">
      <c r="B84" s="197"/>
      <c r="C84" s="157">
        <v>12.4</v>
      </c>
      <c r="D84" s="233"/>
      <c r="E84" s="233"/>
      <c r="F84" s="233"/>
      <c r="G84" s="152" t="s">
        <v>83</v>
      </c>
      <c r="H84" s="158" t="s">
        <v>33</v>
      </c>
      <c r="I84" s="138">
        <v>61.63</v>
      </c>
      <c r="J84" s="334">
        <v>82785</v>
      </c>
      <c r="K84" s="355">
        <f t="shared" si="10"/>
        <v>5102040</v>
      </c>
      <c r="L84" s="198"/>
      <c r="P84" s="264"/>
      <c r="Q84" s="264"/>
      <c r="R84" s="264"/>
      <c r="S84" s="329"/>
    </row>
    <row r="85" spans="2:19" ht="30" customHeight="1">
      <c r="B85" s="197"/>
      <c r="C85" s="157">
        <v>12.5</v>
      </c>
      <c r="D85" s="233"/>
      <c r="E85" s="233"/>
      <c r="F85" s="233"/>
      <c r="G85" s="152" t="s">
        <v>84</v>
      </c>
      <c r="H85" s="158" t="s">
        <v>71</v>
      </c>
      <c r="I85" s="138">
        <v>8</v>
      </c>
      <c r="J85" s="334">
        <v>49133</v>
      </c>
      <c r="K85" s="355">
        <f t="shared" si="10"/>
        <v>393064</v>
      </c>
      <c r="L85" s="198"/>
      <c r="P85" s="264"/>
      <c r="Q85" s="264"/>
      <c r="R85" s="264"/>
      <c r="S85" s="329"/>
    </row>
    <row r="86" spans="2:19" ht="30" customHeight="1">
      <c r="B86" s="197"/>
      <c r="C86" s="157">
        <v>12.6</v>
      </c>
      <c r="D86" s="233"/>
      <c r="E86" s="233"/>
      <c r="F86" s="233"/>
      <c r="G86" s="165" t="s">
        <v>85</v>
      </c>
      <c r="H86" s="158" t="s">
        <v>71</v>
      </c>
      <c r="I86" s="138">
        <v>1</v>
      </c>
      <c r="J86" s="334">
        <v>506085</v>
      </c>
      <c r="K86" s="355">
        <f t="shared" si="10"/>
        <v>506085</v>
      </c>
      <c r="L86" s="198"/>
      <c r="P86" s="264"/>
      <c r="Q86" s="264"/>
      <c r="R86" s="264"/>
      <c r="S86" s="329"/>
    </row>
    <row r="87" spans="2:19" ht="30" customHeight="1">
      <c r="B87" s="197"/>
      <c r="C87" s="157">
        <v>12.7</v>
      </c>
      <c r="D87" s="233"/>
      <c r="E87" s="233"/>
      <c r="F87" s="233"/>
      <c r="G87" s="152" t="s">
        <v>86</v>
      </c>
      <c r="H87" s="158" t="s">
        <v>71</v>
      </c>
      <c r="I87" s="138">
        <v>8</v>
      </c>
      <c r="J87" s="334">
        <v>43925</v>
      </c>
      <c r="K87" s="355">
        <f t="shared" si="10"/>
        <v>351400</v>
      </c>
      <c r="L87" s="198"/>
      <c r="P87" s="264"/>
      <c r="Q87" s="264"/>
      <c r="R87" s="264"/>
      <c r="S87" s="329"/>
    </row>
    <row r="88" spans="2:19" ht="30" customHeight="1">
      <c r="B88" s="197"/>
      <c r="C88" s="157">
        <v>12.8</v>
      </c>
      <c r="D88" s="233"/>
      <c r="E88" s="233"/>
      <c r="F88" s="233"/>
      <c r="G88" s="152" t="s">
        <v>87</v>
      </c>
      <c r="H88" s="158" t="s">
        <v>71</v>
      </c>
      <c r="I88" s="138">
        <v>24</v>
      </c>
      <c r="J88" s="334">
        <v>46214</v>
      </c>
      <c r="K88" s="355">
        <f t="shared" si="10"/>
        <v>1109136</v>
      </c>
      <c r="L88" s="198"/>
      <c r="P88" s="264"/>
      <c r="Q88" s="264"/>
      <c r="R88" s="264"/>
      <c r="S88" s="329"/>
    </row>
    <row r="89" spans="2:19" ht="30" customHeight="1">
      <c r="B89" s="197"/>
      <c r="C89" s="157">
        <v>12.9</v>
      </c>
      <c r="D89" s="233"/>
      <c r="E89" s="233"/>
      <c r="F89" s="233"/>
      <c r="G89" s="152" t="s">
        <v>88</v>
      </c>
      <c r="H89" s="158" t="s">
        <v>33</v>
      </c>
      <c r="I89" s="138">
        <v>23.02</v>
      </c>
      <c r="J89" s="334">
        <v>29617</v>
      </c>
      <c r="K89" s="355">
        <f t="shared" si="10"/>
        <v>681783</v>
      </c>
      <c r="L89" s="198"/>
      <c r="P89" s="264"/>
      <c r="Q89" s="264"/>
      <c r="R89" s="264"/>
      <c r="S89" s="329"/>
    </row>
    <row r="90" spans="2:19" ht="30" customHeight="1">
      <c r="B90" s="197"/>
      <c r="C90" s="234">
        <v>12.1</v>
      </c>
      <c r="D90" s="233"/>
      <c r="E90" s="233"/>
      <c r="F90" s="233"/>
      <c r="G90" s="152" t="s">
        <v>89</v>
      </c>
      <c r="H90" s="158" t="s">
        <v>33</v>
      </c>
      <c r="I90" s="138">
        <v>26.78</v>
      </c>
      <c r="J90" s="334">
        <v>20161</v>
      </c>
      <c r="K90" s="355">
        <f t="shared" si="10"/>
        <v>539912</v>
      </c>
      <c r="L90" s="198"/>
      <c r="P90" s="264"/>
      <c r="Q90" s="264"/>
      <c r="R90" s="264"/>
      <c r="S90" s="329"/>
    </row>
    <row r="91" spans="2:19" ht="30" customHeight="1">
      <c r="B91" s="197"/>
      <c r="C91" s="157">
        <v>12.11</v>
      </c>
      <c r="D91" s="233"/>
      <c r="E91" s="233"/>
      <c r="F91" s="233"/>
      <c r="G91" s="152" t="s">
        <v>90</v>
      </c>
      <c r="H91" s="158" t="s">
        <v>33</v>
      </c>
      <c r="I91" s="138">
        <v>55.96</v>
      </c>
      <c r="J91" s="334">
        <v>22123</v>
      </c>
      <c r="K91" s="355">
        <f t="shared" si="10"/>
        <v>1238003</v>
      </c>
      <c r="L91" s="198"/>
      <c r="P91" s="264"/>
      <c r="Q91" s="264"/>
      <c r="R91" s="264"/>
      <c r="S91" s="329"/>
    </row>
    <row r="92" spans="2:19" ht="30" customHeight="1">
      <c r="B92" s="197"/>
      <c r="C92" s="234">
        <v>12.12</v>
      </c>
      <c r="D92" s="233"/>
      <c r="E92" s="233"/>
      <c r="F92" s="233"/>
      <c r="G92" s="152" t="s">
        <v>91</v>
      </c>
      <c r="H92" s="158" t="s">
        <v>33</v>
      </c>
      <c r="I92" s="138">
        <v>10</v>
      </c>
      <c r="J92" s="334">
        <v>53696</v>
      </c>
      <c r="K92" s="355">
        <f t="shared" si="10"/>
        <v>536960</v>
      </c>
      <c r="L92" s="198"/>
      <c r="P92" s="264"/>
      <c r="Q92" s="264"/>
      <c r="R92" s="264"/>
      <c r="S92" s="329"/>
    </row>
    <row r="93" spans="2:19" ht="30" customHeight="1">
      <c r="B93" s="197"/>
      <c r="C93" s="157">
        <v>12.13</v>
      </c>
      <c r="D93" s="233"/>
      <c r="E93" s="233"/>
      <c r="F93" s="233"/>
      <c r="G93" s="161" t="s">
        <v>92</v>
      </c>
      <c r="H93" s="158" t="s">
        <v>33</v>
      </c>
      <c r="I93" s="138">
        <v>12.1</v>
      </c>
      <c r="J93" s="334">
        <v>50329</v>
      </c>
      <c r="K93" s="355">
        <f t="shared" si="10"/>
        <v>608981</v>
      </c>
      <c r="L93" s="198"/>
      <c r="P93" s="264"/>
      <c r="Q93" s="264"/>
      <c r="R93" s="264"/>
      <c r="S93" s="329"/>
    </row>
    <row r="94" spans="2:19" ht="30" customHeight="1">
      <c r="B94" s="197"/>
      <c r="C94" s="234">
        <v>12.14</v>
      </c>
      <c r="D94" s="233"/>
      <c r="E94" s="233"/>
      <c r="F94" s="233"/>
      <c r="G94" s="161" t="s">
        <v>93</v>
      </c>
      <c r="H94" s="158" t="s">
        <v>33</v>
      </c>
      <c r="I94" s="138">
        <v>12.1</v>
      </c>
      <c r="J94" s="334">
        <v>64585</v>
      </c>
      <c r="K94" s="355">
        <f t="shared" si="10"/>
        <v>781479</v>
      </c>
      <c r="L94" s="198"/>
      <c r="P94" s="264"/>
      <c r="Q94" s="264"/>
      <c r="R94" s="264"/>
      <c r="S94" s="329"/>
    </row>
    <row r="95" spans="2:19" ht="30" customHeight="1">
      <c r="B95" s="197"/>
      <c r="C95" s="157">
        <v>12.15</v>
      </c>
      <c r="D95" s="233"/>
      <c r="E95" s="233"/>
      <c r="F95" s="233"/>
      <c r="G95" s="152" t="s">
        <v>94</v>
      </c>
      <c r="H95" s="158" t="s">
        <v>33</v>
      </c>
      <c r="I95" s="138">
        <v>45.38</v>
      </c>
      <c r="J95" s="334">
        <v>64841</v>
      </c>
      <c r="K95" s="355">
        <f t="shared" si="10"/>
        <v>2942485</v>
      </c>
      <c r="L95" s="198"/>
      <c r="P95" s="264"/>
      <c r="Q95" s="264"/>
      <c r="R95" s="264"/>
    </row>
    <row r="96" spans="2:19" ht="30" customHeight="1">
      <c r="B96" s="197"/>
      <c r="C96" s="234">
        <v>12.16</v>
      </c>
      <c r="D96" s="233"/>
      <c r="E96" s="233"/>
      <c r="F96" s="233"/>
      <c r="G96" s="166" t="s">
        <v>95</v>
      </c>
      <c r="H96" s="158" t="s">
        <v>33</v>
      </c>
      <c r="I96" s="138">
        <v>87.740000000000009</v>
      </c>
      <c r="J96" s="334">
        <v>146652</v>
      </c>
      <c r="K96" s="355">
        <f t="shared" si="10"/>
        <v>12867246</v>
      </c>
      <c r="L96" s="198"/>
      <c r="P96" s="264"/>
      <c r="Q96" s="264"/>
      <c r="R96" s="264"/>
    </row>
    <row r="97" spans="2:18" ht="30" customHeight="1">
      <c r="B97" s="197"/>
      <c r="C97" s="157">
        <v>12.17</v>
      </c>
      <c r="D97" s="233"/>
      <c r="E97" s="233"/>
      <c r="F97" s="233"/>
      <c r="G97" s="167" t="s">
        <v>96</v>
      </c>
      <c r="H97" s="227" t="s">
        <v>71</v>
      </c>
      <c r="I97" s="138">
        <v>1</v>
      </c>
      <c r="J97" s="334">
        <v>687228</v>
      </c>
      <c r="K97" s="355">
        <f t="shared" si="10"/>
        <v>687228</v>
      </c>
      <c r="L97" s="198"/>
      <c r="P97" s="264"/>
      <c r="Q97" s="264"/>
      <c r="R97" s="264"/>
    </row>
    <row r="98" spans="2:18" ht="30" customHeight="1">
      <c r="B98" s="197"/>
      <c r="C98" s="234">
        <v>12.18</v>
      </c>
      <c r="D98" s="233"/>
      <c r="E98" s="233"/>
      <c r="F98" s="233"/>
      <c r="G98" s="163" t="s">
        <v>97</v>
      </c>
      <c r="H98" s="227" t="s">
        <v>71</v>
      </c>
      <c r="I98" s="138">
        <v>2</v>
      </c>
      <c r="J98" s="334">
        <v>983704</v>
      </c>
      <c r="K98" s="355">
        <f t="shared" si="10"/>
        <v>1967408</v>
      </c>
      <c r="L98" s="198"/>
      <c r="P98" s="264"/>
      <c r="Q98" s="264"/>
      <c r="R98" s="264"/>
    </row>
    <row r="99" spans="2:18" ht="30" customHeight="1">
      <c r="B99" s="197"/>
      <c r="C99" s="235">
        <v>12.19</v>
      </c>
      <c r="D99" s="236"/>
      <c r="E99" s="236"/>
      <c r="F99" s="236"/>
      <c r="G99" s="168" t="s">
        <v>98</v>
      </c>
      <c r="H99" s="237" t="s">
        <v>21</v>
      </c>
      <c r="I99" s="144">
        <v>0.48999999999999994</v>
      </c>
      <c r="J99" s="337">
        <v>1493405</v>
      </c>
      <c r="K99" s="355">
        <f t="shared" si="10"/>
        <v>731768</v>
      </c>
      <c r="L99" s="198"/>
      <c r="P99" s="264"/>
      <c r="Q99" s="264"/>
      <c r="R99" s="264"/>
    </row>
    <row r="100" spans="2:18" ht="30" customHeight="1" thickBot="1">
      <c r="B100" s="197"/>
      <c r="C100" s="238" t="s">
        <v>23</v>
      </c>
      <c r="D100" s="239"/>
      <c r="E100" s="239"/>
      <c r="F100" s="239"/>
      <c r="G100" s="110"/>
      <c r="H100" s="205"/>
      <c r="I100" s="109"/>
      <c r="J100" s="307"/>
      <c r="K100" s="358">
        <f>SUM(K81:K99)</f>
        <v>33678898</v>
      </c>
      <c r="L100" s="198"/>
      <c r="Q100" s="264"/>
      <c r="R100" s="264"/>
    </row>
    <row r="101" spans="2:18" ht="30" customHeight="1">
      <c r="B101" s="197"/>
      <c r="C101" s="240">
        <v>13</v>
      </c>
      <c r="D101" s="379" t="s">
        <v>99</v>
      </c>
      <c r="E101" s="379"/>
      <c r="F101" s="379"/>
      <c r="G101" s="379"/>
      <c r="H101" s="379"/>
      <c r="I101" s="379"/>
      <c r="J101" s="379"/>
      <c r="K101" s="380"/>
      <c r="L101" s="198"/>
      <c r="Q101" s="264"/>
      <c r="R101" s="264"/>
    </row>
    <row r="102" spans="2:18" ht="30" customHeight="1">
      <c r="B102" s="197"/>
      <c r="C102" s="133">
        <v>13.1</v>
      </c>
      <c r="D102" s="205"/>
      <c r="E102" s="205"/>
      <c r="F102" s="205"/>
      <c r="G102" s="169" t="s">
        <v>100</v>
      </c>
      <c r="H102" s="133" t="s">
        <v>71</v>
      </c>
      <c r="I102" s="138">
        <v>14</v>
      </c>
      <c r="J102" s="334">
        <v>428258</v>
      </c>
      <c r="K102" s="359">
        <f t="shared" ref="K102:K106" si="11">ROUND((+I102*J102),0)</f>
        <v>5995612</v>
      </c>
      <c r="L102" s="198"/>
      <c r="P102" s="264"/>
      <c r="Q102" s="264"/>
      <c r="R102" s="264"/>
    </row>
    <row r="103" spans="2:18" ht="30" customHeight="1">
      <c r="B103" s="197"/>
      <c r="C103" s="133">
        <v>13.2</v>
      </c>
      <c r="D103" s="205"/>
      <c r="E103" s="205"/>
      <c r="F103" s="205"/>
      <c r="G103" s="169" t="s">
        <v>101</v>
      </c>
      <c r="H103" s="133" t="s">
        <v>71</v>
      </c>
      <c r="I103" s="138">
        <v>10</v>
      </c>
      <c r="J103" s="334">
        <v>931854</v>
      </c>
      <c r="K103" s="359">
        <f t="shared" si="11"/>
        <v>9318540</v>
      </c>
      <c r="L103" s="198"/>
      <c r="P103" s="264"/>
      <c r="Q103" s="264"/>
      <c r="R103" s="264"/>
    </row>
    <row r="104" spans="2:18" ht="30" customHeight="1">
      <c r="B104" s="197"/>
      <c r="C104" s="133">
        <v>13.3</v>
      </c>
      <c r="D104" s="205"/>
      <c r="E104" s="205"/>
      <c r="F104" s="205"/>
      <c r="G104" s="169" t="s">
        <v>102</v>
      </c>
      <c r="H104" s="133" t="s">
        <v>71</v>
      </c>
      <c r="I104" s="138">
        <v>6</v>
      </c>
      <c r="J104" s="334">
        <v>811488</v>
      </c>
      <c r="K104" s="359">
        <f t="shared" si="11"/>
        <v>4868928</v>
      </c>
      <c r="L104" s="198"/>
      <c r="P104" s="264"/>
      <c r="Q104" s="264"/>
      <c r="R104" s="264"/>
    </row>
    <row r="105" spans="2:18" ht="30" customHeight="1">
      <c r="B105" s="197"/>
      <c r="C105" s="133">
        <v>13.4</v>
      </c>
      <c r="D105" s="205"/>
      <c r="E105" s="205"/>
      <c r="F105" s="205"/>
      <c r="G105" s="169" t="s">
        <v>103</v>
      </c>
      <c r="H105" s="133" t="s">
        <v>21</v>
      </c>
      <c r="I105" s="138">
        <v>2.75</v>
      </c>
      <c r="J105" s="334">
        <v>227485</v>
      </c>
      <c r="K105" s="359">
        <f t="shared" si="11"/>
        <v>625584</v>
      </c>
      <c r="L105" s="198"/>
      <c r="P105" s="264"/>
      <c r="Q105" s="264"/>
      <c r="R105" s="264"/>
    </row>
    <row r="106" spans="2:18" ht="30" customHeight="1">
      <c r="B106" s="197"/>
      <c r="C106" s="133">
        <v>13.5</v>
      </c>
      <c r="D106" s="205"/>
      <c r="E106" s="205"/>
      <c r="F106" s="205"/>
      <c r="G106" s="169" t="s">
        <v>104</v>
      </c>
      <c r="H106" s="133" t="s">
        <v>71</v>
      </c>
      <c r="I106" s="138">
        <v>2</v>
      </c>
      <c r="J106" s="334">
        <v>691027</v>
      </c>
      <c r="K106" s="359">
        <f t="shared" si="11"/>
        <v>1382054</v>
      </c>
      <c r="L106" s="198"/>
      <c r="P106" s="264"/>
      <c r="Q106" s="264"/>
      <c r="R106" s="264"/>
    </row>
    <row r="107" spans="2:18" ht="30" customHeight="1">
      <c r="B107" s="197"/>
      <c r="C107" s="241" t="s">
        <v>23</v>
      </c>
      <c r="D107" s="239"/>
      <c r="E107" s="239"/>
      <c r="F107" s="239"/>
      <c r="G107" s="110"/>
      <c r="H107" s="205"/>
      <c r="I107" s="109"/>
      <c r="J107" s="307"/>
      <c r="K107" s="358">
        <f>SUM(K102:K106)</f>
        <v>22190718</v>
      </c>
      <c r="L107" s="198"/>
      <c r="P107" s="264"/>
      <c r="Q107" s="264"/>
      <c r="R107" s="264"/>
    </row>
    <row r="108" spans="2:18" ht="30" customHeight="1">
      <c r="B108" s="197"/>
      <c r="C108" s="371" t="s">
        <v>105</v>
      </c>
      <c r="D108" s="372"/>
      <c r="E108" s="372"/>
      <c r="F108" s="372"/>
      <c r="G108" s="372"/>
      <c r="H108" s="372"/>
      <c r="I108" s="372"/>
      <c r="J108" s="372"/>
      <c r="K108" s="360">
        <f>+K107+K100+K79+K73+K66+K58+K50+K40+K37+K29+K17+K23+K45</f>
        <v>2613088729</v>
      </c>
      <c r="L108" s="198"/>
      <c r="N108" s="170">
        <v>2623263192.3780003</v>
      </c>
      <c r="O108" s="170">
        <f>+K108-N108</f>
        <v>-10174463.378000259</v>
      </c>
      <c r="Q108" s="264"/>
      <c r="R108" s="264"/>
    </row>
    <row r="109" spans="2:18" ht="30" customHeight="1">
      <c r="B109" s="197"/>
      <c r="C109" s="242" t="s">
        <v>106</v>
      </c>
      <c r="D109" s="412" t="s">
        <v>107</v>
      </c>
      <c r="E109" s="413"/>
      <c r="F109" s="413"/>
      <c r="G109" s="413"/>
      <c r="H109" s="413"/>
      <c r="I109" s="413"/>
      <c r="J109" s="413"/>
      <c r="K109" s="414"/>
      <c r="L109" s="198"/>
      <c r="Q109" s="264"/>
      <c r="R109" s="264"/>
    </row>
    <row r="110" spans="2:18" ht="30" customHeight="1">
      <c r="B110" s="197"/>
      <c r="C110" s="382" t="s">
        <v>19</v>
      </c>
      <c r="D110" s="383"/>
      <c r="E110" s="383"/>
      <c r="F110" s="383"/>
      <c r="G110" s="383"/>
      <c r="H110" s="383"/>
      <c r="I110" s="383"/>
      <c r="J110" s="383"/>
      <c r="K110" s="384"/>
      <c r="L110" s="198"/>
      <c r="Q110" s="264"/>
      <c r="R110" s="264"/>
    </row>
    <row r="111" spans="2:18" ht="30" customHeight="1">
      <c r="B111" s="197"/>
      <c r="C111" s="340" t="s">
        <v>108</v>
      </c>
      <c r="D111" s="226"/>
      <c r="E111" s="226"/>
      <c r="F111" s="226"/>
      <c r="G111" s="341" t="s">
        <v>20</v>
      </c>
      <c r="H111" s="342" t="s">
        <v>21</v>
      </c>
      <c r="I111" s="343">
        <v>123.18539999999999</v>
      </c>
      <c r="J111" s="344">
        <v>15887</v>
      </c>
      <c r="K111" s="361">
        <f t="shared" ref="K111:K112" si="12">ROUND((+I111*J111),0)</f>
        <v>1957046</v>
      </c>
      <c r="L111" s="198"/>
      <c r="P111" s="264"/>
      <c r="Q111" s="264"/>
      <c r="R111" s="264"/>
    </row>
    <row r="112" spans="2:18" ht="30" customHeight="1">
      <c r="B112" s="197"/>
      <c r="C112" s="317">
        <v>1.3</v>
      </c>
      <c r="D112" s="205"/>
      <c r="E112" s="205"/>
      <c r="F112" s="205"/>
      <c r="G112" s="152" t="s">
        <v>109</v>
      </c>
      <c r="H112" s="158" t="s">
        <v>21</v>
      </c>
      <c r="I112" s="153">
        <v>123.18539999999999</v>
      </c>
      <c r="J112" s="336">
        <v>12816</v>
      </c>
      <c r="K112" s="361">
        <f t="shared" si="12"/>
        <v>1578744</v>
      </c>
      <c r="L112" s="198"/>
      <c r="P112" s="264"/>
      <c r="Q112" s="264"/>
      <c r="R112" s="264"/>
    </row>
    <row r="113" spans="2:18" ht="30" customHeight="1" thickBot="1">
      <c r="B113" s="197"/>
      <c r="C113" s="206" t="s">
        <v>23</v>
      </c>
      <c r="D113" s="207"/>
      <c r="E113" s="207"/>
      <c r="F113" s="207"/>
      <c r="G113" s="142"/>
      <c r="H113" s="207"/>
      <c r="I113" s="141"/>
      <c r="J113" s="303"/>
      <c r="K113" s="356">
        <f>SUM(K111:K112)</f>
        <v>3535790</v>
      </c>
      <c r="L113" s="198"/>
      <c r="P113" s="264"/>
      <c r="Q113" s="264"/>
      <c r="R113" s="264"/>
    </row>
    <row r="114" spans="2:18" ht="30" customHeight="1" thickBot="1">
      <c r="B114" s="197"/>
      <c r="C114" s="208">
        <v>2</v>
      </c>
      <c r="D114" s="373" t="s">
        <v>24</v>
      </c>
      <c r="E114" s="373"/>
      <c r="F114" s="373"/>
      <c r="G114" s="373"/>
      <c r="H114" s="373"/>
      <c r="I114" s="373"/>
      <c r="J114" s="373"/>
      <c r="K114" s="374"/>
      <c r="L114" s="198"/>
      <c r="Q114" s="264"/>
      <c r="R114" s="264"/>
    </row>
    <row r="115" spans="2:18" ht="30" customHeight="1">
      <c r="B115" s="197"/>
      <c r="C115" s="140">
        <v>2.2000000000000002</v>
      </c>
      <c r="D115" s="205"/>
      <c r="E115" s="205"/>
      <c r="F115" s="205"/>
      <c r="G115" s="152" t="s">
        <v>27</v>
      </c>
      <c r="H115" s="158" t="s">
        <v>26</v>
      </c>
      <c r="I115" s="153">
        <v>34.185120000000005</v>
      </c>
      <c r="J115" s="335">
        <v>59633</v>
      </c>
      <c r="K115" s="355">
        <f t="shared" ref="K115:K116" si="13">ROUND((+I115*J115),0)</f>
        <v>2038561</v>
      </c>
      <c r="L115" s="198"/>
      <c r="P115" s="264"/>
      <c r="Q115" s="264"/>
      <c r="R115" s="264"/>
    </row>
    <row r="116" spans="2:18" ht="30" customHeight="1">
      <c r="B116" s="197"/>
      <c r="C116" s="136">
        <v>2.2999999999999998</v>
      </c>
      <c r="D116" s="205"/>
      <c r="E116" s="205"/>
      <c r="F116" s="205"/>
      <c r="G116" s="154" t="s">
        <v>110</v>
      </c>
      <c r="H116" s="158" t="s">
        <v>26</v>
      </c>
      <c r="I116" s="153">
        <v>7.9248000000000012</v>
      </c>
      <c r="J116" s="335">
        <v>116111</v>
      </c>
      <c r="K116" s="355">
        <f t="shared" si="13"/>
        <v>920156</v>
      </c>
      <c r="L116" s="198"/>
      <c r="P116" s="264"/>
      <c r="Q116" s="264"/>
      <c r="R116" s="264"/>
    </row>
    <row r="117" spans="2:18" ht="30" customHeight="1" thickBot="1">
      <c r="B117" s="197"/>
      <c r="C117" s="206" t="s">
        <v>23</v>
      </c>
      <c r="D117" s="209"/>
      <c r="E117" s="210"/>
      <c r="F117" s="209"/>
      <c r="G117" s="209"/>
      <c r="H117" s="209"/>
      <c r="I117" s="139"/>
      <c r="J117" s="300"/>
      <c r="K117" s="356">
        <f>SUM(K115:K116)</f>
        <v>2958717</v>
      </c>
      <c r="L117" s="198"/>
      <c r="Q117" s="264"/>
      <c r="R117" s="264"/>
    </row>
    <row r="118" spans="2:18" ht="30" customHeight="1" thickBot="1">
      <c r="B118" s="197"/>
      <c r="C118" s="211">
        <v>3</v>
      </c>
      <c r="D118" s="373" t="s">
        <v>30</v>
      </c>
      <c r="E118" s="373"/>
      <c r="F118" s="373"/>
      <c r="G118" s="373"/>
      <c r="H118" s="373"/>
      <c r="I118" s="373"/>
      <c r="J118" s="373"/>
      <c r="K118" s="374"/>
      <c r="L118" s="198"/>
      <c r="Q118" s="264"/>
      <c r="R118" s="264"/>
    </row>
    <row r="119" spans="2:18" ht="30" customHeight="1">
      <c r="B119" s="197"/>
      <c r="C119" s="243">
        <v>3.1</v>
      </c>
      <c r="D119" s="205"/>
      <c r="E119" s="205"/>
      <c r="F119" s="205"/>
      <c r="G119" s="152" t="s">
        <v>31</v>
      </c>
      <c r="H119" s="158" t="s">
        <v>26</v>
      </c>
      <c r="I119" s="156">
        <v>8.9232000000000031</v>
      </c>
      <c r="J119" s="334">
        <v>1192923</v>
      </c>
      <c r="K119" s="355">
        <f t="shared" ref="K119:K122" si="14">ROUND((+I119*J119),0)</f>
        <v>10644691</v>
      </c>
      <c r="L119" s="198"/>
      <c r="P119" s="264"/>
      <c r="Q119" s="264"/>
      <c r="R119" s="264"/>
    </row>
    <row r="120" spans="2:18" ht="30" customHeight="1">
      <c r="B120" s="197"/>
      <c r="C120" s="136">
        <v>3.2</v>
      </c>
      <c r="D120" s="212"/>
      <c r="E120" s="212"/>
      <c r="F120" s="212"/>
      <c r="G120" s="152" t="s">
        <v>32</v>
      </c>
      <c r="H120" s="158" t="s">
        <v>33</v>
      </c>
      <c r="I120" s="159">
        <v>72.050000000000011</v>
      </c>
      <c r="J120" s="334">
        <v>256416</v>
      </c>
      <c r="K120" s="355">
        <f t="shared" si="14"/>
        <v>18474773</v>
      </c>
      <c r="L120" s="198"/>
      <c r="P120" s="264"/>
      <c r="Q120" s="264"/>
      <c r="R120" s="264"/>
    </row>
    <row r="121" spans="2:18" ht="30" customHeight="1">
      <c r="B121" s="197"/>
      <c r="C121" s="136">
        <v>3.3</v>
      </c>
      <c r="D121" s="205"/>
      <c r="E121" s="205"/>
      <c r="F121" s="205"/>
      <c r="G121" s="152" t="s">
        <v>34</v>
      </c>
      <c r="H121" s="158" t="s">
        <v>21</v>
      </c>
      <c r="I121" s="153">
        <v>24.316000000000003</v>
      </c>
      <c r="J121" s="334">
        <v>67360</v>
      </c>
      <c r="K121" s="355">
        <f t="shared" si="14"/>
        <v>1637926</v>
      </c>
      <c r="L121" s="198"/>
      <c r="P121" s="264"/>
      <c r="Q121" s="264"/>
      <c r="R121" s="264"/>
    </row>
    <row r="122" spans="2:18" ht="30" customHeight="1">
      <c r="B122" s="197"/>
      <c r="C122" s="216">
        <v>3.4</v>
      </c>
      <c r="D122" s="205"/>
      <c r="E122" s="205"/>
      <c r="F122" s="205"/>
      <c r="G122" s="152" t="s">
        <v>35</v>
      </c>
      <c r="H122" s="158" t="s">
        <v>26</v>
      </c>
      <c r="I122" s="156">
        <v>4.0560000000000009</v>
      </c>
      <c r="J122" s="334">
        <v>840944</v>
      </c>
      <c r="K122" s="355">
        <f t="shared" si="14"/>
        <v>3410869</v>
      </c>
      <c r="L122" s="198"/>
      <c r="P122" s="264"/>
      <c r="Q122" s="264"/>
      <c r="R122" s="264"/>
    </row>
    <row r="123" spans="2:18" ht="30" customHeight="1" thickBot="1">
      <c r="B123" s="197"/>
      <c r="C123" s="213" t="s">
        <v>23</v>
      </c>
      <c r="D123" s="214"/>
      <c r="E123" s="214"/>
      <c r="F123" s="214"/>
      <c r="G123" s="143"/>
      <c r="H123" s="214"/>
      <c r="I123" s="139"/>
      <c r="J123" s="304"/>
      <c r="K123" s="356">
        <f>SUM(K119:K122)</f>
        <v>34168259</v>
      </c>
      <c r="L123" s="198"/>
      <c r="P123" s="264"/>
      <c r="Q123" s="264"/>
      <c r="R123" s="264"/>
    </row>
    <row r="124" spans="2:18" ht="30" customHeight="1" thickBot="1">
      <c r="B124" s="197"/>
      <c r="C124" s="211">
        <v>4</v>
      </c>
      <c r="D124" s="373" t="s">
        <v>36</v>
      </c>
      <c r="E124" s="373"/>
      <c r="F124" s="373"/>
      <c r="G124" s="373"/>
      <c r="H124" s="373"/>
      <c r="I124" s="373"/>
      <c r="J124" s="373"/>
      <c r="K124" s="374"/>
      <c r="L124" s="198"/>
      <c r="Q124" s="264"/>
      <c r="R124" s="264"/>
    </row>
    <row r="125" spans="2:18" ht="30" customHeight="1">
      <c r="B125" s="197"/>
      <c r="C125" s="243">
        <v>4.0999999999999996</v>
      </c>
      <c r="D125" s="205"/>
      <c r="E125" s="205"/>
      <c r="F125" s="205"/>
      <c r="G125" s="152" t="s">
        <v>111</v>
      </c>
      <c r="H125" s="158" t="s">
        <v>33</v>
      </c>
      <c r="I125" s="160">
        <v>63.180000000000007</v>
      </c>
      <c r="J125" s="334">
        <v>266586</v>
      </c>
      <c r="K125" s="355">
        <f t="shared" ref="K125:K127" si="15">ROUND((+I125*J125),0)</f>
        <v>16842903</v>
      </c>
      <c r="L125" s="198"/>
      <c r="P125" s="264"/>
      <c r="Q125" s="264"/>
      <c r="R125" s="264"/>
    </row>
    <row r="126" spans="2:18" ht="30" customHeight="1">
      <c r="B126" s="197"/>
      <c r="C126" s="136">
        <v>4.2</v>
      </c>
      <c r="D126" s="205"/>
      <c r="E126" s="205"/>
      <c r="F126" s="205"/>
      <c r="G126" s="152" t="s">
        <v>38</v>
      </c>
      <c r="H126" s="158" t="s">
        <v>33</v>
      </c>
      <c r="I126" s="153">
        <v>24</v>
      </c>
      <c r="J126" s="334">
        <v>338636</v>
      </c>
      <c r="K126" s="355">
        <f t="shared" si="15"/>
        <v>8127264</v>
      </c>
      <c r="L126" s="198"/>
      <c r="P126" s="264"/>
      <c r="Q126" s="264"/>
      <c r="R126" s="264"/>
    </row>
    <row r="127" spans="2:18" ht="30" customHeight="1">
      <c r="B127" s="197"/>
      <c r="C127" s="136">
        <v>4.4000000000000004</v>
      </c>
      <c r="D127" s="205"/>
      <c r="E127" s="205"/>
      <c r="F127" s="205"/>
      <c r="G127" s="161" t="s">
        <v>40</v>
      </c>
      <c r="H127" s="158" t="s">
        <v>33</v>
      </c>
      <c r="I127" s="153">
        <v>43.92</v>
      </c>
      <c r="J127" s="334">
        <v>68765</v>
      </c>
      <c r="K127" s="355">
        <f t="shared" si="15"/>
        <v>3020159</v>
      </c>
      <c r="L127" s="198"/>
      <c r="P127" s="264"/>
      <c r="Q127" s="264"/>
      <c r="R127" s="264"/>
    </row>
    <row r="128" spans="2:18" ht="30" customHeight="1" thickBot="1">
      <c r="B128" s="197"/>
      <c r="C128" s="206" t="s">
        <v>23</v>
      </c>
      <c r="D128" s="215"/>
      <c r="E128" s="215"/>
      <c r="F128" s="215"/>
      <c r="G128" s="142"/>
      <c r="H128" s="207"/>
      <c r="I128" s="139"/>
      <c r="J128" s="303"/>
      <c r="K128" s="356">
        <f>SUM(K125:K127)</f>
        <v>27990326</v>
      </c>
      <c r="L128" s="198"/>
      <c r="P128" s="264"/>
      <c r="Q128" s="264"/>
      <c r="R128" s="264"/>
    </row>
    <row r="129" spans="2:18" ht="30" customHeight="1" thickBot="1">
      <c r="B129" s="197"/>
      <c r="C129" s="211">
        <v>5</v>
      </c>
      <c r="D129" s="373" t="s">
        <v>43</v>
      </c>
      <c r="E129" s="373"/>
      <c r="F129" s="373"/>
      <c r="G129" s="373"/>
      <c r="H129" s="373"/>
      <c r="I129" s="373"/>
      <c r="J129" s="373"/>
      <c r="K129" s="374"/>
      <c r="L129" s="198"/>
      <c r="Q129" s="264"/>
      <c r="R129" s="264"/>
    </row>
    <row r="130" spans="2:18" ht="30" customHeight="1">
      <c r="B130" s="197"/>
      <c r="C130" s="244">
        <v>5.0999999999999996</v>
      </c>
      <c r="D130" s="205"/>
      <c r="E130" s="205"/>
      <c r="F130" s="205"/>
      <c r="G130" s="171" t="s">
        <v>44</v>
      </c>
      <c r="H130" s="245" t="s">
        <v>45</v>
      </c>
      <c r="I130" s="172">
        <v>3921.49356758575</v>
      </c>
      <c r="J130" s="338">
        <v>9812</v>
      </c>
      <c r="K130" s="355">
        <f t="shared" ref="K130" si="16">ROUND((+I130*J130),0)</f>
        <v>38477695</v>
      </c>
      <c r="L130" s="198"/>
      <c r="P130" s="264"/>
      <c r="Q130" s="264"/>
      <c r="R130" s="264"/>
    </row>
    <row r="131" spans="2:18" ht="30" customHeight="1" thickBot="1">
      <c r="B131" s="197"/>
      <c r="C131" s="206" t="s">
        <v>23</v>
      </c>
      <c r="D131" s="215"/>
      <c r="E131" s="215"/>
      <c r="F131" s="215"/>
      <c r="G131" s="142"/>
      <c r="H131" s="207"/>
      <c r="I131" s="139"/>
      <c r="J131" s="303"/>
      <c r="K131" s="356">
        <f>SUM(K130:K130)</f>
        <v>38477695</v>
      </c>
      <c r="L131" s="198"/>
      <c r="Q131" s="264"/>
      <c r="R131" s="264"/>
    </row>
    <row r="132" spans="2:18" ht="30" customHeight="1" thickBot="1">
      <c r="B132" s="197"/>
      <c r="C132" s="211">
        <v>6</v>
      </c>
      <c r="D132" s="373" t="s">
        <v>46</v>
      </c>
      <c r="E132" s="373"/>
      <c r="F132" s="373"/>
      <c r="G132" s="373"/>
      <c r="H132" s="373"/>
      <c r="I132" s="373"/>
      <c r="J132" s="373"/>
      <c r="K132" s="374"/>
      <c r="L132" s="198"/>
      <c r="Q132" s="264"/>
      <c r="R132" s="264"/>
    </row>
    <row r="133" spans="2:18" ht="30" customHeight="1">
      <c r="B133" s="197"/>
      <c r="C133" s="243">
        <v>6.1</v>
      </c>
      <c r="D133" s="205"/>
      <c r="E133" s="205"/>
      <c r="F133" s="205"/>
      <c r="G133" s="161" t="s">
        <v>47</v>
      </c>
      <c r="H133" s="158" t="s">
        <v>21</v>
      </c>
      <c r="I133" s="153">
        <v>184.10999999999999</v>
      </c>
      <c r="J133" s="334">
        <v>111230</v>
      </c>
      <c r="K133" s="355">
        <f t="shared" ref="K133:K135" si="17">ROUND((+I133*J133),0)</f>
        <v>20478555</v>
      </c>
      <c r="L133" s="198"/>
      <c r="P133" s="264"/>
      <c r="Q133" s="264"/>
      <c r="R133" s="264"/>
    </row>
    <row r="134" spans="2:18" ht="30" customHeight="1">
      <c r="B134" s="197"/>
      <c r="C134" s="216">
        <v>6.2</v>
      </c>
      <c r="D134" s="205"/>
      <c r="E134" s="205"/>
      <c r="F134" s="254"/>
      <c r="G134" s="180" t="s">
        <v>112</v>
      </c>
      <c r="H134" s="255" t="s">
        <v>33</v>
      </c>
      <c r="I134" s="297">
        <v>48</v>
      </c>
      <c r="J134" s="337">
        <v>186323</v>
      </c>
      <c r="K134" s="355">
        <f t="shared" si="17"/>
        <v>8943504</v>
      </c>
      <c r="L134" s="198"/>
      <c r="P134" s="264"/>
      <c r="Q134" s="264"/>
      <c r="R134" s="264"/>
    </row>
    <row r="135" spans="2:18" ht="39.75" customHeight="1">
      <c r="B135" s="197"/>
      <c r="C135" s="136">
        <v>6.3</v>
      </c>
      <c r="D135" s="205"/>
      <c r="E135" s="205"/>
      <c r="F135" s="205"/>
      <c r="G135" s="295" t="s">
        <v>49</v>
      </c>
      <c r="H135" s="133" t="s">
        <v>33</v>
      </c>
      <c r="I135" s="296">
        <v>16.28</v>
      </c>
      <c r="J135" s="334">
        <v>84069</v>
      </c>
      <c r="K135" s="355">
        <f t="shared" si="17"/>
        <v>1368643</v>
      </c>
      <c r="L135" s="198"/>
      <c r="P135" s="264"/>
      <c r="Q135" s="264"/>
      <c r="R135" s="264"/>
    </row>
    <row r="136" spans="2:18" ht="30" customHeight="1" thickBot="1">
      <c r="B136" s="197"/>
      <c r="C136" s="206" t="s">
        <v>23</v>
      </c>
      <c r="D136" s="217"/>
      <c r="E136" s="217"/>
      <c r="F136" s="217"/>
      <c r="G136" s="218"/>
      <c r="H136" s="219"/>
      <c r="I136" s="148"/>
      <c r="J136" s="305"/>
      <c r="K136" s="362">
        <f>SUM(K133:K135)</f>
        <v>30790702</v>
      </c>
      <c r="L136" s="198"/>
      <c r="P136" s="264"/>
      <c r="Q136" s="264"/>
      <c r="R136" s="264"/>
    </row>
    <row r="137" spans="2:18" ht="30" customHeight="1" thickBot="1">
      <c r="B137" s="197"/>
      <c r="C137" s="211">
        <v>7</v>
      </c>
      <c r="D137" s="373" t="s">
        <v>50</v>
      </c>
      <c r="E137" s="373"/>
      <c r="F137" s="373"/>
      <c r="G137" s="373"/>
      <c r="H137" s="373"/>
      <c r="I137" s="373"/>
      <c r="J137" s="373"/>
      <c r="K137" s="374"/>
      <c r="L137" s="198"/>
      <c r="Q137" s="264"/>
      <c r="R137" s="264"/>
    </row>
    <row r="138" spans="2:18" ht="30" customHeight="1">
      <c r="B138" s="197"/>
      <c r="C138" s="246">
        <v>7.1</v>
      </c>
      <c r="D138" s="205"/>
      <c r="E138" s="205"/>
      <c r="F138" s="205"/>
      <c r="G138" s="220" t="s">
        <v>51</v>
      </c>
      <c r="H138" s="158" t="s">
        <v>21</v>
      </c>
      <c r="I138" s="134">
        <v>206.95750000000001</v>
      </c>
      <c r="J138" s="334">
        <v>49888</v>
      </c>
      <c r="K138" s="355">
        <f t="shared" ref="K138:K139" si="18">ROUND((+I138*J138),0)</f>
        <v>10324696</v>
      </c>
      <c r="L138" s="198"/>
      <c r="P138" s="264"/>
      <c r="Q138" s="264"/>
      <c r="R138" s="264"/>
    </row>
    <row r="139" spans="2:18" ht="30" customHeight="1">
      <c r="B139" s="197"/>
      <c r="C139" s="157">
        <v>7.3</v>
      </c>
      <c r="D139" s="205"/>
      <c r="E139" s="205"/>
      <c r="F139" s="205"/>
      <c r="G139" s="220" t="s">
        <v>53</v>
      </c>
      <c r="H139" s="158" t="s">
        <v>33</v>
      </c>
      <c r="I139" s="134">
        <v>125</v>
      </c>
      <c r="J139" s="334">
        <v>32193</v>
      </c>
      <c r="K139" s="355">
        <f t="shared" si="18"/>
        <v>4024125</v>
      </c>
      <c r="L139" s="198"/>
      <c r="P139" s="264"/>
      <c r="Q139" s="264"/>
      <c r="R139" s="264"/>
    </row>
    <row r="140" spans="2:18" ht="30" customHeight="1" thickBot="1">
      <c r="B140" s="197"/>
      <c r="C140" s="206" t="s">
        <v>23</v>
      </c>
      <c r="D140" s="217"/>
      <c r="E140" s="217"/>
      <c r="F140" s="217"/>
      <c r="G140" s="218"/>
      <c r="H140" s="219"/>
      <c r="I140" s="109"/>
      <c r="J140" s="305"/>
      <c r="K140" s="356">
        <f>SUM(K138:K139)</f>
        <v>14348821</v>
      </c>
      <c r="L140" s="198"/>
      <c r="P140" s="264"/>
      <c r="Q140" s="264"/>
      <c r="R140" s="264"/>
    </row>
    <row r="141" spans="2:18" ht="30" customHeight="1" thickBot="1">
      <c r="B141" s="197"/>
      <c r="C141" s="211">
        <v>8</v>
      </c>
      <c r="D141" s="373" t="s">
        <v>54</v>
      </c>
      <c r="E141" s="373"/>
      <c r="F141" s="373"/>
      <c r="G141" s="373"/>
      <c r="H141" s="373"/>
      <c r="I141" s="373"/>
      <c r="J141" s="373"/>
      <c r="K141" s="374"/>
      <c r="L141" s="198"/>
      <c r="Q141" s="264"/>
      <c r="R141" s="264"/>
    </row>
    <row r="142" spans="2:18" ht="30" customHeight="1">
      <c r="B142" s="197"/>
      <c r="C142" s="243">
        <v>8.1</v>
      </c>
      <c r="D142" s="205"/>
      <c r="E142" s="205"/>
      <c r="F142" s="205"/>
      <c r="G142" s="152" t="s">
        <v>55</v>
      </c>
      <c r="H142" s="158" t="s">
        <v>21</v>
      </c>
      <c r="I142" s="134">
        <v>167.01300000000003</v>
      </c>
      <c r="J142" s="334">
        <v>119623</v>
      </c>
      <c r="K142" s="355">
        <f t="shared" ref="K142:K146" si="19">ROUND((+I142*J142),0)</f>
        <v>19978596</v>
      </c>
      <c r="L142" s="198"/>
      <c r="P142" s="264"/>
      <c r="Q142" s="264"/>
      <c r="R142" s="264"/>
    </row>
    <row r="143" spans="2:18" ht="30" customHeight="1">
      <c r="B143" s="197"/>
      <c r="C143" s="136">
        <v>8.1999999999999993</v>
      </c>
      <c r="D143" s="205"/>
      <c r="E143" s="205"/>
      <c r="F143" s="205"/>
      <c r="G143" s="152" t="s">
        <v>56</v>
      </c>
      <c r="H143" s="158" t="s">
        <v>33</v>
      </c>
      <c r="I143" s="134">
        <v>14.46</v>
      </c>
      <c r="J143" s="334">
        <v>132408</v>
      </c>
      <c r="K143" s="355">
        <f t="shared" si="19"/>
        <v>1914620</v>
      </c>
      <c r="L143" s="198"/>
      <c r="P143" s="264"/>
      <c r="Q143" s="264"/>
      <c r="R143" s="264"/>
    </row>
    <row r="144" spans="2:18" ht="30" customHeight="1">
      <c r="B144" s="197"/>
      <c r="C144" s="136">
        <v>8.3000000000000007</v>
      </c>
      <c r="D144" s="205"/>
      <c r="E144" s="205"/>
      <c r="F144" s="205"/>
      <c r="G144" s="152" t="s">
        <v>57</v>
      </c>
      <c r="H144" s="158" t="s">
        <v>33</v>
      </c>
      <c r="I144" s="134">
        <v>156.85999999999999</v>
      </c>
      <c r="J144" s="334">
        <v>44191</v>
      </c>
      <c r="K144" s="355">
        <f t="shared" si="19"/>
        <v>6931800</v>
      </c>
      <c r="L144" s="198"/>
      <c r="P144" s="264"/>
      <c r="Q144" s="264"/>
      <c r="R144" s="264"/>
    </row>
    <row r="145" spans="2:18" ht="30" customHeight="1">
      <c r="B145" s="197"/>
      <c r="C145" s="216">
        <v>8.4</v>
      </c>
      <c r="D145" s="205"/>
      <c r="E145" s="205"/>
      <c r="F145" s="205"/>
      <c r="G145" s="163" t="s">
        <v>58</v>
      </c>
      <c r="H145" s="158" t="s">
        <v>45</v>
      </c>
      <c r="I145" s="134">
        <v>1391.9056200000002</v>
      </c>
      <c r="J145" s="334">
        <v>49023</v>
      </c>
      <c r="K145" s="355">
        <f t="shared" si="19"/>
        <v>68235389</v>
      </c>
      <c r="L145" s="198"/>
      <c r="P145" s="264"/>
      <c r="Q145" s="264"/>
      <c r="R145" s="264"/>
    </row>
    <row r="146" spans="2:18" ht="30" customHeight="1">
      <c r="B146" s="197"/>
      <c r="C146" s="157">
        <v>8.6</v>
      </c>
      <c r="D146" s="205"/>
      <c r="E146" s="205"/>
      <c r="F146" s="205"/>
      <c r="G146" s="163" t="s">
        <v>60</v>
      </c>
      <c r="H146" s="158" t="s">
        <v>21</v>
      </c>
      <c r="I146" s="134">
        <v>116.73</v>
      </c>
      <c r="J146" s="334">
        <v>97045</v>
      </c>
      <c r="K146" s="355">
        <f t="shared" si="19"/>
        <v>11328063</v>
      </c>
      <c r="L146" s="198"/>
      <c r="P146" s="264"/>
      <c r="Q146" s="264"/>
      <c r="R146" s="264"/>
    </row>
    <row r="147" spans="2:18" ht="30" customHeight="1" thickBot="1">
      <c r="B147" s="197"/>
      <c r="C147" s="206" t="s">
        <v>23</v>
      </c>
      <c r="D147" s="217"/>
      <c r="E147" s="217"/>
      <c r="F147" s="217"/>
      <c r="G147" s="218"/>
      <c r="H147" s="219"/>
      <c r="I147" s="109"/>
      <c r="J147" s="305"/>
      <c r="K147" s="356">
        <f>SUM(K142:K146)</f>
        <v>108388468</v>
      </c>
      <c r="L147" s="198"/>
      <c r="P147" s="264"/>
      <c r="Q147" s="264"/>
      <c r="R147" s="264"/>
    </row>
    <row r="148" spans="2:18" ht="30" customHeight="1" thickBot="1">
      <c r="B148" s="197"/>
      <c r="C148" s="211">
        <v>9</v>
      </c>
      <c r="D148" s="373" t="s">
        <v>61</v>
      </c>
      <c r="E148" s="373"/>
      <c r="F148" s="373"/>
      <c r="G148" s="373"/>
      <c r="H148" s="373"/>
      <c r="I148" s="373"/>
      <c r="J148" s="373"/>
      <c r="K148" s="374"/>
      <c r="L148" s="198"/>
      <c r="Q148" s="264"/>
      <c r="R148" s="264"/>
    </row>
    <row r="149" spans="2:18" ht="30" customHeight="1">
      <c r="B149" s="197"/>
      <c r="C149" s="247">
        <v>9.1</v>
      </c>
      <c r="D149" s="205"/>
      <c r="E149" s="205"/>
      <c r="F149" s="205"/>
      <c r="G149" s="152" t="s">
        <v>113</v>
      </c>
      <c r="H149" s="158" t="s">
        <v>21</v>
      </c>
      <c r="I149" s="133">
        <v>123.19</v>
      </c>
      <c r="J149" s="339">
        <v>105839</v>
      </c>
      <c r="K149" s="355">
        <f t="shared" ref="K149:K152" si="20">ROUND((+I149*J149),0)</f>
        <v>13038306</v>
      </c>
      <c r="L149" s="198"/>
      <c r="P149" s="264"/>
      <c r="Q149" s="264"/>
      <c r="R149" s="264"/>
    </row>
    <row r="150" spans="2:18" ht="30" customHeight="1">
      <c r="B150" s="197"/>
      <c r="C150" s="248">
        <v>9.1999999999999993</v>
      </c>
      <c r="D150" s="205"/>
      <c r="E150" s="205"/>
      <c r="F150" s="205"/>
      <c r="G150" s="152" t="s">
        <v>63</v>
      </c>
      <c r="H150" s="158" t="s">
        <v>21</v>
      </c>
      <c r="I150" s="133">
        <v>123.19</v>
      </c>
      <c r="J150" s="339">
        <v>48004</v>
      </c>
      <c r="K150" s="355">
        <f t="shared" si="20"/>
        <v>5913613</v>
      </c>
      <c r="L150" s="198"/>
      <c r="P150" s="264"/>
      <c r="Q150" s="264"/>
      <c r="R150" s="264"/>
    </row>
    <row r="151" spans="2:18" ht="30" customHeight="1">
      <c r="B151" s="197"/>
      <c r="C151" s="136">
        <v>9.3000000000000007</v>
      </c>
      <c r="D151" s="205"/>
      <c r="E151" s="205"/>
      <c r="F151" s="205"/>
      <c r="G151" s="152" t="s">
        <v>64</v>
      </c>
      <c r="H151" s="158" t="s">
        <v>21</v>
      </c>
      <c r="I151" s="133">
        <v>123.19</v>
      </c>
      <c r="J151" s="339">
        <v>127362</v>
      </c>
      <c r="K151" s="355">
        <f t="shared" si="20"/>
        <v>15689725</v>
      </c>
      <c r="L151" s="198"/>
      <c r="P151" s="264"/>
      <c r="Q151" s="264"/>
      <c r="R151" s="264"/>
    </row>
    <row r="152" spans="2:18" ht="30" customHeight="1">
      <c r="B152" s="197"/>
      <c r="C152" s="136">
        <v>9.4</v>
      </c>
      <c r="D152" s="205"/>
      <c r="E152" s="205"/>
      <c r="F152" s="205"/>
      <c r="G152" s="152" t="s">
        <v>65</v>
      </c>
      <c r="H152" s="158" t="s">
        <v>33</v>
      </c>
      <c r="I152" s="133">
        <v>63.679999999999993</v>
      </c>
      <c r="J152" s="339">
        <v>26405</v>
      </c>
      <c r="K152" s="355">
        <f t="shared" si="20"/>
        <v>1681470</v>
      </c>
      <c r="L152" s="198"/>
      <c r="P152" s="264"/>
      <c r="Q152" s="264"/>
      <c r="R152" s="264"/>
    </row>
    <row r="153" spans="2:18" ht="30" customHeight="1" thickBot="1">
      <c r="B153" s="197"/>
      <c r="C153" s="206" t="s">
        <v>23</v>
      </c>
      <c r="D153" s="217"/>
      <c r="E153" s="217"/>
      <c r="F153" s="217"/>
      <c r="G153" s="218"/>
      <c r="H153" s="219"/>
      <c r="I153" s="109"/>
      <c r="J153" s="305"/>
      <c r="K153" s="356">
        <f>SUM(K149:K152)</f>
        <v>36323114</v>
      </c>
      <c r="L153" s="198"/>
      <c r="P153" s="264"/>
      <c r="Q153" s="264"/>
      <c r="R153" s="264"/>
    </row>
    <row r="154" spans="2:18" ht="30" customHeight="1">
      <c r="B154" s="197"/>
      <c r="C154" s="223">
        <v>10</v>
      </c>
      <c r="D154" s="375" t="s">
        <v>68</v>
      </c>
      <c r="E154" s="375"/>
      <c r="F154" s="375"/>
      <c r="G154" s="375"/>
      <c r="H154" s="375"/>
      <c r="I154" s="375"/>
      <c r="J154" s="375"/>
      <c r="K154" s="376"/>
      <c r="L154" s="198"/>
      <c r="Q154" s="264"/>
      <c r="R154" s="264"/>
    </row>
    <row r="155" spans="2:18" ht="30" customHeight="1">
      <c r="B155" s="197"/>
      <c r="C155" s="243">
        <v>10.1</v>
      </c>
      <c r="D155" s="224"/>
      <c r="E155" s="224"/>
      <c r="F155" s="224"/>
      <c r="G155" s="152" t="s">
        <v>69</v>
      </c>
      <c r="H155" s="158" t="s">
        <v>21</v>
      </c>
      <c r="I155" s="328">
        <v>19.580400000000001</v>
      </c>
      <c r="J155" s="338">
        <v>525554</v>
      </c>
      <c r="K155" s="357">
        <f t="shared" ref="K155:K158" si="21">ROUND((+I155*J155),0)</f>
        <v>10290558</v>
      </c>
      <c r="L155" s="198"/>
      <c r="P155" s="264"/>
      <c r="Q155" s="264"/>
      <c r="R155" s="264"/>
    </row>
    <row r="156" spans="2:18" ht="64.5" customHeight="1">
      <c r="B156" s="197"/>
      <c r="C156" s="136">
        <v>10.199999999999999</v>
      </c>
      <c r="D156" s="224"/>
      <c r="E156" s="224"/>
      <c r="F156" s="224"/>
      <c r="G156" s="152" t="s">
        <v>70</v>
      </c>
      <c r="H156" s="158" t="s">
        <v>71</v>
      </c>
      <c r="I156" s="328">
        <v>4</v>
      </c>
      <c r="J156" s="338">
        <v>676695</v>
      </c>
      <c r="K156" s="357">
        <f t="shared" si="21"/>
        <v>2706780</v>
      </c>
      <c r="L156" s="198"/>
      <c r="P156" s="264"/>
      <c r="Q156" s="264"/>
      <c r="R156" s="264"/>
    </row>
    <row r="157" spans="2:18" ht="30" customHeight="1">
      <c r="B157" s="197"/>
      <c r="C157" s="136">
        <v>10.3</v>
      </c>
      <c r="D157" s="224"/>
      <c r="E157" s="224"/>
      <c r="F157" s="224"/>
      <c r="G157" s="152" t="s">
        <v>72</v>
      </c>
      <c r="H157" s="158" t="s">
        <v>21</v>
      </c>
      <c r="I157" s="328">
        <v>8.7074999999999996</v>
      </c>
      <c r="J157" s="338">
        <v>527250</v>
      </c>
      <c r="K157" s="357">
        <f t="shared" si="21"/>
        <v>4591029</v>
      </c>
      <c r="L157" s="198"/>
      <c r="P157" s="264"/>
      <c r="Q157" s="264"/>
      <c r="R157" s="264"/>
    </row>
    <row r="158" spans="2:18" ht="30" customHeight="1">
      <c r="B158" s="197"/>
      <c r="C158" s="216">
        <v>10.4</v>
      </c>
      <c r="D158" s="224"/>
      <c r="E158" s="224"/>
      <c r="F158" s="224"/>
      <c r="G158" s="152" t="s">
        <v>73</v>
      </c>
      <c r="H158" s="158" t="s">
        <v>33</v>
      </c>
      <c r="I158" s="328">
        <v>28.92</v>
      </c>
      <c r="J158" s="338">
        <v>43293</v>
      </c>
      <c r="K158" s="357">
        <f t="shared" si="21"/>
        <v>1252034</v>
      </c>
      <c r="L158" s="198"/>
      <c r="P158" s="264"/>
      <c r="Q158" s="264"/>
      <c r="R158" s="264"/>
    </row>
    <row r="159" spans="2:18" ht="30" customHeight="1" thickBot="1">
      <c r="B159" s="197"/>
      <c r="C159" s="228" t="s">
        <v>23</v>
      </c>
      <c r="D159" s="229"/>
      <c r="E159" s="229"/>
      <c r="F159" s="229"/>
      <c r="G159" s="230"/>
      <c r="H159" s="231"/>
      <c r="I159" s="135"/>
      <c r="J159" s="306"/>
      <c r="K159" s="356">
        <f>SUM(K155:K158)</f>
        <v>18840401</v>
      </c>
      <c r="L159" s="198"/>
      <c r="Q159" s="264"/>
      <c r="R159" s="264"/>
    </row>
    <row r="160" spans="2:18" ht="30" customHeight="1" thickBot="1">
      <c r="B160" s="197"/>
      <c r="C160" s="232">
        <v>11</v>
      </c>
      <c r="D160" s="377" t="s">
        <v>75</v>
      </c>
      <c r="E160" s="377"/>
      <c r="F160" s="377"/>
      <c r="G160" s="377"/>
      <c r="H160" s="377"/>
      <c r="I160" s="377"/>
      <c r="J160" s="377"/>
      <c r="K160" s="378"/>
      <c r="L160" s="198"/>
      <c r="Q160" s="264"/>
      <c r="R160" s="264"/>
    </row>
    <row r="161" spans="2:18" ht="30" customHeight="1">
      <c r="B161" s="197"/>
      <c r="C161" s="243">
        <v>11.1</v>
      </c>
      <c r="D161" s="233"/>
      <c r="E161" s="233"/>
      <c r="F161" s="233"/>
      <c r="G161" s="152" t="s">
        <v>76</v>
      </c>
      <c r="H161" s="158" t="s">
        <v>21</v>
      </c>
      <c r="I161" s="138">
        <v>107.4545</v>
      </c>
      <c r="J161" s="334">
        <v>24436</v>
      </c>
      <c r="K161" s="355">
        <f t="shared" ref="K161:K163" si="22">ROUND((+I161*J161),0)</f>
        <v>2625758</v>
      </c>
      <c r="L161" s="198"/>
      <c r="P161" s="264"/>
      <c r="Q161" s="264"/>
      <c r="R161" s="264"/>
    </row>
    <row r="162" spans="2:18" ht="30" customHeight="1">
      <c r="B162" s="197"/>
      <c r="C162" s="136">
        <v>11.2</v>
      </c>
      <c r="D162" s="233"/>
      <c r="E162" s="233"/>
      <c r="F162" s="233"/>
      <c r="G162" s="152" t="s">
        <v>77</v>
      </c>
      <c r="H162" s="158" t="s">
        <v>21</v>
      </c>
      <c r="I162" s="138">
        <v>93.135000000000019</v>
      </c>
      <c r="J162" s="334">
        <v>39723</v>
      </c>
      <c r="K162" s="355">
        <f t="shared" si="22"/>
        <v>3699602</v>
      </c>
      <c r="L162" s="198"/>
      <c r="P162" s="264"/>
      <c r="Q162" s="264"/>
      <c r="R162" s="264"/>
    </row>
    <row r="163" spans="2:18" ht="30" customHeight="1">
      <c r="B163" s="197"/>
      <c r="C163" s="157">
        <v>11.3</v>
      </c>
      <c r="D163" s="233"/>
      <c r="E163" s="233"/>
      <c r="F163" s="233"/>
      <c r="G163" s="161" t="s">
        <v>76</v>
      </c>
      <c r="H163" s="158" t="s">
        <v>33</v>
      </c>
      <c r="I163" s="138">
        <v>125</v>
      </c>
      <c r="J163" s="334">
        <v>22215</v>
      </c>
      <c r="K163" s="355">
        <f t="shared" si="22"/>
        <v>2776875</v>
      </c>
      <c r="L163" s="198"/>
      <c r="P163" s="264"/>
      <c r="Q163" s="264"/>
      <c r="R163" s="264"/>
    </row>
    <row r="164" spans="2:18" ht="30" customHeight="1" thickBot="1">
      <c r="B164" s="197"/>
      <c r="C164" s="228" t="s">
        <v>23</v>
      </c>
      <c r="D164" s="229"/>
      <c r="E164" s="229"/>
      <c r="F164" s="229"/>
      <c r="G164" s="230"/>
      <c r="H164" s="231"/>
      <c r="I164" s="135"/>
      <c r="J164" s="306"/>
      <c r="K164" s="356">
        <f>SUM(K161:K163)</f>
        <v>9102235</v>
      </c>
      <c r="L164" s="198"/>
      <c r="P164" s="264"/>
      <c r="Q164" s="264"/>
      <c r="R164" s="264"/>
    </row>
    <row r="165" spans="2:18" ht="30" customHeight="1" thickBot="1">
      <c r="B165" s="197"/>
      <c r="C165" s="232">
        <v>12</v>
      </c>
      <c r="D165" s="377" t="s">
        <v>79</v>
      </c>
      <c r="E165" s="377"/>
      <c r="F165" s="377"/>
      <c r="G165" s="377"/>
      <c r="H165" s="377"/>
      <c r="I165" s="377"/>
      <c r="J165" s="377"/>
      <c r="K165" s="378"/>
      <c r="L165" s="198"/>
      <c r="Q165" s="264"/>
      <c r="R165" s="264"/>
    </row>
    <row r="166" spans="2:18" ht="30" customHeight="1">
      <c r="B166" s="197"/>
      <c r="C166" s="243">
        <v>12.1</v>
      </c>
      <c r="D166" s="233"/>
      <c r="E166" s="233"/>
      <c r="F166" s="233"/>
      <c r="G166" s="152" t="s">
        <v>80</v>
      </c>
      <c r="H166" s="158" t="s">
        <v>71</v>
      </c>
      <c r="I166" s="138">
        <v>7</v>
      </c>
      <c r="J166" s="334">
        <v>22215</v>
      </c>
      <c r="K166" s="355">
        <f t="shared" ref="K166:K171" si="23">ROUND((+I166*J166),0)</f>
        <v>155505</v>
      </c>
      <c r="L166" s="198"/>
      <c r="P166" s="264"/>
      <c r="Q166" s="264"/>
      <c r="R166" s="264"/>
    </row>
    <row r="167" spans="2:18" ht="30" customHeight="1">
      <c r="B167" s="197"/>
      <c r="C167" s="136">
        <v>12.2</v>
      </c>
      <c r="D167" s="233"/>
      <c r="E167" s="233"/>
      <c r="F167" s="233"/>
      <c r="G167" s="152" t="s">
        <v>82</v>
      </c>
      <c r="H167" s="158" t="s">
        <v>33</v>
      </c>
      <c r="I167" s="138">
        <v>9.66</v>
      </c>
      <c r="J167" s="334">
        <v>48069</v>
      </c>
      <c r="K167" s="355">
        <f t="shared" si="23"/>
        <v>464347</v>
      </c>
      <c r="L167" s="198"/>
      <c r="P167" s="264"/>
      <c r="Q167" s="264"/>
      <c r="R167" s="264"/>
    </row>
    <row r="168" spans="2:18" ht="30" customHeight="1">
      <c r="B168" s="197"/>
      <c r="C168" s="243">
        <v>12.3</v>
      </c>
      <c r="D168" s="233"/>
      <c r="E168" s="233"/>
      <c r="F168" s="233"/>
      <c r="G168" s="152" t="s">
        <v>83</v>
      </c>
      <c r="H168" s="158" t="s">
        <v>33</v>
      </c>
      <c r="I168" s="138">
        <v>10.98</v>
      </c>
      <c r="J168" s="334">
        <v>82785</v>
      </c>
      <c r="K168" s="355">
        <f t="shared" si="23"/>
        <v>908979</v>
      </c>
      <c r="L168" s="198"/>
      <c r="P168" s="264"/>
      <c r="Q168" s="264"/>
      <c r="R168" s="264"/>
    </row>
    <row r="169" spans="2:18" ht="30" customHeight="1">
      <c r="B169" s="197"/>
      <c r="C169" s="136">
        <v>12.4</v>
      </c>
      <c r="D169" s="233"/>
      <c r="E169" s="233"/>
      <c r="F169" s="233"/>
      <c r="G169" s="152" t="s">
        <v>87</v>
      </c>
      <c r="H169" s="158" t="s">
        <v>71</v>
      </c>
      <c r="I169" s="138">
        <v>7</v>
      </c>
      <c r="J169" s="334">
        <v>46214</v>
      </c>
      <c r="K169" s="355">
        <f t="shared" si="23"/>
        <v>323498</v>
      </c>
      <c r="L169" s="198"/>
      <c r="P169" s="264"/>
      <c r="Q169" s="264"/>
      <c r="R169" s="264"/>
    </row>
    <row r="170" spans="2:18" ht="30" customHeight="1">
      <c r="B170" s="197"/>
      <c r="C170" s="243">
        <v>12.5</v>
      </c>
      <c r="D170" s="233"/>
      <c r="E170" s="233"/>
      <c r="F170" s="233"/>
      <c r="G170" s="152" t="s">
        <v>88</v>
      </c>
      <c r="H170" s="158" t="s">
        <v>33</v>
      </c>
      <c r="I170" s="138">
        <v>15.33</v>
      </c>
      <c r="J170" s="334">
        <v>29617</v>
      </c>
      <c r="K170" s="355">
        <f t="shared" si="23"/>
        <v>454029</v>
      </c>
      <c r="L170" s="198"/>
      <c r="P170" s="264"/>
      <c r="Q170" s="264"/>
      <c r="R170" s="264"/>
    </row>
    <row r="171" spans="2:18" ht="30" customHeight="1">
      <c r="B171" s="197"/>
      <c r="C171" s="136">
        <v>12.6</v>
      </c>
      <c r="D171" s="233"/>
      <c r="E171" s="233"/>
      <c r="F171" s="233"/>
      <c r="G171" s="165" t="s">
        <v>90</v>
      </c>
      <c r="H171" s="158" t="s">
        <v>33</v>
      </c>
      <c r="I171" s="138">
        <v>9.5200000000000014</v>
      </c>
      <c r="J171" s="334">
        <v>22123</v>
      </c>
      <c r="K171" s="355">
        <f t="shared" si="23"/>
        <v>210611</v>
      </c>
      <c r="L171" s="198"/>
      <c r="P171" s="264"/>
      <c r="Q171" s="264"/>
      <c r="R171" s="264"/>
    </row>
    <row r="172" spans="2:18" ht="30" customHeight="1" thickBot="1">
      <c r="B172" s="197"/>
      <c r="C172" s="238" t="s">
        <v>23</v>
      </c>
      <c r="D172" s="239"/>
      <c r="E172" s="239"/>
      <c r="F172" s="239"/>
      <c r="G172" s="110"/>
      <c r="H172" s="205"/>
      <c r="I172" s="109"/>
      <c r="J172" s="307"/>
      <c r="K172" s="358">
        <f>SUM(K166:K171)</f>
        <v>2516969</v>
      </c>
      <c r="L172" s="198"/>
      <c r="P172" s="264"/>
      <c r="Q172" s="264"/>
      <c r="R172" s="264"/>
    </row>
    <row r="173" spans="2:18" ht="30" customHeight="1">
      <c r="B173" s="197"/>
      <c r="C173" s="240">
        <v>13</v>
      </c>
      <c r="D173" s="379" t="s">
        <v>99</v>
      </c>
      <c r="E173" s="379"/>
      <c r="F173" s="379"/>
      <c r="G173" s="379"/>
      <c r="H173" s="379"/>
      <c r="I173" s="379"/>
      <c r="J173" s="379"/>
      <c r="K173" s="380"/>
      <c r="L173" s="198"/>
      <c r="Q173" s="264"/>
      <c r="R173" s="264"/>
    </row>
    <row r="174" spans="2:18" ht="30" customHeight="1">
      <c r="B174" s="197"/>
      <c r="C174" s="136">
        <v>13.6</v>
      </c>
      <c r="D174" s="205"/>
      <c r="E174" s="205"/>
      <c r="F174" s="205"/>
      <c r="G174" s="169" t="s">
        <v>114</v>
      </c>
      <c r="H174" s="133" t="s">
        <v>71</v>
      </c>
      <c r="I174" s="138">
        <v>7</v>
      </c>
      <c r="J174" s="334">
        <v>504679</v>
      </c>
      <c r="K174" s="359">
        <f t="shared" ref="K174" si="24">ROUND((+I174*J174),0)</f>
        <v>3532753</v>
      </c>
      <c r="L174" s="198"/>
      <c r="P174" s="264"/>
      <c r="Q174" s="264"/>
      <c r="R174" s="264"/>
    </row>
    <row r="175" spans="2:18" ht="30" customHeight="1">
      <c r="B175" s="197"/>
      <c r="C175" s="241" t="s">
        <v>23</v>
      </c>
      <c r="D175" s="239"/>
      <c r="E175" s="239"/>
      <c r="F175" s="239"/>
      <c r="G175" s="110"/>
      <c r="H175" s="205"/>
      <c r="I175" s="109"/>
      <c r="J175" s="307"/>
      <c r="K175" s="358">
        <f>SUM(K174:K174)</f>
        <v>3532753</v>
      </c>
      <c r="L175" s="198"/>
      <c r="P175" s="264"/>
      <c r="Q175" s="264"/>
      <c r="R175" s="264"/>
    </row>
    <row r="176" spans="2:18" ht="30" customHeight="1">
      <c r="B176" s="197"/>
      <c r="C176" s="371" t="s">
        <v>115</v>
      </c>
      <c r="D176" s="372"/>
      <c r="E176" s="372"/>
      <c r="F176" s="372"/>
      <c r="G176" s="372"/>
      <c r="H176" s="372"/>
      <c r="I176" s="372"/>
      <c r="J176" s="372"/>
      <c r="K176" s="360">
        <f>+K175+K172+K164+K159+K153+K147+K140+K136+K131+K128+K123+K117+K113</f>
        <v>330974250</v>
      </c>
      <c r="L176" s="198"/>
      <c r="N176" s="189">
        <v>337269345.01020002</v>
      </c>
      <c r="O176" s="249">
        <f>+K176-N176</f>
        <v>-6295095.0102000237</v>
      </c>
      <c r="P176" s="264"/>
      <c r="Q176" s="264"/>
      <c r="R176" s="264"/>
    </row>
    <row r="177" spans="2:18" ht="30" customHeight="1">
      <c r="B177" s="197"/>
      <c r="C177" s="151" t="s">
        <v>116</v>
      </c>
      <c r="D177" s="381" t="s">
        <v>117</v>
      </c>
      <c r="E177" s="381"/>
      <c r="F177" s="381"/>
      <c r="G177" s="381"/>
      <c r="H177" s="381"/>
      <c r="I177" s="381"/>
      <c r="J177" s="381"/>
      <c r="K177" s="381"/>
      <c r="L177" s="198"/>
      <c r="Q177" s="264"/>
      <c r="R177" s="264"/>
    </row>
    <row r="178" spans="2:18" ht="30" customHeight="1">
      <c r="B178" s="197"/>
      <c r="C178" s="382" t="s">
        <v>19</v>
      </c>
      <c r="D178" s="383"/>
      <c r="E178" s="383"/>
      <c r="F178" s="383"/>
      <c r="G178" s="383"/>
      <c r="H178" s="383"/>
      <c r="I178" s="383"/>
      <c r="J178" s="383"/>
      <c r="K178" s="384"/>
      <c r="L178" s="198"/>
      <c r="Q178" s="264"/>
      <c r="R178" s="264"/>
    </row>
    <row r="179" spans="2:18" ht="30" customHeight="1">
      <c r="B179" s="197"/>
      <c r="C179" s="243">
        <v>1.1000000000000001</v>
      </c>
      <c r="D179" s="226"/>
      <c r="E179" s="226"/>
      <c r="F179" s="226"/>
      <c r="G179" s="341" t="s">
        <v>118</v>
      </c>
      <c r="H179" s="342" t="s">
        <v>21</v>
      </c>
      <c r="I179" s="343">
        <v>123.18539999999999</v>
      </c>
      <c r="J179" s="344">
        <v>15887</v>
      </c>
      <c r="K179" s="352">
        <f t="shared" ref="K179:K180" si="25">ROUND((+I179*J179),0)</f>
        <v>1957046</v>
      </c>
      <c r="L179" s="198"/>
      <c r="P179" s="264"/>
      <c r="Q179" s="264"/>
      <c r="R179" s="264"/>
    </row>
    <row r="180" spans="2:18" ht="30" customHeight="1">
      <c r="B180" s="197"/>
      <c r="C180" s="250">
        <v>1.2</v>
      </c>
      <c r="D180" s="205"/>
      <c r="E180" s="205"/>
      <c r="F180" s="205"/>
      <c r="G180" s="152" t="s">
        <v>109</v>
      </c>
      <c r="H180" s="158" t="s">
        <v>21</v>
      </c>
      <c r="I180" s="153">
        <v>123.18539999999999</v>
      </c>
      <c r="J180" s="336">
        <v>12816</v>
      </c>
      <c r="K180" s="352">
        <f t="shared" si="25"/>
        <v>1578744</v>
      </c>
      <c r="L180" s="198"/>
      <c r="P180" s="264"/>
      <c r="Q180" s="264"/>
      <c r="R180" s="264"/>
    </row>
    <row r="181" spans="2:18" ht="30" customHeight="1" thickBot="1">
      <c r="B181" s="197"/>
      <c r="C181" s="206" t="s">
        <v>23</v>
      </c>
      <c r="D181" s="207"/>
      <c r="E181" s="207"/>
      <c r="F181" s="207"/>
      <c r="G181" s="142"/>
      <c r="H181" s="207"/>
      <c r="I181" s="141"/>
      <c r="J181" s="303"/>
      <c r="K181" s="356">
        <f>SUM(K179:K180)</f>
        <v>3535790</v>
      </c>
      <c r="L181" s="198"/>
      <c r="P181" s="264"/>
      <c r="Q181" s="264"/>
      <c r="R181" s="264"/>
    </row>
    <row r="182" spans="2:18" ht="30" customHeight="1" thickBot="1">
      <c r="B182" s="197"/>
      <c r="C182" s="208">
        <v>2</v>
      </c>
      <c r="D182" s="373" t="s">
        <v>24</v>
      </c>
      <c r="E182" s="373"/>
      <c r="F182" s="373"/>
      <c r="G182" s="373"/>
      <c r="H182" s="373"/>
      <c r="I182" s="373"/>
      <c r="J182" s="373"/>
      <c r="K182" s="374"/>
      <c r="L182" s="198"/>
      <c r="Q182" s="264"/>
      <c r="R182" s="264"/>
    </row>
    <row r="183" spans="2:18" ht="30" customHeight="1">
      <c r="B183" s="197"/>
      <c r="C183" s="243">
        <v>2.1</v>
      </c>
      <c r="D183" s="205"/>
      <c r="E183" s="205"/>
      <c r="F183" s="205"/>
      <c r="G183" s="173" t="s">
        <v>25</v>
      </c>
      <c r="H183" s="251" t="s">
        <v>26</v>
      </c>
      <c r="I183" s="174">
        <v>34.185120000000005</v>
      </c>
      <c r="J183" s="345">
        <v>39665</v>
      </c>
      <c r="K183" s="355">
        <f t="shared" ref="K183:K184" si="26">ROUND((+I183*J183),0)</f>
        <v>1355953</v>
      </c>
      <c r="L183" s="198"/>
      <c r="P183" s="264"/>
      <c r="Q183" s="264"/>
      <c r="R183" s="264"/>
    </row>
    <row r="184" spans="2:18" ht="30" customHeight="1">
      <c r="B184" s="197"/>
      <c r="C184" s="136">
        <v>2.2000000000000002</v>
      </c>
      <c r="D184" s="205"/>
      <c r="E184" s="205"/>
      <c r="F184" s="205"/>
      <c r="G184" s="178" t="s">
        <v>110</v>
      </c>
      <c r="H184" s="133" t="s">
        <v>26</v>
      </c>
      <c r="I184" s="175">
        <v>7.9248000000000012</v>
      </c>
      <c r="J184" s="334">
        <v>116111</v>
      </c>
      <c r="K184" s="355">
        <f t="shared" si="26"/>
        <v>920156</v>
      </c>
      <c r="L184" s="198"/>
      <c r="P184" s="264"/>
      <c r="Q184" s="264"/>
      <c r="R184" s="264"/>
    </row>
    <row r="185" spans="2:18" ht="30" customHeight="1" thickBot="1">
      <c r="B185" s="197"/>
      <c r="C185" s="206" t="s">
        <v>23</v>
      </c>
      <c r="D185" s="209"/>
      <c r="E185" s="210"/>
      <c r="F185" s="209"/>
      <c r="G185" s="209"/>
      <c r="H185" s="209"/>
      <c r="I185" s="139"/>
      <c r="J185" s="300"/>
      <c r="K185" s="356">
        <f>SUM(K183:K184)</f>
        <v>2276109</v>
      </c>
      <c r="L185" s="198"/>
      <c r="P185" s="264"/>
      <c r="Q185" s="264"/>
      <c r="R185" s="264"/>
    </row>
    <row r="186" spans="2:18" ht="30" customHeight="1" thickBot="1">
      <c r="B186" s="197"/>
      <c r="C186" s="211">
        <v>3</v>
      </c>
      <c r="D186" s="373" t="s">
        <v>30</v>
      </c>
      <c r="E186" s="373"/>
      <c r="F186" s="373"/>
      <c r="G186" s="373"/>
      <c r="H186" s="373"/>
      <c r="I186" s="373"/>
      <c r="J186" s="373"/>
      <c r="K186" s="374"/>
      <c r="L186" s="198"/>
      <c r="Q186" s="264"/>
      <c r="R186" s="264"/>
    </row>
    <row r="187" spans="2:18" ht="30" customHeight="1">
      <c r="B187" s="197"/>
      <c r="C187" s="243">
        <v>3.1</v>
      </c>
      <c r="D187" s="205"/>
      <c r="E187" s="205"/>
      <c r="F187" s="205"/>
      <c r="G187" s="152" t="s">
        <v>31</v>
      </c>
      <c r="H187" s="158" t="s">
        <v>26</v>
      </c>
      <c r="I187" s="156">
        <v>8.1120000000000019</v>
      </c>
      <c r="J187" s="334">
        <v>1192923</v>
      </c>
      <c r="K187" s="355">
        <f t="shared" ref="K187:K190" si="27">ROUND((+I187*J187),0)</f>
        <v>9676991</v>
      </c>
      <c r="L187" s="198"/>
      <c r="P187" s="264"/>
      <c r="Q187" s="264"/>
      <c r="R187" s="264"/>
    </row>
    <row r="188" spans="2:18" ht="30" customHeight="1">
      <c r="B188" s="197"/>
      <c r="C188" s="136">
        <v>3.2</v>
      </c>
      <c r="D188" s="212"/>
      <c r="E188" s="212"/>
      <c r="F188" s="212"/>
      <c r="G188" s="152" t="s">
        <v>32</v>
      </c>
      <c r="H188" s="158" t="s">
        <v>33</v>
      </c>
      <c r="I188" s="159">
        <v>65.5</v>
      </c>
      <c r="J188" s="334">
        <v>256416</v>
      </c>
      <c r="K188" s="355">
        <f t="shared" si="27"/>
        <v>16795248</v>
      </c>
      <c r="L188" s="198"/>
      <c r="P188" s="264"/>
      <c r="Q188" s="264"/>
      <c r="R188" s="264"/>
    </row>
    <row r="189" spans="2:18" ht="30" customHeight="1">
      <c r="B189" s="197"/>
      <c r="C189" s="136">
        <v>3.3</v>
      </c>
      <c r="D189" s="205"/>
      <c r="E189" s="205"/>
      <c r="F189" s="205"/>
      <c r="G189" s="152" t="s">
        <v>34</v>
      </c>
      <c r="H189" s="158" t="s">
        <v>21</v>
      </c>
      <c r="I189" s="153">
        <v>24.316000000000003</v>
      </c>
      <c r="J189" s="334">
        <v>67360</v>
      </c>
      <c r="K189" s="355">
        <f t="shared" si="27"/>
        <v>1637926</v>
      </c>
      <c r="L189" s="198"/>
      <c r="P189" s="264"/>
      <c r="Q189" s="264"/>
      <c r="R189" s="264"/>
    </row>
    <row r="190" spans="2:18" ht="30" customHeight="1">
      <c r="B190" s="197"/>
      <c r="C190" s="136">
        <v>3.4</v>
      </c>
      <c r="D190" s="205"/>
      <c r="E190" s="205"/>
      <c r="F190" s="205"/>
      <c r="G190" s="152" t="s">
        <v>35</v>
      </c>
      <c r="H190" s="158" t="s">
        <v>26</v>
      </c>
      <c r="I190" s="156">
        <v>4.0560000000000009</v>
      </c>
      <c r="J190" s="334">
        <v>840944</v>
      </c>
      <c r="K190" s="355">
        <f t="shared" si="27"/>
        <v>3410869</v>
      </c>
      <c r="L190" s="198"/>
      <c r="P190" s="264"/>
      <c r="Q190" s="264"/>
      <c r="R190" s="264"/>
    </row>
    <row r="191" spans="2:18" ht="30" customHeight="1" thickBot="1">
      <c r="B191" s="197"/>
      <c r="C191" s="213" t="s">
        <v>23</v>
      </c>
      <c r="D191" s="214"/>
      <c r="E191" s="214"/>
      <c r="F191" s="214"/>
      <c r="G191" s="143"/>
      <c r="H191" s="214"/>
      <c r="I191" s="139"/>
      <c r="J191" s="304"/>
      <c r="K191" s="356">
        <f>SUM(K187:K190)</f>
        <v>31521034</v>
      </c>
      <c r="L191" s="198"/>
      <c r="P191" s="264"/>
      <c r="Q191" s="264"/>
      <c r="R191" s="264"/>
    </row>
    <row r="192" spans="2:18" ht="30" customHeight="1" thickBot="1">
      <c r="B192" s="197"/>
      <c r="C192" s="211">
        <v>4</v>
      </c>
      <c r="D192" s="373" t="s">
        <v>36</v>
      </c>
      <c r="E192" s="373"/>
      <c r="F192" s="373"/>
      <c r="G192" s="373"/>
      <c r="H192" s="373"/>
      <c r="I192" s="373"/>
      <c r="J192" s="373"/>
      <c r="K192" s="374"/>
      <c r="L192" s="198"/>
      <c r="Q192" s="264"/>
      <c r="R192" s="264"/>
    </row>
    <row r="193" spans="2:18" ht="30" customHeight="1">
      <c r="B193" s="197"/>
      <c r="C193" s="243">
        <v>4.0999999999999996</v>
      </c>
      <c r="D193" s="205"/>
      <c r="E193" s="205"/>
      <c r="F193" s="205"/>
      <c r="G193" s="152" t="s">
        <v>37</v>
      </c>
      <c r="H193" s="158" t="s">
        <v>33</v>
      </c>
      <c r="I193" s="160">
        <v>63.180000000000007</v>
      </c>
      <c r="J193" s="334">
        <v>266586</v>
      </c>
      <c r="K193" s="355">
        <f t="shared" ref="K193:K195" si="28">ROUND((+I193*J193),0)</f>
        <v>16842903</v>
      </c>
      <c r="L193" s="198"/>
      <c r="P193" s="264"/>
      <c r="Q193" s="264"/>
      <c r="R193" s="264"/>
    </row>
    <row r="194" spans="2:18" ht="30" customHeight="1">
      <c r="B194" s="197"/>
      <c r="C194" s="136">
        <v>4.2</v>
      </c>
      <c r="D194" s="205"/>
      <c r="E194" s="205"/>
      <c r="F194" s="205"/>
      <c r="G194" s="152" t="s">
        <v>38</v>
      </c>
      <c r="H194" s="158" t="s">
        <v>33</v>
      </c>
      <c r="I194" s="153">
        <v>24</v>
      </c>
      <c r="J194" s="334">
        <v>338636</v>
      </c>
      <c r="K194" s="355">
        <f t="shared" si="28"/>
        <v>8127264</v>
      </c>
      <c r="L194" s="198"/>
      <c r="P194" s="264"/>
      <c r="Q194" s="264"/>
      <c r="R194" s="264"/>
    </row>
    <row r="195" spans="2:18" ht="30" customHeight="1">
      <c r="B195" s="197"/>
      <c r="C195" s="136">
        <v>4.4000000000000004</v>
      </c>
      <c r="D195" s="205"/>
      <c r="E195" s="205"/>
      <c r="F195" s="205"/>
      <c r="G195" s="161" t="s">
        <v>119</v>
      </c>
      <c r="H195" s="158" t="s">
        <v>33</v>
      </c>
      <c r="I195" s="153">
        <v>43.92</v>
      </c>
      <c r="J195" s="334">
        <v>68765</v>
      </c>
      <c r="K195" s="355">
        <f t="shared" si="28"/>
        <v>3020159</v>
      </c>
      <c r="L195" s="198"/>
      <c r="P195" s="264"/>
      <c r="Q195" s="264"/>
      <c r="R195" s="264"/>
    </row>
    <row r="196" spans="2:18" ht="30" customHeight="1" thickBot="1">
      <c r="B196" s="197"/>
      <c r="C196" s="206" t="s">
        <v>23</v>
      </c>
      <c r="D196" s="215"/>
      <c r="E196" s="215"/>
      <c r="F196" s="215"/>
      <c r="G196" s="142"/>
      <c r="H196" s="207"/>
      <c r="I196" s="139"/>
      <c r="J196" s="303"/>
      <c r="K196" s="356">
        <f>SUM(K193:K195)</f>
        <v>27990326</v>
      </c>
      <c r="L196" s="198"/>
      <c r="P196" s="264"/>
      <c r="Q196" s="264"/>
      <c r="R196" s="264"/>
    </row>
    <row r="197" spans="2:18" ht="30" customHeight="1" thickBot="1">
      <c r="B197" s="197"/>
      <c r="C197" s="211">
        <v>5</v>
      </c>
      <c r="D197" s="373" t="s">
        <v>43</v>
      </c>
      <c r="E197" s="373"/>
      <c r="F197" s="373"/>
      <c r="G197" s="373"/>
      <c r="H197" s="373"/>
      <c r="I197" s="373"/>
      <c r="J197" s="373"/>
      <c r="K197" s="374"/>
      <c r="L197" s="198"/>
      <c r="Q197" s="264"/>
      <c r="R197" s="264"/>
    </row>
    <row r="198" spans="2:18" ht="30" customHeight="1">
      <c r="B198" s="197"/>
      <c r="C198" s="244">
        <v>5.0999999999999996</v>
      </c>
      <c r="D198" s="205"/>
      <c r="E198" s="205"/>
      <c r="F198" s="205"/>
      <c r="G198" s="152" t="s">
        <v>44</v>
      </c>
      <c r="H198" s="158" t="s">
        <v>45</v>
      </c>
      <c r="I198" s="156">
        <v>3929.53581318851</v>
      </c>
      <c r="J198" s="334">
        <v>9812</v>
      </c>
      <c r="K198" s="353">
        <f t="shared" ref="K198" si="29">ROUND((+I198*J198),0)</f>
        <v>38556605</v>
      </c>
      <c r="L198" s="198"/>
      <c r="P198" s="264"/>
      <c r="Q198" s="264"/>
      <c r="R198" s="264"/>
    </row>
    <row r="199" spans="2:18" ht="30" customHeight="1" thickBot="1">
      <c r="B199" s="197"/>
      <c r="C199" s="206" t="s">
        <v>23</v>
      </c>
      <c r="D199" s="215"/>
      <c r="E199" s="215"/>
      <c r="F199" s="215"/>
      <c r="G199" s="142"/>
      <c r="H199" s="207"/>
      <c r="I199" s="139"/>
      <c r="J199" s="303"/>
      <c r="K199" s="354">
        <f>SUM(K198:K198)</f>
        <v>38556605</v>
      </c>
      <c r="L199" s="198"/>
      <c r="P199" s="264"/>
      <c r="Q199" s="264"/>
      <c r="R199" s="264"/>
    </row>
    <row r="200" spans="2:18" ht="30" customHeight="1" thickBot="1">
      <c r="B200" s="197"/>
      <c r="C200" s="211">
        <v>6</v>
      </c>
      <c r="D200" s="373" t="s">
        <v>46</v>
      </c>
      <c r="E200" s="373"/>
      <c r="F200" s="373"/>
      <c r="G200" s="373"/>
      <c r="H200" s="373"/>
      <c r="I200" s="373"/>
      <c r="J200" s="373"/>
      <c r="K200" s="374"/>
      <c r="L200" s="198"/>
      <c r="Q200" s="264"/>
      <c r="R200" s="264"/>
    </row>
    <row r="201" spans="2:18" ht="30" customHeight="1">
      <c r="B201" s="197"/>
      <c r="C201" s="243">
        <v>6.1</v>
      </c>
      <c r="D201" s="205"/>
      <c r="E201" s="205"/>
      <c r="F201" s="205"/>
      <c r="G201" s="161" t="s">
        <v>47</v>
      </c>
      <c r="H201" s="158" t="s">
        <v>21</v>
      </c>
      <c r="I201" s="153">
        <v>184.10999999999999</v>
      </c>
      <c r="J201" s="334">
        <v>111230</v>
      </c>
      <c r="K201" s="355">
        <f t="shared" ref="K201:K203" si="30">ROUND((+I201*J201),0)</f>
        <v>20478555</v>
      </c>
      <c r="L201" s="198"/>
      <c r="P201" s="264"/>
      <c r="Q201" s="264"/>
      <c r="R201" s="264"/>
    </row>
    <row r="202" spans="2:18" ht="30" customHeight="1">
      <c r="B202" s="197"/>
      <c r="C202" s="216">
        <v>6.2</v>
      </c>
      <c r="D202" s="254"/>
      <c r="E202" s="254"/>
      <c r="F202" s="254"/>
      <c r="G202" s="180" t="s">
        <v>112</v>
      </c>
      <c r="H202" s="255" t="s">
        <v>33</v>
      </c>
      <c r="I202" s="297">
        <v>48</v>
      </c>
      <c r="J202" s="337">
        <v>186323</v>
      </c>
      <c r="K202" s="355">
        <f t="shared" si="30"/>
        <v>8943504</v>
      </c>
      <c r="L202" s="198"/>
      <c r="P202" s="264"/>
      <c r="Q202" s="264"/>
      <c r="R202" s="264"/>
    </row>
    <row r="203" spans="2:18" ht="44.25" customHeight="1">
      <c r="B203" s="197"/>
      <c r="C203" s="136">
        <v>6.3</v>
      </c>
      <c r="D203" s="205"/>
      <c r="E203" s="205"/>
      <c r="F203" s="205"/>
      <c r="G203" s="295" t="s">
        <v>49</v>
      </c>
      <c r="H203" s="133" t="s">
        <v>33</v>
      </c>
      <c r="I203" s="296">
        <v>16.28</v>
      </c>
      <c r="J203" s="334">
        <v>84069</v>
      </c>
      <c r="K203" s="355">
        <f t="shared" si="30"/>
        <v>1368643</v>
      </c>
      <c r="L203" s="198"/>
      <c r="P203" s="264"/>
      <c r="Q203" s="264"/>
      <c r="R203" s="264"/>
    </row>
    <row r="204" spans="2:18" ht="30" customHeight="1" thickBot="1">
      <c r="B204" s="197"/>
      <c r="C204" s="206" t="s">
        <v>23</v>
      </c>
      <c r="D204" s="217"/>
      <c r="E204" s="217"/>
      <c r="F204" s="217"/>
      <c r="G204" s="218"/>
      <c r="H204" s="219"/>
      <c r="I204" s="148"/>
      <c r="J204" s="305"/>
      <c r="K204" s="362">
        <f>SUM(K201:K203)</f>
        <v>30790702</v>
      </c>
      <c r="L204" s="198"/>
      <c r="P204" s="264"/>
      <c r="Q204" s="264"/>
      <c r="R204" s="264"/>
    </row>
    <row r="205" spans="2:18" ht="30" customHeight="1" thickBot="1">
      <c r="B205" s="197"/>
      <c r="C205" s="211">
        <v>7</v>
      </c>
      <c r="D205" s="373" t="s">
        <v>50</v>
      </c>
      <c r="E205" s="373"/>
      <c r="F205" s="373"/>
      <c r="G205" s="373"/>
      <c r="H205" s="373"/>
      <c r="I205" s="373"/>
      <c r="J205" s="373"/>
      <c r="K205" s="374"/>
      <c r="L205" s="198"/>
      <c r="Q205" s="264"/>
      <c r="R205" s="264"/>
    </row>
    <row r="206" spans="2:18" ht="30" customHeight="1">
      <c r="B206" s="197"/>
      <c r="C206" s="246">
        <v>7.1</v>
      </c>
      <c r="D206" s="205"/>
      <c r="E206" s="205"/>
      <c r="F206" s="205"/>
      <c r="G206" s="220" t="s">
        <v>51</v>
      </c>
      <c r="H206" s="158" t="s">
        <v>21</v>
      </c>
      <c r="I206" s="134">
        <v>206.95750000000001</v>
      </c>
      <c r="J206" s="334">
        <v>49888</v>
      </c>
      <c r="K206" s="355">
        <f t="shared" ref="K206:K207" si="31">ROUND((+I206*J206),0)</f>
        <v>10324696</v>
      </c>
      <c r="L206" s="198"/>
      <c r="P206" s="264"/>
      <c r="Q206" s="264"/>
      <c r="R206" s="264"/>
    </row>
    <row r="207" spans="2:18" ht="30" customHeight="1">
      <c r="B207" s="197"/>
      <c r="C207" s="157">
        <v>7.3</v>
      </c>
      <c r="D207" s="205"/>
      <c r="E207" s="205"/>
      <c r="F207" s="205"/>
      <c r="G207" s="220" t="s">
        <v>53</v>
      </c>
      <c r="H207" s="158" t="s">
        <v>33</v>
      </c>
      <c r="I207" s="134">
        <v>125</v>
      </c>
      <c r="J207" s="334">
        <v>32193</v>
      </c>
      <c r="K207" s="355">
        <f t="shared" si="31"/>
        <v>4024125</v>
      </c>
      <c r="L207" s="198"/>
      <c r="P207" s="264"/>
      <c r="Q207" s="264"/>
      <c r="R207" s="264"/>
    </row>
    <row r="208" spans="2:18" ht="30" customHeight="1" thickBot="1">
      <c r="B208" s="197"/>
      <c r="C208" s="206" t="s">
        <v>23</v>
      </c>
      <c r="D208" s="217"/>
      <c r="E208" s="217"/>
      <c r="F208" s="217"/>
      <c r="G208" s="218"/>
      <c r="H208" s="219"/>
      <c r="I208" s="109"/>
      <c r="J208" s="305"/>
      <c r="K208" s="356">
        <f>SUM(K206:K207)</f>
        <v>14348821</v>
      </c>
      <c r="L208" s="198"/>
      <c r="P208" s="264"/>
      <c r="Q208" s="264"/>
      <c r="R208" s="264"/>
    </row>
    <row r="209" spans="2:18" ht="30" customHeight="1" thickBot="1">
      <c r="B209" s="197"/>
      <c r="C209" s="211">
        <v>8</v>
      </c>
      <c r="D209" s="373" t="s">
        <v>54</v>
      </c>
      <c r="E209" s="373"/>
      <c r="F209" s="373"/>
      <c r="G209" s="373"/>
      <c r="H209" s="373"/>
      <c r="I209" s="373"/>
      <c r="J209" s="373"/>
      <c r="K209" s="374"/>
      <c r="L209" s="198"/>
      <c r="Q209" s="264"/>
      <c r="R209" s="264"/>
    </row>
    <row r="210" spans="2:18" ht="30" customHeight="1">
      <c r="B210" s="197"/>
      <c r="C210" s="243">
        <v>8.1</v>
      </c>
      <c r="D210" s="205"/>
      <c r="E210" s="205"/>
      <c r="F210" s="205"/>
      <c r="G210" s="152" t="s">
        <v>55</v>
      </c>
      <c r="H210" s="158" t="s">
        <v>21</v>
      </c>
      <c r="I210" s="134">
        <v>167.01300000000003</v>
      </c>
      <c r="J210" s="334">
        <v>119623</v>
      </c>
      <c r="K210" s="355">
        <f t="shared" ref="K210:K214" si="32">ROUND((+I210*J210),0)</f>
        <v>19978596</v>
      </c>
      <c r="L210" s="198"/>
      <c r="P210" s="264"/>
      <c r="Q210" s="264"/>
      <c r="R210" s="264"/>
    </row>
    <row r="211" spans="2:18" ht="30" customHeight="1">
      <c r="B211" s="197"/>
      <c r="C211" s="136">
        <v>8.1999999999999993</v>
      </c>
      <c r="D211" s="205"/>
      <c r="E211" s="205"/>
      <c r="F211" s="205"/>
      <c r="G211" s="152" t="s">
        <v>56</v>
      </c>
      <c r="H211" s="158" t="s">
        <v>33</v>
      </c>
      <c r="I211" s="134">
        <v>14.46</v>
      </c>
      <c r="J211" s="334">
        <v>132408</v>
      </c>
      <c r="K211" s="355">
        <f t="shared" si="32"/>
        <v>1914620</v>
      </c>
      <c r="L211" s="198"/>
      <c r="P211" s="264"/>
      <c r="Q211" s="264"/>
      <c r="R211" s="264"/>
    </row>
    <row r="212" spans="2:18" ht="30" customHeight="1">
      <c r="B212" s="197"/>
      <c r="C212" s="136">
        <v>8.3000000000000007</v>
      </c>
      <c r="D212" s="205"/>
      <c r="E212" s="205"/>
      <c r="F212" s="205"/>
      <c r="G212" s="152" t="s">
        <v>57</v>
      </c>
      <c r="H212" s="158" t="s">
        <v>33</v>
      </c>
      <c r="I212" s="134">
        <v>156.85999999999999</v>
      </c>
      <c r="J212" s="334">
        <v>44191</v>
      </c>
      <c r="K212" s="355">
        <f t="shared" si="32"/>
        <v>6931800</v>
      </c>
      <c r="L212" s="198"/>
      <c r="P212" s="264"/>
      <c r="Q212" s="264"/>
      <c r="R212" s="264"/>
    </row>
    <row r="213" spans="2:18" ht="30" customHeight="1">
      <c r="B213" s="197"/>
      <c r="C213" s="216">
        <v>8.4</v>
      </c>
      <c r="D213" s="205"/>
      <c r="E213" s="205"/>
      <c r="F213" s="205"/>
      <c r="G213" s="163" t="s">
        <v>58</v>
      </c>
      <c r="H213" s="158" t="s">
        <v>45</v>
      </c>
      <c r="I213" s="134">
        <v>1391.9056200000002</v>
      </c>
      <c r="J213" s="334">
        <v>49023</v>
      </c>
      <c r="K213" s="355">
        <f t="shared" si="32"/>
        <v>68235389</v>
      </c>
      <c r="L213" s="198"/>
      <c r="P213" s="264"/>
      <c r="Q213" s="264"/>
      <c r="R213" s="264"/>
    </row>
    <row r="214" spans="2:18" ht="30" customHeight="1">
      <c r="B214" s="197"/>
      <c r="C214" s="157">
        <v>8.6</v>
      </c>
      <c r="D214" s="205"/>
      <c r="E214" s="205"/>
      <c r="F214" s="205"/>
      <c r="G214" s="163" t="s">
        <v>60</v>
      </c>
      <c r="H214" s="158" t="s">
        <v>21</v>
      </c>
      <c r="I214" s="134">
        <v>116.73</v>
      </c>
      <c r="J214" s="334">
        <v>97045</v>
      </c>
      <c r="K214" s="355">
        <f t="shared" si="32"/>
        <v>11328063</v>
      </c>
      <c r="L214" s="198"/>
      <c r="P214" s="264"/>
      <c r="Q214" s="264"/>
      <c r="R214" s="264"/>
    </row>
    <row r="215" spans="2:18" ht="30" customHeight="1" thickBot="1">
      <c r="B215" s="197"/>
      <c r="C215" s="206" t="s">
        <v>23</v>
      </c>
      <c r="D215" s="217"/>
      <c r="E215" s="217"/>
      <c r="F215" s="217"/>
      <c r="G215" s="218"/>
      <c r="H215" s="219"/>
      <c r="I215" s="109"/>
      <c r="J215" s="305"/>
      <c r="K215" s="356">
        <f>SUM(K210:K214)</f>
        <v>108388468</v>
      </c>
      <c r="L215" s="198"/>
      <c r="P215" s="264"/>
      <c r="Q215" s="264"/>
      <c r="R215" s="264"/>
    </row>
    <row r="216" spans="2:18" ht="30" customHeight="1" thickBot="1">
      <c r="B216" s="197"/>
      <c r="C216" s="211">
        <v>9</v>
      </c>
      <c r="D216" s="373" t="s">
        <v>61</v>
      </c>
      <c r="E216" s="373"/>
      <c r="F216" s="373"/>
      <c r="G216" s="373"/>
      <c r="H216" s="373"/>
      <c r="I216" s="373"/>
      <c r="J216" s="373"/>
      <c r="K216" s="374"/>
      <c r="L216" s="198"/>
      <c r="Q216" s="264"/>
      <c r="R216" s="264"/>
    </row>
    <row r="217" spans="2:18" ht="30" customHeight="1">
      <c r="B217" s="197"/>
      <c r="C217" s="247">
        <v>9.1</v>
      </c>
      <c r="D217" s="205"/>
      <c r="E217" s="205"/>
      <c r="F217" s="205"/>
      <c r="G217" s="152" t="s">
        <v>113</v>
      </c>
      <c r="H217" s="158" t="s">
        <v>21</v>
      </c>
      <c r="I217" s="134">
        <v>123.18539999999999</v>
      </c>
      <c r="J217" s="339">
        <v>105839</v>
      </c>
      <c r="K217" s="355">
        <f t="shared" ref="K217:K220" si="33">ROUND((+I217*J217),0)</f>
        <v>13037820</v>
      </c>
      <c r="L217" s="198"/>
      <c r="P217" s="264"/>
      <c r="Q217" s="264"/>
      <c r="R217" s="264"/>
    </row>
    <row r="218" spans="2:18" ht="30" customHeight="1">
      <c r="B218" s="197"/>
      <c r="C218" s="248">
        <v>9.1999999999999993</v>
      </c>
      <c r="D218" s="205"/>
      <c r="E218" s="205"/>
      <c r="F218" s="205"/>
      <c r="G218" s="152" t="s">
        <v>63</v>
      </c>
      <c r="H218" s="158" t="s">
        <v>21</v>
      </c>
      <c r="I218" s="134">
        <v>123.18539999999999</v>
      </c>
      <c r="J218" s="339">
        <v>48004</v>
      </c>
      <c r="K218" s="355">
        <f t="shared" si="33"/>
        <v>5913392</v>
      </c>
      <c r="L218" s="198"/>
      <c r="P218" s="264"/>
      <c r="Q218" s="264"/>
      <c r="R218" s="264"/>
    </row>
    <row r="219" spans="2:18" ht="30" customHeight="1">
      <c r="B219" s="197"/>
      <c r="C219" s="136">
        <v>9.3000000000000007</v>
      </c>
      <c r="D219" s="205"/>
      <c r="E219" s="205"/>
      <c r="F219" s="205"/>
      <c r="G219" s="152" t="s">
        <v>64</v>
      </c>
      <c r="H219" s="158" t="s">
        <v>21</v>
      </c>
      <c r="I219" s="134">
        <v>123.18539999999999</v>
      </c>
      <c r="J219" s="339">
        <v>127362</v>
      </c>
      <c r="K219" s="355">
        <f t="shared" si="33"/>
        <v>15689139</v>
      </c>
      <c r="L219" s="198"/>
      <c r="P219" s="264"/>
      <c r="Q219" s="264"/>
      <c r="R219" s="264"/>
    </row>
    <row r="220" spans="2:18" ht="30" customHeight="1">
      <c r="B220" s="197"/>
      <c r="C220" s="136">
        <v>9.4</v>
      </c>
      <c r="D220" s="205"/>
      <c r="E220" s="205"/>
      <c r="F220" s="205"/>
      <c r="G220" s="152" t="s">
        <v>65</v>
      </c>
      <c r="H220" s="158" t="s">
        <v>33</v>
      </c>
      <c r="I220" s="134">
        <v>63.679999999999993</v>
      </c>
      <c r="J220" s="339">
        <v>26405</v>
      </c>
      <c r="K220" s="355">
        <f t="shared" si="33"/>
        <v>1681470</v>
      </c>
      <c r="L220" s="198"/>
      <c r="P220" s="264"/>
      <c r="Q220" s="264"/>
      <c r="R220" s="264"/>
    </row>
    <row r="221" spans="2:18" ht="30" customHeight="1" thickBot="1">
      <c r="B221" s="197"/>
      <c r="C221" s="206" t="s">
        <v>23</v>
      </c>
      <c r="D221" s="217"/>
      <c r="E221" s="217"/>
      <c r="F221" s="217"/>
      <c r="G221" s="218"/>
      <c r="H221" s="219"/>
      <c r="I221" s="109"/>
      <c r="J221" s="305"/>
      <c r="K221" s="356">
        <f>SUM(K217:K220)</f>
        <v>36321821</v>
      </c>
      <c r="L221" s="198"/>
      <c r="P221" s="264"/>
      <c r="Q221" s="264"/>
      <c r="R221" s="264"/>
    </row>
    <row r="222" spans="2:18" ht="30" customHeight="1">
      <c r="B222" s="197"/>
      <c r="C222" s="223">
        <v>10</v>
      </c>
      <c r="D222" s="375" t="s">
        <v>68</v>
      </c>
      <c r="E222" s="375"/>
      <c r="F222" s="375"/>
      <c r="G222" s="375"/>
      <c r="H222" s="375"/>
      <c r="I222" s="375"/>
      <c r="J222" s="375"/>
      <c r="K222" s="376"/>
      <c r="L222" s="198"/>
      <c r="Q222" s="264"/>
      <c r="R222" s="264"/>
    </row>
    <row r="223" spans="2:18" ht="30" customHeight="1">
      <c r="B223" s="197"/>
      <c r="C223" s="243">
        <v>10.1</v>
      </c>
      <c r="D223" s="224"/>
      <c r="E223" s="224"/>
      <c r="F223" s="224"/>
      <c r="G223" s="152" t="s">
        <v>69</v>
      </c>
      <c r="H223" s="158" t="s">
        <v>21</v>
      </c>
      <c r="I223" s="328">
        <v>19.580400000000001</v>
      </c>
      <c r="J223" s="338">
        <v>525554</v>
      </c>
      <c r="K223" s="357">
        <f t="shared" ref="K223:K226" si="34">ROUND((+I223*J223),0)</f>
        <v>10290558</v>
      </c>
      <c r="L223" s="198"/>
      <c r="P223" s="264"/>
      <c r="Q223" s="264"/>
      <c r="R223" s="264"/>
    </row>
    <row r="224" spans="2:18" ht="69.75" customHeight="1">
      <c r="B224" s="197"/>
      <c r="C224" s="136">
        <v>10.199999999999999</v>
      </c>
      <c r="D224" s="224"/>
      <c r="E224" s="224"/>
      <c r="F224" s="224"/>
      <c r="G224" s="152" t="s">
        <v>70</v>
      </c>
      <c r="H224" s="158" t="s">
        <v>71</v>
      </c>
      <c r="I224" s="328">
        <v>4</v>
      </c>
      <c r="J224" s="338">
        <v>676695</v>
      </c>
      <c r="K224" s="357">
        <f t="shared" si="34"/>
        <v>2706780</v>
      </c>
      <c r="L224" s="198"/>
      <c r="P224" s="264"/>
      <c r="Q224" s="264"/>
      <c r="R224" s="264"/>
    </row>
    <row r="225" spans="2:18" ht="30" customHeight="1">
      <c r="B225" s="197"/>
      <c r="C225" s="136">
        <v>10.3</v>
      </c>
      <c r="D225" s="224"/>
      <c r="E225" s="224"/>
      <c r="F225" s="224"/>
      <c r="G225" s="152" t="s">
        <v>72</v>
      </c>
      <c r="H225" s="158" t="s">
        <v>21</v>
      </c>
      <c r="I225" s="328">
        <v>8.7074999999999996</v>
      </c>
      <c r="J225" s="338">
        <v>527250</v>
      </c>
      <c r="K225" s="357">
        <f t="shared" si="34"/>
        <v>4591029</v>
      </c>
      <c r="L225" s="198"/>
      <c r="P225" s="264"/>
      <c r="Q225" s="264"/>
      <c r="R225" s="264"/>
    </row>
    <row r="226" spans="2:18" ht="30" customHeight="1">
      <c r="B226" s="197"/>
      <c r="C226" s="216">
        <v>10.4</v>
      </c>
      <c r="D226" s="224"/>
      <c r="E226" s="224"/>
      <c r="F226" s="224"/>
      <c r="G226" s="152" t="s">
        <v>73</v>
      </c>
      <c r="H226" s="158" t="s">
        <v>33</v>
      </c>
      <c r="I226" s="328">
        <v>28.92</v>
      </c>
      <c r="J226" s="338">
        <v>43293</v>
      </c>
      <c r="K226" s="357">
        <f t="shared" si="34"/>
        <v>1252034</v>
      </c>
      <c r="L226" s="198"/>
      <c r="P226" s="264"/>
      <c r="Q226" s="264"/>
      <c r="R226" s="264"/>
    </row>
    <row r="227" spans="2:18" ht="30" customHeight="1" thickBot="1">
      <c r="B227" s="197"/>
      <c r="C227" s="228" t="s">
        <v>23</v>
      </c>
      <c r="D227" s="229"/>
      <c r="E227" s="229"/>
      <c r="F227" s="229"/>
      <c r="G227" s="230"/>
      <c r="H227" s="231"/>
      <c r="I227" s="135"/>
      <c r="J227" s="306"/>
      <c r="K227" s="356">
        <f>SUM(K223:K226)</f>
        <v>18840401</v>
      </c>
      <c r="L227" s="198"/>
      <c r="P227" s="264"/>
      <c r="Q227" s="264"/>
      <c r="R227" s="264"/>
    </row>
    <row r="228" spans="2:18" ht="30" customHeight="1" thickBot="1">
      <c r="B228" s="197"/>
      <c r="C228" s="232">
        <v>11</v>
      </c>
      <c r="D228" s="377" t="s">
        <v>75</v>
      </c>
      <c r="E228" s="377"/>
      <c r="F228" s="377"/>
      <c r="G228" s="377"/>
      <c r="H228" s="377"/>
      <c r="I228" s="377"/>
      <c r="J228" s="377"/>
      <c r="K228" s="378"/>
      <c r="L228" s="198"/>
      <c r="Q228" s="264"/>
      <c r="R228" s="264"/>
    </row>
    <row r="229" spans="2:18" ht="30" customHeight="1">
      <c r="B229" s="197"/>
      <c r="C229" s="243">
        <v>11.1</v>
      </c>
      <c r="D229" s="233"/>
      <c r="E229" s="233"/>
      <c r="F229" s="233"/>
      <c r="G229" s="152" t="s">
        <v>76</v>
      </c>
      <c r="H229" s="158" t="s">
        <v>21</v>
      </c>
      <c r="I229" s="138">
        <v>107.4545</v>
      </c>
      <c r="J229" s="334">
        <v>24436</v>
      </c>
      <c r="K229" s="355">
        <f t="shared" ref="K229:K231" si="35">ROUND((+I229*J229),0)</f>
        <v>2625758</v>
      </c>
      <c r="L229" s="198"/>
      <c r="P229" s="264"/>
      <c r="Q229" s="264"/>
      <c r="R229" s="264"/>
    </row>
    <row r="230" spans="2:18" ht="30" customHeight="1">
      <c r="B230" s="197"/>
      <c r="C230" s="136">
        <v>11.2</v>
      </c>
      <c r="D230" s="233"/>
      <c r="E230" s="233"/>
      <c r="F230" s="233"/>
      <c r="G230" s="152" t="s">
        <v>77</v>
      </c>
      <c r="H230" s="158" t="s">
        <v>21</v>
      </c>
      <c r="I230" s="138">
        <v>93.135000000000019</v>
      </c>
      <c r="J230" s="334">
        <v>39723</v>
      </c>
      <c r="K230" s="355">
        <f t="shared" si="35"/>
        <v>3699602</v>
      </c>
      <c r="L230" s="198"/>
      <c r="P230" s="264"/>
      <c r="Q230" s="264"/>
      <c r="R230" s="264"/>
    </row>
    <row r="231" spans="2:18" ht="30" customHeight="1">
      <c r="B231" s="197"/>
      <c r="C231" s="157">
        <v>11.3</v>
      </c>
      <c r="D231" s="233"/>
      <c r="E231" s="233"/>
      <c r="F231" s="233"/>
      <c r="G231" s="161" t="s">
        <v>76</v>
      </c>
      <c r="H231" s="158" t="s">
        <v>33</v>
      </c>
      <c r="I231" s="138">
        <v>125</v>
      </c>
      <c r="J231" s="334">
        <v>22215</v>
      </c>
      <c r="K231" s="355">
        <f t="shared" si="35"/>
        <v>2776875</v>
      </c>
      <c r="L231" s="198"/>
      <c r="P231" s="264"/>
      <c r="Q231" s="264"/>
      <c r="R231" s="264"/>
    </row>
    <row r="232" spans="2:18" ht="30" customHeight="1" thickBot="1">
      <c r="B232" s="197"/>
      <c r="C232" s="228" t="s">
        <v>23</v>
      </c>
      <c r="D232" s="229"/>
      <c r="E232" s="229"/>
      <c r="F232" s="229"/>
      <c r="G232" s="230"/>
      <c r="H232" s="231"/>
      <c r="I232" s="135"/>
      <c r="J232" s="306"/>
      <c r="K232" s="356">
        <f>SUM(K229:K231)</f>
        <v>9102235</v>
      </c>
      <c r="L232" s="198"/>
      <c r="P232" s="264"/>
      <c r="Q232" s="264"/>
      <c r="R232" s="264"/>
    </row>
    <row r="233" spans="2:18" ht="30" customHeight="1" thickBot="1">
      <c r="B233" s="197"/>
      <c r="C233" s="232">
        <v>12</v>
      </c>
      <c r="D233" s="377" t="s">
        <v>79</v>
      </c>
      <c r="E233" s="377"/>
      <c r="F233" s="377"/>
      <c r="G233" s="377"/>
      <c r="H233" s="377"/>
      <c r="I233" s="377"/>
      <c r="J233" s="377"/>
      <c r="K233" s="378"/>
      <c r="L233" s="198"/>
      <c r="Q233" s="264"/>
      <c r="R233" s="264"/>
    </row>
    <row r="234" spans="2:18" ht="30" customHeight="1">
      <c r="B234" s="197"/>
      <c r="C234" s="243">
        <v>12.1</v>
      </c>
      <c r="D234" s="233"/>
      <c r="E234" s="233"/>
      <c r="F234" s="233"/>
      <c r="G234" s="152" t="s">
        <v>80</v>
      </c>
      <c r="H234" s="158" t="s">
        <v>71</v>
      </c>
      <c r="I234" s="138">
        <v>7</v>
      </c>
      <c r="J234" s="334">
        <v>22215</v>
      </c>
      <c r="K234" s="355">
        <f t="shared" ref="K234:K238" si="36">ROUND((+I234*J234),0)</f>
        <v>155505</v>
      </c>
      <c r="L234" s="198"/>
      <c r="P234" s="264"/>
      <c r="Q234" s="264"/>
      <c r="R234" s="264"/>
    </row>
    <row r="235" spans="2:18" ht="30" customHeight="1">
      <c r="B235" s="197"/>
      <c r="C235" s="136">
        <v>12.3</v>
      </c>
      <c r="D235" s="233"/>
      <c r="E235" s="233"/>
      <c r="F235" s="233"/>
      <c r="G235" s="152" t="s">
        <v>82</v>
      </c>
      <c r="H235" s="158" t="s">
        <v>33</v>
      </c>
      <c r="I235" s="138">
        <v>9.66</v>
      </c>
      <c r="J235" s="334">
        <v>48069</v>
      </c>
      <c r="K235" s="355">
        <f t="shared" si="36"/>
        <v>464347</v>
      </c>
      <c r="L235" s="198"/>
      <c r="P235" s="264"/>
      <c r="Q235" s="264"/>
      <c r="R235" s="264"/>
    </row>
    <row r="236" spans="2:18" ht="30" customHeight="1">
      <c r="B236" s="197"/>
      <c r="C236" s="136">
        <v>12.4</v>
      </c>
      <c r="D236" s="233"/>
      <c r="E236" s="233"/>
      <c r="F236" s="233"/>
      <c r="G236" s="152" t="s">
        <v>83</v>
      </c>
      <c r="H236" s="158" t="s">
        <v>33</v>
      </c>
      <c r="I236" s="138">
        <v>10.98</v>
      </c>
      <c r="J236" s="334">
        <v>82785</v>
      </c>
      <c r="K236" s="355">
        <f t="shared" si="36"/>
        <v>908979</v>
      </c>
      <c r="L236" s="198"/>
      <c r="P236" s="264"/>
      <c r="Q236" s="264"/>
      <c r="R236" s="264"/>
    </row>
    <row r="237" spans="2:18" ht="30" customHeight="1">
      <c r="B237" s="197"/>
      <c r="C237" s="136">
        <v>12.8</v>
      </c>
      <c r="D237" s="233"/>
      <c r="E237" s="233"/>
      <c r="F237" s="233"/>
      <c r="G237" s="152" t="s">
        <v>87</v>
      </c>
      <c r="H237" s="158" t="s">
        <v>120</v>
      </c>
      <c r="I237" s="138">
        <v>7</v>
      </c>
      <c r="J237" s="334">
        <v>46214</v>
      </c>
      <c r="K237" s="355">
        <f t="shared" si="36"/>
        <v>323498</v>
      </c>
      <c r="L237" s="198"/>
      <c r="P237" s="264"/>
      <c r="Q237" s="264"/>
      <c r="R237" s="264"/>
    </row>
    <row r="238" spans="2:18" ht="30" customHeight="1">
      <c r="B238" s="197"/>
      <c r="C238" s="136">
        <v>12.9</v>
      </c>
      <c r="D238" s="233"/>
      <c r="E238" s="233"/>
      <c r="F238" s="233"/>
      <c r="G238" s="152" t="s">
        <v>88</v>
      </c>
      <c r="H238" s="158" t="s">
        <v>33</v>
      </c>
      <c r="I238" s="138">
        <v>15.33</v>
      </c>
      <c r="J238" s="334">
        <v>29617</v>
      </c>
      <c r="K238" s="355">
        <f t="shared" si="36"/>
        <v>454029</v>
      </c>
      <c r="L238" s="198"/>
      <c r="P238" s="264"/>
      <c r="Q238" s="264"/>
      <c r="R238" s="264"/>
    </row>
    <row r="239" spans="2:18" ht="30" customHeight="1">
      <c r="B239" s="197"/>
      <c r="C239" s="136">
        <v>12.11</v>
      </c>
      <c r="D239" s="233"/>
      <c r="E239" s="233"/>
      <c r="F239" s="233"/>
      <c r="G239" s="165" t="s">
        <v>90</v>
      </c>
      <c r="H239" s="158" t="s">
        <v>33</v>
      </c>
      <c r="I239" s="138">
        <v>9.5200000000000014</v>
      </c>
      <c r="J239" s="334">
        <v>22123</v>
      </c>
      <c r="K239" s="355">
        <f t="shared" ref="K239" si="37">ROUND((+I239*J239),0)</f>
        <v>210611</v>
      </c>
      <c r="L239" s="198"/>
      <c r="P239" s="264"/>
      <c r="Q239" s="264"/>
      <c r="R239" s="264"/>
    </row>
    <row r="240" spans="2:18" ht="30" customHeight="1" thickBot="1">
      <c r="B240" s="197"/>
      <c r="C240" s="238" t="s">
        <v>23</v>
      </c>
      <c r="D240" s="239"/>
      <c r="E240" s="239"/>
      <c r="F240" s="239"/>
      <c r="G240" s="110"/>
      <c r="H240" s="205"/>
      <c r="I240" s="109"/>
      <c r="J240" s="307"/>
      <c r="K240" s="358">
        <f>SUM(K234:K239)</f>
        <v>2516969</v>
      </c>
      <c r="L240" s="198"/>
      <c r="P240" s="264"/>
      <c r="Q240" s="264"/>
      <c r="R240" s="264"/>
    </row>
    <row r="241" spans="2:18" ht="30" customHeight="1">
      <c r="B241" s="197"/>
      <c r="C241" s="240">
        <v>13</v>
      </c>
      <c r="D241" s="379" t="s">
        <v>99</v>
      </c>
      <c r="E241" s="379"/>
      <c r="F241" s="379"/>
      <c r="G241" s="379"/>
      <c r="H241" s="379"/>
      <c r="I241" s="379"/>
      <c r="J241" s="379"/>
      <c r="K241" s="380"/>
      <c r="L241" s="198"/>
      <c r="Q241" s="264"/>
      <c r="R241" s="264"/>
    </row>
    <row r="242" spans="2:18" ht="30" customHeight="1">
      <c r="B242" s="197"/>
      <c r="C242" s="136">
        <v>13.6</v>
      </c>
      <c r="D242" s="205"/>
      <c r="E242" s="205"/>
      <c r="F242" s="205"/>
      <c r="G242" s="169" t="s">
        <v>114</v>
      </c>
      <c r="H242" s="133" t="s">
        <v>71</v>
      </c>
      <c r="I242" s="138">
        <v>7</v>
      </c>
      <c r="J242" s="334">
        <v>504679</v>
      </c>
      <c r="K242" s="359">
        <f t="shared" ref="K242" si="38">ROUND((+I242*J242),0)</f>
        <v>3532753</v>
      </c>
      <c r="L242" s="198"/>
      <c r="P242" s="264"/>
      <c r="Q242" s="264"/>
      <c r="R242" s="264"/>
    </row>
    <row r="243" spans="2:18" ht="30" customHeight="1">
      <c r="B243" s="197"/>
      <c r="C243" s="241" t="s">
        <v>23</v>
      </c>
      <c r="D243" s="239"/>
      <c r="E243" s="239"/>
      <c r="F243" s="239"/>
      <c r="G243" s="110"/>
      <c r="H243" s="205"/>
      <c r="I243" s="109"/>
      <c r="J243" s="307"/>
      <c r="K243" s="358">
        <f>SUM(K242:K242)</f>
        <v>3532753</v>
      </c>
      <c r="L243" s="198"/>
      <c r="P243" s="264"/>
      <c r="Q243" s="264"/>
      <c r="R243" s="264"/>
    </row>
    <row r="244" spans="2:18" ht="30" customHeight="1">
      <c r="B244" s="197"/>
      <c r="C244" s="371" t="s">
        <v>121</v>
      </c>
      <c r="D244" s="372"/>
      <c r="E244" s="372"/>
      <c r="F244" s="372"/>
      <c r="G244" s="372"/>
      <c r="H244" s="372"/>
      <c r="I244" s="372"/>
      <c r="J244" s="372"/>
      <c r="K244" s="360">
        <f>+K243+K240+K232+K227+K221+K215+K208+K199+K196+K191+K181+K185+K204</f>
        <v>327722034</v>
      </c>
      <c r="L244" s="198"/>
      <c r="N244" s="189">
        <v>334450657.56779999</v>
      </c>
      <c r="O244" s="249">
        <f>+K244-N244</f>
        <v>-6728623.5677999854</v>
      </c>
      <c r="P244" s="264"/>
      <c r="Q244" s="264"/>
      <c r="R244" s="264"/>
    </row>
    <row r="245" spans="2:18" ht="30" customHeight="1">
      <c r="B245" s="197"/>
      <c r="C245" s="151" t="s">
        <v>122</v>
      </c>
      <c r="D245" s="381" t="s">
        <v>123</v>
      </c>
      <c r="E245" s="381"/>
      <c r="F245" s="381"/>
      <c r="G245" s="381"/>
      <c r="H245" s="381"/>
      <c r="I245" s="381"/>
      <c r="J245" s="381"/>
      <c r="K245" s="381"/>
      <c r="L245" s="198"/>
      <c r="Q245" s="264"/>
      <c r="R245" s="264"/>
    </row>
    <row r="246" spans="2:18" ht="30" customHeight="1">
      <c r="B246" s="197"/>
      <c r="C246" s="382" t="s">
        <v>19</v>
      </c>
      <c r="D246" s="383"/>
      <c r="E246" s="383"/>
      <c r="F246" s="383"/>
      <c r="G246" s="383"/>
      <c r="H246" s="383"/>
      <c r="I246" s="383"/>
      <c r="J246" s="383"/>
      <c r="K246" s="384"/>
      <c r="L246" s="198"/>
      <c r="Q246" s="264"/>
      <c r="R246" s="264"/>
    </row>
    <row r="247" spans="2:18" ht="30" customHeight="1">
      <c r="B247" s="197"/>
      <c r="C247" s="243">
        <v>1.1000000000000001</v>
      </c>
      <c r="D247" s="226"/>
      <c r="E247" s="226"/>
      <c r="F247" s="226"/>
      <c r="G247" s="341" t="s">
        <v>118</v>
      </c>
      <c r="H247" s="342" t="s">
        <v>21</v>
      </c>
      <c r="I247" s="343">
        <v>203.91549999999998</v>
      </c>
      <c r="J247" s="344">
        <v>15887</v>
      </c>
      <c r="K247" s="361">
        <f t="shared" ref="K247:K248" si="39">ROUND((+I247*J247),0)</f>
        <v>3239606</v>
      </c>
      <c r="L247" s="198"/>
      <c r="P247" s="264"/>
      <c r="Q247" s="264"/>
      <c r="R247" s="264"/>
    </row>
    <row r="248" spans="2:18" ht="30" customHeight="1">
      <c r="B248" s="197"/>
      <c r="C248" s="244">
        <v>1.2</v>
      </c>
      <c r="D248" s="205"/>
      <c r="E248" s="205"/>
      <c r="F248" s="205"/>
      <c r="G248" s="152" t="s">
        <v>109</v>
      </c>
      <c r="H248" s="158" t="s">
        <v>21</v>
      </c>
      <c r="I248" s="153">
        <v>203.91549999999998</v>
      </c>
      <c r="J248" s="336">
        <v>12816</v>
      </c>
      <c r="K248" s="361">
        <f t="shared" si="39"/>
        <v>2613381</v>
      </c>
      <c r="L248" s="198"/>
      <c r="P248" s="264"/>
      <c r="Q248" s="264"/>
      <c r="R248" s="264"/>
    </row>
    <row r="249" spans="2:18" ht="30" customHeight="1" thickBot="1">
      <c r="B249" s="197"/>
      <c r="C249" s="206" t="s">
        <v>23</v>
      </c>
      <c r="D249" s="207"/>
      <c r="E249" s="207"/>
      <c r="F249" s="207"/>
      <c r="G249" s="142"/>
      <c r="H249" s="207"/>
      <c r="I249" s="141"/>
      <c r="J249" s="303"/>
      <c r="K249" s="356">
        <f>SUM(K247:K248)</f>
        <v>5852987</v>
      </c>
      <c r="L249" s="198"/>
      <c r="P249" s="264"/>
      <c r="Q249" s="264"/>
      <c r="R249" s="264"/>
    </row>
    <row r="250" spans="2:18" ht="30" customHeight="1" thickBot="1">
      <c r="B250" s="197"/>
      <c r="C250" s="208">
        <v>2</v>
      </c>
      <c r="D250" s="373" t="s">
        <v>24</v>
      </c>
      <c r="E250" s="373"/>
      <c r="F250" s="373"/>
      <c r="G250" s="373"/>
      <c r="H250" s="373"/>
      <c r="I250" s="373"/>
      <c r="J250" s="373"/>
      <c r="K250" s="374"/>
      <c r="L250" s="198"/>
      <c r="Q250" s="264"/>
      <c r="R250" s="264"/>
    </row>
    <row r="251" spans="2:18" ht="30" customHeight="1">
      <c r="B251" s="197"/>
      <c r="C251" s="243">
        <v>2.2000000000000002</v>
      </c>
      <c r="D251" s="205"/>
      <c r="E251" s="205"/>
      <c r="F251" s="205"/>
      <c r="G251" s="173" t="s">
        <v>27</v>
      </c>
      <c r="H251" s="251" t="s">
        <v>26</v>
      </c>
      <c r="I251" s="174">
        <v>63.200640000000007</v>
      </c>
      <c r="J251" s="345">
        <v>59633</v>
      </c>
      <c r="K251" s="355">
        <f t="shared" ref="K251:K252" si="40">ROUND((+I251*J251),0)</f>
        <v>3768844</v>
      </c>
      <c r="L251" s="198"/>
      <c r="P251" s="264"/>
      <c r="Q251" s="264"/>
      <c r="R251" s="264"/>
    </row>
    <row r="252" spans="2:18" ht="30" customHeight="1">
      <c r="B252" s="197"/>
      <c r="C252" s="136">
        <v>2.2999999999999998</v>
      </c>
      <c r="D252" s="205"/>
      <c r="E252" s="205"/>
      <c r="F252" s="205"/>
      <c r="G252" s="178" t="s">
        <v>110</v>
      </c>
      <c r="H252" s="133" t="s">
        <v>26</v>
      </c>
      <c r="I252" s="175">
        <v>22.692800000000005</v>
      </c>
      <c r="J252" s="334">
        <v>116111</v>
      </c>
      <c r="K252" s="355">
        <f t="shared" si="40"/>
        <v>2634884</v>
      </c>
      <c r="L252" s="198"/>
      <c r="P252" s="264"/>
      <c r="Q252" s="264"/>
      <c r="R252" s="264"/>
    </row>
    <row r="253" spans="2:18" ht="30" customHeight="1" thickBot="1">
      <c r="B253" s="197"/>
      <c r="C253" s="206" t="s">
        <v>23</v>
      </c>
      <c r="D253" s="209"/>
      <c r="E253" s="210"/>
      <c r="F253" s="209"/>
      <c r="G253" s="209"/>
      <c r="H253" s="209"/>
      <c r="I253" s="139"/>
      <c r="J253" s="300"/>
      <c r="K253" s="356">
        <f>SUM(K251:K252)</f>
        <v>6403728</v>
      </c>
      <c r="L253" s="198"/>
      <c r="Q253" s="264"/>
      <c r="R253" s="264"/>
    </row>
    <row r="254" spans="2:18" ht="30" customHeight="1" thickBot="1">
      <c r="B254" s="197"/>
      <c r="C254" s="211">
        <v>3</v>
      </c>
      <c r="D254" s="373" t="s">
        <v>30</v>
      </c>
      <c r="E254" s="373"/>
      <c r="F254" s="373"/>
      <c r="G254" s="373"/>
      <c r="H254" s="373"/>
      <c r="I254" s="373"/>
      <c r="J254" s="373"/>
      <c r="K254" s="374"/>
      <c r="L254" s="198"/>
      <c r="Q254" s="264"/>
      <c r="R254" s="264"/>
    </row>
    <row r="255" spans="2:18" ht="30" customHeight="1">
      <c r="B255" s="197"/>
      <c r="C255" s="243">
        <v>3.1</v>
      </c>
      <c r="D255" s="205"/>
      <c r="E255" s="205"/>
      <c r="F255" s="205"/>
      <c r="G255" s="152" t="s">
        <v>31</v>
      </c>
      <c r="H255" s="158" t="s">
        <v>26</v>
      </c>
      <c r="I255" s="156">
        <v>8.4960000000000004</v>
      </c>
      <c r="J255" s="334">
        <v>1192923</v>
      </c>
      <c r="K255" s="355">
        <f t="shared" ref="K255:K258" si="41">ROUND((+I255*J255),0)</f>
        <v>10135074</v>
      </c>
      <c r="L255" s="198"/>
      <c r="P255" s="264"/>
      <c r="Q255" s="264"/>
      <c r="R255" s="264"/>
    </row>
    <row r="256" spans="2:18" ht="30" customHeight="1">
      <c r="B256" s="197"/>
      <c r="C256" s="136">
        <v>3.2</v>
      </c>
      <c r="D256" s="212"/>
      <c r="E256" s="212"/>
      <c r="F256" s="212"/>
      <c r="G256" s="152" t="s">
        <v>32</v>
      </c>
      <c r="H256" s="158" t="s">
        <v>33</v>
      </c>
      <c r="I256" s="159">
        <v>61.84</v>
      </c>
      <c r="J256" s="334">
        <v>256416</v>
      </c>
      <c r="K256" s="355">
        <f t="shared" si="41"/>
        <v>15856765</v>
      </c>
      <c r="L256" s="198"/>
      <c r="P256" s="264"/>
      <c r="Q256" s="264"/>
      <c r="R256" s="264"/>
    </row>
    <row r="257" spans="2:18" ht="30" customHeight="1">
      <c r="B257" s="197"/>
      <c r="C257" s="136">
        <v>3.3</v>
      </c>
      <c r="D257" s="205"/>
      <c r="E257" s="205"/>
      <c r="F257" s="205"/>
      <c r="G257" s="152" t="s">
        <v>34</v>
      </c>
      <c r="H257" s="158" t="s">
        <v>21</v>
      </c>
      <c r="I257" s="153">
        <v>24.736000000000001</v>
      </c>
      <c r="J257" s="334">
        <v>67360</v>
      </c>
      <c r="K257" s="355">
        <f t="shared" si="41"/>
        <v>1666217</v>
      </c>
      <c r="L257" s="198"/>
      <c r="P257" s="264"/>
      <c r="Q257" s="264"/>
      <c r="R257" s="264"/>
    </row>
    <row r="258" spans="2:18" ht="30" customHeight="1">
      <c r="B258" s="197"/>
      <c r="C258" s="136">
        <v>3.5</v>
      </c>
      <c r="D258" s="205"/>
      <c r="E258" s="205"/>
      <c r="F258" s="205"/>
      <c r="G258" s="152" t="s">
        <v>35</v>
      </c>
      <c r="H258" s="158" t="s">
        <v>26</v>
      </c>
      <c r="I258" s="156">
        <v>4.2480000000000002</v>
      </c>
      <c r="J258" s="334">
        <v>840944</v>
      </c>
      <c r="K258" s="355">
        <f t="shared" si="41"/>
        <v>3572330</v>
      </c>
      <c r="L258" s="198"/>
      <c r="P258" s="264"/>
      <c r="Q258" s="264"/>
      <c r="R258" s="264"/>
    </row>
    <row r="259" spans="2:18" ht="30" customHeight="1" thickBot="1">
      <c r="B259" s="197"/>
      <c r="C259" s="213" t="s">
        <v>23</v>
      </c>
      <c r="D259" s="214"/>
      <c r="E259" s="214"/>
      <c r="F259" s="214"/>
      <c r="G259" s="143"/>
      <c r="H259" s="214"/>
      <c r="I259" s="139"/>
      <c r="J259" s="304"/>
      <c r="K259" s="356">
        <f>SUM(K255:K258)</f>
        <v>31230386</v>
      </c>
      <c r="L259" s="198"/>
      <c r="P259" s="264"/>
      <c r="Q259" s="264"/>
      <c r="R259" s="264"/>
    </row>
    <row r="260" spans="2:18" ht="30" customHeight="1" thickBot="1">
      <c r="B260" s="197"/>
      <c r="C260" s="211">
        <v>4</v>
      </c>
      <c r="D260" s="373" t="s">
        <v>36</v>
      </c>
      <c r="E260" s="373"/>
      <c r="F260" s="373"/>
      <c r="G260" s="373"/>
      <c r="H260" s="373"/>
      <c r="I260" s="373"/>
      <c r="J260" s="373"/>
      <c r="K260" s="374"/>
      <c r="L260" s="198"/>
      <c r="Q260" s="264"/>
      <c r="R260" s="264"/>
    </row>
    <row r="261" spans="2:18" ht="30" customHeight="1">
      <c r="B261" s="197"/>
      <c r="C261" s="243">
        <v>4.0999999999999996</v>
      </c>
      <c r="D261" s="205"/>
      <c r="E261" s="205"/>
      <c r="F261" s="205"/>
      <c r="G261" s="152" t="s">
        <v>37</v>
      </c>
      <c r="H261" s="158" t="s">
        <v>33</v>
      </c>
      <c r="I261" s="160">
        <v>61.84</v>
      </c>
      <c r="J261" s="334">
        <v>266586</v>
      </c>
      <c r="K261" s="355">
        <f t="shared" ref="K261:K263" si="42">ROUND((+I261*J261),0)</f>
        <v>16485678</v>
      </c>
      <c r="L261" s="198"/>
      <c r="P261" s="264"/>
      <c r="Q261" s="264"/>
      <c r="R261" s="264"/>
    </row>
    <row r="262" spans="2:18" ht="30" customHeight="1">
      <c r="B262" s="197"/>
      <c r="C262" s="136">
        <v>4.2</v>
      </c>
      <c r="D262" s="205"/>
      <c r="E262" s="205"/>
      <c r="F262" s="205"/>
      <c r="G262" s="152" t="s">
        <v>38</v>
      </c>
      <c r="H262" s="158" t="s">
        <v>33</v>
      </c>
      <c r="I262" s="153">
        <v>30</v>
      </c>
      <c r="J262" s="334">
        <v>338636</v>
      </c>
      <c r="K262" s="355">
        <f t="shared" si="42"/>
        <v>10159080</v>
      </c>
      <c r="L262" s="198"/>
      <c r="P262" s="264"/>
      <c r="Q262" s="264"/>
      <c r="R262" s="264"/>
    </row>
    <row r="263" spans="2:18" ht="30" customHeight="1">
      <c r="B263" s="197"/>
      <c r="C263" s="136">
        <v>4.4000000000000004</v>
      </c>
      <c r="D263" s="205"/>
      <c r="E263" s="205"/>
      <c r="F263" s="205"/>
      <c r="G263" s="161" t="s">
        <v>119</v>
      </c>
      <c r="H263" s="158" t="s">
        <v>33</v>
      </c>
      <c r="I263" s="153">
        <v>61.839999999999996</v>
      </c>
      <c r="J263" s="334">
        <v>68765</v>
      </c>
      <c r="K263" s="355">
        <f t="shared" si="42"/>
        <v>4252428</v>
      </c>
      <c r="L263" s="198"/>
      <c r="P263" s="264"/>
      <c r="Q263" s="264"/>
      <c r="R263" s="264"/>
    </row>
    <row r="264" spans="2:18" ht="30" customHeight="1" thickBot="1">
      <c r="B264" s="197"/>
      <c r="C264" s="206" t="s">
        <v>23</v>
      </c>
      <c r="D264" s="215"/>
      <c r="E264" s="215"/>
      <c r="F264" s="215"/>
      <c r="G264" s="142"/>
      <c r="H264" s="207"/>
      <c r="I264" s="139"/>
      <c r="J264" s="303"/>
      <c r="K264" s="356">
        <f>SUM(K261:K263)</f>
        <v>30897186</v>
      </c>
      <c r="L264" s="198"/>
      <c r="P264" s="264"/>
      <c r="Q264" s="264"/>
      <c r="R264" s="264"/>
    </row>
    <row r="265" spans="2:18" ht="30" customHeight="1" thickBot="1">
      <c r="B265" s="197"/>
      <c r="C265" s="211">
        <v>5</v>
      </c>
      <c r="D265" s="373" t="s">
        <v>43</v>
      </c>
      <c r="E265" s="373"/>
      <c r="F265" s="373"/>
      <c r="G265" s="373"/>
      <c r="H265" s="373"/>
      <c r="I265" s="373"/>
      <c r="J265" s="373"/>
      <c r="K265" s="374"/>
      <c r="L265" s="198"/>
      <c r="Q265" s="264"/>
      <c r="R265" s="264"/>
    </row>
    <row r="266" spans="2:18" ht="30" customHeight="1">
      <c r="B266" s="197"/>
      <c r="C266" s="244">
        <v>5.0999999999999996</v>
      </c>
      <c r="D266" s="205"/>
      <c r="E266" s="205"/>
      <c r="F266" s="205"/>
      <c r="G266" s="152" t="s">
        <v>44</v>
      </c>
      <c r="H266" s="158" t="s">
        <v>45</v>
      </c>
      <c r="I266" s="156">
        <v>3918.3244999999993</v>
      </c>
      <c r="J266" s="334">
        <v>9812</v>
      </c>
      <c r="K266" s="355">
        <f t="shared" ref="K266" si="43">ROUND((+I266*J266),0)</f>
        <v>38446600</v>
      </c>
      <c r="L266" s="198"/>
      <c r="P266" s="264"/>
      <c r="Q266" s="264"/>
      <c r="R266" s="264"/>
    </row>
    <row r="267" spans="2:18" ht="30" customHeight="1" thickBot="1">
      <c r="B267" s="197"/>
      <c r="C267" s="206" t="s">
        <v>23</v>
      </c>
      <c r="D267" s="215"/>
      <c r="E267" s="215"/>
      <c r="F267" s="215"/>
      <c r="G267" s="142"/>
      <c r="H267" s="207"/>
      <c r="I267" s="139"/>
      <c r="J267" s="303"/>
      <c r="K267" s="356">
        <f>SUM(K266:K266)</f>
        <v>38446600</v>
      </c>
      <c r="L267" s="198"/>
      <c r="Q267" s="264"/>
      <c r="R267" s="264"/>
    </row>
    <row r="268" spans="2:18" ht="30" customHeight="1" thickBot="1">
      <c r="B268" s="197"/>
      <c r="C268" s="211">
        <v>6</v>
      </c>
      <c r="D268" s="373" t="s">
        <v>46</v>
      </c>
      <c r="E268" s="373"/>
      <c r="F268" s="373"/>
      <c r="G268" s="373"/>
      <c r="H268" s="373"/>
      <c r="I268" s="373"/>
      <c r="J268" s="373"/>
      <c r="K268" s="374"/>
      <c r="L268" s="198"/>
      <c r="Q268" s="264"/>
      <c r="R268" s="264"/>
    </row>
    <row r="269" spans="2:18" ht="30" customHeight="1">
      <c r="B269" s="197"/>
      <c r="C269" s="243">
        <v>6.1</v>
      </c>
      <c r="D269" s="205"/>
      <c r="E269" s="205"/>
      <c r="F269" s="205"/>
      <c r="G269" s="161" t="s">
        <v>47</v>
      </c>
      <c r="H269" s="158" t="s">
        <v>21</v>
      </c>
      <c r="I269" s="153">
        <v>397.83000000000004</v>
      </c>
      <c r="J269" s="334">
        <v>111230</v>
      </c>
      <c r="K269" s="355">
        <f t="shared" ref="K269:K271" si="44">ROUND((+I269*J269),0)</f>
        <v>44250631</v>
      </c>
      <c r="L269" s="198"/>
      <c r="P269" s="264"/>
      <c r="Q269" s="264"/>
      <c r="R269" s="264"/>
    </row>
    <row r="270" spans="2:18" ht="30" customHeight="1">
      <c r="B270" s="197"/>
      <c r="C270" s="216">
        <v>6.2</v>
      </c>
      <c r="D270" s="205"/>
      <c r="E270" s="205"/>
      <c r="F270" s="205"/>
      <c r="G270" s="152" t="s">
        <v>112</v>
      </c>
      <c r="H270" s="158" t="s">
        <v>33</v>
      </c>
      <c r="I270" s="153">
        <v>72</v>
      </c>
      <c r="J270" s="334">
        <v>186323</v>
      </c>
      <c r="K270" s="355">
        <f t="shared" si="44"/>
        <v>13415256</v>
      </c>
      <c r="L270" s="198"/>
      <c r="P270" s="264"/>
      <c r="Q270" s="264"/>
      <c r="R270" s="264"/>
    </row>
    <row r="271" spans="2:18" ht="30" customHeight="1">
      <c r="B271" s="197"/>
      <c r="C271" s="136">
        <v>6.3</v>
      </c>
      <c r="D271" s="205"/>
      <c r="E271" s="205"/>
      <c r="F271" s="205"/>
      <c r="G271" s="318" t="s">
        <v>49</v>
      </c>
      <c r="H271" s="319" t="s">
        <v>33</v>
      </c>
      <c r="I271" s="162">
        <v>23.68</v>
      </c>
      <c r="J271" s="334">
        <v>84069</v>
      </c>
      <c r="K271" s="355">
        <f t="shared" si="44"/>
        <v>1990754</v>
      </c>
      <c r="L271" s="198"/>
      <c r="P271" s="264"/>
      <c r="Q271" s="264"/>
      <c r="R271" s="264"/>
    </row>
    <row r="272" spans="2:18" ht="30" customHeight="1" thickBot="1">
      <c r="B272" s="197"/>
      <c r="C272" s="206" t="s">
        <v>23</v>
      </c>
      <c r="D272" s="217"/>
      <c r="E272" s="217"/>
      <c r="F272" s="217"/>
      <c r="G272" s="218"/>
      <c r="H272" s="219"/>
      <c r="I272" s="109"/>
      <c r="J272" s="305"/>
      <c r="K272" s="356">
        <f>SUM(K269:K271)</f>
        <v>59656641</v>
      </c>
      <c r="L272" s="198"/>
      <c r="P272" s="264"/>
      <c r="Q272" s="264"/>
      <c r="R272" s="264"/>
    </row>
    <row r="273" spans="2:18" ht="30" customHeight="1" thickBot="1">
      <c r="B273" s="197"/>
      <c r="C273" s="211">
        <v>7</v>
      </c>
      <c r="D273" s="373" t="s">
        <v>50</v>
      </c>
      <c r="E273" s="373"/>
      <c r="F273" s="373"/>
      <c r="G273" s="373"/>
      <c r="H273" s="373"/>
      <c r="I273" s="373"/>
      <c r="J273" s="373"/>
      <c r="K273" s="374"/>
      <c r="L273" s="198"/>
      <c r="Q273" s="264"/>
      <c r="R273" s="264"/>
    </row>
    <row r="274" spans="2:18" ht="30" customHeight="1">
      <c r="B274" s="197"/>
      <c r="C274" s="246">
        <v>7.1</v>
      </c>
      <c r="D274" s="205"/>
      <c r="E274" s="205"/>
      <c r="F274" s="205"/>
      <c r="G274" s="220" t="s">
        <v>51</v>
      </c>
      <c r="H274" s="158" t="s">
        <v>21</v>
      </c>
      <c r="I274" s="134">
        <v>397.83000000000004</v>
      </c>
      <c r="J274" s="334">
        <v>49888</v>
      </c>
      <c r="K274" s="355">
        <f t="shared" ref="K274:K275" si="45">ROUND((+I274*J274),0)</f>
        <v>19846943</v>
      </c>
      <c r="L274" s="198"/>
      <c r="P274" s="264"/>
      <c r="Q274" s="264"/>
      <c r="R274" s="264"/>
    </row>
    <row r="275" spans="2:18" ht="30" customHeight="1">
      <c r="B275" s="197"/>
      <c r="C275" s="157">
        <v>7.3</v>
      </c>
      <c r="D275" s="205"/>
      <c r="E275" s="205"/>
      <c r="F275" s="205"/>
      <c r="G275" s="220" t="s">
        <v>53</v>
      </c>
      <c r="H275" s="158" t="s">
        <v>33</v>
      </c>
      <c r="I275" s="134">
        <v>125</v>
      </c>
      <c r="J275" s="334">
        <v>32193</v>
      </c>
      <c r="K275" s="355">
        <f t="shared" si="45"/>
        <v>4024125</v>
      </c>
      <c r="L275" s="198"/>
      <c r="P275" s="264"/>
      <c r="Q275" s="264"/>
      <c r="R275" s="264"/>
    </row>
    <row r="276" spans="2:18" ht="30" customHeight="1" thickBot="1">
      <c r="B276" s="197"/>
      <c r="C276" s="206" t="s">
        <v>23</v>
      </c>
      <c r="D276" s="217"/>
      <c r="E276" s="217"/>
      <c r="F276" s="217"/>
      <c r="G276" s="218"/>
      <c r="H276" s="219"/>
      <c r="I276" s="109"/>
      <c r="J276" s="305"/>
      <c r="K276" s="356">
        <f>SUM(K274:K275)</f>
        <v>23871068</v>
      </c>
      <c r="L276" s="198"/>
      <c r="P276" s="264"/>
      <c r="Q276" s="264"/>
      <c r="R276" s="264"/>
    </row>
    <row r="277" spans="2:18" ht="30" customHeight="1" thickBot="1">
      <c r="B277" s="197"/>
      <c r="C277" s="211">
        <v>8</v>
      </c>
      <c r="D277" s="373" t="s">
        <v>54</v>
      </c>
      <c r="E277" s="373"/>
      <c r="F277" s="373"/>
      <c r="G277" s="373"/>
      <c r="H277" s="373"/>
      <c r="I277" s="373"/>
      <c r="J277" s="373"/>
      <c r="K277" s="374"/>
      <c r="L277" s="198"/>
      <c r="Q277" s="264"/>
      <c r="R277" s="264"/>
    </row>
    <row r="278" spans="2:18" ht="30" customHeight="1">
      <c r="B278" s="197"/>
      <c r="C278" s="243">
        <v>8.1</v>
      </c>
      <c r="D278" s="205"/>
      <c r="E278" s="205"/>
      <c r="F278" s="205"/>
      <c r="G278" s="152" t="s">
        <v>55</v>
      </c>
      <c r="H278" s="158" t="s">
        <v>21</v>
      </c>
      <c r="I278" s="134">
        <v>275.4522</v>
      </c>
      <c r="J278" s="334">
        <v>119623</v>
      </c>
      <c r="K278" s="355">
        <f t="shared" ref="K278:K281" si="46">ROUND((+I278*J278),0)</f>
        <v>32950419</v>
      </c>
      <c r="L278" s="198"/>
      <c r="P278" s="264"/>
      <c r="Q278" s="264"/>
      <c r="R278" s="264"/>
    </row>
    <row r="279" spans="2:18" ht="30" customHeight="1">
      <c r="B279" s="197"/>
      <c r="C279" s="136">
        <v>8.1999999999999993</v>
      </c>
      <c r="D279" s="205"/>
      <c r="E279" s="205"/>
      <c r="F279" s="205"/>
      <c r="G279" s="152" t="s">
        <v>56</v>
      </c>
      <c r="H279" s="158" t="s">
        <v>33</v>
      </c>
      <c r="I279" s="134">
        <v>22.34</v>
      </c>
      <c r="J279" s="334">
        <v>132408</v>
      </c>
      <c r="K279" s="355">
        <f t="shared" si="46"/>
        <v>2957995</v>
      </c>
      <c r="L279" s="198"/>
      <c r="P279" s="264"/>
      <c r="Q279" s="264"/>
      <c r="R279" s="264"/>
    </row>
    <row r="280" spans="2:18" ht="30" customHeight="1">
      <c r="B280" s="197"/>
      <c r="C280" s="136">
        <v>8.3000000000000007</v>
      </c>
      <c r="D280" s="205"/>
      <c r="E280" s="205"/>
      <c r="F280" s="205"/>
      <c r="G280" s="152" t="s">
        <v>57</v>
      </c>
      <c r="H280" s="158" t="s">
        <v>33</v>
      </c>
      <c r="I280" s="134">
        <v>266.28000000000003</v>
      </c>
      <c r="J280" s="334">
        <v>44191</v>
      </c>
      <c r="K280" s="355">
        <f t="shared" si="46"/>
        <v>11767179</v>
      </c>
      <c r="L280" s="198"/>
      <c r="P280" s="264"/>
      <c r="Q280" s="264"/>
      <c r="R280" s="264"/>
    </row>
    <row r="281" spans="2:18" ht="30" customHeight="1">
      <c r="B281" s="197"/>
      <c r="C281" s="157">
        <v>8.6</v>
      </c>
      <c r="D281" s="205"/>
      <c r="E281" s="205"/>
      <c r="F281" s="205"/>
      <c r="G281" s="163" t="s">
        <v>60</v>
      </c>
      <c r="H281" s="158" t="s">
        <v>21</v>
      </c>
      <c r="I281" s="134">
        <v>198.30719999999999</v>
      </c>
      <c r="J281" s="334">
        <v>97045</v>
      </c>
      <c r="K281" s="355">
        <f t="shared" si="46"/>
        <v>19244722</v>
      </c>
      <c r="L281" s="198"/>
      <c r="P281" s="264"/>
      <c r="Q281" s="264"/>
      <c r="R281" s="264"/>
    </row>
    <row r="282" spans="2:18" ht="30" customHeight="1" thickBot="1">
      <c r="B282" s="197"/>
      <c r="C282" s="206" t="s">
        <v>23</v>
      </c>
      <c r="D282" s="217"/>
      <c r="E282" s="217"/>
      <c r="F282" s="217"/>
      <c r="G282" s="218"/>
      <c r="H282" s="219"/>
      <c r="I282" s="109"/>
      <c r="J282" s="305"/>
      <c r="K282" s="356">
        <f>SUM(K278:K281)</f>
        <v>66920315</v>
      </c>
      <c r="L282" s="198"/>
      <c r="P282" s="264"/>
      <c r="Q282" s="264"/>
      <c r="R282" s="264"/>
    </row>
    <row r="283" spans="2:18" ht="30" customHeight="1" thickBot="1">
      <c r="B283" s="197"/>
      <c r="C283" s="211">
        <v>9</v>
      </c>
      <c r="D283" s="373" t="s">
        <v>61</v>
      </c>
      <c r="E283" s="373"/>
      <c r="F283" s="373"/>
      <c r="G283" s="373"/>
      <c r="H283" s="373"/>
      <c r="I283" s="373"/>
      <c r="J283" s="373"/>
      <c r="K283" s="374"/>
      <c r="L283" s="198"/>
      <c r="Q283" s="264"/>
      <c r="R283" s="264"/>
    </row>
    <row r="284" spans="2:18" ht="30" customHeight="1">
      <c r="B284" s="197"/>
      <c r="C284" s="247">
        <v>9.1</v>
      </c>
      <c r="D284" s="205"/>
      <c r="E284" s="205"/>
      <c r="F284" s="205"/>
      <c r="G284" s="152" t="s">
        <v>113</v>
      </c>
      <c r="H284" s="158" t="s">
        <v>21</v>
      </c>
      <c r="I284" s="134">
        <v>203.91549999999998</v>
      </c>
      <c r="J284" s="339">
        <v>105839</v>
      </c>
      <c r="K284" s="355">
        <f t="shared" ref="K284:K287" si="47">ROUND((+I284*J284),0)</f>
        <v>21582213</v>
      </c>
      <c r="L284" s="198"/>
      <c r="P284" s="264"/>
      <c r="Q284" s="264"/>
      <c r="R284" s="264"/>
    </row>
    <row r="285" spans="2:18" ht="30" customHeight="1">
      <c r="B285" s="197"/>
      <c r="C285" s="248">
        <v>9.1999999999999993</v>
      </c>
      <c r="D285" s="205"/>
      <c r="E285" s="205"/>
      <c r="F285" s="205"/>
      <c r="G285" s="152" t="s">
        <v>63</v>
      </c>
      <c r="H285" s="158" t="s">
        <v>21</v>
      </c>
      <c r="I285" s="134">
        <v>203.91549999999998</v>
      </c>
      <c r="J285" s="339">
        <v>48004</v>
      </c>
      <c r="K285" s="355">
        <f t="shared" si="47"/>
        <v>9788760</v>
      </c>
      <c r="L285" s="198"/>
      <c r="P285" s="264"/>
      <c r="Q285" s="264"/>
      <c r="R285" s="264"/>
    </row>
    <row r="286" spans="2:18" ht="30" customHeight="1">
      <c r="B286" s="197"/>
      <c r="C286" s="136">
        <v>9.3000000000000007</v>
      </c>
      <c r="D286" s="205"/>
      <c r="E286" s="205"/>
      <c r="F286" s="205"/>
      <c r="G286" s="152" t="s">
        <v>64</v>
      </c>
      <c r="H286" s="158" t="s">
        <v>21</v>
      </c>
      <c r="I286" s="134">
        <v>203.91549999999998</v>
      </c>
      <c r="J286" s="339">
        <v>127362</v>
      </c>
      <c r="K286" s="355">
        <f t="shared" si="47"/>
        <v>25971086</v>
      </c>
      <c r="L286" s="198"/>
      <c r="P286" s="264"/>
      <c r="Q286" s="264"/>
      <c r="R286" s="264"/>
    </row>
    <row r="287" spans="2:18" ht="30" customHeight="1">
      <c r="B287" s="197"/>
      <c r="C287" s="136">
        <v>9.4</v>
      </c>
      <c r="D287" s="205"/>
      <c r="E287" s="205"/>
      <c r="F287" s="205"/>
      <c r="G287" s="152" t="s">
        <v>65</v>
      </c>
      <c r="H287" s="158" t="s">
        <v>33</v>
      </c>
      <c r="I287" s="134">
        <v>81.06</v>
      </c>
      <c r="J287" s="339">
        <v>26405</v>
      </c>
      <c r="K287" s="355">
        <f t="shared" si="47"/>
        <v>2140389</v>
      </c>
      <c r="L287" s="198"/>
      <c r="P287" s="264"/>
      <c r="Q287" s="264"/>
      <c r="R287" s="264"/>
    </row>
    <row r="288" spans="2:18" ht="30" customHeight="1" thickBot="1">
      <c r="B288" s="197"/>
      <c r="C288" s="206" t="s">
        <v>23</v>
      </c>
      <c r="D288" s="217"/>
      <c r="E288" s="217"/>
      <c r="F288" s="217"/>
      <c r="G288" s="218"/>
      <c r="H288" s="219"/>
      <c r="I288" s="109"/>
      <c r="J288" s="305"/>
      <c r="K288" s="356">
        <f>SUM(K284:K287)</f>
        <v>59482448</v>
      </c>
      <c r="L288" s="198"/>
      <c r="P288" s="264"/>
      <c r="Q288" s="264"/>
      <c r="R288" s="264"/>
    </row>
    <row r="289" spans="2:18" ht="30" customHeight="1">
      <c r="B289" s="197"/>
      <c r="C289" s="223">
        <v>10</v>
      </c>
      <c r="D289" s="375" t="s">
        <v>68</v>
      </c>
      <c r="E289" s="375"/>
      <c r="F289" s="375"/>
      <c r="G289" s="375"/>
      <c r="H289" s="375"/>
      <c r="I289" s="375"/>
      <c r="J289" s="375"/>
      <c r="K289" s="376"/>
      <c r="L289" s="198"/>
      <c r="Q289" s="264"/>
      <c r="R289" s="264"/>
    </row>
    <row r="290" spans="2:18" ht="30" customHeight="1">
      <c r="B290" s="197"/>
      <c r="C290" s="243">
        <v>10.1</v>
      </c>
      <c r="D290" s="224"/>
      <c r="E290" s="224"/>
      <c r="F290" s="224"/>
      <c r="G290" s="152" t="s">
        <v>69</v>
      </c>
      <c r="H290" s="158" t="s">
        <v>21</v>
      </c>
      <c r="I290" s="328">
        <v>31.435200000000002</v>
      </c>
      <c r="J290" s="338">
        <v>525554</v>
      </c>
      <c r="K290" s="357">
        <f t="shared" ref="K290:K293" si="48">ROUND((+I290*J290),0)</f>
        <v>16520895</v>
      </c>
      <c r="L290" s="198"/>
      <c r="P290" s="264"/>
      <c r="Q290" s="264"/>
      <c r="R290" s="264"/>
    </row>
    <row r="291" spans="2:18" ht="81.75" customHeight="1">
      <c r="B291" s="197"/>
      <c r="C291" s="136">
        <v>10.199999999999999</v>
      </c>
      <c r="D291" s="224"/>
      <c r="E291" s="224"/>
      <c r="F291" s="224"/>
      <c r="G291" s="152" t="s">
        <v>70</v>
      </c>
      <c r="H291" s="158" t="s">
        <v>71</v>
      </c>
      <c r="I291" s="328">
        <v>9</v>
      </c>
      <c r="J291" s="338">
        <v>676695</v>
      </c>
      <c r="K291" s="357">
        <f t="shared" si="48"/>
        <v>6090255</v>
      </c>
      <c r="L291" s="198"/>
      <c r="P291" s="264"/>
      <c r="Q291" s="264"/>
      <c r="R291" s="264"/>
    </row>
    <row r="292" spans="2:18" ht="30" customHeight="1">
      <c r="B292" s="197"/>
      <c r="C292" s="136">
        <v>10.3</v>
      </c>
      <c r="D292" s="224"/>
      <c r="E292" s="224"/>
      <c r="F292" s="224"/>
      <c r="G292" s="152" t="s">
        <v>72</v>
      </c>
      <c r="H292" s="158" t="s">
        <v>21</v>
      </c>
      <c r="I292" s="328">
        <v>13.2624</v>
      </c>
      <c r="J292" s="338">
        <v>527250</v>
      </c>
      <c r="K292" s="357">
        <f t="shared" si="48"/>
        <v>6992600</v>
      </c>
      <c r="L292" s="198"/>
      <c r="P292" s="264"/>
      <c r="Q292" s="264"/>
      <c r="R292" s="264"/>
    </row>
    <row r="293" spans="2:18" ht="30" customHeight="1">
      <c r="B293" s="197"/>
      <c r="C293" s="216">
        <v>10.4</v>
      </c>
      <c r="D293" s="224"/>
      <c r="E293" s="224"/>
      <c r="F293" s="224"/>
      <c r="G293" s="152" t="s">
        <v>73</v>
      </c>
      <c r="H293" s="158" t="s">
        <v>33</v>
      </c>
      <c r="I293" s="328">
        <v>44.68</v>
      </c>
      <c r="J293" s="338">
        <v>43293</v>
      </c>
      <c r="K293" s="357">
        <f t="shared" si="48"/>
        <v>1934331</v>
      </c>
      <c r="L293" s="198"/>
      <c r="P293" s="264"/>
      <c r="Q293" s="264"/>
      <c r="R293" s="264"/>
    </row>
    <row r="294" spans="2:18" ht="30" customHeight="1" thickBot="1">
      <c r="B294" s="197"/>
      <c r="C294" s="228" t="s">
        <v>23</v>
      </c>
      <c r="D294" s="229"/>
      <c r="E294" s="229"/>
      <c r="F294" s="229"/>
      <c r="G294" s="230"/>
      <c r="H294" s="231"/>
      <c r="I294" s="135"/>
      <c r="J294" s="306"/>
      <c r="K294" s="356">
        <f>SUM(K290:K293)</f>
        <v>31538081</v>
      </c>
      <c r="L294" s="198"/>
      <c r="P294" s="264"/>
      <c r="Q294" s="264"/>
      <c r="R294" s="264"/>
    </row>
    <row r="295" spans="2:18" ht="30" customHeight="1" thickBot="1">
      <c r="B295" s="197"/>
      <c r="C295" s="232">
        <v>11</v>
      </c>
      <c r="D295" s="377" t="s">
        <v>75</v>
      </c>
      <c r="E295" s="377"/>
      <c r="F295" s="377"/>
      <c r="G295" s="377"/>
      <c r="H295" s="377"/>
      <c r="I295" s="377"/>
      <c r="J295" s="377"/>
      <c r="K295" s="378"/>
      <c r="L295" s="198"/>
      <c r="Q295" s="264"/>
      <c r="R295" s="264"/>
    </row>
    <row r="296" spans="2:18" ht="30" customHeight="1">
      <c r="B296" s="197"/>
      <c r="C296" s="243">
        <v>11.1</v>
      </c>
      <c r="D296" s="233"/>
      <c r="E296" s="233"/>
      <c r="F296" s="233"/>
      <c r="G296" s="152" t="s">
        <v>76</v>
      </c>
      <c r="H296" s="158" t="s">
        <v>21</v>
      </c>
      <c r="I296" s="138">
        <v>283.91400000000004</v>
      </c>
      <c r="J296" s="334">
        <v>24436</v>
      </c>
      <c r="K296" s="355">
        <f t="shared" ref="K296:K298" si="49">ROUND((+I296*J296),0)</f>
        <v>6937723</v>
      </c>
      <c r="L296" s="198"/>
      <c r="P296" s="264"/>
      <c r="Q296" s="264"/>
      <c r="R296" s="264"/>
    </row>
    <row r="297" spans="2:18" ht="30" customHeight="1">
      <c r="B297" s="197"/>
      <c r="C297" s="136">
        <v>11.2</v>
      </c>
      <c r="D297" s="233"/>
      <c r="E297" s="233"/>
      <c r="F297" s="233"/>
      <c r="G297" s="152" t="s">
        <v>77</v>
      </c>
      <c r="H297" s="158" t="s">
        <v>21</v>
      </c>
      <c r="I297" s="138">
        <v>105.81</v>
      </c>
      <c r="J297" s="334">
        <v>39723</v>
      </c>
      <c r="K297" s="355">
        <f t="shared" si="49"/>
        <v>4203091</v>
      </c>
      <c r="L297" s="198"/>
      <c r="P297" s="264"/>
      <c r="Q297" s="264"/>
      <c r="R297" s="264"/>
    </row>
    <row r="298" spans="2:18" ht="30" customHeight="1">
      <c r="B298" s="197"/>
      <c r="C298" s="157">
        <v>11.3</v>
      </c>
      <c r="D298" s="233"/>
      <c r="E298" s="233"/>
      <c r="F298" s="233"/>
      <c r="G298" s="161" t="s">
        <v>76</v>
      </c>
      <c r="H298" s="158" t="s">
        <v>33</v>
      </c>
      <c r="I298" s="138">
        <v>125</v>
      </c>
      <c r="J298" s="334">
        <v>22215</v>
      </c>
      <c r="K298" s="355">
        <f t="shared" si="49"/>
        <v>2776875</v>
      </c>
      <c r="L298" s="198"/>
      <c r="P298" s="264"/>
      <c r="Q298" s="264"/>
      <c r="R298" s="264"/>
    </row>
    <row r="299" spans="2:18" ht="30" customHeight="1" thickBot="1">
      <c r="B299" s="197"/>
      <c r="C299" s="228" t="s">
        <v>23</v>
      </c>
      <c r="D299" s="229"/>
      <c r="E299" s="229"/>
      <c r="F299" s="229"/>
      <c r="G299" s="230"/>
      <c r="H299" s="231"/>
      <c r="I299" s="135"/>
      <c r="J299" s="306"/>
      <c r="K299" s="356">
        <f>SUM(K296:K298)</f>
        <v>13917689</v>
      </c>
      <c r="L299" s="198"/>
      <c r="P299" s="264"/>
      <c r="Q299" s="264"/>
      <c r="R299" s="264"/>
    </row>
    <row r="300" spans="2:18" ht="30" customHeight="1" thickBot="1">
      <c r="B300" s="197"/>
      <c r="C300" s="232">
        <v>12</v>
      </c>
      <c r="D300" s="377" t="s">
        <v>79</v>
      </c>
      <c r="E300" s="377"/>
      <c r="F300" s="377"/>
      <c r="G300" s="377"/>
      <c r="H300" s="377"/>
      <c r="I300" s="377"/>
      <c r="J300" s="377"/>
      <c r="K300" s="378"/>
      <c r="L300" s="198"/>
      <c r="Q300" s="264"/>
      <c r="R300" s="264"/>
    </row>
    <row r="301" spans="2:18" ht="30" customHeight="1">
      <c r="B301" s="197"/>
      <c r="C301" s="243">
        <v>12.1</v>
      </c>
      <c r="D301" s="233"/>
      <c r="E301" s="233"/>
      <c r="F301" s="233"/>
      <c r="G301" s="152" t="s">
        <v>80</v>
      </c>
      <c r="H301" s="158" t="s">
        <v>71</v>
      </c>
      <c r="I301" s="138">
        <v>10</v>
      </c>
      <c r="J301" s="334">
        <v>22215</v>
      </c>
      <c r="K301" s="355">
        <f t="shared" ref="K301:K311" si="50">ROUND((+I301*J301),0)</f>
        <v>222150</v>
      </c>
      <c r="L301" s="198"/>
      <c r="P301" s="264"/>
      <c r="Q301" s="264"/>
      <c r="R301" s="264"/>
    </row>
    <row r="302" spans="2:18" ht="30" customHeight="1">
      <c r="B302" s="197"/>
      <c r="C302" s="136">
        <v>12.2</v>
      </c>
      <c r="D302" s="233"/>
      <c r="E302" s="233"/>
      <c r="F302" s="233"/>
      <c r="G302" s="152" t="s">
        <v>81</v>
      </c>
      <c r="H302" s="158" t="s">
        <v>71</v>
      </c>
      <c r="I302" s="138">
        <v>5</v>
      </c>
      <c r="J302" s="334">
        <v>113787</v>
      </c>
      <c r="K302" s="355">
        <f t="shared" si="50"/>
        <v>568935</v>
      </c>
      <c r="L302" s="198"/>
      <c r="P302" s="264"/>
      <c r="Q302" s="264"/>
      <c r="R302" s="264"/>
    </row>
    <row r="303" spans="2:18" ht="30" customHeight="1">
      <c r="B303" s="197"/>
      <c r="C303" s="136">
        <v>12.3</v>
      </c>
      <c r="D303" s="233"/>
      <c r="E303" s="233"/>
      <c r="F303" s="233"/>
      <c r="G303" s="152" t="s">
        <v>82</v>
      </c>
      <c r="H303" s="158" t="s">
        <v>33</v>
      </c>
      <c r="I303" s="138">
        <v>15.04</v>
      </c>
      <c r="J303" s="334">
        <v>48069</v>
      </c>
      <c r="K303" s="355">
        <f t="shared" si="50"/>
        <v>722958</v>
      </c>
      <c r="L303" s="198"/>
      <c r="P303" s="264"/>
      <c r="Q303" s="264"/>
      <c r="R303" s="264"/>
    </row>
    <row r="304" spans="2:18" ht="30" customHeight="1">
      <c r="B304" s="197"/>
      <c r="C304" s="136">
        <v>12.4</v>
      </c>
      <c r="D304" s="233"/>
      <c r="E304" s="233"/>
      <c r="F304" s="233"/>
      <c r="G304" s="152" t="s">
        <v>83</v>
      </c>
      <c r="H304" s="158" t="s">
        <v>33</v>
      </c>
      <c r="I304" s="138">
        <v>55.36</v>
      </c>
      <c r="J304" s="334">
        <v>82785</v>
      </c>
      <c r="K304" s="355">
        <f t="shared" si="50"/>
        <v>4582978</v>
      </c>
      <c r="L304" s="198"/>
      <c r="P304" s="264"/>
      <c r="Q304" s="264"/>
      <c r="R304" s="264"/>
    </row>
    <row r="305" spans="2:18" ht="30" customHeight="1">
      <c r="B305" s="197"/>
      <c r="C305" s="136">
        <v>12.5</v>
      </c>
      <c r="D305" s="233"/>
      <c r="E305" s="233"/>
      <c r="F305" s="233"/>
      <c r="G305" s="152" t="s">
        <v>84</v>
      </c>
      <c r="H305" s="158" t="s">
        <v>71</v>
      </c>
      <c r="I305" s="138">
        <v>5</v>
      </c>
      <c r="J305" s="334">
        <v>49133</v>
      </c>
      <c r="K305" s="355">
        <f t="shared" si="50"/>
        <v>245665</v>
      </c>
      <c r="L305" s="198"/>
      <c r="P305" s="264"/>
      <c r="Q305" s="264"/>
      <c r="R305" s="264"/>
    </row>
    <row r="306" spans="2:18" ht="30" customHeight="1">
      <c r="B306" s="197"/>
      <c r="C306" s="136">
        <v>12.6</v>
      </c>
      <c r="D306" s="233"/>
      <c r="E306" s="233"/>
      <c r="F306" s="233"/>
      <c r="G306" s="152" t="s">
        <v>85</v>
      </c>
      <c r="H306" s="158" t="s">
        <v>71</v>
      </c>
      <c r="I306" s="138">
        <v>1</v>
      </c>
      <c r="J306" s="334">
        <v>506085</v>
      </c>
      <c r="K306" s="355">
        <f t="shared" si="50"/>
        <v>506085</v>
      </c>
      <c r="L306" s="198"/>
      <c r="P306" s="264"/>
      <c r="Q306" s="264"/>
      <c r="R306" s="264"/>
    </row>
    <row r="307" spans="2:18" ht="30" customHeight="1">
      <c r="B307" s="197"/>
      <c r="C307" s="252">
        <v>12.8</v>
      </c>
      <c r="D307" s="233"/>
      <c r="E307" s="233"/>
      <c r="F307" s="233"/>
      <c r="G307" s="152" t="s">
        <v>87</v>
      </c>
      <c r="H307" s="158" t="s">
        <v>71</v>
      </c>
      <c r="I307" s="138">
        <v>10</v>
      </c>
      <c r="J307" s="334">
        <v>46214</v>
      </c>
      <c r="K307" s="355">
        <f t="shared" si="50"/>
        <v>462140</v>
      </c>
      <c r="L307" s="198"/>
      <c r="P307" s="264"/>
      <c r="Q307" s="264"/>
      <c r="R307" s="264"/>
    </row>
    <row r="308" spans="2:18" ht="30" customHeight="1">
      <c r="B308" s="197"/>
      <c r="C308" s="252">
        <v>12.9</v>
      </c>
      <c r="D308" s="233"/>
      <c r="E308" s="233"/>
      <c r="F308" s="233"/>
      <c r="G308" s="152" t="s">
        <v>88</v>
      </c>
      <c r="H308" s="158" t="s">
        <v>33</v>
      </c>
      <c r="I308" s="138">
        <v>32.150000000000006</v>
      </c>
      <c r="J308" s="334">
        <v>29617</v>
      </c>
      <c r="K308" s="355">
        <f t="shared" si="50"/>
        <v>952187</v>
      </c>
      <c r="L308" s="198"/>
      <c r="P308" s="264"/>
      <c r="Q308" s="264"/>
      <c r="R308" s="264"/>
    </row>
    <row r="309" spans="2:18" ht="30" customHeight="1">
      <c r="B309" s="197"/>
      <c r="C309" s="132">
        <v>12.11</v>
      </c>
      <c r="D309" s="233"/>
      <c r="E309" s="233"/>
      <c r="F309" s="233"/>
      <c r="G309" s="152" t="s">
        <v>90</v>
      </c>
      <c r="H309" s="158" t="s">
        <v>33</v>
      </c>
      <c r="I309" s="138">
        <v>12</v>
      </c>
      <c r="J309" s="334">
        <v>22123</v>
      </c>
      <c r="K309" s="355">
        <f t="shared" si="50"/>
        <v>265476</v>
      </c>
      <c r="L309" s="198"/>
      <c r="P309" s="264"/>
      <c r="Q309" s="264"/>
      <c r="R309" s="264"/>
    </row>
    <row r="310" spans="2:18" ht="30" customHeight="1">
      <c r="B310" s="197"/>
      <c r="C310" s="132">
        <v>12.12</v>
      </c>
      <c r="D310" s="233"/>
      <c r="E310" s="233"/>
      <c r="F310" s="233"/>
      <c r="G310" s="152" t="s">
        <v>91</v>
      </c>
      <c r="H310" s="158" t="s">
        <v>33</v>
      </c>
      <c r="I310" s="138">
        <v>30.240000000000002</v>
      </c>
      <c r="J310" s="334">
        <v>53696</v>
      </c>
      <c r="K310" s="355">
        <f t="shared" si="50"/>
        <v>1623767</v>
      </c>
      <c r="L310" s="198"/>
      <c r="P310" s="264"/>
      <c r="Q310" s="264"/>
      <c r="R310" s="264"/>
    </row>
    <row r="311" spans="2:18" ht="30" customHeight="1">
      <c r="B311" s="197"/>
      <c r="C311" s="132">
        <v>12.13</v>
      </c>
      <c r="D311" s="233"/>
      <c r="E311" s="233"/>
      <c r="F311" s="233"/>
      <c r="G311" s="165" t="s">
        <v>93</v>
      </c>
      <c r="H311" s="158" t="s">
        <v>33</v>
      </c>
      <c r="I311" s="138">
        <v>6</v>
      </c>
      <c r="J311" s="334">
        <v>64585</v>
      </c>
      <c r="K311" s="355">
        <f t="shared" si="50"/>
        <v>387510</v>
      </c>
      <c r="L311" s="198"/>
      <c r="P311" s="264"/>
      <c r="Q311" s="264"/>
      <c r="R311" s="264"/>
    </row>
    <row r="312" spans="2:18" ht="30" customHeight="1">
      <c r="B312" s="197"/>
      <c r="C312" s="320" t="s">
        <v>23</v>
      </c>
      <c r="D312" s="239"/>
      <c r="E312" s="239"/>
      <c r="F312" s="239"/>
      <c r="G312" s="110"/>
      <c r="H312" s="205"/>
      <c r="I312" s="109"/>
      <c r="J312" s="307"/>
      <c r="K312" s="358">
        <f>SUM(K301:K311)</f>
        <v>10539851</v>
      </c>
      <c r="L312" s="198"/>
      <c r="P312" s="264"/>
      <c r="Q312" s="264"/>
      <c r="R312" s="264"/>
    </row>
    <row r="313" spans="2:18" ht="30" customHeight="1">
      <c r="B313" s="197"/>
      <c r="C313" s="321">
        <v>13</v>
      </c>
      <c r="D313" s="379" t="s">
        <v>99</v>
      </c>
      <c r="E313" s="379"/>
      <c r="F313" s="379"/>
      <c r="G313" s="379"/>
      <c r="H313" s="379"/>
      <c r="I313" s="379"/>
      <c r="J313" s="379"/>
      <c r="K313" s="380"/>
      <c r="L313" s="198"/>
      <c r="Q313" s="264"/>
      <c r="R313" s="264"/>
    </row>
    <row r="314" spans="2:18" ht="30" customHeight="1">
      <c r="B314" s="197"/>
      <c r="C314" s="243">
        <v>13.1</v>
      </c>
      <c r="D314" s="224"/>
      <c r="E314" s="224"/>
      <c r="F314" s="224"/>
      <c r="G314" s="145" t="s">
        <v>100</v>
      </c>
      <c r="H314" s="225" t="s">
        <v>71</v>
      </c>
      <c r="I314" s="328">
        <v>5</v>
      </c>
      <c r="J314" s="338">
        <v>428258</v>
      </c>
      <c r="K314" s="357">
        <f t="shared" ref="K314:K316" si="51">ROUND((+I314*J314),0)</f>
        <v>2141290</v>
      </c>
      <c r="L314" s="198"/>
      <c r="P314" s="264"/>
      <c r="Q314" s="264"/>
      <c r="R314" s="264"/>
    </row>
    <row r="315" spans="2:18" ht="30" customHeight="1">
      <c r="B315" s="197"/>
      <c r="C315" s="136">
        <v>13.2</v>
      </c>
      <c r="D315" s="224"/>
      <c r="E315" s="224"/>
      <c r="F315" s="224"/>
      <c r="G315" s="146" t="s">
        <v>101</v>
      </c>
      <c r="H315" s="225" t="s">
        <v>71</v>
      </c>
      <c r="I315" s="328">
        <v>5</v>
      </c>
      <c r="J315" s="338">
        <v>931854</v>
      </c>
      <c r="K315" s="357">
        <f t="shared" si="51"/>
        <v>4659270</v>
      </c>
      <c r="L315" s="198"/>
      <c r="P315" s="264"/>
      <c r="Q315" s="264"/>
      <c r="R315" s="264"/>
    </row>
    <row r="316" spans="2:18" ht="30" customHeight="1">
      <c r="B316" s="197"/>
      <c r="C316" s="136">
        <v>13.4</v>
      </c>
      <c r="D316" s="205"/>
      <c r="E316" s="205"/>
      <c r="F316" s="205"/>
      <c r="G316" s="169" t="s">
        <v>103</v>
      </c>
      <c r="H316" s="133" t="s">
        <v>21</v>
      </c>
      <c r="I316" s="134">
        <v>1.25</v>
      </c>
      <c r="J316" s="334">
        <v>227485</v>
      </c>
      <c r="K316" s="357">
        <f t="shared" si="51"/>
        <v>284356</v>
      </c>
      <c r="L316" s="198"/>
      <c r="P316" s="264"/>
      <c r="Q316" s="264"/>
      <c r="R316" s="264"/>
    </row>
    <row r="317" spans="2:18" ht="30" customHeight="1">
      <c r="B317" s="197"/>
      <c r="C317" s="241" t="s">
        <v>23</v>
      </c>
      <c r="D317" s="239"/>
      <c r="E317" s="239"/>
      <c r="F317" s="239"/>
      <c r="G317" s="110"/>
      <c r="H317" s="205"/>
      <c r="I317" s="109"/>
      <c r="J317" s="307"/>
      <c r="K317" s="358">
        <f>SUM(K314:K316)</f>
        <v>7084916</v>
      </c>
      <c r="L317" s="198"/>
      <c r="P317" s="264"/>
      <c r="Q317" s="264"/>
      <c r="R317" s="264"/>
    </row>
    <row r="318" spans="2:18" ht="30" customHeight="1">
      <c r="B318" s="197"/>
      <c r="C318" s="371" t="s">
        <v>124</v>
      </c>
      <c r="D318" s="372"/>
      <c r="E318" s="372"/>
      <c r="F318" s="372"/>
      <c r="G318" s="372"/>
      <c r="H318" s="372"/>
      <c r="I318" s="372"/>
      <c r="J318" s="372"/>
      <c r="K318" s="360">
        <f>+K317+K312+K299+K294+K288+K282+K276+K267+K264+K259+K249+K253+K272</f>
        <v>385841896</v>
      </c>
      <c r="L318" s="198"/>
      <c r="N318" s="170">
        <v>402054762.41010004</v>
      </c>
      <c r="O318" s="253">
        <f>+K318-N318</f>
        <v>-16212866.410100043</v>
      </c>
      <c r="P318" s="264"/>
      <c r="Q318" s="264"/>
      <c r="R318" s="264"/>
    </row>
    <row r="319" spans="2:18" ht="30" customHeight="1">
      <c r="B319" s="197"/>
      <c r="C319" s="151" t="s">
        <v>125</v>
      </c>
      <c r="D319" s="381" t="s">
        <v>126</v>
      </c>
      <c r="E319" s="381"/>
      <c r="F319" s="381"/>
      <c r="G319" s="381"/>
      <c r="H319" s="381"/>
      <c r="I319" s="381"/>
      <c r="J319" s="381"/>
      <c r="K319" s="381"/>
      <c r="L319" s="198"/>
      <c r="Q319" s="264"/>
      <c r="R319" s="264"/>
    </row>
    <row r="320" spans="2:18" ht="30" customHeight="1">
      <c r="B320" s="197"/>
      <c r="C320" s="382" t="s">
        <v>19</v>
      </c>
      <c r="D320" s="383"/>
      <c r="E320" s="383"/>
      <c r="F320" s="383"/>
      <c r="G320" s="383"/>
      <c r="H320" s="383"/>
      <c r="I320" s="383"/>
      <c r="J320" s="383"/>
      <c r="K320" s="384"/>
      <c r="L320" s="198"/>
      <c r="Q320" s="264"/>
      <c r="R320" s="264"/>
    </row>
    <row r="321" spans="2:18" ht="30" customHeight="1">
      <c r="B321" s="197"/>
      <c r="C321" s="243">
        <v>1.1000000000000001</v>
      </c>
      <c r="D321" s="226"/>
      <c r="E321" s="226"/>
      <c r="F321" s="226"/>
      <c r="G321" s="341" t="s">
        <v>118</v>
      </c>
      <c r="H321" s="342" t="s">
        <v>21</v>
      </c>
      <c r="I321" s="343">
        <v>230.142</v>
      </c>
      <c r="J321" s="344">
        <v>15887</v>
      </c>
      <c r="K321" s="370">
        <f t="shared" ref="K321" si="52">ROUND((+I321*J321),0)</f>
        <v>3656266</v>
      </c>
      <c r="L321" s="198"/>
      <c r="P321" s="264"/>
      <c r="Q321" s="264"/>
      <c r="R321" s="264"/>
    </row>
    <row r="322" spans="2:18" ht="30" customHeight="1" thickBot="1">
      <c r="B322" s="197"/>
      <c r="C322" s="206" t="s">
        <v>23</v>
      </c>
      <c r="D322" s="207"/>
      <c r="E322" s="207"/>
      <c r="F322" s="207"/>
      <c r="G322" s="142"/>
      <c r="H322" s="207"/>
      <c r="I322" s="141"/>
      <c r="J322" s="303"/>
      <c r="K322" s="356">
        <f>SUM(K321:K321)</f>
        <v>3656266</v>
      </c>
      <c r="L322" s="198"/>
      <c r="P322" s="264"/>
      <c r="Q322" s="264"/>
      <c r="R322" s="264"/>
    </row>
    <row r="323" spans="2:18" ht="30" customHeight="1" thickBot="1">
      <c r="B323" s="197"/>
      <c r="C323" s="208">
        <v>2</v>
      </c>
      <c r="D323" s="373" t="s">
        <v>24</v>
      </c>
      <c r="E323" s="373"/>
      <c r="F323" s="375"/>
      <c r="G323" s="375"/>
      <c r="H323" s="375"/>
      <c r="I323" s="375"/>
      <c r="J323" s="375"/>
      <c r="K323" s="376"/>
      <c r="L323" s="198"/>
      <c r="Q323" s="264"/>
      <c r="R323" s="264"/>
    </row>
    <row r="324" spans="2:18" ht="30" customHeight="1">
      <c r="B324" s="197"/>
      <c r="C324" s="243">
        <v>2.2000000000000002</v>
      </c>
      <c r="D324" s="205"/>
      <c r="E324" s="205"/>
      <c r="F324" s="205"/>
      <c r="G324" s="176" t="s">
        <v>27</v>
      </c>
      <c r="H324" s="133" t="s">
        <v>26</v>
      </c>
      <c r="I324" s="177">
        <v>62.77008</v>
      </c>
      <c r="J324" s="346">
        <v>59633</v>
      </c>
      <c r="K324" s="359">
        <f t="shared" ref="K324:K325" si="53">ROUND((+I324*J324),0)</f>
        <v>3743168</v>
      </c>
      <c r="L324" s="198"/>
      <c r="P324" s="264"/>
      <c r="Q324" s="264"/>
      <c r="R324" s="264"/>
    </row>
    <row r="325" spans="2:18" ht="30" customHeight="1">
      <c r="B325" s="197"/>
      <c r="C325" s="136">
        <v>2.2999999999999998</v>
      </c>
      <c r="D325" s="205"/>
      <c r="E325" s="205"/>
      <c r="F325" s="205"/>
      <c r="G325" s="178" t="s">
        <v>110</v>
      </c>
      <c r="H325" s="133" t="s">
        <v>26</v>
      </c>
      <c r="I325" s="179">
        <v>20.15936</v>
      </c>
      <c r="J325" s="334">
        <v>116111</v>
      </c>
      <c r="K325" s="359">
        <f t="shared" si="53"/>
        <v>2340723</v>
      </c>
      <c r="L325" s="198"/>
      <c r="P325" s="264"/>
      <c r="Q325" s="264"/>
      <c r="R325" s="264"/>
    </row>
    <row r="326" spans="2:18" ht="30" customHeight="1" thickBot="1">
      <c r="B326" s="197"/>
      <c r="C326" s="206" t="s">
        <v>23</v>
      </c>
      <c r="D326" s="209"/>
      <c r="E326" s="210"/>
      <c r="F326" s="209"/>
      <c r="G326" s="209"/>
      <c r="H326" s="209"/>
      <c r="I326" s="147"/>
      <c r="J326" s="300"/>
      <c r="K326" s="362">
        <f>SUM(K324:K325)</f>
        <v>6083891</v>
      </c>
      <c r="L326" s="198"/>
      <c r="P326" s="264"/>
      <c r="Q326" s="264"/>
      <c r="R326" s="264"/>
    </row>
    <row r="327" spans="2:18" ht="30" customHeight="1" thickBot="1">
      <c r="B327" s="197"/>
      <c r="C327" s="211">
        <v>3</v>
      </c>
      <c r="D327" s="373" t="s">
        <v>30</v>
      </c>
      <c r="E327" s="373"/>
      <c r="F327" s="373"/>
      <c r="G327" s="373"/>
      <c r="H327" s="373"/>
      <c r="I327" s="373"/>
      <c r="J327" s="373"/>
      <c r="K327" s="374"/>
      <c r="L327" s="198"/>
      <c r="Q327" s="264"/>
      <c r="R327" s="264"/>
    </row>
    <row r="328" spans="2:18" ht="30" customHeight="1">
      <c r="B328" s="197"/>
      <c r="C328" s="243">
        <v>3.1</v>
      </c>
      <c r="D328" s="205"/>
      <c r="E328" s="205"/>
      <c r="F328" s="205"/>
      <c r="G328" s="152" t="s">
        <v>31</v>
      </c>
      <c r="H328" s="158" t="s">
        <v>26</v>
      </c>
      <c r="I328" s="156">
        <v>13.392000000000001</v>
      </c>
      <c r="J328" s="334">
        <v>1192923</v>
      </c>
      <c r="K328" s="355">
        <f t="shared" ref="K328:K331" si="54">ROUND((+I328*J328),0)</f>
        <v>15975625</v>
      </c>
      <c r="L328" s="198"/>
      <c r="P328" s="264"/>
      <c r="Q328" s="264"/>
      <c r="R328" s="264"/>
    </row>
    <row r="329" spans="2:18" ht="30" customHeight="1">
      <c r="B329" s="197"/>
      <c r="C329" s="136">
        <v>3.2</v>
      </c>
      <c r="D329" s="212"/>
      <c r="E329" s="212"/>
      <c r="F329" s="212"/>
      <c r="G329" s="152" t="s">
        <v>32</v>
      </c>
      <c r="H329" s="158" t="s">
        <v>33</v>
      </c>
      <c r="I329" s="159">
        <v>65.2</v>
      </c>
      <c r="J329" s="334">
        <v>256416</v>
      </c>
      <c r="K329" s="355">
        <f t="shared" si="54"/>
        <v>16718323</v>
      </c>
      <c r="L329" s="198"/>
      <c r="P329" s="264"/>
      <c r="Q329" s="264"/>
      <c r="R329" s="264"/>
    </row>
    <row r="330" spans="2:18" ht="30" customHeight="1">
      <c r="B330" s="197"/>
      <c r="C330" s="136">
        <v>3.3</v>
      </c>
      <c r="D330" s="205"/>
      <c r="E330" s="205"/>
      <c r="F330" s="205"/>
      <c r="G330" s="152" t="s">
        <v>34</v>
      </c>
      <c r="H330" s="158" t="s">
        <v>21</v>
      </c>
      <c r="I330" s="153">
        <v>26.080000000000002</v>
      </c>
      <c r="J330" s="334">
        <v>67360</v>
      </c>
      <c r="K330" s="355">
        <f t="shared" si="54"/>
        <v>1756749</v>
      </c>
      <c r="L330" s="198"/>
      <c r="P330" s="264"/>
      <c r="Q330" s="264"/>
      <c r="R330" s="264"/>
    </row>
    <row r="331" spans="2:18" ht="30" customHeight="1">
      <c r="B331" s="197"/>
      <c r="C331" s="136">
        <v>3.4</v>
      </c>
      <c r="D331" s="205"/>
      <c r="E331" s="205"/>
      <c r="F331" s="205"/>
      <c r="G331" s="152" t="s">
        <v>35</v>
      </c>
      <c r="H331" s="158" t="s">
        <v>26</v>
      </c>
      <c r="I331" s="156">
        <v>6.6960000000000006</v>
      </c>
      <c r="J331" s="334">
        <v>840944</v>
      </c>
      <c r="K331" s="355">
        <f t="shared" si="54"/>
        <v>5630961</v>
      </c>
      <c r="L331" s="198"/>
      <c r="P331" s="264"/>
      <c r="Q331" s="264"/>
      <c r="R331" s="264"/>
    </row>
    <row r="332" spans="2:18" ht="30" customHeight="1" thickBot="1">
      <c r="B332" s="197"/>
      <c r="C332" s="213" t="s">
        <v>23</v>
      </c>
      <c r="D332" s="214"/>
      <c r="E332" s="214"/>
      <c r="F332" s="214"/>
      <c r="G332" s="143"/>
      <c r="H332" s="214"/>
      <c r="I332" s="139"/>
      <c r="J332" s="304"/>
      <c r="K332" s="356">
        <f>SUM(K328:K331)</f>
        <v>40081658</v>
      </c>
      <c r="L332" s="198"/>
      <c r="P332" s="264"/>
      <c r="Q332" s="264"/>
      <c r="R332" s="264"/>
    </row>
    <row r="333" spans="2:18" ht="30" customHeight="1" thickBot="1">
      <c r="B333" s="197"/>
      <c r="C333" s="211">
        <v>4</v>
      </c>
      <c r="D333" s="373" t="s">
        <v>36</v>
      </c>
      <c r="E333" s="373"/>
      <c r="F333" s="373"/>
      <c r="G333" s="373"/>
      <c r="H333" s="373"/>
      <c r="I333" s="373"/>
      <c r="J333" s="373"/>
      <c r="K333" s="374"/>
      <c r="L333" s="198"/>
      <c r="Q333" s="264"/>
      <c r="R333" s="264"/>
    </row>
    <row r="334" spans="2:18" ht="30" customHeight="1">
      <c r="B334" s="197"/>
      <c r="C334" s="243">
        <v>4.0999999999999996</v>
      </c>
      <c r="D334" s="205"/>
      <c r="E334" s="205"/>
      <c r="F334" s="205"/>
      <c r="G334" s="152" t="s">
        <v>37</v>
      </c>
      <c r="H334" s="158" t="s">
        <v>33</v>
      </c>
      <c r="I334" s="160">
        <v>65.2</v>
      </c>
      <c r="J334" s="334">
        <v>266586</v>
      </c>
      <c r="K334" s="355">
        <f t="shared" ref="K334:K336" si="55">ROUND((+I334*J334),0)</f>
        <v>17381407</v>
      </c>
      <c r="L334" s="198"/>
      <c r="P334" s="264"/>
      <c r="Q334" s="264"/>
      <c r="R334" s="264"/>
    </row>
    <row r="335" spans="2:18" ht="30" customHeight="1">
      <c r="B335" s="197"/>
      <c r="C335" s="136">
        <v>4.2</v>
      </c>
      <c r="D335" s="205"/>
      <c r="E335" s="205"/>
      <c r="F335" s="205"/>
      <c r="G335" s="152" t="s">
        <v>38</v>
      </c>
      <c r="H335" s="158" t="s">
        <v>33</v>
      </c>
      <c r="I335" s="153">
        <v>36</v>
      </c>
      <c r="J335" s="334">
        <v>338636</v>
      </c>
      <c r="K335" s="355">
        <f t="shared" si="55"/>
        <v>12190896</v>
      </c>
      <c r="L335" s="198"/>
      <c r="P335" s="264"/>
      <c r="Q335" s="264"/>
      <c r="R335" s="264"/>
    </row>
    <row r="336" spans="2:18" ht="30" customHeight="1">
      <c r="B336" s="197"/>
      <c r="C336" s="136">
        <v>4.4000000000000004</v>
      </c>
      <c r="D336" s="205"/>
      <c r="E336" s="205"/>
      <c r="F336" s="205"/>
      <c r="G336" s="161" t="s">
        <v>119</v>
      </c>
      <c r="H336" s="158" t="s">
        <v>33</v>
      </c>
      <c r="I336" s="153">
        <v>64.2</v>
      </c>
      <c r="J336" s="334">
        <v>68765</v>
      </c>
      <c r="K336" s="355">
        <f t="shared" si="55"/>
        <v>4414713</v>
      </c>
      <c r="L336" s="198"/>
      <c r="P336" s="264"/>
      <c r="Q336" s="264"/>
      <c r="R336" s="264"/>
    </row>
    <row r="337" spans="2:18" ht="30" customHeight="1" thickBot="1">
      <c r="B337" s="197"/>
      <c r="C337" s="206" t="s">
        <v>23</v>
      </c>
      <c r="D337" s="215"/>
      <c r="E337" s="215"/>
      <c r="F337" s="215"/>
      <c r="G337" s="142"/>
      <c r="H337" s="207"/>
      <c r="I337" s="139"/>
      <c r="J337" s="303"/>
      <c r="K337" s="356">
        <f>SUM(K334:K336)</f>
        <v>33987016</v>
      </c>
      <c r="L337" s="198"/>
      <c r="P337" s="264"/>
      <c r="Q337" s="264"/>
      <c r="R337" s="264"/>
    </row>
    <row r="338" spans="2:18" ht="30" customHeight="1" thickBot="1">
      <c r="B338" s="197"/>
      <c r="C338" s="211">
        <v>5</v>
      </c>
      <c r="D338" s="373" t="s">
        <v>43</v>
      </c>
      <c r="E338" s="373"/>
      <c r="F338" s="373"/>
      <c r="G338" s="373"/>
      <c r="H338" s="373"/>
      <c r="I338" s="373"/>
      <c r="J338" s="373"/>
      <c r="K338" s="374"/>
      <c r="L338" s="198"/>
      <c r="Q338" s="264"/>
      <c r="R338" s="264"/>
    </row>
    <row r="339" spans="2:18" ht="30" customHeight="1">
      <c r="B339" s="197"/>
      <c r="C339" s="244">
        <v>5.0999999999999996</v>
      </c>
      <c r="D339" s="205"/>
      <c r="E339" s="205"/>
      <c r="F339" s="205"/>
      <c r="G339" s="152" t="s">
        <v>44</v>
      </c>
      <c r="H339" s="158" t="s">
        <v>45</v>
      </c>
      <c r="I339" s="156">
        <v>4418.6263650682531</v>
      </c>
      <c r="J339" s="334">
        <v>9812</v>
      </c>
      <c r="K339" s="355">
        <f t="shared" ref="K339" si="56">ROUND((+I339*J339),0)</f>
        <v>43355562</v>
      </c>
      <c r="L339" s="198"/>
      <c r="P339" s="264"/>
      <c r="Q339" s="264"/>
      <c r="R339" s="264"/>
    </row>
    <row r="340" spans="2:18" ht="30" customHeight="1" thickBot="1">
      <c r="B340" s="197"/>
      <c r="C340" s="206" t="s">
        <v>23</v>
      </c>
      <c r="D340" s="215"/>
      <c r="E340" s="215"/>
      <c r="F340" s="215"/>
      <c r="G340" s="142"/>
      <c r="H340" s="207"/>
      <c r="I340" s="139"/>
      <c r="J340" s="303"/>
      <c r="K340" s="356">
        <f>SUM(K339:K339)</f>
        <v>43355562</v>
      </c>
      <c r="L340" s="198"/>
      <c r="P340" s="264"/>
      <c r="Q340" s="264"/>
      <c r="R340" s="264"/>
    </row>
    <row r="341" spans="2:18" ht="30" customHeight="1" thickBot="1">
      <c r="B341" s="197"/>
      <c r="C341" s="211">
        <v>6</v>
      </c>
      <c r="D341" s="373" t="s">
        <v>46</v>
      </c>
      <c r="E341" s="373"/>
      <c r="F341" s="373"/>
      <c r="G341" s="373"/>
      <c r="H341" s="373"/>
      <c r="I341" s="373"/>
      <c r="J341" s="373"/>
      <c r="K341" s="374"/>
      <c r="L341" s="198"/>
      <c r="Q341" s="264"/>
      <c r="R341" s="264"/>
    </row>
    <row r="342" spans="2:18" ht="30" customHeight="1">
      <c r="B342" s="197"/>
      <c r="C342" s="243">
        <v>6.1</v>
      </c>
      <c r="D342" s="205"/>
      <c r="E342" s="205"/>
      <c r="F342" s="205"/>
      <c r="G342" s="161" t="s">
        <v>47</v>
      </c>
      <c r="H342" s="158" t="s">
        <v>21</v>
      </c>
      <c r="I342" s="153">
        <v>199.84199999999998</v>
      </c>
      <c r="J342" s="334">
        <v>111230</v>
      </c>
      <c r="K342" s="355">
        <f t="shared" ref="K342:K344" si="57">ROUND((+I342*J342),0)</f>
        <v>22228426</v>
      </c>
      <c r="L342" s="198"/>
      <c r="P342" s="264"/>
      <c r="Q342" s="264"/>
      <c r="R342" s="264"/>
    </row>
    <row r="343" spans="2:18" ht="30" customHeight="1">
      <c r="B343" s="197"/>
      <c r="C343" s="216">
        <v>6.2</v>
      </c>
      <c r="D343" s="254"/>
      <c r="E343" s="254"/>
      <c r="F343" s="254"/>
      <c r="G343" s="180" t="s">
        <v>112</v>
      </c>
      <c r="H343" s="255" t="s">
        <v>33</v>
      </c>
      <c r="I343" s="297">
        <v>72</v>
      </c>
      <c r="J343" s="337">
        <v>186323</v>
      </c>
      <c r="K343" s="355">
        <f t="shared" si="57"/>
        <v>13415256</v>
      </c>
      <c r="L343" s="198"/>
      <c r="P343" s="264"/>
      <c r="Q343" s="264"/>
      <c r="R343" s="264"/>
    </row>
    <row r="344" spans="2:18" ht="41.25" customHeight="1">
      <c r="B344" s="197"/>
      <c r="C344" s="133">
        <v>6.3</v>
      </c>
      <c r="D344" s="205"/>
      <c r="E344" s="205"/>
      <c r="F344" s="205"/>
      <c r="G344" s="295" t="s">
        <v>49</v>
      </c>
      <c r="H344" s="133" t="s">
        <v>33</v>
      </c>
      <c r="I344" s="296">
        <v>12</v>
      </c>
      <c r="J344" s="334">
        <v>84069</v>
      </c>
      <c r="K344" s="355">
        <f t="shared" si="57"/>
        <v>1008828</v>
      </c>
      <c r="L344" s="198"/>
      <c r="P344" s="264"/>
      <c r="Q344" s="264"/>
      <c r="R344" s="264"/>
    </row>
    <row r="345" spans="2:18" ht="30" customHeight="1" thickBot="1">
      <c r="B345" s="197"/>
      <c r="C345" s="206" t="s">
        <v>23</v>
      </c>
      <c r="D345" s="217"/>
      <c r="E345" s="217"/>
      <c r="F345" s="217"/>
      <c r="G345" s="218"/>
      <c r="H345" s="219"/>
      <c r="I345" s="148"/>
      <c r="J345" s="305"/>
      <c r="K345" s="362">
        <f>SUM(K342:K344)</f>
        <v>36652510</v>
      </c>
      <c r="L345" s="198"/>
      <c r="P345" s="264"/>
      <c r="Q345" s="264"/>
      <c r="R345" s="264"/>
    </row>
    <row r="346" spans="2:18" ht="30" customHeight="1" thickBot="1">
      <c r="B346" s="197"/>
      <c r="C346" s="211">
        <v>7</v>
      </c>
      <c r="D346" s="373" t="s">
        <v>50</v>
      </c>
      <c r="E346" s="373"/>
      <c r="F346" s="373"/>
      <c r="G346" s="373"/>
      <c r="H346" s="373"/>
      <c r="I346" s="373"/>
      <c r="J346" s="373"/>
      <c r="K346" s="374"/>
      <c r="L346" s="198"/>
      <c r="Q346" s="264"/>
      <c r="R346" s="264"/>
    </row>
    <row r="347" spans="2:18" ht="30" customHeight="1">
      <c r="B347" s="197"/>
      <c r="C347" s="246">
        <v>7.1</v>
      </c>
      <c r="D347" s="205"/>
      <c r="E347" s="205"/>
      <c r="F347" s="205"/>
      <c r="G347" s="220" t="s">
        <v>51</v>
      </c>
      <c r="H347" s="158" t="s">
        <v>21</v>
      </c>
      <c r="I347" s="134">
        <v>199.84199999999998</v>
      </c>
      <c r="J347" s="334">
        <v>49888</v>
      </c>
      <c r="K347" s="355">
        <f t="shared" ref="K347:K348" si="58">ROUND((+I347*J347),0)</f>
        <v>9969718</v>
      </c>
      <c r="L347" s="198"/>
      <c r="P347" s="264"/>
      <c r="Q347" s="264"/>
      <c r="R347" s="264"/>
    </row>
    <row r="348" spans="2:18" ht="30" customHeight="1">
      <c r="B348" s="197"/>
      <c r="C348" s="157">
        <v>7.3</v>
      </c>
      <c r="D348" s="205"/>
      <c r="E348" s="205"/>
      <c r="F348" s="205"/>
      <c r="G348" s="220" t="s">
        <v>53</v>
      </c>
      <c r="H348" s="158" t="s">
        <v>33</v>
      </c>
      <c r="I348" s="134">
        <v>125</v>
      </c>
      <c r="J348" s="334">
        <v>32193</v>
      </c>
      <c r="K348" s="355">
        <f t="shared" si="58"/>
        <v>4024125</v>
      </c>
      <c r="L348" s="198"/>
      <c r="P348" s="264"/>
      <c r="Q348" s="264"/>
      <c r="R348" s="264"/>
    </row>
    <row r="349" spans="2:18" ht="30" customHeight="1" thickBot="1">
      <c r="B349" s="197"/>
      <c r="C349" s="206" t="s">
        <v>23</v>
      </c>
      <c r="D349" s="217"/>
      <c r="E349" s="217"/>
      <c r="F349" s="217"/>
      <c r="G349" s="218"/>
      <c r="H349" s="219"/>
      <c r="I349" s="109"/>
      <c r="J349" s="305"/>
      <c r="K349" s="356">
        <f>SUM(K347:K348)</f>
        <v>13993843</v>
      </c>
      <c r="L349" s="198"/>
      <c r="P349" s="264"/>
      <c r="Q349" s="264"/>
      <c r="R349" s="264"/>
    </row>
    <row r="350" spans="2:18" ht="30" customHeight="1" thickBot="1">
      <c r="B350" s="197"/>
      <c r="C350" s="211">
        <v>8</v>
      </c>
      <c r="D350" s="373" t="s">
        <v>54</v>
      </c>
      <c r="E350" s="373"/>
      <c r="F350" s="373"/>
      <c r="G350" s="373"/>
      <c r="H350" s="373"/>
      <c r="I350" s="373"/>
      <c r="J350" s="373"/>
      <c r="K350" s="374"/>
      <c r="L350" s="198"/>
      <c r="Q350" s="264"/>
      <c r="R350" s="264"/>
    </row>
    <row r="351" spans="2:18" ht="30" customHeight="1">
      <c r="B351" s="197"/>
      <c r="C351" s="243">
        <v>8.1</v>
      </c>
      <c r="D351" s="205"/>
      <c r="E351" s="205"/>
      <c r="F351" s="205"/>
      <c r="G351" s="152" t="s">
        <v>55</v>
      </c>
      <c r="H351" s="158" t="s">
        <v>21</v>
      </c>
      <c r="I351" s="134">
        <v>264.74099999999999</v>
      </c>
      <c r="J351" s="334">
        <v>119623</v>
      </c>
      <c r="K351" s="355">
        <f t="shared" ref="K351:K354" si="59">ROUND((+I351*J351),0)</f>
        <v>31669113</v>
      </c>
      <c r="L351" s="198"/>
      <c r="P351" s="264"/>
      <c r="Q351" s="264"/>
      <c r="R351" s="264"/>
    </row>
    <row r="352" spans="2:18" ht="30" customHeight="1">
      <c r="B352" s="197"/>
      <c r="C352" s="136">
        <v>8.1999999999999993</v>
      </c>
      <c r="D352" s="205"/>
      <c r="E352" s="205"/>
      <c r="F352" s="205"/>
      <c r="G352" s="152" t="s">
        <v>56</v>
      </c>
      <c r="H352" s="158" t="s">
        <v>33</v>
      </c>
      <c r="I352" s="134">
        <v>24.65</v>
      </c>
      <c r="J352" s="334">
        <v>132408</v>
      </c>
      <c r="K352" s="355">
        <f t="shared" si="59"/>
        <v>3263857</v>
      </c>
      <c r="L352" s="198"/>
      <c r="P352" s="264"/>
      <c r="Q352" s="264"/>
      <c r="R352" s="264"/>
    </row>
    <row r="353" spans="2:18" ht="30" customHeight="1">
      <c r="B353" s="197"/>
      <c r="C353" s="136">
        <v>8.3000000000000007</v>
      </c>
      <c r="D353" s="205"/>
      <c r="E353" s="205"/>
      <c r="F353" s="205"/>
      <c r="G353" s="152" t="s">
        <v>57</v>
      </c>
      <c r="H353" s="158" t="s">
        <v>33</v>
      </c>
      <c r="I353" s="134">
        <v>246.5</v>
      </c>
      <c r="J353" s="334">
        <v>44191</v>
      </c>
      <c r="K353" s="355">
        <f t="shared" si="59"/>
        <v>10893082</v>
      </c>
      <c r="L353" s="198"/>
      <c r="P353" s="264"/>
      <c r="Q353" s="264"/>
      <c r="R353" s="264"/>
    </row>
    <row r="354" spans="2:18" ht="30" customHeight="1">
      <c r="B354" s="197"/>
      <c r="C354" s="157">
        <v>8.6</v>
      </c>
      <c r="D354" s="205"/>
      <c r="E354" s="205"/>
      <c r="F354" s="205"/>
      <c r="G354" s="163" t="s">
        <v>60</v>
      </c>
      <c r="H354" s="158" t="s">
        <v>21</v>
      </c>
      <c r="I354" s="134">
        <v>219.87999999999997</v>
      </c>
      <c r="J354" s="334">
        <v>97045</v>
      </c>
      <c r="K354" s="355">
        <f t="shared" si="59"/>
        <v>21338255</v>
      </c>
      <c r="L354" s="198"/>
      <c r="P354" s="264"/>
      <c r="Q354" s="264"/>
      <c r="R354" s="264"/>
    </row>
    <row r="355" spans="2:18" ht="30" customHeight="1" thickBot="1">
      <c r="B355" s="197"/>
      <c r="C355" s="206" t="s">
        <v>23</v>
      </c>
      <c r="D355" s="217"/>
      <c r="E355" s="217"/>
      <c r="F355" s="217"/>
      <c r="G355" s="218"/>
      <c r="H355" s="219"/>
      <c r="I355" s="109"/>
      <c r="J355" s="305"/>
      <c r="K355" s="356">
        <f>SUM(K351:K354)</f>
        <v>67164307</v>
      </c>
      <c r="L355" s="198"/>
      <c r="P355" s="264"/>
      <c r="Q355" s="264"/>
      <c r="R355" s="264"/>
    </row>
    <row r="356" spans="2:18" ht="30" customHeight="1" thickBot="1">
      <c r="B356" s="197"/>
      <c r="C356" s="211">
        <v>9</v>
      </c>
      <c r="D356" s="373" t="s">
        <v>61</v>
      </c>
      <c r="E356" s="373"/>
      <c r="F356" s="373"/>
      <c r="G356" s="373"/>
      <c r="H356" s="373"/>
      <c r="I356" s="373"/>
      <c r="J356" s="373"/>
      <c r="K356" s="374"/>
      <c r="L356" s="198"/>
      <c r="Q356" s="264"/>
      <c r="R356" s="264"/>
    </row>
    <row r="357" spans="2:18" ht="30" customHeight="1">
      <c r="B357" s="197"/>
      <c r="C357" s="247">
        <v>9.1</v>
      </c>
      <c r="D357" s="205"/>
      <c r="E357" s="205"/>
      <c r="F357" s="254"/>
      <c r="G357" s="180" t="s">
        <v>113</v>
      </c>
      <c r="H357" s="255" t="s">
        <v>21</v>
      </c>
      <c r="I357" s="256">
        <v>230.142</v>
      </c>
      <c r="J357" s="347">
        <v>105839</v>
      </c>
      <c r="K357" s="369">
        <f t="shared" ref="K357:K362" si="60">ROUND((+I357*J357),0)</f>
        <v>24357999</v>
      </c>
      <c r="L357" s="198"/>
      <c r="P357" s="264"/>
      <c r="Q357" s="264"/>
      <c r="R357" s="264"/>
    </row>
    <row r="358" spans="2:18" ht="30" customHeight="1">
      <c r="B358" s="197"/>
      <c r="C358" s="248">
        <v>9.1999999999999993</v>
      </c>
      <c r="D358" s="205"/>
      <c r="E358" s="257"/>
      <c r="F358" s="205"/>
      <c r="G358" s="176" t="s">
        <v>63</v>
      </c>
      <c r="H358" s="133" t="s">
        <v>21</v>
      </c>
      <c r="I358" s="133">
        <v>230.142</v>
      </c>
      <c r="J358" s="339">
        <v>48004</v>
      </c>
      <c r="K358" s="369">
        <f t="shared" si="60"/>
        <v>11047737</v>
      </c>
      <c r="L358" s="198"/>
      <c r="P358" s="264"/>
      <c r="Q358" s="264"/>
      <c r="R358" s="264"/>
    </row>
    <row r="359" spans="2:18" ht="30" customHeight="1">
      <c r="B359" s="197"/>
      <c r="C359" s="136">
        <v>9.3000000000000007</v>
      </c>
      <c r="D359" s="205"/>
      <c r="E359" s="257"/>
      <c r="F359" s="205"/>
      <c r="G359" s="176" t="s">
        <v>64</v>
      </c>
      <c r="H359" s="133" t="s">
        <v>21</v>
      </c>
      <c r="I359" s="133">
        <v>230.142</v>
      </c>
      <c r="J359" s="339">
        <v>127362</v>
      </c>
      <c r="K359" s="369">
        <f t="shared" si="60"/>
        <v>29311345</v>
      </c>
      <c r="L359" s="198"/>
      <c r="P359" s="264"/>
      <c r="Q359" s="264"/>
      <c r="R359" s="264"/>
    </row>
    <row r="360" spans="2:18" ht="30" customHeight="1">
      <c r="B360" s="197"/>
      <c r="C360" s="136">
        <v>9.4</v>
      </c>
      <c r="D360" s="205"/>
      <c r="E360" s="257"/>
      <c r="F360" s="205"/>
      <c r="G360" s="176" t="s">
        <v>65</v>
      </c>
      <c r="H360" s="133" t="s">
        <v>33</v>
      </c>
      <c r="I360" s="133">
        <v>86.440000000000012</v>
      </c>
      <c r="J360" s="339">
        <v>26405</v>
      </c>
      <c r="K360" s="369">
        <f t="shared" si="60"/>
        <v>2282448</v>
      </c>
      <c r="L360" s="198"/>
      <c r="P360" s="264"/>
      <c r="Q360" s="264"/>
      <c r="R360" s="264"/>
    </row>
    <row r="361" spans="2:18" ht="30" customHeight="1">
      <c r="B361" s="197"/>
      <c r="C361" s="136">
        <v>9.5</v>
      </c>
      <c r="D361" s="205"/>
      <c r="E361" s="257"/>
      <c r="F361" s="205"/>
      <c r="G361" s="176" t="s">
        <v>66</v>
      </c>
      <c r="H361" s="133" t="s">
        <v>21</v>
      </c>
      <c r="I361" s="133">
        <v>399.68399999999997</v>
      </c>
      <c r="J361" s="339">
        <v>86134</v>
      </c>
      <c r="K361" s="369">
        <f t="shared" si="60"/>
        <v>34426382</v>
      </c>
      <c r="L361" s="198"/>
      <c r="P361" s="264"/>
      <c r="Q361" s="264"/>
      <c r="R361" s="264"/>
    </row>
    <row r="362" spans="2:18" ht="30" customHeight="1">
      <c r="B362" s="197"/>
      <c r="C362" s="136">
        <v>9.6</v>
      </c>
      <c r="D362" s="322"/>
      <c r="E362" s="322"/>
      <c r="F362" s="258"/>
      <c r="G362" s="258" t="s">
        <v>67</v>
      </c>
      <c r="H362" s="258" t="s">
        <v>21</v>
      </c>
      <c r="I362" s="259">
        <v>72</v>
      </c>
      <c r="J362" s="348">
        <v>80957</v>
      </c>
      <c r="K362" s="369">
        <f t="shared" si="60"/>
        <v>5828904</v>
      </c>
      <c r="L362" s="198"/>
      <c r="P362" s="264"/>
      <c r="Q362" s="264"/>
      <c r="R362" s="264"/>
    </row>
    <row r="363" spans="2:18" ht="30" customHeight="1" thickBot="1">
      <c r="B363" s="197"/>
      <c r="C363" s="206" t="s">
        <v>23</v>
      </c>
      <c r="D363" s="217"/>
      <c r="E363" s="217"/>
      <c r="F363" s="217"/>
      <c r="G363" s="218"/>
      <c r="H363" s="219"/>
      <c r="I363" s="148"/>
      <c r="J363" s="305"/>
      <c r="K363" s="362">
        <f>SUM(K357:K362)</f>
        <v>107254815</v>
      </c>
      <c r="L363" s="198"/>
      <c r="P363" s="264"/>
      <c r="Q363" s="264"/>
      <c r="R363" s="264"/>
    </row>
    <row r="364" spans="2:18" ht="30" customHeight="1">
      <c r="B364" s="197"/>
      <c r="C364" s="223">
        <v>10</v>
      </c>
      <c r="D364" s="375" t="s">
        <v>68</v>
      </c>
      <c r="E364" s="375"/>
      <c r="F364" s="375"/>
      <c r="G364" s="375"/>
      <c r="H364" s="375"/>
      <c r="I364" s="375"/>
      <c r="J364" s="375"/>
      <c r="K364" s="376"/>
      <c r="L364" s="198"/>
      <c r="Q364" s="264"/>
      <c r="R364" s="264"/>
    </row>
    <row r="365" spans="2:18" ht="30" customHeight="1">
      <c r="B365" s="197"/>
      <c r="C365" s="243">
        <v>10.1</v>
      </c>
      <c r="D365" s="224"/>
      <c r="E365" s="224"/>
      <c r="F365" s="224"/>
      <c r="G365" s="152" t="s">
        <v>69</v>
      </c>
      <c r="H365" s="158" t="s">
        <v>21</v>
      </c>
      <c r="I365" s="328">
        <v>40.044399999999996</v>
      </c>
      <c r="J365" s="338">
        <v>525554</v>
      </c>
      <c r="K365" s="357">
        <f t="shared" ref="K365:K368" si="61">ROUND((+I365*J365),0)</f>
        <v>21045495</v>
      </c>
      <c r="L365" s="198"/>
      <c r="P365" s="264"/>
      <c r="Q365" s="264"/>
      <c r="R365" s="264"/>
    </row>
    <row r="366" spans="2:18" ht="48.75" customHeight="1">
      <c r="B366" s="197"/>
      <c r="C366" s="136">
        <v>10.199999999999999</v>
      </c>
      <c r="D366" s="224"/>
      <c r="E366" s="224"/>
      <c r="F366" s="224"/>
      <c r="G366" s="152" t="s">
        <v>70</v>
      </c>
      <c r="H366" s="158" t="s">
        <v>71</v>
      </c>
      <c r="I366" s="328">
        <v>7</v>
      </c>
      <c r="J366" s="338">
        <v>676695</v>
      </c>
      <c r="K366" s="357">
        <f t="shared" si="61"/>
        <v>4736865</v>
      </c>
      <c r="L366" s="198"/>
      <c r="P366" s="264"/>
      <c r="Q366" s="264"/>
      <c r="R366" s="264"/>
    </row>
    <row r="367" spans="2:18" ht="30" customHeight="1">
      <c r="B367" s="197"/>
      <c r="C367" s="136">
        <v>10.3</v>
      </c>
      <c r="D367" s="224"/>
      <c r="E367" s="224"/>
      <c r="F367" s="224"/>
      <c r="G367" s="152" t="s">
        <v>72</v>
      </c>
      <c r="H367" s="158" t="s">
        <v>21</v>
      </c>
      <c r="I367" s="328">
        <v>7.6640000000000006</v>
      </c>
      <c r="J367" s="338">
        <v>527250</v>
      </c>
      <c r="K367" s="357">
        <f t="shared" si="61"/>
        <v>4040844</v>
      </c>
      <c r="L367" s="198"/>
      <c r="P367" s="264"/>
      <c r="Q367" s="264"/>
      <c r="R367" s="264"/>
    </row>
    <row r="368" spans="2:18" ht="30" customHeight="1">
      <c r="B368" s="197"/>
      <c r="C368" s="216">
        <v>10.4</v>
      </c>
      <c r="D368" s="224"/>
      <c r="E368" s="224"/>
      <c r="F368" s="224"/>
      <c r="G368" s="152" t="s">
        <v>73</v>
      </c>
      <c r="H368" s="158" t="s">
        <v>33</v>
      </c>
      <c r="I368" s="328">
        <v>49.3</v>
      </c>
      <c r="J368" s="338">
        <v>43293</v>
      </c>
      <c r="K368" s="357">
        <f t="shared" si="61"/>
        <v>2134345</v>
      </c>
      <c r="L368" s="198"/>
      <c r="P368" s="264"/>
      <c r="Q368" s="264"/>
      <c r="R368" s="264"/>
    </row>
    <row r="369" spans="2:18" ht="30" customHeight="1" thickBot="1">
      <c r="B369" s="197"/>
      <c r="C369" s="228" t="s">
        <v>23</v>
      </c>
      <c r="D369" s="229"/>
      <c r="E369" s="229"/>
      <c r="F369" s="229"/>
      <c r="G369" s="230"/>
      <c r="H369" s="231"/>
      <c r="I369" s="135"/>
      <c r="J369" s="306"/>
      <c r="K369" s="356">
        <f>SUM(K365:K368)</f>
        <v>31957549</v>
      </c>
      <c r="L369" s="198"/>
      <c r="P369" s="264"/>
      <c r="Q369" s="264"/>
      <c r="R369" s="264"/>
    </row>
    <row r="370" spans="2:18" ht="30" customHeight="1" thickBot="1">
      <c r="B370" s="197"/>
      <c r="C370" s="232">
        <v>11</v>
      </c>
      <c r="D370" s="377" t="s">
        <v>75</v>
      </c>
      <c r="E370" s="377"/>
      <c r="F370" s="377"/>
      <c r="G370" s="377"/>
      <c r="H370" s="377"/>
      <c r="I370" s="377"/>
      <c r="J370" s="377"/>
      <c r="K370" s="378"/>
      <c r="L370" s="198"/>
      <c r="Q370" s="264"/>
      <c r="R370" s="264"/>
    </row>
    <row r="371" spans="2:18" ht="30" customHeight="1">
      <c r="B371" s="197"/>
      <c r="C371" s="243">
        <v>11.1</v>
      </c>
      <c r="D371" s="233"/>
      <c r="E371" s="233"/>
      <c r="F371" s="233"/>
      <c r="G371" s="152" t="s">
        <v>76</v>
      </c>
      <c r="H371" s="158" t="s">
        <v>21</v>
      </c>
      <c r="I371" s="138">
        <v>199.84199999999998</v>
      </c>
      <c r="J371" s="334">
        <v>24436</v>
      </c>
      <c r="K371" s="355">
        <f t="shared" ref="K371:K373" si="62">ROUND((+I371*J371),0)</f>
        <v>4883339</v>
      </c>
      <c r="L371" s="198"/>
      <c r="P371" s="264"/>
      <c r="Q371" s="264"/>
      <c r="R371" s="264"/>
    </row>
    <row r="372" spans="2:18" ht="30" customHeight="1">
      <c r="B372" s="197"/>
      <c r="C372" s="136">
        <v>11.2</v>
      </c>
      <c r="D372" s="233"/>
      <c r="E372" s="233"/>
      <c r="F372" s="233"/>
      <c r="G372" s="152" t="s">
        <v>77</v>
      </c>
      <c r="H372" s="158" t="s">
        <v>21</v>
      </c>
      <c r="I372" s="138">
        <v>107.97</v>
      </c>
      <c r="J372" s="334">
        <v>39723</v>
      </c>
      <c r="K372" s="355">
        <f t="shared" si="62"/>
        <v>4288892</v>
      </c>
      <c r="L372" s="198"/>
      <c r="P372" s="264"/>
      <c r="Q372" s="264"/>
      <c r="R372" s="264"/>
    </row>
    <row r="373" spans="2:18" ht="30" customHeight="1">
      <c r="B373" s="197"/>
      <c r="C373" s="157">
        <v>11.3</v>
      </c>
      <c r="D373" s="233"/>
      <c r="E373" s="233"/>
      <c r="F373" s="233"/>
      <c r="G373" s="161" t="s">
        <v>76</v>
      </c>
      <c r="H373" s="158" t="s">
        <v>33</v>
      </c>
      <c r="I373" s="138">
        <v>125</v>
      </c>
      <c r="J373" s="334">
        <v>22215</v>
      </c>
      <c r="K373" s="355">
        <f t="shared" si="62"/>
        <v>2776875</v>
      </c>
      <c r="L373" s="198"/>
      <c r="P373" s="264"/>
      <c r="Q373" s="264"/>
      <c r="R373" s="264"/>
    </row>
    <row r="374" spans="2:18" ht="30" customHeight="1" thickBot="1">
      <c r="B374" s="197"/>
      <c r="C374" s="228" t="s">
        <v>23</v>
      </c>
      <c r="D374" s="229"/>
      <c r="E374" s="229"/>
      <c r="F374" s="229"/>
      <c r="G374" s="230"/>
      <c r="H374" s="231"/>
      <c r="I374" s="135"/>
      <c r="J374" s="306"/>
      <c r="K374" s="356">
        <f>SUM(K371:K373)</f>
        <v>11949106</v>
      </c>
      <c r="L374" s="198"/>
      <c r="P374" s="264"/>
      <c r="Q374" s="264"/>
      <c r="R374" s="264"/>
    </row>
    <row r="375" spans="2:18" ht="30" customHeight="1" thickBot="1">
      <c r="B375" s="197"/>
      <c r="C375" s="232">
        <v>12</v>
      </c>
      <c r="D375" s="377" t="s">
        <v>79</v>
      </c>
      <c r="E375" s="377"/>
      <c r="F375" s="377"/>
      <c r="G375" s="377"/>
      <c r="H375" s="377"/>
      <c r="I375" s="377"/>
      <c r="J375" s="377"/>
      <c r="K375" s="378"/>
      <c r="L375" s="198"/>
      <c r="Q375" s="264"/>
      <c r="R375" s="264"/>
    </row>
    <row r="376" spans="2:18" ht="30" customHeight="1">
      <c r="B376" s="197"/>
      <c r="C376" s="243">
        <v>12.1</v>
      </c>
      <c r="D376" s="233"/>
      <c r="E376" s="233"/>
      <c r="F376" s="233"/>
      <c r="G376" s="152" t="s">
        <v>80</v>
      </c>
      <c r="H376" s="158" t="s">
        <v>71</v>
      </c>
      <c r="I376" s="181">
        <v>12</v>
      </c>
      <c r="J376" s="334">
        <v>22215</v>
      </c>
      <c r="K376" s="355">
        <f t="shared" ref="K376:K383" si="63">ROUND((+I376*J376),0)</f>
        <v>266580</v>
      </c>
      <c r="L376" s="198"/>
      <c r="P376" s="264"/>
      <c r="Q376" s="264"/>
      <c r="R376" s="264"/>
    </row>
    <row r="377" spans="2:18" ht="30" customHeight="1">
      <c r="B377" s="197"/>
      <c r="C377" s="136">
        <v>12.3</v>
      </c>
      <c r="D377" s="233"/>
      <c r="E377" s="233"/>
      <c r="F377" s="233"/>
      <c r="G377" s="152" t="s">
        <v>82</v>
      </c>
      <c r="H377" s="158" t="s">
        <v>33</v>
      </c>
      <c r="I377" s="177">
        <v>13.48</v>
      </c>
      <c r="J377" s="334">
        <v>48069</v>
      </c>
      <c r="K377" s="355">
        <f t="shared" si="63"/>
        <v>647970</v>
      </c>
      <c r="L377" s="198"/>
      <c r="P377" s="264"/>
      <c r="Q377" s="264"/>
      <c r="R377" s="264"/>
    </row>
    <row r="378" spans="2:18" ht="30" customHeight="1">
      <c r="B378" s="197"/>
      <c r="C378" s="136">
        <v>12.4</v>
      </c>
      <c r="D378" s="233"/>
      <c r="E378" s="233"/>
      <c r="F378" s="233"/>
      <c r="G378" s="152" t="s">
        <v>83</v>
      </c>
      <c r="H378" s="158" t="s">
        <v>33</v>
      </c>
      <c r="I378" s="177">
        <v>19.54</v>
      </c>
      <c r="J378" s="334">
        <v>82785</v>
      </c>
      <c r="K378" s="355">
        <f t="shared" si="63"/>
        <v>1617619</v>
      </c>
      <c r="L378" s="198"/>
      <c r="P378" s="264"/>
      <c r="Q378" s="264"/>
      <c r="R378" s="264"/>
    </row>
    <row r="379" spans="2:18" ht="30" customHeight="1">
      <c r="B379" s="197"/>
      <c r="C379" s="136">
        <v>12.5</v>
      </c>
      <c r="D379" s="233"/>
      <c r="E379" s="233"/>
      <c r="F379" s="233"/>
      <c r="G379" s="180" t="s">
        <v>84</v>
      </c>
      <c r="H379" s="255" t="s">
        <v>71</v>
      </c>
      <c r="I379" s="182">
        <v>10</v>
      </c>
      <c r="J379" s="337">
        <v>49133</v>
      </c>
      <c r="K379" s="355">
        <f t="shared" si="63"/>
        <v>491330</v>
      </c>
      <c r="L379" s="198"/>
      <c r="P379" s="264"/>
      <c r="Q379" s="264"/>
      <c r="R379" s="264"/>
    </row>
    <row r="380" spans="2:18" ht="30" customHeight="1">
      <c r="B380" s="197"/>
      <c r="C380" s="252">
        <v>12.8</v>
      </c>
      <c r="D380" s="233"/>
      <c r="E380" s="233"/>
      <c r="F380" s="233"/>
      <c r="G380" s="176" t="s">
        <v>87</v>
      </c>
      <c r="H380" s="133" t="s">
        <v>71</v>
      </c>
      <c r="I380" s="183">
        <v>9</v>
      </c>
      <c r="J380" s="334">
        <v>46214</v>
      </c>
      <c r="K380" s="355">
        <f t="shared" si="63"/>
        <v>415926</v>
      </c>
      <c r="L380" s="198"/>
      <c r="P380" s="264"/>
      <c r="Q380" s="264"/>
      <c r="R380" s="264"/>
    </row>
    <row r="381" spans="2:18" ht="30" customHeight="1">
      <c r="B381" s="197"/>
      <c r="C381" s="252">
        <v>12.9</v>
      </c>
      <c r="D381" s="233"/>
      <c r="E381" s="233"/>
      <c r="F381" s="233"/>
      <c r="G381" s="176" t="s">
        <v>88</v>
      </c>
      <c r="H381" s="133" t="s">
        <v>33</v>
      </c>
      <c r="I381" s="177">
        <v>6.15</v>
      </c>
      <c r="J381" s="334">
        <v>29617</v>
      </c>
      <c r="K381" s="355">
        <f t="shared" si="63"/>
        <v>182145</v>
      </c>
      <c r="L381" s="198"/>
      <c r="P381" s="264"/>
      <c r="Q381" s="264"/>
      <c r="R381" s="264"/>
    </row>
    <row r="382" spans="2:18" ht="30" customHeight="1">
      <c r="B382" s="197"/>
      <c r="C382" s="132">
        <v>12.11</v>
      </c>
      <c r="D382" s="233"/>
      <c r="E382" s="233"/>
      <c r="F382" s="233"/>
      <c r="G382" s="176" t="s">
        <v>90</v>
      </c>
      <c r="H382" s="133" t="s">
        <v>33</v>
      </c>
      <c r="I382" s="177">
        <v>31.66</v>
      </c>
      <c r="J382" s="334">
        <v>22123</v>
      </c>
      <c r="K382" s="355">
        <f t="shared" si="63"/>
        <v>700414</v>
      </c>
      <c r="L382" s="198"/>
      <c r="P382" s="264"/>
      <c r="Q382" s="264"/>
      <c r="R382" s="264"/>
    </row>
    <row r="383" spans="2:18" ht="30" customHeight="1">
      <c r="B383" s="197"/>
      <c r="C383" s="132">
        <v>12.13</v>
      </c>
      <c r="D383" s="233"/>
      <c r="E383" s="233"/>
      <c r="F383" s="233"/>
      <c r="G383" s="184" t="s">
        <v>93</v>
      </c>
      <c r="H383" s="133" t="s">
        <v>33</v>
      </c>
      <c r="I383" s="177">
        <v>6</v>
      </c>
      <c r="J383" s="334">
        <v>64585</v>
      </c>
      <c r="K383" s="355">
        <f t="shared" si="63"/>
        <v>387510</v>
      </c>
      <c r="L383" s="198"/>
      <c r="P383" s="264"/>
      <c r="Q383" s="264"/>
      <c r="R383" s="264"/>
    </row>
    <row r="384" spans="2:18" ht="30" customHeight="1">
      <c r="B384" s="197"/>
      <c r="C384" s="132">
        <v>12.18</v>
      </c>
      <c r="D384" s="233"/>
      <c r="E384" s="233"/>
      <c r="F384" s="233"/>
      <c r="G384" s="184" t="s">
        <v>97</v>
      </c>
      <c r="H384" s="133" t="s">
        <v>33</v>
      </c>
      <c r="I384" s="177">
        <v>4</v>
      </c>
      <c r="J384" s="334">
        <v>983704</v>
      </c>
      <c r="K384" s="355">
        <f>ROUND((+I384*J384),0)</f>
        <v>3934816</v>
      </c>
      <c r="L384" s="198"/>
      <c r="P384" s="264"/>
      <c r="Q384" s="264"/>
      <c r="R384" s="264"/>
    </row>
    <row r="385" spans="2:18" ht="30" customHeight="1" thickBot="1">
      <c r="B385" s="197"/>
      <c r="C385" s="238" t="s">
        <v>23</v>
      </c>
      <c r="D385" s="239"/>
      <c r="E385" s="239"/>
      <c r="F385" s="239"/>
      <c r="G385" s="110"/>
      <c r="H385" s="205"/>
      <c r="I385" s="109"/>
      <c r="J385" s="307"/>
      <c r="K385" s="358">
        <f>SUM(K376:K384)</f>
        <v>8644310</v>
      </c>
      <c r="L385" s="198"/>
      <c r="P385" s="264"/>
      <c r="Q385" s="264"/>
      <c r="R385" s="264"/>
    </row>
    <row r="386" spans="2:18" ht="30" customHeight="1">
      <c r="B386" s="197"/>
      <c r="C386" s="240">
        <v>13</v>
      </c>
      <c r="D386" s="379" t="s">
        <v>99</v>
      </c>
      <c r="E386" s="379"/>
      <c r="F386" s="379"/>
      <c r="G386" s="379"/>
      <c r="H386" s="379"/>
      <c r="I386" s="379"/>
      <c r="J386" s="379"/>
      <c r="K386" s="380"/>
      <c r="L386" s="198"/>
      <c r="Q386" s="264"/>
      <c r="R386" s="264"/>
    </row>
    <row r="387" spans="2:18" ht="30" customHeight="1">
      <c r="B387" s="197"/>
      <c r="C387" s="243">
        <v>13.1</v>
      </c>
      <c r="D387" s="224"/>
      <c r="E387" s="224"/>
      <c r="F387" s="224"/>
      <c r="G387" s="145" t="s">
        <v>100</v>
      </c>
      <c r="H387" s="225" t="s">
        <v>71</v>
      </c>
      <c r="I387" s="328">
        <v>2</v>
      </c>
      <c r="J387" s="338">
        <v>428258</v>
      </c>
      <c r="K387" s="357">
        <f>ROUND((+I387*J387),0)</f>
        <v>856516</v>
      </c>
      <c r="L387" s="198"/>
      <c r="P387" s="264"/>
      <c r="Q387" s="264"/>
      <c r="R387" s="264"/>
    </row>
    <row r="388" spans="2:18" ht="30" customHeight="1">
      <c r="B388" s="197"/>
      <c r="C388" s="136">
        <v>13.2</v>
      </c>
      <c r="D388" s="224"/>
      <c r="E388" s="224"/>
      <c r="F388" s="224"/>
      <c r="G388" s="146" t="s">
        <v>101</v>
      </c>
      <c r="H388" s="225" t="s">
        <v>71</v>
      </c>
      <c r="I388" s="328">
        <v>1</v>
      </c>
      <c r="J388" s="338">
        <v>931854</v>
      </c>
      <c r="K388" s="357">
        <f t="shared" ref="K388:K390" si="64">ROUND((+I388*J388),0)</f>
        <v>931854</v>
      </c>
      <c r="L388" s="198"/>
      <c r="P388" s="264"/>
      <c r="Q388" s="264"/>
      <c r="R388" s="264"/>
    </row>
    <row r="389" spans="2:18" ht="30" customHeight="1">
      <c r="B389" s="197"/>
      <c r="C389" s="136">
        <v>13.6</v>
      </c>
      <c r="D389" s="224"/>
      <c r="E389" s="224"/>
      <c r="F389" s="224"/>
      <c r="G389" s="146" t="s">
        <v>114</v>
      </c>
      <c r="H389" s="225" t="s">
        <v>71</v>
      </c>
      <c r="I389" s="328">
        <v>3</v>
      </c>
      <c r="J389" s="338">
        <v>504679</v>
      </c>
      <c r="K389" s="357">
        <f t="shared" si="64"/>
        <v>1514037</v>
      </c>
      <c r="L389" s="198"/>
      <c r="P389" s="264"/>
      <c r="Q389" s="264"/>
      <c r="R389" s="264"/>
    </row>
    <row r="390" spans="2:18" ht="30" customHeight="1">
      <c r="B390" s="197"/>
      <c r="C390" s="243">
        <v>13.7</v>
      </c>
      <c r="D390" s="205"/>
      <c r="E390" s="205"/>
      <c r="F390" s="205"/>
      <c r="G390" s="169" t="s">
        <v>127</v>
      </c>
      <c r="H390" s="133" t="s">
        <v>71</v>
      </c>
      <c r="I390" s="134">
        <v>4</v>
      </c>
      <c r="J390" s="334">
        <v>439966</v>
      </c>
      <c r="K390" s="357">
        <f t="shared" si="64"/>
        <v>1759864</v>
      </c>
      <c r="L390" s="198"/>
      <c r="P390" s="264"/>
      <c r="Q390" s="264"/>
      <c r="R390" s="264"/>
    </row>
    <row r="391" spans="2:18" ht="30" customHeight="1">
      <c r="B391" s="197"/>
      <c r="C391" s="241" t="s">
        <v>23</v>
      </c>
      <c r="D391" s="239"/>
      <c r="E391" s="239"/>
      <c r="F391" s="239"/>
      <c r="G391" s="110"/>
      <c r="H391" s="205"/>
      <c r="I391" s="109"/>
      <c r="J391" s="307"/>
      <c r="K391" s="358">
        <f>SUM(K387:K390)</f>
        <v>5062271</v>
      </c>
      <c r="L391" s="198"/>
      <c r="P391" s="264"/>
      <c r="Q391" s="264"/>
      <c r="R391" s="264"/>
    </row>
    <row r="392" spans="2:18" ht="30" customHeight="1">
      <c r="B392" s="197"/>
      <c r="C392" s="371" t="s">
        <v>128</v>
      </c>
      <c r="D392" s="372"/>
      <c r="E392" s="372"/>
      <c r="F392" s="372"/>
      <c r="G392" s="372"/>
      <c r="H392" s="372"/>
      <c r="I392" s="372"/>
      <c r="J392" s="372"/>
      <c r="K392" s="360">
        <f>+K391+K385+K374+K369+K363+K355+K349+K340+K337+K332+K322+K326+K345</f>
        <v>409843104</v>
      </c>
      <c r="L392" s="198"/>
      <c r="N392" s="189">
        <v>428470438.5102039</v>
      </c>
      <c r="O392" s="249">
        <f>+K392-N392</f>
        <v>-18627334.510203898</v>
      </c>
      <c r="P392" s="264"/>
      <c r="Q392" s="264"/>
      <c r="R392" s="264"/>
    </row>
    <row r="393" spans="2:18" ht="30" customHeight="1">
      <c r="B393" s="197"/>
      <c r="C393" s="151" t="s">
        <v>129</v>
      </c>
      <c r="D393" s="381" t="s">
        <v>130</v>
      </c>
      <c r="E393" s="381"/>
      <c r="F393" s="381"/>
      <c r="G393" s="381"/>
      <c r="H393" s="381"/>
      <c r="I393" s="381"/>
      <c r="J393" s="381"/>
      <c r="K393" s="381"/>
      <c r="L393" s="198"/>
      <c r="P393" s="264"/>
      <c r="Q393" s="264"/>
      <c r="R393" s="264"/>
    </row>
    <row r="394" spans="2:18" ht="30" customHeight="1">
      <c r="B394" s="197"/>
      <c r="C394" s="422" t="s">
        <v>19</v>
      </c>
      <c r="D394" s="423"/>
      <c r="E394" s="423"/>
      <c r="F394" s="423"/>
      <c r="G394" s="423"/>
      <c r="H394" s="423"/>
      <c r="I394" s="423"/>
      <c r="J394" s="423"/>
      <c r="K394" s="424"/>
      <c r="L394" s="198"/>
      <c r="Q394" s="264"/>
      <c r="R394" s="264"/>
    </row>
    <row r="395" spans="2:18" ht="30" customHeight="1">
      <c r="B395" s="197"/>
      <c r="C395" s="133">
        <v>1.1000000000000001</v>
      </c>
      <c r="D395" s="205"/>
      <c r="E395" s="205"/>
      <c r="F395" s="205"/>
      <c r="G395" s="176" t="s">
        <v>118</v>
      </c>
      <c r="H395" s="133" t="s">
        <v>21</v>
      </c>
      <c r="I395" s="177">
        <v>842.24400000000003</v>
      </c>
      <c r="J395" s="349">
        <v>15887</v>
      </c>
      <c r="K395" s="359">
        <f>ROUND((+I395*J395),0)</f>
        <v>13380730</v>
      </c>
      <c r="L395" s="198"/>
      <c r="P395" s="264"/>
      <c r="Q395" s="264"/>
      <c r="R395" s="264"/>
    </row>
    <row r="396" spans="2:18" ht="30" customHeight="1">
      <c r="B396" s="197"/>
      <c r="C396" s="260">
        <v>1.2</v>
      </c>
      <c r="D396" s="205"/>
      <c r="E396" s="205"/>
      <c r="F396" s="205"/>
      <c r="G396" s="176" t="s">
        <v>109</v>
      </c>
      <c r="H396" s="133" t="s">
        <v>21</v>
      </c>
      <c r="I396" s="177">
        <v>721</v>
      </c>
      <c r="J396" s="349">
        <v>12816</v>
      </c>
      <c r="K396" s="359">
        <f t="shared" ref="K396:K401" si="65">ROUND((+I396*J396),0)</f>
        <v>9240336</v>
      </c>
      <c r="L396" s="198"/>
      <c r="P396" s="264"/>
      <c r="Q396" s="264"/>
      <c r="R396" s="264"/>
    </row>
    <row r="397" spans="2:18" ht="30" customHeight="1">
      <c r="B397" s="197"/>
      <c r="C397" s="260">
        <v>1.3</v>
      </c>
      <c r="D397" s="205"/>
      <c r="E397" s="205"/>
      <c r="F397" s="205"/>
      <c r="G397" s="176" t="s">
        <v>131</v>
      </c>
      <c r="H397" s="133" t="s">
        <v>26</v>
      </c>
      <c r="I397" s="177">
        <v>565.44749999999999</v>
      </c>
      <c r="J397" s="349">
        <v>41005</v>
      </c>
      <c r="K397" s="359">
        <f t="shared" si="65"/>
        <v>23186175</v>
      </c>
      <c r="L397" s="198"/>
      <c r="P397" s="264"/>
      <c r="Q397" s="264"/>
      <c r="R397" s="264"/>
    </row>
    <row r="398" spans="2:18" ht="30" customHeight="1">
      <c r="B398" s="197"/>
      <c r="C398" s="260">
        <v>1.4</v>
      </c>
      <c r="D398" s="205"/>
      <c r="E398" s="205"/>
      <c r="F398" s="205"/>
      <c r="G398" s="176" t="s">
        <v>132</v>
      </c>
      <c r="H398" s="133" t="s">
        <v>21</v>
      </c>
      <c r="I398" s="177">
        <v>694.86</v>
      </c>
      <c r="J398" s="349">
        <v>28100</v>
      </c>
      <c r="K398" s="359">
        <f t="shared" si="65"/>
        <v>19525566</v>
      </c>
      <c r="L398" s="198"/>
      <c r="P398" s="264"/>
      <c r="Q398" s="264"/>
      <c r="R398" s="264"/>
    </row>
    <row r="399" spans="2:18" ht="30" customHeight="1">
      <c r="B399" s="197"/>
      <c r="C399" s="260">
        <v>1.5</v>
      </c>
      <c r="D399" s="205"/>
      <c r="E399" s="205"/>
      <c r="F399" s="205"/>
      <c r="G399" s="176" t="s">
        <v>133</v>
      </c>
      <c r="H399" s="133" t="s">
        <v>71</v>
      </c>
      <c r="I399" s="177">
        <v>20</v>
      </c>
      <c r="J399" s="349">
        <v>35384</v>
      </c>
      <c r="K399" s="359">
        <f t="shared" si="65"/>
        <v>707680</v>
      </c>
      <c r="L399" s="198"/>
      <c r="P399" s="264"/>
      <c r="Q399" s="264"/>
      <c r="R399" s="264"/>
    </row>
    <row r="400" spans="2:18" ht="30" customHeight="1">
      <c r="B400" s="197"/>
      <c r="C400" s="260">
        <v>1.6</v>
      </c>
      <c r="D400" s="205"/>
      <c r="E400" s="205"/>
      <c r="F400" s="205"/>
      <c r="G400" s="176" t="s">
        <v>134</v>
      </c>
      <c r="H400" s="133" t="s">
        <v>21</v>
      </c>
      <c r="I400" s="177">
        <v>45.83</v>
      </c>
      <c r="J400" s="349">
        <v>38090</v>
      </c>
      <c r="K400" s="359">
        <f t="shared" si="65"/>
        <v>1745665</v>
      </c>
      <c r="L400" s="198"/>
      <c r="P400" s="264"/>
      <c r="Q400" s="264"/>
      <c r="R400" s="264"/>
    </row>
    <row r="401" spans="2:18" ht="30" customHeight="1">
      <c r="B401" s="197"/>
      <c r="C401" s="260">
        <v>1.7</v>
      </c>
      <c r="D401" s="205"/>
      <c r="E401" s="205"/>
      <c r="F401" s="205"/>
      <c r="G401" s="176" t="s">
        <v>135</v>
      </c>
      <c r="H401" s="133" t="s">
        <v>71</v>
      </c>
      <c r="I401" s="177">
        <v>9</v>
      </c>
      <c r="J401" s="349">
        <v>58302</v>
      </c>
      <c r="K401" s="359">
        <f t="shared" si="65"/>
        <v>524718</v>
      </c>
      <c r="L401" s="198"/>
      <c r="P401" s="264"/>
      <c r="Q401" s="264"/>
      <c r="R401" s="264"/>
    </row>
    <row r="402" spans="2:18" ht="30" customHeight="1" thickBot="1">
      <c r="B402" s="197"/>
      <c r="C402" s="206" t="s">
        <v>23</v>
      </c>
      <c r="D402" s="207"/>
      <c r="E402" s="207"/>
      <c r="F402" s="207"/>
      <c r="G402" s="142"/>
      <c r="H402" s="207"/>
      <c r="I402" s="149"/>
      <c r="J402" s="303"/>
      <c r="K402" s="362">
        <f>+K401+K400+K399+K398+K397+K396+K395</f>
        <v>68310870</v>
      </c>
      <c r="L402" s="198"/>
      <c r="P402" s="264"/>
      <c r="Q402" s="264"/>
      <c r="R402" s="264"/>
    </row>
    <row r="403" spans="2:18" ht="30" customHeight="1" thickBot="1">
      <c r="B403" s="197"/>
      <c r="C403" s="208">
        <v>2</v>
      </c>
      <c r="D403" s="373" t="s">
        <v>24</v>
      </c>
      <c r="E403" s="373"/>
      <c r="F403" s="375"/>
      <c r="G403" s="375"/>
      <c r="H403" s="375"/>
      <c r="I403" s="375"/>
      <c r="J403" s="375"/>
      <c r="K403" s="376"/>
      <c r="L403" s="198"/>
      <c r="Q403" s="264"/>
      <c r="R403" s="264"/>
    </row>
    <row r="404" spans="2:18" ht="30" customHeight="1">
      <c r="B404" s="197"/>
      <c r="C404" s="243">
        <v>2.2000000000000002</v>
      </c>
      <c r="D404" s="205"/>
      <c r="E404" s="205"/>
      <c r="F404" s="205"/>
      <c r="G404" s="176" t="s">
        <v>27</v>
      </c>
      <c r="H404" s="133" t="s">
        <v>26</v>
      </c>
      <c r="I404" s="185">
        <v>136.43280000000001</v>
      </c>
      <c r="J404" s="346">
        <v>59633</v>
      </c>
      <c r="K404" s="359">
        <f>ROUND((+I404*J404),0)</f>
        <v>8135897</v>
      </c>
      <c r="L404" s="198"/>
      <c r="P404" s="264"/>
      <c r="Q404" s="264"/>
      <c r="R404" s="264"/>
    </row>
    <row r="405" spans="2:18" ht="30" customHeight="1">
      <c r="B405" s="197"/>
      <c r="C405" s="216">
        <v>2.2999999999999998</v>
      </c>
      <c r="D405" s="205"/>
      <c r="E405" s="205"/>
      <c r="F405" s="205"/>
      <c r="G405" s="178" t="s">
        <v>110</v>
      </c>
      <c r="H405" s="133" t="s">
        <v>26</v>
      </c>
      <c r="I405" s="327">
        <v>119.51810000000002</v>
      </c>
      <c r="J405" s="334">
        <v>116111</v>
      </c>
      <c r="K405" s="359">
        <f>ROUND((+I405*J405),0)</f>
        <v>13877366</v>
      </c>
      <c r="L405" s="198"/>
      <c r="P405" s="264"/>
      <c r="Q405" s="264"/>
      <c r="R405" s="264"/>
    </row>
    <row r="406" spans="2:18" ht="30" customHeight="1" thickBot="1">
      <c r="B406" s="197"/>
      <c r="C406" s="206" t="s">
        <v>23</v>
      </c>
      <c r="D406" s="209"/>
      <c r="E406" s="210"/>
      <c r="F406" s="209"/>
      <c r="G406" s="209"/>
      <c r="H406" s="209"/>
      <c r="I406" s="147"/>
      <c r="J406" s="300"/>
      <c r="K406" s="362">
        <f>SUM(K404:K405)</f>
        <v>22013263</v>
      </c>
      <c r="L406" s="198"/>
      <c r="P406" s="264"/>
      <c r="Q406" s="264"/>
      <c r="R406" s="264"/>
    </row>
    <row r="407" spans="2:18" ht="30" customHeight="1" thickBot="1">
      <c r="B407" s="197"/>
      <c r="C407" s="313">
        <v>3</v>
      </c>
      <c r="D407" s="373" t="s">
        <v>136</v>
      </c>
      <c r="E407" s="373"/>
      <c r="F407" s="373"/>
      <c r="G407" s="373"/>
      <c r="H407" s="373"/>
      <c r="I407" s="373"/>
      <c r="J407" s="373"/>
      <c r="K407" s="374"/>
      <c r="L407" s="198"/>
      <c r="Q407" s="264"/>
      <c r="R407" s="264"/>
    </row>
    <row r="408" spans="2:18" ht="30" customHeight="1">
      <c r="B408" s="197"/>
      <c r="C408" s="243">
        <v>3.5</v>
      </c>
      <c r="D408" s="205"/>
      <c r="E408" s="205"/>
      <c r="F408" s="205"/>
      <c r="G408" s="152" t="s">
        <v>137</v>
      </c>
      <c r="H408" s="158" t="s">
        <v>33</v>
      </c>
      <c r="I408" s="160">
        <v>540</v>
      </c>
      <c r="J408" s="334">
        <v>71404</v>
      </c>
      <c r="K408" s="355">
        <f>ROUND((+I408*J408),0)</f>
        <v>38558160</v>
      </c>
      <c r="L408" s="198"/>
      <c r="P408" s="264"/>
      <c r="Q408" s="264"/>
      <c r="R408" s="264"/>
    </row>
    <row r="409" spans="2:18" ht="30" customHeight="1">
      <c r="B409" s="197"/>
      <c r="C409" s="136">
        <v>3.6</v>
      </c>
      <c r="D409" s="205"/>
      <c r="E409" s="205"/>
      <c r="F409" s="205"/>
      <c r="G409" s="152" t="s">
        <v>138</v>
      </c>
      <c r="H409" s="158" t="s">
        <v>21</v>
      </c>
      <c r="I409" s="153">
        <v>721</v>
      </c>
      <c r="J409" s="334">
        <v>105839</v>
      </c>
      <c r="K409" s="355">
        <f t="shared" ref="K409:K410" si="66">ROUND((+I409*J409),0)</f>
        <v>76309919</v>
      </c>
      <c r="L409" s="198"/>
      <c r="P409" s="264"/>
      <c r="Q409" s="264"/>
      <c r="R409" s="264"/>
    </row>
    <row r="410" spans="2:18" ht="30" customHeight="1">
      <c r="B410" s="197"/>
      <c r="C410" s="136">
        <v>3.7</v>
      </c>
      <c r="D410" s="205"/>
      <c r="E410" s="205"/>
      <c r="F410" s="205"/>
      <c r="G410" s="161" t="s">
        <v>139</v>
      </c>
      <c r="H410" s="158" t="s">
        <v>33</v>
      </c>
      <c r="I410" s="153">
        <v>150</v>
      </c>
      <c r="J410" s="334">
        <v>171566</v>
      </c>
      <c r="K410" s="355">
        <f t="shared" si="66"/>
        <v>25734900</v>
      </c>
      <c r="L410" s="198"/>
      <c r="P410" s="264"/>
      <c r="Q410" s="264"/>
      <c r="R410" s="264"/>
    </row>
    <row r="411" spans="2:18" ht="30" customHeight="1" thickBot="1">
      <c r="B411" s="197"/>
      <c r="C411" s="206" t="s">
        <v>23</v>
      </c>
      <c r="D411" s="350"/>
      <c r="E411" s="350"/>
      <c r="F411" s="350"/>
      <c r="G411" s="143"/>
      <c r="H411" s="214"/>
      <c r="I411" s="351"/>
      <c r="J411" s="304"/>
      <c r="K411" s="368">
        <f>SUM(K408:K410)</f>
        <v>140602979</v>
      </c>
      <c r="L411" s="198"/>
      <c r="P411" s="264"/>
      <c r="Q411" s="264"/>
      <c r="R411" s="264"/>
    </row>
    <row r="412" spans="2:18" ht="30" customHeight="1" thickBot="1">
      <c r="B412" s="197"/>
      <c r="C412" s="232">
        <v>12</v>
      </c>
      <c r="D412" s="425" t="s">
        <v>79</v>
      </c>
      <c r="E412" s="373"/>
      <c r="F412" s="373"/>
      <c r="G412" s="373"/>
      <c r="H412" s="373"/>
      <c r="I412" s="373"/>
      <c r="J412" s="373"/>
      <c r="K412" s="374"/>
      <c r="L412" s="198"/>
      <c r="Q412" s="264"/>
      <c r="R412" s="264"/>
    </row>
    <row r="413" spans="2:18" ht="30" customHeight="1">
      <c r="B413" s="197"/>
      <c r="C413" s="132">
        <v>12.12</v>
      </c>
      <c r="D413" s="233"/>
      <c r="E413" s="233"/>
      <c r="F413" s="233"/>
      <c r="G413" s="152" t="s">
        <v>91</v>
      </c>
      <c r="H413" s="158" t="s">
        <v>33</v>
      </c>
      <c r="I413" s="181">
        <v>60.870000000000005</v>
      </c>
      <c r="J413" s="334">
        <v>53696</v>
      </c>
      <c r="K413" s="355">
        <f>ROUND((+I413*J413),0)</f>
        <v>3268476</v>
      </c>
      <c r="L413" s="198"/>
      <c r="P413" s="264"/>
      <c r="Q413" s="264"/>
      <c r="R413" s="264"/>
    </row>
    <row r="414" spans="2:18" ht="30" customHeight="1">
      <c r="B414" s="197"/>
      <c r="C414" s="132">
        <v>12.15</v>
      </c>
      <c r="D414" s="233"/>
      <c r="E414" s="233"/>
      <c r="F414" s="233"/>
      <c r="G414" s="152" t="s">
        <v>94</v>
      </c>
      <c r="H414" s="158" t="s">
        <v>33</v>
      </c>
      <c r="I414" s="177">
        <v>11.35</v>
      </c>
      <c r="J414" s="334">
        <v>64841</v>
      </c>
      <c r="K414" s="355">
        <f t="shared" ref="K414:K420" si="67">ROUND((+I414*J414),0)</f>
        <v>735945</v>
      </c>
      <c r="L414" s="198"/>
      <c r="P414" s="264"/>
      <c r="Q414" s="264"/>
      <c r="R414" s="264"/>
    </row>
    <row r="415" spans="2:18" ht="30" customHeight="1">
      <c r="B415" s="197"/>
      <c r="C415" s="132">
        <v>12.17</v>
      </c>
      <c r="D415" s="233"/>
      <c r="E415" s="233"/>
      <c r="F415" s="233"/>
      <c r="G415" s="152" t="s">
        <v>140</v>
      </c>
      <c r="H415" s="158" t="s">
        <v>71</v>
      </c>
      <c r="I415" s="177">
        <v>3</v>
      </c>
      <c r="J415" s="334">
        <v>687228</v>
      </c>
      <c r="K415" s="355">
        <f t="shared" si="67"/>
        <v>2061684</v>
      </c>
      <c r="L415" s="198"/>
      <c r="P415" s="264"/>
      <c r="Q415" s="264"/>
      <c r="R415" s="264"/>
    </row>
    <row r="416" spans="2:18" ht="30" customHeight="1">
      <c r="B416" s="197"/>
      <c r="C416" s="132">
        <v>12.2</v>
      </c>
      <c r="D416" s="233"/>
      <c r="E416" s="233"/>
      <c r="F416" s="233"/>
      <c r="G416" s="180" t="s">
        <v>141</v>
      </c>
      <c r="H416" s="255" t="s">
        <v>33</v>
      </c>
      <c r="I416" s="182">
        <v>41.150000000000006</v>
      </c>
      <c r="J416" s="337">
        <v>156706</v>
      </c>
      <c r="K416" s="355">
        <f t="shared" si="67"/>
        <v>6448452</v>
      </c>
      <c r="L416" s="198"/>
      <c r="P416" s="264"/>
      <c r="Q416" s="264"/>
      <c r="R416" s="264"/>
    </row>
    <row r="417" spans="2:18" ht="30" customHeight="1">
      <c r="B417" s="197"/>
      <c r="C417" s="132">
        <v>12.21</v>
      </c>
      <c r="D417" s="233"/>
      <c r="E417" s="233"/>
      <c r="F417" s="233"/>
      <c r="G417" s="176" t="s">
        <v>142</v>
      </c>
      <c r="H417" s="133" t="s">
        <v>71</v>
      </c>
      <c r="I417" s="183">
        <v>12</v>
      </c>
      <c r="J417" s="334">
        <v>72102</v>
      </c>
      <c r="K417" s="355">
        <f t="shared" si="67"/>
        <v>865224</v>
      </c>
      <c r="L417" s="198"/>
      <c r="P417" s="264"/>
      <c r="Q417" s="264"/>
      <c r="R417" s="264"/>
    </row>
    <row r="418" spans="2:18" ht="30" customHeight="1">
      <c r="B418" s="197"/>
      <c r="C418" s="132">
        <v>12.22</v>
      </c>
      <c r="D418" s="233"/>
      <c r="E418" s="233"/>
      <c r="F418" s="233"/>
      <c r="G418" s="176" t="s">
        <v>143</v>
      </c>
      <c r="H418" s="133" t="s">
        <v>71</v>
      </c>
      <c r="I418" s="177">
        <v>8</v>
      </c>
      <c r="J418" s="334">
        <v>69947</v>
      </c>
      <c r="K418" s="355">
        <f t="shared" si="67"/>
        <v>559576</v>
      </c>
      <c r="L418" s="198"/>
      <c r="P418" s="264"/>
      <c r="Q418" s="264"/>
      <c r="R418" s="264"/>
    </row>
    <row r="419" spans="2:18" ht="30" customHeight="1">
      <c r="B419" s="197"/>
      <c r="C419" s="132">
        <v>12.23</v>
      </c>
      <c r="D419" s="233"/>
      <c r="E419" s="233"/>
      <c r="F419" s="233"/>
      <c r="G419" s="176" t="s">
        <v>144</v>
      </c>
      <c r="H419" s="133" t="s">
        <v>71</v>
      </c>
      <c r="I419" s="177">
        <v>2</v>
      </c>
      <c r="J419" s="334">
        <v>348354</v>
      </c>
      <c r="K419" s="355">
        <f t="shared" si="67"/>
        <v>696708</v>
      </c>
      <c r="L419" s="198"/>
      <c r="P419" s="264"/>
      <c r="Q419" s="264"/>
      <c r="R419" s="264"/>
    </row>
    <row r="420" spans="2:18" ht="30" customHeight="1">
      <c r="B420" s="197"/>
      <c r="C420" s="132">
        <v>12.24</v>
      </c>
      <c r="D420" s="233"/>
      <c r="E420" s="233"/>
      <c r="F420" s="233"/>
      <c r="G420" s="184" t="s">
        <v>145</v>
      </c>
      <c r="H420" s="133" t="s">
        <v>33</v>
      </c>
      <c r="I420" s="177">
        <v>18.920000000000002</v>
      </c>
      <c r="J420" s="334">
        <v>200591</v>
      </c>
      <c r="K420" s="355">
        <f t="shared" si="67"/>
        <v>3795182</v>
      </c>
      <c r="L420" s="198"/>
      <c r="P420" s="264"/>
      <c r="Q420" s="264"/>
      <c r="R420" s="264"/>
    </row>
    <row r="421" spans="2:18" ht="30" customHeight="1">
      <c r="B421" s="197"/>
      <c r="C421" s="238" t="s">
        <v>23</v>
      </c>
      <c r="D421" s="239"/>
      <c r="E421" s="239"/>
      <c r="F421" s="239"/>
      <c r="G421" s="110"/>
      <c r="H421" s="205"/>
      <c r="I421" s="109"/>
      <c r="J421" s="307"/>
      <c r="K421" s="358">
        <f>SUM(K413:K420)</f>
        <v>18431247</v>
      </c>
      <c r="L421" s="198"/>
      <c r="P421" s="264"/>
      <c r="Q421" s="264"/>
      <c r="R421" s="264"/>
    </row>
    <row r="422" spans="2:18" ht="30" customHeight="1">
      <c r="B422" s="197"/>
      <c r="C422" s="371" t="s">
        <v>146</v>
      </c>
      <c r="D422" s="372"/>
      <c r="E422" s="372"/>
      <c r="F422" s="372"/>
      <c r="G422" s="372"/>
      <c r="H422" s="372"/>
      <c r="I422" s="372"/>
      <c r="J422" s="372"/>
      <c r="K422" s="360">
        <f>+K421+K411+K406+K402</f>
        <v>249358359</v>
      </c>
      <c r="L422" s="198"/>
      <c r="N422" s="189">
        <v>228196569.43800002</v>
      </c>
      <c r="O422" s="249">
        <f>+K422-N422</f>
        <v>21161789.561999977</v>
      </c>
      <c r="P422" s="264"/>
      <c r="Q422" s="264"/>
      <c r="R422" s="264"/>
    </row>
    <row r="423" spans="2:18" ht="30" customHeight="1">
      <c r="B423" s="197"/>
      <c r="C423" s="151" t="s">
        <v>147</v>
      </c>
      <c r="D423" s="381" t="s">
        <v>148</v>
      </c>
      <c r="E423" s="381"/>
      <c r="F423" s="381"/>
      <c r="G423" s="381"/>
      <c r="H423" s="381"/>
      <c r="I423" s="381"/>
      <c r="J423" s="381"/>
      <c r="K423" s="381"/>
      <c r="L423" s="198"/>
      <c r="P423" s="264"/>
      <c r="Q423" s="264"/>
      <c r="R423" s="264"/>
    </row>
    <row r="424" spans="2:18" ht="30" customHeight="1">
      <c r="B424" s="197"/>
      <c r="C424" s="422" t="s">
        <v>149</v>
      </c>
      <c r="D424" s="423"/>
      <c r="E424" s="423"/>
      <c r="F424" s="423"/>
      <c r="G424" s="423"/>
      <c r="H424" s="423"/>
      <c r="I424" s="423"/>
      <c r="J424" s="423"/>
      <c r="K424" s="424"/>
      <c r="L424" s="198"/>
      <c r="Q424" s="264"/>
      <c r="R424" s="264"/>
    </row>
    <row r="425" spans="2:18" ht="30" customHeight="1">
      <c r="B425" s="197"/>
      <c r="C425" s="261">
        <v>14.1</v>
      </c>
      <c r="D425" s="205"/>
      <c r="E425" s="205"/>
      <c r="F425" s="205"/>
      <c r="G425" s="176" t="s">
        <v>150</v>
      </c>
      <c r="H425" s="133" t="s">
        <v>71</v>
      </c>
      <c r="I425" s="177">
        <v>2</v>
      </c>
      <c r="J425" s="349">
        <v>997490</v>
      </c>
      <c r="K425" s="359">
        <f>ROUND((+I425*J425),0)</f>
        <v>1994980</v>
      </c>
      <c r="L425" s="198"/>
      <c r="P425" s="264"/>
      <c r="Q425" s="264"/>
      <c r="R425" s="264"/>
    </row>
    <row r="426" spans="2:18" ht="30" customHeight="1">
      <c r="B426" s="197"/>
      <c r="C426" s="261">
        <f>+C425+0.1</f>
        <v>14.2</v>
      </c>
      <c r="D426" s="205"/>
      <c r="E426" s="205"/>
      <c r="F426" s="205"/>
      <c r="G426" s="176" t="s">
        <v>151</v>
      </c>
      <c r="H426" s="133" t="s">
        <v>71</v>
      </c>
      <c r="I426" s="177">
        <v>6</v>
      </c>
      <c r="J426" s="349">
        <v>932776</v>
      </c>
      <c r="K426" s="359">
        <f t="shared" ref="K426:K467" si="68">ROUND((+I426*J426),0)</f>
        <v>5596656</v>
      </c>
      <c r="L426" s="198"/>
      <c r="P426" s="264"/>
      <c r="Q426" s="264"/>
      <c r="R426" s="264"/>
    </row>
    <row r="427" spans="2:18" ht="30" customHeight="1">
      <c r="B427" s="197"/>
      <c r="C427" s="261">
        <f t="shared" ref="C427:C433" si="69">+C426+0.1</f>
        <v>14.299999999999999</v>
      </c>
      <c r="D427" s="205"/>
      <c r="E427" s="205"/>
      <c r="F427" s="205"/>
      <c r="G427" s="176" t="s">
        <v>152</v>
      </c>
      <c r="H427" s="133" t="s">
        <v>71</v>
      </c>
      <c r="I427" s="177">
        <v>253</v>
      </c>
      <c r="J427" s="349">
        <v>538811</v>
      </c>
      <c r="K427" s="359">
        <f t="shared" si="68"/>
        <v>136319183</v>
      </c>
      <c r="L427" s="198"/>
      <c r="P427" s="264"/>
      <c r="Q427" s="264"/>
      <c r="R427" s="264"/>
    </row>
    <row r="428" spans="2:18" ht="30" customHeight="1">
      <c r="B428" s="197"/>
      <c r="C428" s="261">
        <f t="shared" si="69"/>
        <v>14.399999999999999</v>
      </c>
      <c r="D428" s="205"/>
      <c r="E428" s="205"/>
      <c r="F428" s="205"/>
      <c r="G428" s="176" t="s">
        <v>153</v>
      </c>
      <c r="H428" s="133" t="s">
        <v>71</v>
      </c>
      <c r="I428" s="177">
        <v>75</v>
      </c>
      <c r="J428" s="349">
        <v>512916</v>
      </c>
      <c r="K428" s="359">
        <f t="shared" si="68"/>
        <v>38468700</v>
      </c>
      <c r="L428" s="198"/>
      <c r="P428" s="264"/>
      <c r="Q428" s="264"/>
      <c r="R428" s="264"/>
    </row>
    <row r="429" spans="2:18" ht="30" customHeight="1">
      <c r="B429" s="197"/>
      <c r="C429" s="261">
        <f t="shared" si="69"/>
        <v>14.499999999999998</v>
      </c>
      <c r="D429" s="205"/>
      <c r="E429" s="205"/>
      <c r="F429" s="205"/>
      <c r="G429" s="176" t="s">
        <v>154</v>
      </c>
      <c r="H429" s="133" t="s">
        <v>71</v>
      </c>
      <c r="I429" s="177">
        <v>20</v>
      </c>
      <c r="J429" s="349">
        <v>126135</v>
      </c>
      <c r="K429" s="359">
        <f t="shared" si="68"/>
        <v>2522700</v>
      </c>
      <c r="L429" s="198"/>
      <c r="P429" s="264"/>
      <c r="Q429" s="264"/>
      <c r="R429" s="264"/>
    </row>
    <row r="430" spans="2:18" ht="30" customHeight="1">
      <c r="B430" s="197"/>
      <c r="C430" s="261">
        <f t="shared" si="69"/>
        <v>14.599999999999998</v>
      </c>
      <c r="D430" s="205"/>
      <c r="E430" s="205"/>
      <c r="F430" s="205"/>
      <c r="G430" s="176" t="s">
        <v>155</v>
      </c>
      <c r="H430" s="133" t="s">
        <v>71</v>
      </c>
      <c r="I430" s="177">
        <v>12</v>
      </c>
      <c r="J430" s="349">
        <v>127429</v>
      </c>
      <c r="K430" s="359">
        <f t="shared" si="68"/>
        <v>1529148</v>
      </c>
      <c r="L430" s="198"/>
      <c r="P430" s="264"/>
      <c r="Q430" s="264"/>
      <c r="R430" s="264"/>
    </row>
    <row r="431" spans="2:18" ht="30" customHeight="1">
      <c r="B431" s="197"/>
      <c r="C431" s="261">
        <f t="shared" si="69"/>
        <v>14.699999999999998</v>
      </c>
      <c r="D431" s="205"/>
      <c r="E431" s="205"/>
      <c r="F431" s="205"/>
      <c r="G431" s="176" t="s">
        <v>156</v>
      </c>
      <c r="H431" s="133" t="s">
        <v>71</v>
      </c>
      <c r="I431" s="177">
        <v>20</v>
      </c>
      <c r="J431" s="349">
        <v>129370</v>
      </c>
      <c r="K431" s="359">
        <f t="shared" si="68"/>
        <v>2587400</v>
      </c>
      <c r="L431" s="198"/>
      <c r="P431" s="264"/>
      <c r="Q431" s="264"/>
      <c r="R431" s="264"/>
    </row>
    <row r="432" spans="2:18" ht="30" customHeight="1">
      <c r="B432" s="197"/>
      <c r="C432" s="133">
        <f t="shared" si="69"/>
        <v>14.799999999999997</v>
      </c>
      <c r="D432" s="262"/>
      <c r="E432" s="262"/>
      <c r="F432" s="262"/>
      <c r="G432" s="110" t="s">
        <v>157</v>
      </c>
      <c r="H432" s="205" t="s">
        <v>71</v>
      </c>
      <c r="I432" s="326">
        <v>16</v>
      </c>
      <c r="J432" s="339">
        <v>131959</v>
      </c>
      <c r="K432" s="359">
        <f t="shared" si="68"/>
        <v>2111344</v>
      </c>
      <c r="L432" s="198"/>
      <c r="P432" s="264"/>
      <c r="Q432" s="264"/>
      <c r="R432" s="264"/>
    </row>
    <row r="433" spans="2:18" ht="30" customHeight="1">
      <c r="B433" s="197"/>
      <c r="C433" s="133">
        <f t="shared" si="69"/>
        <v>14.899999999999997</v>
      </c>
      <c r="D433" s="262"/>
      <c r="E433" s="262"/>
      <c r="F433" s="262"/>
      <c r="G433" s="110" t="s">
        <v>158</v>
      </c>
      <c r="H433" s="205" t="s">
        <v>71</v>
      </c>
      <c r="I433" s="326">
        <v>6</v>
      </c>
      <c r="J433" s="339">
        <v>385095</v>
      </c>
      <c r="K433" s="359">
        <f t="shared" si="68"/>
        <v>2310570</v>
      </c>
      <c r="L433" s="198"/>
      <c r="P433" s="264"/>
      <c r="Q433" s="264"/>
      <c r="R433" s="264"/>
    </row>
    <row r="434" spans="2:18" ht="30" customHeight="1">
      <c r="B434" s="197"/>
      <c r="C434" s="134">
        <v>14.1</v>
      </c>
      <c r="D434" s="262"/>
      <c r="E434" s="262"/>
      <c r="F434" s="262"/>
      <c r="G434" s="110" t="s">
        <v>159</v>
      </c>
      <c r="H434" s="205" t="s">
        <v>71</v>
      </c>
      <c r="I434" s="326">
        <v>115</v>
      </c>
      <c r="J434" s="339">
        <v>238880</v>
      </c>
      <c r="K434" s="359">
        <f t="shared" si="68"/>
        <v>27471200</v>
      </c>
      <c r="L434" s="198"/>
      <c r="P434" s="264"/>
      <c r="Q434" s="264"/>
      <c r="R434" s="264"/>
    </row>
    <row r="435" spans="2:18" ht="30" customHeight="1">
      <c r="B435" s="197"/>
      <c r="C435" s="133">
        <f>+C434+0.01</f>
        <v>14.11</v>
      </c>
      <c r="D435" s="262"/>
      <c r="E435" s="262"/>
      <c r="F435" s="262"/>
      <c r="G435" s="110" t="s">
        <v>160</v>
      </c>
      <c r="H435" s="205" t="s">
        <v>71</v>
      </c>
      <c r="I435" s="326">
        <v>71</v>
      </c>
      <c r="J435" s="339">
        <v>267057</v>
      </c>
      <c r="K435" s="359">
        <f t="shared" si="68"/>
        <v>18961047</v>
      </c>
      <c r="L435" s="198"/>
      <c r="P435" s="264"/>
      <c r="Q435" s="264"/>
      <c r="R435" s="264"/>
    </row>
    <row r="436" spans="2:18" ht="30" customHeight="1">
      <c r="B436" s="197"/>
      <c r="C436" s="133">
        <f>+C435+0.01</f>
        <v>14.12</v>
      </c>
      <c r="D436" s="262"/>
      <c r="E436" s="262"/>
      <c r="F436" s="262"/>
      <c r="G436" s="110" t="s">
        <v>161</v>
      </c>
      <c r="H436" s="205" t="s">
        <v>71</v>
      </c>
      <c r="I436" s="326">
        <v>45</v>
      </c>
      <c r="J436" s="339">
        <v>280000</v>
      </c>
      <c r="K436" s="359">
        <f t="shared" si="68"/>
        <v>12600000</v>
      </c>
      <c r="L436" s="198"/>
      <c r="P436" s="264"/>
      <c r="Q436" s="264"/>
      <c r="R436" s="264"/>
    </row>
    <row r="437" spans="2:18" ht="30" customHeight="1">
      <c r="B437" s="197"/>
      <c r="C437" s="134">
        <f>+C436+0.01</f>
        <v>14.129999999999999</v>
      </c>
      <c r="D437" s="262"/>
      <c r="E437" s="262"/>
      <c r="F437" s="262"/>
      <c r="G437" s="110" t="s">
        <v>162</v>
      </c>
      <c r="H437" s="205" t="s">
        <v>71</v>
      </c>
      <c r="I437" s="326">
        <v>115</v>
      </c>
      <c r="J437" s="339">
        <v>46874</v>
      </c>
      <c r="K437" s="359">
        <f t="shared" si="68"/>
        <v>5390510</v>
      </c>
      <c r="L437" s="198"/>
      <c r="P437" s="264"/>
      <c r="Q437" s="264"/>
      <c r="R437" s="264"/>
    </row>
    <row r="438" spans="2:18" ht="30" customHeight="1">
      <c r="B438" s="197"/>
      <c r="C438" s="134">
        <f t="shared" ref="C438:C467" si="70">+C437+0.01</f>
        <v>14.139999999999999</v>
      </c>
      <c r="D438" s="262"/>
      <c r="E438" s="262"/>
      <c r="F438" s="262"/>
      <c r="G438" s="110" t="s">
        <v>163</v>
      </c>
      <c r="H438" s="205" t="s">
        <v>71</v>
      </c>
      <c r="I438" s="326">
        <v>3</v>
      </c>
      <c r="J438" s="339">
        <v>111222</v>
      </c>
      <c r="K438" s="359">
        <f t="shared" si="68"/>
        <v>333666</v>
      </c>
      <c r="L438" s="198"/>
      <c r="P438" s="264"/>
      <c r="Q438" s="264"/>
      <c r="R438" s="264"/>
    </row>
    <row r="439" spans="2:18" ht="30" customHeight="1">
      <c r="B439" s="197"/>
      <c r="C439" s="134">
        <f t="shared" si="70"/>
        <v>14.149999999999999</v>
      </c>
      <c r="D439" s="262"/>
      <c r="E439" s="262"/>
      <c r="F439" s="262"/>
      <c r="G439" s="110" t="s">
        <v>164</v>
      </c>
      <c r="H439" s="205" t="s">
        <v>71</v>
      </c>
      <c r="I439" s="326">
        <v>6</v>
      </c>
      <c r="J439" s="339">
        <v>128370</v>
      </c>
      <c r="K439" s="359">
        <f t="shared" si="68"/>
        <v>770220</v>
      </c>
      <c r="L439" s="198"/>
      <c r="P439" s="264"/>
      <c r="Q439" s="264"/>
      <c r="R439" s="264"/>
    </row>
    <row r="440" spans="2:18" ht="30" customHeight="1">
      <c r="B440" s="197"/>
      <c r="C440" s="134">
        <f t="shared" si="70"/>
        <v>14.159999999999998</v>
      </c>
      <c r="D440" s="262"/>
      <c r="E440" s="262"/>
      <c r="F440" s="262"/>
      <c r="G440" s="110" t="s">
        <v>165</v>
      </c>
      <c r="H440" s="205" t="s">
        <v>71</v>
      </c>
      <c r="I440" s="326">
        <v>3</v>
      </c>
      <c r="J440" s="339">
        <v>195716</v>
      </c>
      <c r="K440" s="359">
        <f t="shared" si="68"/>
        <v>587148</v>
      </c>
      <c r="L440" s="198"/>
      <c r="P440" s="264"/>
      <c r="Q440" s="264"/>
      <c r="R440" s="264"/>
    </row>
    <row r="441" spans="2:18" ht="30" customHeight="1">
      <c r="B441" s="197"/>
      <c r="C441" s="134">
        <f t="shared" si="70"/>
        <v>14.169999999999998</v>
      </c>
      <c r="D441" s="262"/>
      <c r="E441" s="262"/>
      <c r="F441" s="262"/>
      <c r="G441" s="110" t="s">
        <v>166</v>
      </c>
      <c r="H441" s="205" t="s">
        <v>71</v>
      </c>
      <c r="I441" s="326">
        <v>1</v>
      </c>
      <c r="J441" s="339">
        <v>208659</v>
      </c>
      <c r="K441" s="359">
        <f t="shared" si="68"/>
        <v>208659</v>
      </c>
      <c r="L441" s="198"/>
      <c r="P441" s="264"/>
      <c r="Q441" s="264"/>
      <c r="R441" s="264"/>
    </row>
    <row r="442" spans="2:18" ht="30" customHeight="1">
      <c r="B442" s="197"/>
      <c r="C442" s="134">
        <f t="shared" si="70"/>
        <v>14.179999999999998</v>
      </c>
      <c r="D442" s="262"/>
      <c r="E442" s="262"/>
      <c r="F442" s="262"/>
      <c r="G442" s="110" t="s">
        <v>167</v>
      </c>
      <c r="H442" s="205" t="s">
        <v>71</v>
      </c>
      <c r="I442" s="326">
        <v>18</v>
      </c>
      <c r="J442" s="339">
        <v>726915</v>
      </c>
      <c r="K442" s="359">
        <f t="shared" si="68"/>
        <v>13084470</v>
      </c>
      <c r="L442" s="198"/>
      <c r="P442" s="264"/>
      <c r="Q442" s="264"/>
      <c r="R442" s="264"/>
    </row>
    <row r="443" spans="2:18" ht="30" customHeight="1">
      <c r="B443" s="197"/>
      <c r="C443" s="134">
        <f t="shared" si="70"/>
        <v>14.189999999999998</v>
      </c>
      <c r="D443" s="262"/>
      <c r="E443" s="262"/>
      <c r="F443" s="262"/>
      <c r="G443" s="110" t="s">
        <v>168</v>
      </c>
      <c r="H443" s="205" t="s">
        <v>71</v>
      </c>
      <c r="I443" s="326">
        <v>2</v>
      </c>
      <c r="J443" s="339">
        <v>1121896</v>
      </c>
      <c r="K443" s="359">
        <f t="shared" si="68"/>
        <v>2243792</v>
      </c>
      <c r="L443" s="198"/>
      <c r="P443" s="264"/>
      <c r="Q443" s="264"/>
      <c r="R443" s="264"/>
    </row>
    <row r="444" spans="2:18" ht="30" customHeight="1">
      <c r="B444" s="197"/>
      <c r="C444" s="134">
        <f t="shared" si="70"/>
        <v>14.199999999999998</v>
      </c>
      <c r="D444" s="262"/>
      <c r="E444" s="262"/>
      <c r="F444" s="262"/>
      <c r="G444" s="110" t="s">
        <v>169</v>
      </c>
      <c r="H444" s="205" t="s">
        <v>71</v>
      </c>
      <c r="I444" s="326">
        <v>2</v>
      </c>
      <c r="J444" s="339">
        <v>1458403</v>
      </c>
      <c r="K444" s="359">
        <f t="shared" si="68"/>
        <v>2916806</v>
      </c>
      <c r="L444" s="198"/>
      <c r="P444" s="264"/>
      <c r="Q444" s="264"/>
      <c r="R444" s="264"/>
    </row>
    <row r="445" spans="2:18" ht="30" customHeight="1">
      <c r="B445" s="197"/>
      <c r="C445" s="134">
        <f t="shared" si="70"/>
        <v>14.209999999999997</v>
      </c>
      <c r="D445" s="262"/>
      <c r="E445" s="262"/>
      <c r="F445" s="262"/>
      <c r="G445" s="110" t="s">
        <v>170</v>
      </c>
      <c r="H445" s="205" t="s">
        <v>71</v>
      </c>
      <c r="I445" s="326">
        <v>1</v>
      </c>
      <c r="J445" s="339">
        <v>5290477</v>
      </c>
      <c r="K445" s="359">
        <f t="shared" si="68"/>
        <v>5290477</v>
      </c>
      <c r="L445" s="198"/>
      <c r="P445" s="264"/>
      <c r="Q445" s="264"/>
      <c r="R445" s="264"/>
    </row>
    <row r="446" spans="2:18" ht="30" customHeight="1">
      <c r="B446" s="197"/>
      <c r="C446" s="134">
        <f t="shared" si="70"/>
        <v>14.219999999999997</v>
      </c>
      <c r="D446" s="262"/>
      <c r="E446" s="262"/>
      <c r="F446" s="262"/>
      <c r="G446" s="110" t="s">
        <v>171</v>
      </c>
      <c r="H446" s="205" t="s">
        <v>71</v>
      </c>
      <c r="I446" s="326">
        <v>1</v>
      </c>
      <c r="J446" s="339">
        <v>6844666</v>
      </c>
      <c r="K446" s="359">
        <f t="shared" si="68"/>
        <v>6844666</v>
      </c>
      <c r="L446" s="198"/>
      <c r="P446" s="264"/>
      <c r="Q446" s="264"/>
      <c r="R446" s="264"/>
    </row>
    <row r="447" spans="2:18" ht="30" customHeight="1">
      <c r="B447" s="197"/>
      <c r="C447" s="134">
        <f t="shared" si="70"/>
        <v>14.229999999999997</v>
      </c>
      <c r="D447" s="262"/>
      <c r="E447" s="262"/>
      <c r="F447" s="262"/>
      <c r="G447" s="110" t="s">
        <v>172</v>
      </c>
      <c r="H447" s="205" t="s">
        <v>71</v>
      </c>
      <c r="I447" s="326">
        <v>1</v>
      </c>
      <c r="J447" s="339">
        <v>24540078</v>
      </c>
      <c r="K447" s="359">
        <f t="shared" si="68"/>
        <v>24540078</v>
      </c>
      <c r="L447" s="198"/>
      <c r="P447" s="264"/>
      <c r="Q447" s="264"/>
      <c r="R447" s="264"/>
    </row>
    <row r="448" spans="2:18" ht="30" customHeight="1">
      <c r="B448" s="197"/>
      <c r="C448" s="134">
        <f t="shared" si="70"/>
        <v>14.239999999999997</v>
      </c>
      <c r="D448" s="262"/>
      <c r="E448" s="262"/>
      <c r="F448" s="262"/>
      <c r="G448" s="110" t="s">
        <v>173</v>
      </c>
      <c r="H448" s="205" t="s">
        <v>71</v>
      </c>
      <c r="I448" s="326">
        <v>1</v>
      </c>
      <c r="J448" s="339">
        <v>3604071</v>
      </c>
      <c r="K448" s="359">
        <f t="shared" si="68"/>
        <v>3604071</v>
      </c>
      <c r="L448" s="198"/>
      <c r="P448" s="264"/>
      <c r="Q448" s="264"/>
      <c r="R448" s="264"/>
    </row>
    <row r="449" spans="2:18" ht="30" customHeight="1">
      <c r="B449" s="197"/>
      <c r="C449" s="134">
        <f t="shared" si="70"/>
        <v>14.249999999999996</v>
      </c>
      <c r="D449" s="262"/>
      <c r="E449" s="262"/>
      <c r="F449" s="262"/>
      <c r="G449" s="110" t="s">
        <v>174</v>
      </c>
      <c r="H449" s="205" t="s">
        <v>71</v>
      </c>
      <c r="I449" s="326">
        <v>1</v>
      </c>
      <c r="J449" s="339">
        <v>77929959</v>
      </c>
      <c r="K449" s="359">
        <f t="shared" si="68"/>
        <v>77929959</v>
      </c>
      <c r="L449" s="198"/>
      <c r="P449" s="264"/>
      <c r="Q449" s="264"/>
      <c r="R449" s="264"/>
    </row>
    <row r="450" spans="2:18" ht="30" customHeight="1">
      <c r="B450" s="197"/>
      <c r="C450" s="134">
        <f t="shared" si="70"/>
        <v>14.259999999999996</v>
      </c>
      <c r="D450" s="262"/>
      <c r="E450" s="262"/>
      <c r="F450" s="262"/>
      <c r="G450" s="110" t="s">
        <v>175</v>
      </c>
      <c r="H450" s="205" t="s">
        <v>71</v>
      </c>
      <c r="I450" s="326">
        <v>1</v>
      </c>
      <c r="J450" s="339">
        <v>7095051</v>
      </c>
      <c r="K450" s="359">
        <f t="shared" si="68"/>
        <v>7095051</v>
      </c>
      <c r="L450" s="198"/>
      <c r="P450" s="264"/>
      <c r="Q450" s="264"/>
      <c r="R450" s="264"/>
    </row>
    <row r="451" spans="2:18" ht="30" customHeight="1">
      <c r="B451" s="197"/>
      <c r="C451" s="134">
        <f t="shared" si="70"/>
        <v>14.269999999999996</v>
      </c>
      <c r="D451" s="262"/>
      <c r="E451" s="262"/>
      <c r="F451" s="262"/>
      <c r="G451" s="110" t="s">
        <v>176</v>
      </c>
      <c r="H451" s="205" t="s">
        <v>71</v>
      </c>
      <c r="I451" s="326">
        <v>30</v>
      </c>
      <c r="J451" s="339">
        <v>804363</v>
      </c>
      <c r="K451" s="359">
        <f t="shared" si="68"/>
        <v>24130890</v>
      </c>
      <c r="L451" s="198"/>
      <c r="P451" s="264"/>
      <c r="Q451" s="264"/>
      <c r="R451" s="264"/>
    </row>
    <row r="452" spans="2:18" ht="30" customHeight="1">
      <c r="B452" s="197"/>
      <c r="C452" s="134">
        <f t="shared" si="70"/>
        <v>14.279999999999996</v>
      </c>
      <c r="D452" s="262"/>
      <c r="E452" s="262"/>
      <c r="F452" s="262"/>
      <c r="G452" s="110" t="s">
        <v>177</v>
      </c>
      <c r="H452" s="205" t="s">
        <v>71</v>
      </c>
      <c r="I452" s="326">
        <v>12</v>
      </c>
      <c r="J452" s="339">
        <v>1116445</v>
      </c>
      <c r="K452" s="359">
        <f t="shared" si="68"/>
        <v>13397340</v>
      </c>
      <c r="L452" s="198"/>
      <c r="P452" s="264"/>
      <c r="Q452" s="264"/>
      <c r="R452" s="264"/>
    </row>
    <row r="453" spans="2:18" ht="30" customHeight="1">
      <c r="B453" s="197"/>
      <c r="C453" s="134">
        <f t="shared" si="70"/>
        <v>14.289999999999996</v>
      </c>
      <c r="D453" s="262"/>
      <c r="E453" s="262"/>
      <c r="F453" s="262"/>
      <c r="G453" s="110" t="s">
        <v>178</v>
      </c>
      <c r="H453" s="205" t="s">
        <v>33</v>
      </c>
      <c r="I453" s="326">
        <v>30</v>
      </c>
      <c r="J453" s="339">
        <v>291730</v>
      </c>
      <c r="K453" s="359">
        <f t="shared" si="68"/>
        <v>8751900</v>
      </c>
      <c r="L453" s="198"/>
      <c r="P453" s="264"/>
      <c r="Q453" s="264"/>
      <c r="R453" s="264"/>
    </row>
    <row r="454" spans="2:18" ht="30" customHeight="1">
      <c r="B454" s="197"/>
      <c r="C454" s="134">
        <f t="shared" si="70"/>
        <v>14.299999999999995</v>
      </c>
      <c r="D454" s="262"/>
      <c r="E454" s="262"/>
      <c r="F454" s="262"/>
      <c r="G454" s="110" t="s">
        <v>179</v>
      </c>
      <c r="H454" s="205" t="s">
        <v>33</v>
      </c>
      <c r="I454" s="326">
        <v>10</v>
      </c>
      <c r="J454" s="339">
        <v>117561</v>
      </c>
      <c r="K454" s="359">
        <f t="shared" si="68"/>
        <v>1175610</v>
      </c>
      <c r="L454" s="198"/>
      <c r="P454" s="264"/>
      <c r="Q454" s="264"/>
      <c r="R454" s="264"/>
    </row>
    <row r="455" spans="2:18" ht="30" customHeight="1">
      <c r="B455" s="197"/>
      <c r="C455" s="134">
        <f t="shared" si="70"/>
        <v>14.309999999999995</v>
      </c>
      <c r="D455" s="262"/>
      <c r="E455" s="262"/>
      <c r="F455" s="262"/>
      <c r="G455" s="110" t="s">
        <v>180</v>
      </c>
      <c r="H455" s="205" t="s">
        <v>33</v>
      </c>
      <c r="I455" s="326">
        <v>385</v>
      </c>
      <c r="J455" s="339">
        <v>82796</v>
      </c>
      <c r="K455" s="359">
        <f t="shared" si="68"/>
        <v>31876460</v>
      </c>
      <c r="L455" s="198"/>
      <c r="P455" s="264"/>
      <c r="Q455" s="264"/>
      <c r="R455" s="264"/>
    </row>
    <row r="456" spans="2:18" ht="30" customHeight="1">
      <c r="B456" s="197"/>
      <c r="C456" s="134">
        <f t="shared" si="70"/>
        <v>14.319999999999995</v>
      </c>
      <c r="D456" s="262"/>
      <c r="E456" s="262"/>
      <c r="F456" s="262"/>
      <c r="G456" s="110" t="s">
        <v>181</v>
      </c>
      <c r="H456" s="205" t="s">
        <v>33</v>
      </c>
      <c r="I456" s="326">
        <v>30</v>
      </c>
      <c r="J456" s="339">
        <v>44429</v>
      </c>
      <c r="K456" s="359">
        <f t="shared" si="68"/>
        <v>1332870</v>
      </c>
      <c r="L456" s="198"/>
      <c r="P456" s="264"/>
      <c r="Q456" s="264"/>
      <c r="R456" s="264"/>
    </row>
    <row r="457" spans="2:18" ht="30" customHeight="1">
      <c r="B457" s="197"/>
      <c r="C457" s="134">
        <f t="shared" si="70"/>
        <v>14.329999999999995</v>
      </c>
      <c r="D457" s="262"/>
      <c r="E457" s="262"/>
      <c r="F457" s="262"/>
      <c r="G457" s="110" t="s">
        <v>182</v>
      </c>
      <c r="H457" s="205" t="s">
        <v>33</v>
      </c>
      <c r="I457" s="326">
        <v>10</v>
      </c>
      <c r="J457" s="339">
        <v>25672</v>
      </c>
      <c r="K457" s="359">
        <f t="shared" si="68"/>
        <v>256720</v>
      </c>
      <c r="L457" s="198"/>
      <c r="P457" s="264"/>
      <c r="Q457" s="264"/>
      <c r="R457" s="264"/>
    </row>
    <row r="458" spans="2:18" ht="30" customHeight="1">
      <c r="B458" s="197"/>
      <c r="C458" s="134">
        <f t="shared" si="70"/>
        <v>14.339999999999995</v>
      </c>
      <c r="D458" s="262"/>
      <c r="E458" s="262"/>
      <c r="F458" s="262"/>
      <c r="G458" s="110" t="s">
        <v>183</v>
      </c>
      <c r="H458" s="205" t="s">
        <v>33</v>
      </c>
      <c r="I458" s="326">
        <v>350</v>
      </c>
      <c r="J458" s="339">
        <v>20236</v>
      </c>
      <c r="K458" s="359">
        <f t="shared" si="68"/>
        <v>7082600</v>
      </c>
      <c r="L458" s="198"/>
      <c r="P458" s="264"/>
      <c r="Q458" s="264"/>
      <c r="R458" s="264"/>
    </row>
    <row r="459" spans="2:18" ht="30" customHeight="1">
      <c r="B459" s="197"/>
      <c r="C459" s="134">
        <f t="shared" si="70"/>
        <v>14.349999999999994</v>
      </c>
      <c r="D459" s="262"/>
      <c r="E459" s="262"/>
      <c r="F459" s="262"/>
      <c r="G459" s="110" t="s">
        <v>184</v>
      </c>
      <c r="H459" s="205" t="s">
        <v>71</v>
      </c>
      <c r="I459" s="326">
        <v>1</v>
      </c>
      <c r="J459" s="339">
        <v>5649526</v>
      </c>
      <c r="K459" s="359">
        <f t="shared" si="68"/>
        <v>5649526</v>
      </c>
      <c r="L459" s="198"/>
      <c r="P459" s="264"/>
      <c r="Q459" s="264"/>
      <c r="R459" s="264"/>
    </row>
    <row r="460" spans="2:18" ht="30" customHeight="1">
      <c r="B460" s="197"/>
      <c r="C460" s="134">
        <f t="shared" si="70"/>
        <v>14.359999999999994</v>
      </c>
      <c r="D460" s="262"/>
      <c r="E460" s="262"/>
      <c r="F460" s="262"/>
      <c r="G460" s="110" t="s">
        <v>185</v>
      </c>
      <c r="H460" s="205" t="s">
        <v>71</v>
      </c>
      <c r="I460" s="326">
        <v>1</v>
      </c>
      <c r="J460" s="339">
        <v>1114223</v>
      </c>
      <c r="K460" s="359">
        <f t="shared" si="68"/>
        <v>1114223</v>
      </c>
      <c r="L460" s="198"/>
      <c r="P460" s="264"/>
      <c r="Q460" s="264"/>
      <c r="R460" s="264"/>
    </row>
    <row r="461" spans="2:18" ht="30" customHeight="1">
      <c r="B461" s="197"/>
      <c r="C461" s="134">
        <f t="shared" si="70"/>
        <v>14.369999999999994</v>
      </c>
      <c r="D461" s="262"/>
      <c r="E461" s="262"/>
      <c r="F461" s="262"/>
      <c r="G461" s="110" t="s">
        <v>186</v>
      </c>
      <c r="H461" s="205" t="s">
        <v>71</v>
      </c>
      <c r="I461" s="326">
        <v>10</v>
      </c>
      <c r="J461" s="339">
        <v>61372</v>
      </c>
      <c r="K461" s="359">
        <f t="shared" si="68"/>
        <v>613720</v>
      </c>
      <c r="L461" s="198"/>
      <c r="P461" s="264"/>
      <c r="Q461" s="264"/>
      <c r="R461" s="264"/>
    </row>
    <row r="462" spans="2:18" ht="30" customHeight="1">
      <c r="B462" s="197"/>
      <c r="C462" s="134">
        <f t="shared" si="70"/>
        <v>14.379999999999994</v>
      </c>
      <c r="D462" s="262"/>
      <c r="E462" s="262"/>
      <c r="F462" s="262"/>
      <c r="G462" s="110" t="s">
        <v>187</v>
      </c>
      <c r="H462" s="205" t="s">
        <v>71</v>
      </c>
      <c r="I462" s="326">
        <v>1</v>
      </c>
      <c r="J462" s="339">
        <v>34496046</v>
      </c>
      <c r="K462" s="359">
        <f t="shared" si="68"/>
        <v>34496046</v>
      </c>
      <c r="L462" s="198"/>
      <c r="P462" s="264"/>
      <c r="Q462" s="264"/>
      <c r="R462" s="264"/>
    </row>
    <row r="463" spans="2:18" ht="30" customHeight="1">
      <c r="B463" s="197"/>
      <c r="C463" s="134">
        <f t="shared" si="70"/>
        <v>14.389999999999993</v>
      </c>
      <c r="D463" s="262"/>
      <c r="E463" s="262"/>
      <c r="F463" s="262"/>
      <c r="G463" s="110" t="s">
        <v>188</v>
      </c>
      <c r="H463" s="205" t="s">
        <v>71</v>
      </c>
      <c r="I463" s="326">
        <v>1</v>
      </c>
      <c r="J463" s="339">
        <v>38691822</v>
      </c>
      <c r="K463" s="359">
        <f t="shared" si="68"/>
        <v>38691822</v>
      </c>
      <c r="L463" s="198"/>
      <c r="P463" s="264"/>
      <c r="Q463" s="264"/>
      <c r="R463" s="264"/>
    </row>
    <row r="464" spans="2:18" ht="30" customHeight="1">
      <c r="B464" s="197"/>
      <c r="C464" s="134">
        <f t="shared" si="70"/>
        <v>14.399999999999993</v>
      </c>
      <c r="D464" s="262"/>
      <c r="E464" s="262"/>
      <c r="F464" s="262"/>
      <c r="G464" s="110" t="s">
        <v>189</v>
      </c>
      <c r="H464" s="205" t="s">
        <v>71</v>
      </c>
      <c r="I464" s="326">
        <v>70</v>
      </c>
      <c r="J464" s="339">
        <v>346037</v>
      </c>
      <c r="K464" s="359">
        <f t="shared" si="68"/>
        <v>24222590</v>
      </c>
      <c r="L464" s="198"/>
      <c r="P464" s="264"/>
      <c r="Q464" s="264"/>
      <c r="R464" s="264"/>
    </row>
    <row r="465" spans="2:18" ht="30" customHeight="1">
      <c r="B465" s="197"/>
      <c r="C465" s="134">
        <f t="shared" si="70"/>
        <v>14.409999999999993</v>
      </c>
      <c r="D465" s="262"/>
      <c r="E465" s="262"/>
      <c r="F465" s="262"/>
      <c r="G465" s="110" t="s">
        <v>190</v>
      </c>
      <c r="H465" s="205" t="s">
        <v>71</v>
      </c>
      <c r="I465" s="326">
        <v>10</v>
      </c>
      <c r="J465" s="339">
        <v>331023</v>
      </c>
      <c r="K465" s="359">
        <f t="shared" si="68"/>
        <v>3310230</v>
      </c>
      <c r="L465" s="198"/>
      <c r="P465" s="264"/>
      <c r="Q465" s="264"/>
      <c r="R465" s="264"/>
    </row>
    <row r="466" spans="2:18" ht="30" customHeight="1">
      <c r="B466" s="197"/>
      <c r="C466" s="134">
        <f t="shared" si="70"/>
        <v>14.419999999999993</v>
      </c>
      <c r="D466" s="262"/>
      <c r="E466" s="262"/>
      <c r="F466" s="262"/>
      <c r="G466" s="110" t="s">
        <v>191</v>
      </c>
      <c r="H466" s="205" t="s">
        <v>71</v>
      </c>
      <c r="I466" s="326">
        <v>44</v>
      </c>
      <c r="J466" s="339">
        <v>292370</v>
      </c>
      <c r="K466" s="359">
        <f t="shared" si="68"/>
        <v>12864280</v>
      </c>
      <c r="L466" s="198"/>
      <c r="P466" s="264"/>
      <c r="Q466" s="264"/>
      <c r="R466" s="264"/>
    </row>
    <row r="467" spans="2:18" ht="30" customHeight="1">
      <c r="B467" s="197"/>
      <c r="C467" s="134">
        <f t="shared" si="70"/>
        <v>14.429999999999993</v>
      </c>
      <c r="D467" s="262"/>
      <c r="E467" s="262"/>
      <c r="F467" s="262"/>
      <c r="G467" s="110" t="s">
        <v>192</v>
      </c>
      <c r="H467" s="205" t="s">
        <v>71</v>
      </c>
      <c r="I467" s="326">
        <v>1</v>
      </c>
      <c r="J467" s="339">
        <v>5824163</v>
      </c>
      <c r="K467" s="359">
        <f t="shared" si="68"/>
        <v>5824163</v>
      </c>
      <c r="L467" s="198"/>
      <c r="P467" s="264"/>
      <c r="Q467" s="264"/>
      <c r="R467" s="264"/>
    </row>
    <row r="468" spans="2:18" ht="30" customHeight="1">
      <c r="B468" s="197"/>
      <c r="C468" s="238" t="s">
        <v>23</v>
      </c>
      <c r="D468" s="239"/>
      <c r="E468" s="239"/>
      <c r="F468" s="239"/>
      <c r="G468" s="110"/>
      <c r="H468" s="205"/>
      <c r="I468" s="109"/>
      <c r="J468" s="307"/>
      <c r="K468" s="358">
        <f>SUM(K425:K467)</f>
        <v>618103491</v>
      </c>
      <c r="L468" s="198"/>
      <c r="P468" s="264"/>
      <c r="Q468" s="264"/>
      <c r="R468" s="264"/>
    </row>
    <row r="469" spans="2:18" ht="30" customHeight="1">
      <c r="B469" s="197"/>
      <c r="C469" s="371" t="s">
        <v>193</v>
      </c>
      <c r="D469" s="372"/>
      <c r="E469" s="372"/>
      <c r="F469" s="372"/>
      <c r="G469" s="372"/>
      <c r="H469" s="372"/>
      <c r="I469" s="372"/>
      <c r="J469" s="372"/>
      <c r="K469" s="360">
        <f>+K468</f>
        <v>618103491</v>
      </c>
      <c r="L469" s="198"/>
      <c r="N469" s="189">
        <v>588990874.0158</v>
      </c>
      <c r="O469" s="249">
        <f>+K469-N469</f>
        <v>29112616.984200001</v>
      </c>
      <c r="P469" s="264"/>
      <c r="Q469" s="264"/>
      <c r="R469" s="264"/>
    </row>
    <row r="470" spans="2:18" ht="30" customHeight="1">
      <c r="B470" s="197"/>
      <c r="C470" s="151" t="s">
        <v>194</v>
      </c>
      <c r="D470" s="434" t="s">
        <v>195</v>
      </c>
      <c r="E470" s="435"/>
      <c r="F470" s="435"/>
      <c r="G470" s="435"/>
      <c r="H470" s="436"/>
      <c r="I470" s="330"/>
      <c r="J470" s="330"/>
      <c r="K470" s="330"/>
      <c r="L470" s="198"/>
      <c r="P470" s="264"/>
      <c r="Q470" s="264"/>
      <c r="R470" s="264"/>
    </row>
    <row r="471" spans="2:18" ht="30" customHeight="1">
      <c r="B471" s="197"/>
      <c r="C471" s="422" t="s">
        <v>196</v>
      </c>
      <c r="D471" s="423"/>
      <c r="E471" s="423"/>
      <c r="F471" s="423"/>
      <c r="G471" s="423"/>
      <c r="H471" s="423"/>
      <c r="I471" s="423"/>
      <c r="J471" s="423"/>
      <c r="K471" s="424"/>
      <c r="L471" s="198"/>
      <c r="Q471" s="264"/>
      <c r="R471" s="264"/>
    </row>
    <row r="472" spans="2:18" ht="30" customHeight="1">
      <c r="B472" s="197"/>
      <c r="C472" s="186">
        <v>15.1</v>
      </c>
      <c r="D472" s="205"/>
      <c r="E472" s="205"/>
      <c r="F472" s="205"/>
      <c r="G472" s="176" t="s">
        <v>197</v>
      </c>
      <c r="H472" s="133" t="s">
        <v>71</v>
      </c>
      <c r="I472" s="177">
        <v>1</v>
      </c>
      <c r="J472" s="349">
        <v>12942584</v>
      </c>
      <c r="K472" s="359">
        <f>ROUND((+I472*J472),0)</f>
        <v>12942584</v>
      </c>
      <c r="L472" s="198"/>
      <c r="P472" s="264"/>
      <c r="Q472" s="264"/>
      <c r="R472" s="264"/>
    </row>
    <row r="473" spans="2:18" ht="30" customHeight="1">
      <c r="B473" s="197"/>
      <c r="C473" s="187">
        <v>2.1</v>
      </c>
      <c r="D473" s="262"/>
      <c r="E473" s="262"/>
      <c r="F473" s="262"/>
      <c r="G473" s="110" t="s">
        <v>25</v>
      </c>
      <c r="H473" s="205" t="s">
        <v>26</v>
      </c>
      <c r="I473" s="239">
        <v>299.50149508185689</v>
      </c>
      <c r="J473" s="339">
        <v>39665</v>
      </c>
      <c r="K473" s="359">
        <f t="shared" ref="K473:K479" si="71">ROUND((+I473*J473),0)</f>
        <v>11879727</v>
      </c>
      <c r="L473" s="198"/>
      <c r="P473" s="264"/>
      <c r="Q473" s="264"/>
      <c r="R473" s="264"/>
    </row>
    <row r="474" spans="2:18" ht="30" customHeight="1">
      <c r="B474" s="197"/>
      <c r="C474" s="187">
        <v>2.2000000000000002</v>
      </c>
      <c r="D474" s="262"/>
      <c r="E474" s="262"/>
      <c r="F474" s="262"/>
      <c r="G474" s="110" t="s">
        <v>27</v>
      </c>
      <c r="H474" s="205" t="s">
        <v>26</v>
      </c>
      <c r="I474" s="205">
        <v>74.88000000000001</v>
      </c>
      <c r="J474" s="339">
        <v>59633</v>
      </c>
      <c r="K474" s="359">
        <f t="shared" si="71"/>
        <v>4465319</v>
      </c>
      <c r="L474" s="198"/>
      <c r="P474" s="264"/>
      <c r="Q474" s="264"/>
      <c r="R474" s="264"/>
    </row>
    <row r="475" spans="2:18" ht="30" customHeight="1">
      <c r="B475" s="197"/>
      <c r="C475" s="188">
        <v>2.4</v>
      </c>
      <c r="D475" s="262"/>
      <c r="E475" s="262"/>
      <c r="F475" s="262"/>
      <c r="G475" s="110" t="s">
        <v>29</v>
      </c>
      <c r="H475" s="205" t="s">
        <v>26</v>
      </c>
      <c r="I475" s="205">
        <v>74.88000000000001</v>
      </c>
      <c r="J475" s="339">
        <v>71781</v>
      </c>
      <c r="K475" s="359">
        <f t="shared" si="71"/>
        <v>5374961</v>
      </c>
      <c r="L475" s="198"/>
      <c r="P475" s="264"/>
      <c r="Q475" s="264"/>
      <c r="R475" s="264"/>
    </row>
    <row r="476" spans="2:18" ht="30" customHeight="1">
      <c r="B476" s="197"/>
      <c r="C476" s="187">
        <v>3.3</v>
      </c>
      <c r="D476" s="262"/>
      <c r="E476" s="262"/>
      <c r="F476" s="262"/>
      <c r="G476" s="110" t="s">
        <v>34</v>
      </c>
      <c r="H476" s="205" t="s">
        <v>21</v>
      </c>
      <c r="I476" s="205">
        <v>82.5</v>
      </c>
      <c r="J476" s="339">
        <v>67360</v>
      </c>
      <c r="K476" s="359">
        <f t="shared" si="71"/>
        <v>5557200</v>
      </c>
      <c r="L476" s="198"/>
      <c r="P476" s="264"/>
      <c r="Q476" s="264"/>
      <c r="R476" s="264"/>
    </row>
    <row r="477" spans="2:18" ht="30" customHeight="1">
      <c r="B477" s="197"/>
      <c r="C477" s="187">
        <v>5.0999999999999996</v>
      </c>
      <c r="D477" s="262"/>
      <c r="E477" s="262"/>
      <c r="F477" s="262"/>
      <c r="G477" s="110" t="s">
        <v>44</v>
      </c>
      <c r="H477" s="205" t="s">
        <v>45</v>
      </c>
      <c r="I477" s="205">
        <v>15000</v>
      </c>
      <c r="J477" s="339">
        <v>9812</v>
      </c>
      <c r="K477" s="359">
        <f t="shared" si="71"/>
        <v>147180000</v>
      </c>
      <c r="L477" s="198"/>
      <c r="P477" s="264"/>
      <c r="Q477" s="264"/>
      <c r="R477" s="264"/>
    </row>
    <row r="478" spans="2:18" ht="30" customHeight="1">
      <c r="B478" s="197"/>
      <c r="C478" s="187">
        <v>15.2</v>
      </c>
      <c r="D478" s="262"/>
      <c r="E478" s="262"/>
      <c r="F478" s="262"/>
      <c r="G478" s="110" t="s">
        <v>198</v>
      </c>
      <c r="H478" s="205" t="s">
        <v>26</v>
      </c>
      <c r="I478" s="205">
        <v>89.16</v>
      </c>
      <c r="J478" s="339">
        <v>1671835</v>
      </c>
      <c r="K478" s="359">
        <f t="shared" si="71"/>
        <v>149060809</v>
      </c>
      <c r="L478" s="198"/>
      <c r="P478" s="264"/>
      <c r="Q478" s="264"/>
      <c r="R478" s="264"/>
    </row>
    <row r="479" spans="2:18" ht="48.75" customHeight="1">
      <c r="B479" s="197"/>
      <c r="C479" s="187">
        <v>15.299999999999999</v>
      </c>
      <c r="D479" s="262"/>
      <c r="E479" s="262"/>
      <c r="F479" s="262"/>
      <c r="G479" s="110" t="s">
        <v>199</v>
      </c>
      <c r="H479" s="205" t="s">
        <v>200</v>
      </c>
      <c r="I479" s="205">
        <v>1</v>
      </c>
      <c r="J479" s="339">
        <v>18541241</v>
      </c>
      <c r="K479" s="359">
        <f t="shared" si="71"/>
        <v>18541241</v>
      </c>
      <c r="L479" s="198"/>
      <c r="P479" s="264"/>
      <c r="Q479" s="264"/>
      <c r="R479" s="264"/>
    </row>
    <row r="480" spans="2:18" ht="30" customHeight="1">
      <c r="B480" s="197"/>
      <c r="C480" s="241" t="s">
        <v>23</v>
      </c>
      <c r="D480" s="239"/>
      <c r="E480" s="239"/>
      <c r="F480" s="239"/>
      <c r="G480" s="110"/>
      <c r="H480" s="205"/>
      <c r="I480" s="109"/>
      <c r="J480" s="307"/>
      <c r="K480" s="358">
        <f>SUM(K472:K479)</f>
        <v>355001841</v>
      </c>
      <c r="L480" s="198"/>
      <c r="P480" s="264"/>
      <c r="Q480" s="264"/>
      <c r="R480" s="264"/>
    </row>
    <row r="481" spans="2:18" ht="30" customHeight="1">
      <c r="B481" s="197"/>
      <c r="C481" s="432" t="s">
        <v>201</v>
      </c>
      <c r="D481" s="432"/>
      <c r="E481" s="432"/>
      <c r="F481" s="432"/>
      <c r="G481" s="432"/>
      <c r="H481" s="432"/>
      <c r="I481" s="433"/>
      <c r="J481" s="433"/>
      <c r="K481" s="367">
        <f>+K480</f>
        <v>355001841</v>
      </c>
      <c r="L481" s="198"/>
      <c r="N481" s="189">
        <v>352986519.30300003</v>
      </c>
      <c r="O481" s="249">
        <f>+K481-N481</f>
        <v>2015321.6969999671</v>
      </c>
      <c r="P481" s="264"/>
      <c r="Q481" s="264"/>
      <c r="R481" s="264"/>
    </row>
    <row r="482" spans="2:18" ht="30" customHeight="1">
      <c r="B482" s="197"/>
      <c r="C482" s="151" t="s">
        <v>202</v>
      </c>
      <c r="D482" s="434" t="s">
        <v>203</v>
      </c>
      <c r="E482" s="435"/>
      <c r="F482" s="435"/>
      <c r="G482" s="435"/>
      <c r="H482" s="435"/>
      <c r="I482" s="331"/>
      <c r="J482" s="331"/>
      <c r="K482" s="331"/>
      <c r="L482" s="198"/>
      <c r="Q482" s="264"/>
      <c r="R482" s="264"/>
    </row>
    <row r="483" spans="2:18" ht="30" customHeight="1">
      <c r="B483" s="197"/>
      <c r="C483" s="422" t="s">
        <v>204</v>
      </c>
      <c r="D483" s="423"/>
      <c r="E483" s="423"/>
      <c r="F483" s="423"/>
      <c r="G483" s="423"/>
      <c r="H483" s="423"/>
      <c r="I483" s="423"/>
      <c r="J483" s="423"/>
      <c r="K483" s="424"/>
      <c r="L483" s="198"/>
      <c r="Q483" s="264"/>
      <c r="R483" s="264"/>
    </row>
    <row r="484" spans="2:18" ht="30" customHeight="1">
      <c r="B484" s="197"/>
      <c r="C484" s="205">
        <v>16.100000000000001</v>
      </c>
      <c r="D484" s="262"/>
      <c r="E484" s="262"/>
      <c r="F484" s="262"/>
      <c r="G484" s="110" t="s">
        <v>205</v>
      </c>
      <c r="H484" s="205" t="s">
        <v>33</v>
      </c>
      <c r="I484" s="239">
        <v>217.25</v>
      </c>
      <c r="J484" s="339">
        <v>218138</v>
      </c>
      <c r="K484" s="364">
        <f>ROUND((+I484*J484),0)</f>
        <v>47390481</v>
      </c>
      <c r="L484" s="198"/>
      <c r="P484" s="264"/>
      <c r="Q484" s="264"/>
      <c r="R484" s="264"/>
    </row>
    <row r="485" spans="2:18" ht="30" customHeight="1">
      <c r="B485" s="197"/>
      <c r="C485" s="205">
        <v>16.2</v>
      </c>
      <c r="D485" s="262"/>
      <c r="E485" s="262"/>
      <c r="F485" s="262"/>
      <c r="G485" s="110" t="s">
        <v>206</v>
      </c>
      <c r="H485" s="205" t="s">
        <v>33</v>
      </c>
      <c r="I485" s="239">
        <v>446.45</v>
      </c>
      <c r="J485" s="339">
        <v>321030</v>
      </c>
      <c r="K485" s="364">
        <f t="shared" ref="K485:K510" si="72">ROUND((+I485*J485),0)</f>
        <v>143323844</v>
      </c>
      <c r="L485" s="198"/>
      <c r="P485" s="264"/>
      <c r="Q485" s="264"/>
      <c r="R485" s="264"/>
    </row>
    <row r="486" spans="2:18" ht="30" customHeight="1">
      <c r="B486" s="197"/>
      <c r="C486" s="205">
        <v>16.3</v>
      </c>
      <c r="D486" s="262"/>
      <c r="E486" s="262"/>
      <c r="F486" s="262"/>
      <c r="G486" s="110" t="s">
        <v>207</v>
      </c>
      <c r="H486" s="205" t="s">
        <v>71</v>
      </c>
      <c r="I486" s="239">
        <v>10</v>
      </c>
      <c r="J486" s="339">
        <v>2166099</v>
      </c>
      <c r="K486" s="364">
        <f t="shared" si="72"/>
        <v>21660990</v>
      </c>
      <c r="L486" s="198"/>
      <c r="P486" s="264"/>
      <c r="Q486" s="264"/>
      <c r="R486" s="264"/>
    </row>
    <row r="487" spans="2:18" ht="30" customHeight="1">
      <c r="B487" s="197"/>
      <c r="C487" s="205">
        <v>16.399999999999999</v>
      </c>
      <c r="D487" s="262"/>
      <c r="E487" s="262"/>
      <c r="F487" s="262"/>
      <c r="G487" s="110" t="s">
        <v>208</v>
      </c>
      <c r="H487" s="205" t="s">
        <v>71</v>
      </c>
      <c r="I487" s="239">
        <v>88</v>
      </c>
      <c r="J487" s="339">
        <v>114072</v>
      </c>
      <c r="K487" s="364">
        <f t="shared" si="72"/>
        <v>10038336</v>
      </c>
      <c r="L487" s="198"/>
      <c r="P487" s="264"/>
      <c r="Q487" s="264"/>
      <c r="R487" s="264"/>
    </row>
    <row r="488" spans="2:18" ht="30" customHeight="1">
      <c r="B488" s="197"/>
      <c r="C488" s="205">
        <v>16.5</v>
      </c>
      <c r="D488" s="262"/>
      <c r="E488" s="262"/>
      <c r="F488" s="262"/>
      <c r="G488" s="110" t="s">
        <v>209</v>
      </c>
      <c r="H488" s="205" t="s">
        <v>71</v>
      </c>
      <c r="I488" s="239">
        <v>10</v>
      </c>
      <c r="J488" s="339">
        <v>1177549</v>
      </c>
      <c r="K488" s="364">
        <f t="shared" si="72"/>
        <v>11775490</v>
      </c>
      <c r="L488" s="198"/>
      <c r="P488" s="264"/>
      <c r="Q488" s="264"/>
      <c r="R488" s="264"/>
    </row>
    <row r="489" spans="2:18" ht="30" customHeight="1">
      <c r="B489" s="197"/>
      <c r="C489" s="205">
        <v>16.600000000000001</v>
      </c>
      <c r="D489" s="262"/>
      <c r="E489" s="262"/>
      <c r="F489" s="262"/>
      <c r="G489" s="110" t="s">
        <v>210</v>
      </c>
      <c r="H489" s="205" t="s">
        <v>71</v>
      </c>
      <c r="I489" s="239">
        <v>9</v>
      </c>
      <c r="J489" s="339">
        <v>33928</v>
      </c>
      <c r="K489" s="364">
        <f t="shared" si="72"/>
        <v>305352</v>
      </c>
      <c r="L489" s="198"/>
      <c r="P489" s="264"/>
      <c r="Q489" s="264"/>
      <c r="R489" s="264"/>
    </row>
    <row r="490" spans="2:18" ht="30" customHeight="1">
      <c r="B490" s="197"/>
      <c r="C490" s="205">
        <v>16.7</v>
      </c>
      <c r="D490" s="262"/>
      <c r="E490" s="262"/>
      <c r="F490" s="262"/>
      <c r="G490" s="110" t="s">
        <v>211</v>
      </c>
      <c r="H490" s="205" t="s">
        <v>71</v>
      </c>
      <c r="I490" s="239">
        <v>1</v>
      </c>
      <c r="J490" s="339">
        <v>181332</v>
      </c>
      <c r="K490" s="364">
        <f t="shared" si="72"/>
        <v>181332</v>
      </c>
      <c r="L490" s="198"/>
      <c r="P490" s="264"/>
      <c r="Q490" s="264"/>
      <c r="R490" s="264"/>
    </row>
    <row r="491" spans="2:18" ht="30" customHeight="1">
      <c r="B491" s="197"/>
      <c r="C491" s="205">
        <v>16.8</v>
      </c>
      <c r="D491" s="262"/>
      <c r="E491" s="262"/>
      <c r="F491" s="262"/>
      <c r="G491" s="110" t="s">
        <v>212</v>
      </c>
      <c r="H491" s="205" t="s">
        <v>71</v>
      </c>
      <c r="I491" s="239">
        <v>3</v>
      </c>
      <c r="J491" s="339">
        <v>148976</v>
      </c>
      <c r="K491" s="364">
        <f t="shared" si="72"/>
        <v>446928</v>
      </c>
      <c r="L491" s="198"/>
      <c r="P491" s="264"/>
      <c r="Q491" s="264"/>
      <c r="R491" s="264"/>
    </row>
    <row r="492" spans="2:18" ht="30" customHeight="1">
      <c r="B492" s="197"/>
      <c r="C492" s="205">
        <v>16.899999999999999</v>
      </c>
      <c r="D492" s="262"/>
      <c r="E492" s="262"/>
      <c r="F492" s="262"/>
      <c r="G492" s="110" t="s">
        <v>213</v>
      </c>
      <c r="H492" s="205" t="s">
        <v>71</v>
      </c>
      <c r="I492" s="239">
        <v>18</v>
      </c>
      <c r="J492" s="339">
        <v>1607605</v>
      </c>
      <c r="K492" s="364">
        <f t="shared" si="72"/>
        <v>28936890</v>
      </c>
      <c r="L492" s="198"/>
      <c r="P492" s="264"/>
      <c r="Q492" s="264"/>
      <c r="R492" s="264"/>
    </row>
    <row r="493" spans="2:18" ht="30" customHeight="1">
      <c r="B493" s="197"/>
      <c r="C493" s="205">
        <v>16.100000000000001</v>
      </c>
      <c r="D493" s="262"/>
      <c r="E493" s="262"/>
      <c r="F493" s="262"/>
      <c r="G493" s="110" t="s">
        <v>214</v>
      </c>
      <c r="H493" s="205" t="s">
        <v>71</v>
      </c>
      <c r="I493" s="239">
        <v>34</v>
      </c>
      <c r="J493" s="339">
        <v>131679</v>
      </c>
      <c r="K493" s="364">
        <f t="shared" si="72"/>
        <v>4477086</v>
      </c>
      <c r="L493" s="198"/>
      <c r="P493" s="264"/>
      <c r="Q493" s="264"/>
      <c r="R493" s="264"/>
    </row>
    <row r="494" spans="2:18" ht="30" customHeight="1">
      <c r="B494" s="197"/>
      <c r="C494" s="205">
        <v>16.110000000000003</v>
      </c>
      <c r="D494" s="262"/>
      <c r="E494" s="262"/>
      <c r="F494" s="262"/>
      <c r="G494" s="110" t="s">
        <v>215</v>
      </c>
      <c r="H494" s="205" t="s">
        <v>71</v>
      </c>
      <c r="I494" s="239">
        <v>1</v>
      </c>
      <c r="J494" s="339">
        <v>1018447</v>
      </c>
      <c r="K494" s="364">
        <f t="shared" si="72"/>
        <v>1018447</v>
      </c>
      <c r="L494" s="198"/>
      <c r="P494" s="264"/>
      <c r="Q494" s="264"/>
      <c r="R494" s="264"/>
    </row>
    <row r="495" spans="2:18" ht="30" customHeight="1">
      <c r="B495" s="197"/>
      <c r="C495" s="205">
        <v>16.120000000000005</v>
      </c>
      <c r="D495" s="262"/>
      <c r="E495" s="262"/>
      <c r="F495" s="262"/>
      <c r="G495" s="110" t="s">
        <v>216</v>
      </c>
      <c r="H495" s="205" t="s">
        <v>71</v>
      </c>
      <c r="I495" s="239">
        <v>3</v>
      </c>
      <c r="J495" s="339">
        <v>741475</v>
      </c>
      <c r="K495" s="364">
        <f t="shared" si="72"/>
        <v>2224425</v>
      </c>
      <c r="L495" s="198"/>
      <c r="P495" s="264"/>
      <c r="Q495" s="264"/>
      <c r="R495" s="264"/>
    </row>
    <row r="496" spans="2:18" ht="30" customHeight="1">
      <c r="B496" s="197"/>
      <c r="C496" s="205">
        <v>16.130000000000006</v>
      </c>
      <c r="D496" s="262"/>
      <c r="E496" s="262"/>
      <c r="F496" s="262"/>
      <c r="G496" s="110" t="s">
        <v>217</v>
      </c>
      <c r="H496" s="205" t="s">
        <v>71</v>
      </c>
      <c r="I496" s="239">
        <v>1</v>
      </c>
      <c r="J496" s="339">
        <v>1368008</v>
      </c>
      <c r="K496" s="364">
        <f t="shared" si="72"/>
        <v>1368008</v>
      </c>
      <c r="L496" s="198"/>
      <c r="P496" s="264"/>
      <c r="Q496" s="264"/>
      <c r="R496" s="264"/>
    </row>
    <row r="497" spans="2:18" ht="30" customHeight="1">
      <c r="B497" s="197"/>
      <c r="C497" s="205">
        <v>16.140000000000008</v>
      </c>
      <c r="D497" s="262"/>
      <c r="E497" s="262"/>
      <c r="F497" s="262"/>
      <c r="G497" s="110" t="s">
        <v>218</v>
      </c>
      <c r="H497" s="205" t="s">
        <v>71</v>
      </c>
      <c r="I497" s="239">
        <v>2</v>
      </c>
      <c r="J497" s="339">
        <v>50220</v>
      </c>
      <c r="K497" s="364">
        <f t="shared" si="72"/>
        <v>100440</v>
      </c>
      <c r="L497" s="198"/>
      <c r="P497" s="264"/>
      <c r="Q497" s="264"/>
      <c r="R497" s="264"/>
    </row>
    <row r="498" spans="2:18" ht="30" customHeight="1">
      <c r="B498" s="197"/>
      <c r="C498" s="205">
        <v>16.150000000000009</v>
      </c>
      <c r="D498" s="262"/>
      <c r="E498" s="262"/>
      <c r="F498" s="262"/>
      <c r="G498" s="110" t="s">
        <v>219</v>
      </c>
      <c r="H498" s="205" t="s">
        <v>71</v>
      </c>
      <c r="I498" s="239">
        <v>6</v>
      </c>
      <c r="J498" s="339">
        <v>40642</v>
      </c>
      <c r="K498" s="364">
        <f t="shared" si="72"/>
        <v>243852</v>
      </c>
      <c r="L498" s="198"/>
      <c r="P498" s="264"/>
      <c r="Q498" s="264"/>
      <c r="R498" s="264"/>
    </row>
    <row r="499" spans="2:18" ht="30" customHeight="1">
      <c r="B499" s="197"/>
      <c r="C499" s="205">
        <v>16.160000000000011</v>
      </c>
      <c r="D499" s="262"/>
      <c r="E499" s="262"/>
      <c r="F499" s="262"/>
      <c r="G499" s="110" t="s">
        <v>220</v>
      </c>
      <c r="H499" s="205" t="s">
        <v>71</v>
      </c>
      <c r="I499" s="239">
        <v>7</v>
      </c>
      <c r="J499" s="339">
        <v>664173</v>
      </c>
      <c r="K499" s="364">
        <f t="shared" si="72"/>
        <v>4649211</v>
      </c>
      <c r="L499" s="198"/>
      <c r="P499" s="264"/>
      <c r="Q499" s="264"/>
      <c r="R499" s="264"/>
    </row>
    <row r="500" spans="2:18" ht="30" customHeight="1">
      <c r="B500" s="197"/>
      <c r="C500" s="205">
        <v>16.170000000000012</v>
      </c>
      <c r="D500" s="262"/>
      <c r="E500" s="262"/>
      <c r="F500" s="262"/>
      <c r="G500" s="110" t="s">
        <v>221</v>
      </c>
      <c r="H500" s="205" t="s">
        <v>71</v>
      </c>
      <c r="I500" s="239">
        <v>22</v>
      </c>
      <c r="J500" s="339">
        <v>402733</v>
      </c>
      <c r="K500" s="364">
        <f t="shared" si="72"/>
        <v>8860126</v>
      </c>
      <c r="L500" s="198"/>
      <c r="P500" s="264"/>
      <c r="Q500" s="264"/>
      <c r="R500" s="264"/>
    </row>
    <row r="501" spans="2:18" ht="30" customHeight="1">
      <c r="B501" s="197"/>
      <c r="C501" s="205">
        <v>16.180000000000014</v>
      </c>
      <c r="D501" s="262"/>
      <c r="E501" s="262"/>
      <c r="F501" s="262"/>
      <c r="G501" s="110" t="s">
        <v>222</v>
      </c>
      <c r="H501" s="205" t="s">
        <v>71</v>
      </c>
      <c r="I501" s="239">
        <v>3</v>
      </c>
      <c r="J501" s="339">
        <v>2278432</v>
      </c>
      <c r="K501" s="364">
        <f t="shared" si="72"/>
        <v>6835296</v>
      </c>
      <c r="L501" s="198"/>
      <c r="P501" s="264"/>
      <c r="Q501" s="264"/>
      <c r="R501" s="264"/>
    </row>
    <row r="502" spans="2:18" ht="30" customHeight="1">
      <c r="B502" s="197"/>
      <c r="C502" s="205">
        <v>16.190000000000015</v>
      </c>
      <c r="D502" s="262"/>
      <c r="E502" s="262"/>
      <c r="F502" s="262"/>
      <c r="G502" s="110" t="s">
        <v>223</v>
      </c>
      <c r="H502" s="205" t="s">
        <v>71</v>
      </c>
      <c r="I502" s="239">
        <v>4</v>
      </c>
      <c r="J502" s="339">
        <v>128638</v>
      </c>
      <c r="K502" s="364">
        <f t="shared" si="72"/>
        <v>514552</v>
      </c>
      <c r="L502" s="198"/>
      <c r="P502" s="264"/>
      <c r="Q502" s="264"/>
      <c r="R502" s="264"/>
    </row>
    <row r="503" spans="2:18" ht="30" customHeight="1">
      <c r="B503" s="197"/>
      <c r="C503" s="205">
        <v>16.200000000000017</v>
      </c>
      <c r="D503" s="262"/>
      <c r="E503" s="262"/>
      <c r="F503" s="262"/>
      <c r="G503" s="110" t="s">
        <v>224</v>
      </c>
      <c r="H503" s="205" t="s">
        <v>71</v>
      </c>
      <c r="I503" s="239">
        <v>1</v>
      </c>
      <c r="J503" s="339">
        <v>11202758</v>
      </c>
      <c r="K503" s="364">
        <f t="shared" si="72"/>
        <v>11202758</v>
      </c>
      <c r="L503" s="198"/>
      <c r="P503" s="264"/>
      <c r="Q503" s="264"/>
      <c r="R503" s="264"/>
    </row>
    <row r="504" spans="2:18" ht="30" customHeight="1">
      <c r="B504" s="197"/>
      <c r="C504" s="205">
        <v>16.210000000000019</v>
      </c>
      <c r="D504" s="262"/>
      <c r="E504" s="262"/>
      <c r="F504" s="262"/>
      <c r="G504" s="110" t="s">
        <v>225</v>
      </c>
      <c r="H504" s="205" t="s">
        <v>71</v>
      </c>
      <c r="I504" s="239">
        <v>90</v>
      </c>
      <c r="J504" s="339">
        <v>269459</v>
      </c>
      <c r="K504" s="364">
        <f t="shared" si="72"/>
        <v>24251310</v>
      </c>
      <c r="L504" s="198"/>
      <c r="P504" s="264"/>
      <c r="Q504" s="264"/>
      <c r="R504" s="264"/>
    </row>
    <row r="505" spans="2:18" ht="30" customHeight="1">
      <c r="B505" s="197"/>
      <c r="C505" s="205">
        <v>16.22000000000002</v>
      </c>
      <c r="D505" s="262"/>
      <c r="E505" s="262"/>
      <c r="F505" s="262"/>
      <c r="G505" s="110" t="s">
        <v>226</v>
      </c>
      <c r="H505" s="205" t="s">
        <v>71</v>
      </c>
      <c r="I505" s="239">
        <v>1</v>
      </c>
      <c r="J505" s="339">
        <v>24772568</v>
      </c>
      <c r="K505" s="364">
        <f t="shared" si="72"/>
        <v>24772568</v>
      </c>
      <c r="L505" s="198"/>
      <c r="P505" s="264"/>
      <c r="Q505" s="264"/>
      <c r="R505" s="264"/>
    </row>
    <row r="506" spans="2:18" ht="30" customHeight="1">
      <c r="B506" s="197"/>
      <c r="C506" s="205">
        <v>16.230000000000022</v>
      </c>
      <c r="D506" s="262"/>
      <c r="E506" s="262"/>
      <c r="F506" s="262"/>
      <c r="G506" s="110" t="s">
        <v>27</v>
      </c>
      <c r="H506" s="205" t="s">
        <v>26</v>
      </c>
      <c r="I506" s="239">
        <v>60.976289999999999</v>
      </c>
      <c r="J506" s="339">
        <v>67053</v>
      </c>
      <c r="K506" s="364">
        <f t="shared" si="72"/>
        <v>4088643</v>
      </c>
      <c r="L506" s="198"/>
      <c r="P506" s="264"/>
      <c r="Q506" s="264"/>
      <c r="R506" s="264"/>
    </row>
    <row r="507" spans="2:18" ht="30" customHeight="1">
      <c r="B507" s="197"/>
      <c r="C507" s="205">
        <v>16.240000000000023</v>
      </c>
      <c r="D507" s="262"/>
      <c r="E507" s="262"/>
      <c r="F507" s="262"/>
      <c r="G507" s="110" t="s">
        <v>227</v>
      </c>
      <c r="H507" s="205" t="s">
        <v>26</v>
      </c>
      <c r="I507" s="239">
        <v>7.8976289999999993</v>
      </c>
      <c r="J507" s="339">
        <v>184375</v>
      </c>
      <c r="K507" s="364">
        <f t="shared" si="72"/>
        <v>1456125</v>
      </c>
      <c r="L507" s="198"/>
      <c r="P507" s="264"/>
      <c r="Q507" s="264"/>
      <c r="R507" s="264"/>
    </row>
    <row r="508" spans="2:18" ht="30" customHeight="1">
      <c r="B508" s="197"/>
      <c r="C508" s="205">
        <v>2.2999999999999998</v>
      </c>
      <c r="D508" s="262"/>
      <c r="E508" s="262"/>
      <c r="F508" s="262"/>
      <c r="G508" s="110" t="s">
        <v>28</v>
      </c>
      <c r="H508" s="205" t="s">
        <v>26</v>
      </c>
      <c r="I508" s="239">
        <v>53.078660999999997</v>
      </c>
      <c r="J508" s="339">
        <v>116111</v>
      </c>
      <c r="K508" s="364">
        <f t="shared" si="72"/>
        <v>6163016</v>
      </c>
      <c r="L508" s="198"/>
      <c r="P508" s="264"/>
      <c r="Q508" s="264"/>
      <c r="R508" s="264"/>
    </row>
    <row r="509" spans="2:18" ht="30" customHeight="1">
      <c r="B509" s="197"/>
      <c r="C509" s="205">
        <v>2.4</v>
      </c>
      <c r="D509" s="262"/>
      <c r="E509" s="262"/>
      <c r="F509" s="262"/>
      <c r="G509" s="110" t="s">
        <v>29</v>
      </c>
      <c r="H509" s="205" t="s">
        <v>26</v>
      </c>
      <c r="I509" s="239">
        <v>60.976289999999999</v>
      </c>
      <c r="J509" s="339">
        <v>71781</v>
      </c>
      <c r="K509" s="364">
        <f t="shared" si="72"/>
        <v>4376939</v>
      </c>
      <c r="L509" s="198"/>
      <c r="P509" s="264"/>
      <c r="Q509" s="264"/>
      <c r="R509" s="264"/>
    </row>
    <row r="510" spans="2:18" ht="30" customHeight="1">
      <c r="B510" s="197"/>
      <c r="C510" s="205">
        <v>16.25</v>
      </c>
      <c r="D510" s="262"/>
      <c r="E510" s="262"/>
      <c r="F510" s="262"/>
      <c r="G510" s="110" t="s">
        <v>228</v>
      </c>
      <c r="H510" s="205" t="s">
        <v>71</v>
      </c>
      <c r="I510" s="239">
        <v>1</v>
      </c>
      <c r="J510" s="339">
        <v>49666300</v>
      </c>
      <c r="K510" s="364">
        <f t="shared" si="72"/>
        <v>49666300</v>
      </c>
      <c r="L510" s="198"/>
      <c r="P510" s="264"/>
      <c r="Q510" s="264"/>
      <c r="R510" s="264"/>
    </row>
    <row r="511" spans="2:18" ht="30" customHeight="1">
      <c r="B511" s="197"/>
      <c r="C511" s="241" t="s">
        <v>23</v>
      </c>
      <c r="D511" s="239"/>
      <c r="E511" s="239"/>
      <c r="F511" s="239"/>
      <c r="G511" s="110"/>
      <c r="H511" s="205"/>
      <c r="I511" s="109"/>
      <c r="J511" s="307"/>
      <c r="K511" s="358">
        <f>SUM(K484:K510)</f>
        <v>420328745</v>
      </c>
      <c r="L511" s="198"/>
      <c r="Q511" s="264"/>
      <c r="R511" s="264"/>
    </row>
    <row r="512" spans="2:18" ht="30" customHeight="1">
      <c r="B512" s="197"/>
      <c r="C512" s="432" t="s">
        <v>229</v>
      </c>
      <c r="D512" s="432"/>
      <c r="E512" s="432"/>
      <c r="F512" s="432"/>
      <c r="G512" s="432"/>
      <c r="H512" s="433"/>
      <c r="I512" s="433"/>
      <c r="J512" s="433"/>
      <c r="K512" s="367">
        <f>+K511</f>
        <v>420328745</v>
      </c>
      <c r="L512" s="198"/>
      <c r="N512" s="189">
        <v>402243639.1092</v>
      </c>
      <c r="O512" s="249">
        <f>+K512-N512</f>
        <v>18085105.890799999</v>
      </c>
      <c r="Q512" s="264"/>
      <c r="R512" s="264"/>
    </row>
    <row r="513" spans="2:18" ht="30" customHeight="1">
      <c r="B513" s="197"/>
      <c r="C513" s="151" t="s">
        <v>230</v>
      </c>
      <c r="D513" s="434" t="s">
        <v>231</v>
      </c>
      <c r="E513" s="435"/>
      <c r="F513" s="435"/>
      <c r="G513" s="435"/>
      <c r="H513" s="331"/>
      <c r="I513" s="331"/>
      <c r="J513" s="331"/>
      <c r="K513" s="331"/>
      <c r="L513" s="198"/>
      <c r="Q513" s="264"/>
      <c r="R513" s="264"/>
    </row>
    <row r="514" spans="2:18" ht="30" customHeight="1">
      <c r="B514" s="197"/>
      <c r="C514" s="437" t="s">
        <v>232</v>
      </c>
      <c r="D514" s="438"/>
      <c r="E514" s="438"/>
      <c r="F514" s="438"/>
      <c r="G514" s="438"/>
      <c r="H514" s="332"/>
      <c r="I514" s="332"/>
      <c r="J514" s="332"/>
      <c r="K514" s="333"/>
      <c r="L514" s="198"/>
      <c r="Q514" s="264"/>
      <c r="R514" s="264"/>
    </row>
    <row r="515" spans="2:18" ht="30" customHeight="1" thickBot="1">
      <c r="B515" s="197"/>
      <c r="C515" s="263" t="s">
        <v>233</v>
      </c>
      <c r="D515" s="262"/>
      <c r="E515" s="262"/>
      <c r="F515" s="262"/>
      <c r="G515" s="110" t="s">
        <v>234</v>
      </c>
      <c r="H515" s="205" t="s">
        <v>71</v>
      </c>
      <c r="I515" s="239">
        <v>1</v>
      </c>
      <c r="J515" s="339">
        <v>1100120</v>
      </c>
      <c r="K515" s="364">
        <f>ROUND((+I515*J515),0)</f>
        <v>1100120</v>
      </c>
      <c r="L515" s="198"/>
      <c r="P515" s="264"/>
      <c r="Q515" s="264"/>
      <c r="R515" s="264"/>
    </row>
    <row r="516" spans="2:18" ht="30" customHeight="1">
      <c r="B516" s="197"/>
      <c r="C516" s="241" t="s">
        <v>23</v>
      </c>
      <c r="D516" s="239"/>
      <c r="E516" s="239"/>
      <c r="F516" s="239"/>
      <c r="G516" s="110"/>
      <c r="H516" s="205"/>
      <c r="I516" s="109"/>
      <c r="J516" s="307"/>
      <c r="K516" s="358">
        <f>+K515</f>
        <v>1100120</v>
      </c>
      <c r="L516" s="198"/>
      <c r="N516" s="189">
        <v>1080945</v>
      </c>
      <c r="O516" s="249">
        <f>+K516-N516</f>
        <v>19175</v>
      </c>
      <c r="Q516" s="264"/>
      <c r="R516" s="264"/>
    </row>
    <row r="517" spans="2:18" ht="30" customHeight="1">
      <c r="B517" s="197"/>
      <c r="C517" s="432" t="s">
        <v>235</v>
      </c>
      <c r="D517" s="432"/>
      <c r="E517" s="432"/>
      <c r="F517" s="432"/>
      <c r="G517" s="432"/>
      <c r="H517" s="433"/>
      <c r="I517" s="433"/>
      <c r="J517" s="433"/>
      <c r="K517" s="367">
        <f>+K516</f>
        <v>1100120</v>
      </c>
      <c r="L517" s="198"/>
      <c r="Q517" s="264"/>
      <c r="R517" s="264"/>
    </row>
    <row r="518" spans="2:18" ht="30" customHeight="1">
      <c r="B518" s="197"/>
      <c r="C518" s="151" t="s">
        <v>236</v>
      </c>
      <c r="D518" s="434" t="s">
        <v>237</v>
      </c>
      <c r="E518" s="435"/>
      <c r="F518" s="435"/>
      <c r="G518" s="435"/>
      <c r="H518" s="331"/>
      <c r="I518" s="331"/>
      <c r="J518" s="331"/>
      <c r="K518" s="331"/>
      <c r="L518" s="198"/>
      <c r="Q518" s="264"/>
      <c r="R518" s="264"/>
    </row>
    <row r="519" spans="2:18" ht="30" customHeight="1">
      <c r="B519" s="197"/>
      <c r="C519" s="382" t="s">
        <v>238</v>
      </c>
      <c r="D519" s="383"/>
      <c r="E519" s="383"/>
      <c r="F519" s="383"/>
      <c r="G519" s="383"/>
      <c r="H519" s="332"/>
      <c r="I519" s="332"/>
      <c r="J519" s="332"/>
      <c r="K519" s="333"/>
      <c r="L519" s="198"/>
      <c r="P519" s="264"/>
      <c r="Q519" s="264"/>
      <c r="R519" s="264"/>
    </row>
    <row r="520" spans="2:18" ht="30" customHeight="1">
      <c r="B520" s="197"/>
      <c r="C520" s="265">
        <v>18.100000000000001</v>
      </c>
      <c r="D520" s="262"/>
      <c r="E520" s="262"/>
      <c r="F520" s="262"/>
      <c r="G520" s="110" t="s">
        <v>239</v>
      </c>
      <c r="H520" s="205" t="s">
        <v>33</v>
      </c>
      <c r="I520" s="239">
        <v>285</v>
      </c>
      <c r="J520" s="339">
        <v>1212910</v>
      </c>
      <c r="K520" s="364">
        <f>ROUND((+I520*J520),0)</f>
        <v>345679350</v>
      </c>
      <c r="L520" s="198"/>
      <c r="P520" s="264"/>
      <c r="Q520" s="264"/>
      <c r="R520" s="264"/>
    </row>
    <row r="521" spans="2:18" ht="30" customHeight="1">
      <c r="B521" s="197"/>
      <c r="C521" s="265">
        <v>18.2</v>
      </c>
      <c r="D521" s="262"/>
      <c r="E521" s="262"/>
      <c r="F521" s="262"/>
      <c r="G521" s="110" t="s">
        <v>240</v>
      </c>
      <c r="H521" s="205" t="s">
        <v>21</v>
      </c>
      <c r="I521" s="239">
        <v>12.32</v>
      </c>
      <c r="J521" s="339">
        <v>724785</v>
      </c>
      <c r="K521" s="364">
        <f>ROUND((+I521*J521),0)</f>
        <v>8929351</v>
      </c>
      <c r="L521" s="198"/>
      <c r="P521" s="264"/>
      <c r="Q521" s="264"/>
      <c r="R521" s="264"/>
    </row>
    <row r="522" spans="2:18" ht="30" customHeight="1">
      <c r="B522" s="197"/>
      <c r="C522" s="241" t="s">
        <v>23</v>
      </c>
      <c r="D522" s="239"/>
      <c r="E522" s="239"/>
      <c r="F522" s="239"/>
      <c r="G522" s="110"/>
      <c r="H522" s="205"/>
      <c r="I522" s="109"/>
      <c r="J522" s="307"/>
      <c r="K522" s="358">
        <f>+K520+K521</f>
        <v>354608701</v>
      </c>
      <c r="L522" s="198"/>
      <c r="N522" s="189">
        <v>366964268.6943</v>
      </c>
      <c r="O522" s="249">
        <f>+K522-N522</f>
        <v>-12355567.694299996</v>
      </c>
      <c r="P522" s="264"/>
    </row>
    <row r="523" spans="2:18" ht="30" customHeight="1">
      <c r="B523" s="197"/>
      <c r="C523" s="432" t="s">
        <v>241</v>
      </c>
      <c r="D523" s="432"/>
      <c r="E523" s="432"/>
      <c r="F523" s="432"/>
      <c r="G523" s="432"/>
      <c r="H523" s="432"/>
      <c r="I523" s="432"/>
      <c r="J523" s="432"/>
      <c r="K523" s="358">
        <f>+K522</f>
        <v>354608701</v>
      </c>
      <c r="L523" s="198"/>
      <c r="P523" s="264"/>
    </row>
    <row r="524" spans="2:18" ht="30" customHeight="1" thickBot="1">
      <c r="B524" s="197"/>
      <c r="C524" s="266"/>
      <c r="D524" s="267"/>
      <c r="E524" s="267"/>
      <c r="F524" s="267"/>
      <c r="G524" s="112"/>
      <c r="H524" s="268"/>
      <c r="I524" s="137"/>
      <c r="J524" s="308"/>
      <c r="K524" s="269"/>
      <c r="L524" s="198"/>
    </row>
    <row r="525" spans="2:18" ht="30" customHeight="1">
      <c r="B525" s="197"/>
      <c r="C525" s="270"/>
      <c r="D525" s="271"/>
      <c r="E525" s="271"/>
      <c r="F525" s="271"/>
      <c r="G525" s="111"/>
      <c r="H525" s="272"/>
      <c r="I525" s="150"/>
      <c r="J525" s="309"/>
      <c r="K525" s="273"/>
      <c r="L525" s="198"/>
    </row>
    <row r="526" spans="2:18" s="274" customFormat="1" ht="30" customHeight="1">
      <c r="B526" s="275"/>
      <c r="C526" s="391" t="s">
        <v>242</v>
      </c>
      <c r="D526" s="391"/>
      <c r="E526" s="391"/>
      <c r="F526" s="391"/>
      <c r="G526" s="391"/>
      <c r="H526" s="391"/>
      <c r="I526" s="391"/>
      <c r="J526" s="391"/>
      <c r="K526" s="365">
        <f>+K523+K517+K512+K481+K469+K422+K392+K318+K244+K176+K108</f>
        <v>6065971270</v>
      </c>
      <c r="L526" s="276"/>
      <c r="M526" s="189"/>
      <c r="N526" s="189">
        <f>SUM(N14:N525)</f>
        <v>6065971211.4366055</v>
      </c>
      <c r="O526" s="189">
        <f>SUM(O14:O525)</f>
        <v>58.563395738601685</v>
      </c>
      <c r="P526" s="264"/>
      <c r="Q526" s="323"/>
      <c r="R526" s="323"/>
    </row>
    <row r="527" spans="2:18" s="274" customFormat="1" ht="30" customHeight="1">
      <c r="B527" s="275"/>
      <c r="C527" s="426" t="s">
        <v>243</v>
      </c>
      <c r="D527" s="427"/>
      <c r="E527" s="427"/>
      <c r="F527" s="427"/>
      <c r="G527" s="427"/>
      <c r="H527" s="427"/>
      <c r="I527" s="427"/>
      <c r="J527" s="428"/>
      <c r="K527" s="366">
        <v>16400000</v>
      </c>
      <c r="L527" s="276"/>
      <c r="M527" s="189"/>
      <c r="N527" s="189"/>
      <c r="O527" s="189"/>
      <c r="R527" s="264"/>
    </row>
    <row r="528" spans="2:18" s="274" customFormat="1" ht="57" customHeight="1">
      <c r="B528" s="275"/>
      <c r="C528" s="426" t="s">
        <v>244</v>
      </c>
      <c r="D528" s="427"/>
      <c r="E528" s="427"/>
      <c r="F528" s="427"/>
      <c r="G528" s="427"/>
      <c r="H528" s="427"/>
      <c r="I528" s="427"/>
      <c r="J528" s="428"/>
      <c r="K528" s="366">
        <v>24000000</v>
      </c>
      <c r="L528" s="276"/>
      <c r="M528" s="189"/>
      <c r="N528" s="189"/>
      <c r="O528" s="189"/>
      <c r="R528" s="264"/>
    </row>
    <row r="529" spans="2:19" s="274" customFormat="1" ht="30" customHeight="1">
      <c r="B529" s="275"/>
      <c r="C529" s="429" t="s">
        <v>245</v>
      </c>
      <c r="D529" s="430"/>
      <c r="E529" s="430"/>
      <c r="F529" s="430"/>
      <c r="G529" s="430"/>
      <c r="H529" s="430"/>
      <c r="I529" s="430"/>
      <c r="J529" s="431"/>
      <c r="K529" s="365">
        <f>+K526+K527+K528</f>
        <v>6106371270</v>
      </c>
      <c r="L529" s="276"/>
      <c r="M529" s="189"/>
      <c r="N529" s="189"/>
      <c r="O529" s="189"/>
      <c r="P529" s="264"/>
      <c r="R529" s="323"/>
      <c r="S529" s="323"/>
    </row>
    <row r="530" spans="2:19" s="274" customFormat="1" ht="30" customHeight="1">
      <c r="B530" s="275"/>
      <c r="C530" s="277"/>
      <c r="D530" s="277"/>
      <c r="E530" s="277"/>
      <c r="F530" s="277"/>
      <c r="G530" s="277"/>
      <c r="H530" s="277"/>
      <c r="I530" s="277"/>
      <c r="J530" s="310"/>
      <c r="K530" s="278"/>
      <c r="L530" s="276"/>
      <c r="M530" s="189"/>
      <c r="N530" s="189"/>
      <c r="O530" s="189"/>
    </row>
    <row r="531" spans="2:19" s="274" customFormat="1" ht="15">
      <c r="B531" s="275"/>
      <c r="C531" s="279"/>
      <c r="D531" s="279"/>
      <c r="E531" s="279"/>
      <c r="F531" s="279"/>
      <c r="G531" s="279"/>
      <c r="H531" s="279"/>
      <c r="I531" s="279"/>
      <c r="J531" s="311"/>
      <c r="K531" s="280"/>
      <c r="L531" s="276"/>
    </row>
    <row r="532" spans="2:19" s="274" customFormat="1" ht="15.75" thickBot="1">
      <c r="B532" s="275"/>
      <c r="C532" s="281"/>
      <c r="D532" s="282"/>
      <c r="E532" s="282"/>
      <c r="F532" s="282"/>
      <c r="G532" s="281"/>
      <c r="H532" s="281"/>
      <c r="I532" s="283"/>
      <c r="J532" s="301"/>
      <c r="K532" s="284"/>
      <c r="L532" s="276"/>
    </row>
    <row r="533" spans="2:19" s="274" customFormat="1" ht="15">
      <c r="B533" s="275"/>
      <c r="C533" s="285"/>
      <c r="D533" s="420"/>
      <c r="E533" s="420"/>
      <c r="F533" s="420"/>
      <c r="G533" s="420"/>
      <c r="H533" s="420"/>
      <c r="I533" s="420"/>
      <c r="J533" s="420"/>
      <c r="K533" s="421"/>
      <c r="L533" s="286"/>
    </row>
    <row r="534" spans="2:19" s="274" customFormat="1" ht="46.5" customHeight="1">
      <c r="B534" s="275"/>
      <c r="C534" s="386" t="s">
        <v>246</v>
      </c>
      <c r="D534" s="387"/>
      <c r="E534" s="387"/>
      <c r="F534" s="387"/>
      <c r="G534" s="387"/>
      <c r="H534" s="419" t="s">
        <v>247</v>
      </c>
      <c r="I534" s="419"/>
      <c r="J534" s="419"/>
      <c r="K534" s="316" t="s">
        <v>248</v>
      </c>
      <c r="L534" s="287"/>
      <c r="P534" s="324"/>
    </row>
    <row r="535" spans="2:19" s="274" customFormat="1" ht="32.25" customHeight="1">
      <c r="B535" s="275"/>
      <c r="C535" s="386" t="s">
        <v>249</v>
      </c>
      <c r="D535" s="387"/>
      <c r="E535" s="387"/>
      <c r="F535" s="387"/>
      <c r="G535" s="387"/>
      <c r="H535" s="418" t="s">
        <v>250</v>
      </c>
      <c r="I535" s="418"/>
      <c r="J535" s="312" t="s">
        <v>251</v>
      </c>
      <c r="K535" s="315">
        <v>0.23425842443032199</v>
      </c>
      <c r="L535" s="287"/>
    </row>
    <row r="536" spans="2:19" s="274" customFormat="1" ht="30" customHeight="1">
      <c r="B536" s="275"/>
      <c r="C536" s="386" t="s">
        <v>252</v>
      </c>
      <c r="D536" s="387"/>
      <c r="E536" s="387"/>
      <c r="F536" s="387"/>
      <c r="G536" s="387"/>
      <c r="H536" s="417" t="s">
        <v>253</v>
      </c>
      <c r="I536" s="417"/>
      <c r="J536" s="312" t="s">
        <v>254</v>
      </c>
      <c r="K536" s="315">
        <v>0.01</v>
      </c>
      <c r="L536" s="287"/>
    </row>
    <row r="537" spans="2:19" s="274" customFormat="1" ht="58.5" customHeight="1">
      <c r="B537" s="275"/>
      <c r="C537" s="115"/>
      <c r="E537" s="116"/>
      <c r="F537" s="116"/>
      <c r="G537" s="117"/>
      <c r="H537" s="418" t="s">
        <v>255</v>
      </c>
      <c r="I537" s="418"/>
      <c r="J537" s="312" t="s">
        <v>256</v>
      </c>
      <c r="K537" s="315">
        <v>0.05</v>
      </c>
      <c r="L537" s="276"/>
    </row>
    <row r="538" spans="2:19" ht="57" customHeight="1">
      <c r="B538" s="197"/>
      <c r="C538" s="118"/>
      <c r="D538" s="119"/>
      <c r="E538" s="119"/>
      <c r="F538" s="119"/>
      <c r="G538" s="120"/>
      <c r="H538" s="418" t="s">
        <v>257</v>
      </c>
      <c r="I538" s="418"/>
      <c r="J538" s="312" t="s">
        <v>258</v>
      </c>
      <c r="K538" s="315">
        <f>SUM(K535:K537)</f>
        <v>0.29425842443032202</v>
      </c>
      <c r="L538" s="198"/>
      <c r="P538" s="325"/>
    </row>
    <row r="539" spans="2:19" ht="15" thickBot="1">
      <c r="B539" s="197"/>
      <c r="C539" s="123"/>
      <c r="D539" s="121"/>
      <c r="E539" s="121"/>
      <c r="F539" s="121"/>
      <c r="G539" s="122"/>
      <c r="H539" s="415"/>
      <c r="I539" s="415"/>
      <c r="J539" s="415"/>
      <c r="K539" s="416"/>
      <c r="L539" s="198"/>
    </row>
    <row r="540" spans="2:19" ht="15" thickBot="1">
      <c r="B540" s="288"/>
      <c r="C540" s="289"/>
      <c r="D540" s="289"/>
      <c r="E540" s="290"/>
      <c r="F540" s="289"/>
      <c r="G540" s="291"/>
      <c r="H540" s="289"/>
      <c r="I540" s="289"/>
      <c r="J540" s="302"/>
      <c r="K540" s="292"/>
      <c r="L540" s="293"/>
    </row>
    <row r="541" spans="2:19" ht="15" thickTop="1"/>
  </sheetData>
  <mergeCells count="124">
    <mergeCell ref="C528:J528"/>
    <mergeCell ref="C529:J529"/>
    <mergeCell ref="C517:J517"/>
    <mergeCell ref="C523:J523"/>
    <mergeCell ref="C527:J527"/>
    <mergeCell ref="C469:J469"/>
    <mergeCell ref="C471:K471"/>
    <mergeCell ref="C481:J481"/>
    <mergeCell ref="C483:K483"/>
    <mergeCell ref="C512:J512"/>
    <mergeCell ref="D482:H482"/>
    <mergeCell ref="D470:H470"/>
    <mergeCell ref="C514:G514"/>
    <mergeCell ref="D513:G513"/>
    <mergeCell ref="C519:G519"/>
    <mergeCell ref="D518:G518"/>
    <mergeCell ref="C392:J392"/>
    <mergeCell ref="D393:K393"/>
    <mergeCell ref="C394:K394"/>
    <mergeCell ref="D403:K403"/>
    <mergeCell ref="D407:K407"/>
    <mergeCell ref="D412:K412"/>
    <mergeCell ref="C422:J422"/>
    <mergeCell ref="D423:K423"/>
    <mergeCell ref="C424:K424"/>
    <mergeCell ref="D13:K13"/>
    <mergeCell ref="C14:K14"/>
    <mergeCell ref="D18:K18"/>
    <mergeCell ref="D24:K24"/>
    <mergeCell ref="D319:K319"/>
    <mergeCell ref="C320:K320"/>
    <mergeCell ref="D323:K323"/>
    <mergeCell ref="D327:K327"/>
    <mergeCell ref="D333:K333"/>
    <mergeCell ref="D30:K30"/>
    <mergeCell ref="D38:K38"/>
    <mergeCell ref="D41:K41"/>
    <mergeCell ref="D46:K46"/>
    <mergeCell ref="D51:K51"/>
    <mergeCell ref="D80:K80"/>
    <mergeCell ref="D101:K101"/>
    <mergeCell ref="D148:K148"/>
    <mergeCell ref="D154:K154"/>
    <mergeCell ref="D160:K160"/>
    <mergeCell ref="D165:K165"/>
    <mergeCell ref="D173:K173"/>
    <mergeCell ref="D124:K124"/>
    <mergeCell ref="D129:K129"/>
    <mergeCell ref="D132:K132"/>
    <mergeCell ref="D338:K338"/>
    <mergeCell ref="D341:K341"/>
    <mergeCell ref="D346:K346"/>
    <mergeCell ref="D350:K350"/>
    <mergeCell ref="D356:K356"/>
    <mergeCell ref="D364:K364"/>
    <mergeCell ref="D370:K370"/>
    <mergeCell ref="D375:K375"/>
    <mergeCell ref="D386:K386"/>
    <mergeCell ref="H539:K539"/>
    <mergeCell ref="C536:G536"/>
    <mergeCell ref="H536:I536"/>
    <mergeCell ref="H537:I537"/>
    <mergeCell ref="H538:I538"/>
    <mergeCell ref="C534:G534"/>
    <mergeCell ref="H534:J534"/>
    <mergeCell ref="H535:I535"/>
    <mergeCell ref="D533:K533"/>
    <mergeCell ref="C3:F3"/>
    <mergeCell ref="C535:G535"/>
    <mergeCell ref="C10:K10"/>
    <mergeCell ref="C526:J526"/>
    <mergeCell ref="C6:K6"/>
    <mergeCell ref="I11:I12"/>
    <mergeCell ref="C5:K5"/>
    <mergeCell ref="C7:K8"/>
    <mergeCell ref="C9:K9"/>
    <mergeCell ref="J11:J12"/>
    <mergeCell ref="K11:K12"/>
    <mergeCell ref="C11:C12"/>
    <mergeCell ref="D11:D12"/>
    <mergeCell ref="G11:G12"/>
    <mergeCell ref="H11:H12"/>
    <mergeCell ref="E11:F11"/>
    <mergeCell ref="C108:J108"/>
    <mergeCell ref="D109:K109"/>
    <mergeCell ref="C110:K110"/>
    <mergeCell ref="D114:K114"/>
    <mergeCell ref="D118:K118"/>
    <mergeCell ref="D59:K59"/>
    <mergeCell ref="D67:K67"/>
    <mergeCell ref="D74:K74"/>
    <mergeCell ref="D137:K137"/>
    <mergeCell ref="D141:K141"/>
    <mergeCell ref="D192:K192"/>
    <mergeCell ref="D197:K197"/>
    <mergeCell ref="D200:K200"/>
    <mergeCell ref="D205:K205"/>
    <mergeCell ref="D209:K209"/>
    <mergeCell ref="C176:J176"/>
    <mergeCell ref="D177:K177"/>
    <mergeCell ref="C178:K178"/>
    <mergeCell ref="D182:K182"/>
    <mergeCell ref="D186:K186"/>
    <mergeCell ref="C244:J244"/>
    <mergeCell ref="D245:K245"/>
    <mergeCell ref="C246:K246"/>
    <mergeCell ref="D250:K250"/>
    <mergeCell ref="D254:K254"/>
    <mergeCell ref="D216:K216"/>
    <mergeCell ref="D222:K222"/>
    <mergeCell ref="D228:K228"/>
    <mergeCell ref="D233:K233"/>
    <mergeCell ref="D241:K241"/>
    <mergeCell ref="C318:J318"/>
    <mergeCell ref="D283:K283"/>
    <mergeCell ref="D289:K289"/>
    <mergeCell ref="D295:K295"/>
    <mergeCell ref="D300:K300"/>
    <mergeCell ref="D313:K313"/>
    <mergeCell ref="D260:K260"/>
    <mergeCell ref="D265:K265"/>
    <mergeCell ref="D268:K268"/>
    <mergeCell ref="D273:K273"/>
    <mergeCell ref="D277:K277"/>
  </mergeCells>
  <phoneticPr fontId="7" type="noConversion"/>
  <pageMargins left="0.11811023622047245" right="0.11811023622047245" top="0.15748031496062992" bottom="0.15748031496062992" header="0.31496062992125984" footer="0.31496062992125984"/>
  <pageSetup scale="42" orientation="portrait" r:id="rId1"/>
  <rowBreaks count="10" manualBreakCount="10">
    <brk id="58" max="12" man="1"/>
    <brk id="113" max="12" man="1"/>
    <brk id="164" max="12" man="1"/>
    <brk id="221" max="12" man="1"/>
    <brk id="276" max="12" man="1"/>
    <brk id="282" max="12" man="1"/>
    <brk id="337" max="12" man="1"/>
    <brk id="392" max="12" man="1"/>
    <brk id="451" max="12" man="1"/>
    <brk id="512"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A6AE7-4BB0-4223-8536-DDDAED35585E}">
  <dimension ref="B1:S541"/>
  <sheetViews>
    <sheetView showGridLines="0" tabSelected="1" view="pageBreakPreview" topLeftCell="A89" zoomScale="50" zoomScaleNormal="100" zoomScaleSheetLayoutView="50" zoomScalePageLayoutView="55" workbookViewId="0">
      <selection activeCell="C10" sqref="C10:K10"/>
    </sheetView>
  </sheetViews>
  <sheetFormatPr defaultColWidth="11.42578125" defaultRowHeight="14.25"/>
  <cols>
    <col min="1" max="2" width="3.42578125" style="189" customWidth="1"/>
    <col min="3" max="3" width="15.28515625" style="189" customWidth="1"/>
    <col min="4" max="4" width="15.42578125" style="189" customWidth="1"/>
    <col min="5" max="5" width="16.140625" style="190" customWidth="1"/>
    <col min="6" max="6" width="17.42578125" style="189" customWidth="1"/>
    <col min="7" max="7" width="73.42578125" style="189" customWidth="1"/>
    <col min="8" max="8" width="8.42578125" style="189" customWidth="1"/>
    <col min="9" max="9" width="18.42578125" style="189" customWidth="1"/>
    <col min="10" max="10" width="23.42578125" style="298" customWidth="1"/>
    <col min="11" max="11" width="37.5703125" style="191" customWidth="1"/>
    <col min="12" max="12" width="3.42578125" style="189" customWidth="1"/>
    <col min="13" max="13" width="2.42578125" style="189" customWidth="1"/>
    <col min="14" max="15" width="20.28515625" style="189" hidden="1" customWidth="1"/>
    <col min="16" max="16" width="20.7109375" style="189" bestFit="1" customWidth="1"/>
    <col min="17" max="17" width="18.85546875" style="189" bestFit="1" customWidth="1"/>
    <col min="18" max="18" width="20.7109375" style="189" bestFit="1" customWidth="1"/>
    <col min="19" max="19" width="13.42578125" style="189" bestFit="1" customWidth="1"/>
    <col min="20" max="16384" width="11.42578125" style="189"/>
  </cols>
  <sheetData>
    <row r="1" spans="2:19" ht="15" thickBot="1"/>
    <row r="2" spans="2:19" ht="15" thickTop="1">
      <c r="B2" s="192"/>
      <c r="C2" s="193"/>
      <c r="D2" s="193"/>
      <c r="E2" s="194"/>
      <c r="F2" s="193"/>
      <c r="G2" s="193"/>
      <c r="H2" s="193"/>
      <c r="I2" s="193"/>
      <c r="J2" s="299"/>
      <c r="K2" s="195"/>
      <c r="L2" s="196"/>
    </row>
    <row r="3" spans="2:19" ht="27" customHeight="1">
      <c r="B3" s="197"/>
      <c r="C3" s="385" t="s">
        <v>0</v>
      </c>
      <c r="D3" s="385"/>
      <c r="E3" s="385"/>
      <c r="F3" s="385"/>
      <c r="L3" s="198"/>
    </row>
    <row r="4" spans="2:19" ht="28.5">
      <c r="B4" s="197"/>
      <c r="C4" s="199" t="s">
        <v>1</v>
      </c>
      <c r="D4" s="200" t="s">
        <v>2</v>
      </c>
      <c r="E4" s="199" t="s">
        <v>3</v>
      </c>
      <c r="F4" s="200">
        <v>1</v>
      </c>
      <c r="L4" s="198"/>
    </row>
    <row r="5" spans="2:19" ht="15">
      <c r="B5" s="197"/>
      <c r="C5" s="395"/>
      <c r="D5" s="395"/>
      <c r="E5" s="395"/>
      <c r="F5" s="395"/>
      <c r="G5" s="395"/>
      <c r="H5" s="395"/>
      <c r="I5" s="395"/>
      <c r="J5" s="395"/>
      <c r="K5" s="395"/>
      <c r="L5" s="198"/>
    </row>
    <row r="6" spans="2:19">
      <c r="B6" s="197"/>
      <c r="C6" s="392" t="s">
        <v>259</v>
      </c>
      <c r="D6" s="392"/>
      <c r="E6" s="392"/>
      <c r="F6" s="392"/>
      <c r="G6" s="392"/>
      <c r="H6" s="392"/>
      <c r="I6" s="392"/>
      <c r="J6" s="392"/>
      <c r="K6" s="392"/>
      <c r="L6" s="198"/>
    </row>
    <row r="7" spans="2:19" s="201" customFormat="1">
      <c r="B7" s="202"/>
      <c r="C7" s="396" t="s">
        <v>5</v>
      </c>
      <c r="D7" s="397"/>
      <c r="E7" s="397"/>
      <c r="F7" s="397"/>
      <c r="G7" s="397"/>
      <c r="H7" s="397"/>
      <c r="I7" s="397"/>
      <c r="J7" s="397"/>
      <c r="K7" s="398"/>
      <c r="L7" s="203"/>
    </row>
    <row r="8" spans="2:19" ht="43.5" customHeight="1">
      <c r="B8" s="204"/>
      <c r="C8" s="399"/>
      <c r="D8" s="400"/>
      <c r="E8" s="400"/>
      <c r="F8" s="400"/>
      <c r="G8" s="400"/>
      <c r="H8" s="400"/>
      <c r="I8" s="400"/>
      <c r="J8" s="400"/>
      <c r="K8" s="401"/>
      <c r="L8" s="198"/>
    </row>
    <row r="9" spans="2:19" ht="34.5" customHeight="1">
      <c r="B9" s="204"/>
      <c r="C9" s="402" t="s">
        <v>6</v>
      </c>
      <c r="D9" s="403"/>
      <c r="E9" s="403"/>
      <c r="F9" s="403"/>
      <c r="G9" s="403"/>
      <c r="H9" s="403"/>
      <c r="I9" s="403"/>
      <c r="J9" s="403"/>
      <c r="K9" s="404"/>
      <c r="L9" s="198"/>
    </row>
    <row r="10" spans="2:19" ht="30" customHeight="1" thickBot="1">
      <c r="B10" s="197"/>
      <c r="C10" s="388"/>
      <c r="D10" s="389"/>
      <c r="E10" s="389"/>
      <c r="F10" s="389"/>
      <c r="G10" s="389"/>
      <c r="H10" s="389"/>
      <c r="I10" s="389"/>
      <c r="J10" s="389"/>
      <c r="K10" s="390"/>
      <c r="L10" s="198"/>
    </row>
    <row r="11" spans="2:19" ht="30" customHeight="1">
      <c r="B11" s="197"/>
      <c r="C11" s="409" t="s">
        <v>7</v>
      </c>
      <c r="D11" s="393" t="s">
        <v>8</v>
      </c>
      <c r="E11" s="411" t="s">
        <v>9</v>
      </c>
      <c r="F11" s="411"/>
      <c r="G11" s="409" t="s">
        <v>10</v>
      </c>
      <c r="H11" s="393" t="s">
        <v>11</v>
      </c>
      <c r="I11" s="393" t="s">
        <v>12</v>
      </c>
      <c r="J11" s="405" t="s">
        <v>13</v>
      </c>
      <c r="K11" s="407" t="s">
        <v>14</v>
      </c>
      <c r="L11" s="198"/>
    </row>
    <row r="12" spans="2:19" ht="30" customHeight="1" thickBot="1">
      <c r="B12" s="197"/>
      <c r="C12" s="410"/>
      <c r="D12" s="394"/>
      <c r="E12" s="108" t="s">
        <v>15</v>
      </c>
      <c r="F12" s="108" t="s">
        <v>16</v>
      </c>
      <c r="G12" s="410"/>
      <c r="H12" s="394"/>
      <c r="I12" s="394"/>
      <c r="J12" s="406"/>
      <c r="K12" s="408"/>
      <c r="L12" s="198"/>
    </row>
    <row r="13" spans="2:19" ht="30" customHeight="1">
      <c r="B13" s="197"/>
      <c r="C13" s="151" t="s">
        <v>17</v>
      </c>
      <c r="D13" s="381" t="s">
        <v>18</v>
      </c>
      <c r="E13" s="381"/>
      <c r="F13" s="381"/>
      <c r="G13" s="381"/>
      <c r="H13" s="381"/>
      <c r="I13" s="381"/>
      <c r="J13" s="381"/>
      <c r="K13" s="381"/>
      <c r="L13" s="198"/>
    </row>
    <row r="14" spans="2:19" ht="30" customHeight="1">
      <c r="B14" s="197"/>
      <c r="C14" s="382" t="s">
        <v>19</v>
      </c>
      <c r="D14" s="383"/>
      <c r="E14" s="383"/>
      <c r="F14" s="383"/>
      <c r="G14" s="383"/>
      <c r="H14" s="383"/>
      <c r="I14" s="383"/>
      <c r="J14" s="383"/>
      <c r="K14" s="384"/>
      <c r="L14" s="198"/>
    </row>
    <row r="15" spans="2:19" ht="30" customHeight="1">
      <c r="B15" s="197"/>
      <c r="C15" s="363">
        <v>1.1000000000000001</v>
      </c>
      <c r="D15" s="226"/>
      <c r="E15" s="226"/>
      <c r="F15" s="226"/>
      <c r="G15" s="341" t="s">
        <v>20</v>
      </c>
      <c r="H15" s="342" t="s">
        <v>21</v>
      </c>
      <c r="I15" s="343">
        <v>578.72310000000004</v>
      </c>
      <c r="J15" s="344"/>
      <c r="K15" s="352">
        <f>ROUND((+I15*J15),0)</f>
        <v>0</v>
      </c>
      <c r="L15" s="198"/>
      <c r="P15" s="264"/>
      <c r="Q15" s="264"/>
      <c r="R15" s="264"/>
      <c r="S15" s="329"/>
    </row>
    <row r="16" spans="2:19" ht="30" customHeight="1">
      <c r="B16" s="197"/>
      <c r="C16" s="252">
        <v>1.2</v>
      </c>
      <c r="D16" s="205"/>
      <c r="E16" s="205"/>
      <c r="F16" s="205"/>
      <c r="G16" s="152" t="s">
        <v>22</v>
      </c>
      <c r="H16" s="158" t="s">
        <v>21</v>
      </c>
      <c r="I16" s="153">
        <v>428.00900000000001</v>
      </c>
      <c r="J16" s="336"/>
      <c r="K16" s="352">
        <f>ROUND((+I16*J16),0)</f>
        <v>0</v>
      </c>
      <c r="L16" s="198"/>
      <c r="P16" s="264"/>
      <c r="Q16" s="264"/>
      <c r="R16" s="264"/>
      <c r="S16" s="329"/>
    </row>
    <row r="17" spans="2:19" ht="30" customHeight="1" thickBot="1">
      <c r="B17" s="197"/>
      <c r="C17" s="206" t="s">
        <v>23</v>
      </c>
      <c r="D17" s="207"/>
      <c r="E17" s="207"/>
      <c r="F17" s="207"/>
      <c r="G17" s="142"/>
      <c r="H17" s="207"/>
      <c r="I17" s="141"/>
      <c r="J17" s="303"/>
      <c r="K17" s="356">
        <f>SUM(K15:K16)</f>
        <v>0</v>
      </c>
      <c r="L17" s="198"/>
      <c r="P17" s="264"/>
      <c r="Q17" s="264"/>
      <c r="R17" s="264"/>
      <c r="S17" s="329"/>
    </row>
    <row r="18" spans="2:19" ht="30" customHeight="1" thickBot="1">
      <c r="B18" s="197"/>
      <c r="C18" s="208">
        <v>2</v>
      </c>
      <c r="D18" s="373" t="s">
        <v>24</v>
      </c>
      <c r="E18" s="373"/>
      <c r="F18" s="373"/>
      <c r="G18" s="373"/>
      <c r="H18" s="373"/>
      <c r="I18" s="373"/>
      <c r="J18" s="373"/>
      <c r="K18" s="374"/>
      <c r="L18" s="198"/>
      <c r="Q18" s="264"/>
      <c r="R18" s="264"/>
      <c r="S18" s="329"/>
    </row>
    <row r="19" spans="2:19" ht="30" customHeight="1">
      <c r="B19" s="197"/>
      <c r="C19" s="157">
        <v>2.1</v>
      </c>
      <c r="D19" s="205"/>
      <c r="E19" s="205"/>
      <c r="F19" s="205"/>
      <c r="G19" s="152" t="s">
        <v>25</v>
      </c>
      <c r="H19" s="158" t="s">
        <v>26</v>
      </c>
      <c r="I19" s="153">
        <v>329.25890594999998</v>
      </c>
      <c r="J19" s="335"/>
      <c r="K19" s="355">
        <f>ROUND((+I19*J19),0)</f>
        <v>0</v>
      </c>
      <c r="L19" s="198"/>
      <c r="P19" s="264"/>
      <c r="Q19" s="264"/>
      <c r="R19" s="264"/>
      <c r="S19" s="329"/>
    </row>
    <row r="20" spans="2:19" ht="30" customHeight="1">
      <c r="B20" s="197"/>
      <c r="C20" s="157">
        <v>2.2000000000000002</v>
      </c>
      <c r="D20" s="205"/>
      <c r="E20" s="205"/>
      <c r="F20" s="205"/>
      <c r="G20" s="154" t="s">
        <v>27</v>
      </c>
      <c r="H20" s="158" t="s">
        <v>26</v>
      </c>
      <c r="I20" s="153">
        <v>219.50593730000003</v>
      </c>
      <c r="J20" s="335"/>
      <c r="K20" s="355">
        <f t="shared" ref="K20:K22" si="0">ROUND((+I20*J20),0)</f>
        <v>0</v>
      </c>
      <c r="L20" s="198"/>
      <c r="P20" s="264"/>
      <c r="Q20" s="264"/>
      <c r="R20" s="264"/>
      <c r="S20" s="329"/>
    </row>
    <row r="21" spans="2:19" ht="30" customHeight="1">
      <c r="B21" s="197"/>
      <c r="C21" s="157">
        <v>2.2999999999999998</v>
      </c>
      <c r="D21" s="205"/>
      <c r="E21" s="205"/>
      <c r="F21" s="205"/>
      <c r="G21" s="154" t="s">
        <v>28</v>
      </c>
      <c r="H21" s="158" t="s">
        <v>26</v>
      </c>
      <c r="I21" s="155">
        <v>127.63114000000002</v>
      </c>
      <c r="J21" s="335"/>
      <c r="K21" s="355">
        <f t="shared" si="0"/>
        <v>0</v>
      </c>
      <c r="L21" s="198"/>
      <c r="P21" s="264"/>
      <c r="Q21" s="264"/>
      <c r="R21" s="264"/>
      <c r="S21" s="329"/>
    </row>
    <row r="22" spans="2:19" ht="30" customHeight="1">
      <c r="B22" s="197"/>
      <c r="C22" s="157">
        <v>2.4</v>
      </c>
      <c r="D22" s="205"/>
      <c r="E22" s="205"/>
      <c r="F22" s="205"/>
      <c r="G22" s="314" t="s">
        <v>29</v>
      </c>
      <c r="H22" s="158" t="s">
        <v>26</v>
      </c>
      <c r="I22" s="155">
        <v>305.10773730000005</v>
      </c>
      <c r="J22" s="335"/>
      <c r="K22" s="355">
        <f t="shared" si="0"/>
        <v>0</v>
      </c>
      <c r="L22" s="198"/>
      <c r="P22" s="264"/>
      <c r="Q22" s="264"/>
      <c r="R22" s="264"/>
      <c r="S22" s="329"/>
    </row>
    <row r="23" spans="2:19" ht="30" customHeight="1" thickBot="1">
      <c r="B23" s="197"/>
      <c r="C23" s="206" t="s">
        <v>23</v>
      </c>
      <c r="D23" s="209"/>
      <c r="E23" s="210"/>
      <c r="F23" s="209"/>
      <c r="G23" s="209"/>
      <c r="H23" s="209"/>
      <c r="I23" s="139"/>
      <c r="J23" s="300"/>
      <c r="K23" s="356">
        <f>SUM(K19:K22)</f>
        <v>0</v>
      </c>
      <c r="L23" s="198"/>
      <c r="P23" s="264"/>
      <c r="Q23" s="264"/>
      <c r="R23" s="264"/>
      <c r="S23" s="329"/>
    </row>
    <row r="24" spans="2:19" ht="30" customHeight="1" thickBot="1">
      <c r="B24" s="197"/>
      <c r="C24" s="211">
        <v>3</v>
      </c>
      <c r="D24" s="373" t="s">
        <v>30</v>
      </c>
      <c r="E24" s="373"/>
      <c r="F24" s="373"/>
      <c r="G24" s="373"/>
      <c r="H24" s="373"/>
      <c r="I24" s="373"/>
      <c r="J24" s="373"/>
      <c r="K24" s="374"/>
      <c r="L24" s="198"/>
      <c r="Q24" s="264"/>
      <c r="R24" s="264"/>
      <c r="S24" s="329"/>
    </row>
    <row r="25" spans="2:19" ht="30" customHeight="1">
      <c r="B25" s="197"/>
      <c r="C25" s="157">
        <v>3.1</v>
      </c>
      <c r="D25" s="205"/>
      <c r="E25" s="205"/>
      <c r="F25" s="205"/>
      <c r="G25" s="152" t="s">
        <v>31</v>
      </c>
      <c r="H25" s="158" t="s">
        <v>26</v>
      </c>
      <c r="I25" s="156">
        <v>109.09151000000001</v>
      </c>
      <c r="J25" s="334"/>
      <c r="K25" s="355">
        <f t="shared" ref="K25:K28" si="1">ROUND((+I25*J25),0)</f>
        <v>0</v>
      </c>
      <c r="L25" s="198"/>
      <c r="P25" s="264"/>
      <c r="Q25" s="264"/>
      <c r="R25" s="264"/>
      <c r="S25" s="329"/>
    </row>
    <row r="26" spans="2:19" ht="30" customHeight="1">
      <c r="B26" s="197"/>
      <c r="C26" s="157">
        <v>3.2</v>
      </c>
      <c r="D26" s="212"/>
      <c r="E26" s="212"/>
      <c r="F26" s="212"/>
      <c r="G26" s="152" t="s">
        <v>32</v>
      </c>
      <c r="H26" s="158" t="s">
        <v>33</v>
      </c>
      <c r="I26" s="159">
        <v>345.19099999999997</v>
      </c>
      <c r="J26" s="334"/>
      <c r="K26" s="355">
        <f t="shared" si="1"/>
        <v>0</v>
      </c>
      <c r="L26" s="198"/>
      <c r="P26" s="264"/>
      <c r="Q26" s="264"/>
      <c r="R26" s="264"/>
      <c r="S26" s="329"/>
    </row>
    <row r="27" spans="2:19" ht="30" customHeight="1">
      <c r="B27" s="197"/>
      <c r="C27" s="157">
        <v>3.3</v>
      </c>
      <c r="D27" s="205"/>
      <c r="E27" s="205"/>
      <c r="F27" s="205"/>
      <c r="G27" s="152" t="s">
        <v>34</v>
      </c>
      <c r="H27" s="158" t="s">
        <v>21</v>
      </c>
      <c r="I27" s="153">
        <v>303.66324999999995</v>
      </c>
      <c r="J27" s="334"/>
      <c r="K27" s="355">
        <f t="shared" si="1"/>
        <v>0</v>
      </c>
      <c r="L27" s="198"/>
      <c r="P27" s="264"/>
      <c r="Q27" s="264"/>
      <c r="R27" s="264"/>
      <c r="S27" s="329"/>
    </row>
    <row r="28" spans="2:19" ht="30" customHeight="1">
      <c r="B28" s="197"/>
      <c r="C28" s="157">
        <v>3.4</v>
      </c>
      <c r="D28" s="205"/>
      <c r="E28" s="205"/>
      <c r="F28" s="205"/>
      <c r="G28" s="152" t="s">
        <v>35</v>
      </c>
      <c r="H28" s="158" t="s">
        <v>26</v>
      </c>
      <c r="I28" s="156">
        <v>8.0036000000000023</v>
      </c>
      <c r="J28" s="334"/>
      <c r="K28" s="355">
        <f t="shared" si="1"/>
        <v>0</v>
      </c>
      <c r="L28" s="198"/>
      <c r="P28" s="264"/>
      <c r="Q28" s="264"/>
      <c r="R28" s="264"/>
      <c r="S28" s="329"/>
    </row>
    <row r="29" spans="2:19" ht="30" customHeight="1" thickBot="1">
      <c r="B29" s="197"/>
      <c r="C29" s="213" t="s">
        <v>23</v>
      </c>
      <c r="D29" s="214"/>
      <c r="E29" s="214"/>
      <c r="F29" s="214"/>
      <c r="G29" s="143"/>
      <c r="H29" s="214"/>
      <c r="I29" s="139"/>
      <c r="J29" s="304"/>
      <c r="K29" s="356">
        <f>SUM(K25:K28)</f>
        <v>0</v>
      </c>
      <c r="L29" s="198"/>
      <c r="P29" s="264"/>
      <c r="Q29" s="264"/>
      <c r="R29" s="264"/>
      <c r="S29" s="329"/>
    </row>
    <row r="30" spans="2:19" ht="30" customHeight="1" thickBot="1">
      <c r="B30" s="197"/>
      <c r="C30" s="211">
        <v>4</v>
      </c>
      <c r="D30" s="373" t="s">
        <v>36</v>
      </c>
      <c r="E30" s="373"/>
      <c r="F30" s="373"/>
      <c r="G30" s="373"/>
      <c r="H30" s="373"/>
      <c r="I30" s="373"/>
      <c r="J30" s="373"/>
      <c r="K30" s="374"/>
      <c r="L30" s="198"/>
      <c r="Q30" s="264"/>
      <c r="R30" s="264"/>
      <c r="S30" s="329"/>
    </row>
    <row r="31" spans="2:19" ht="30" customHeight="1">
      <c r="B31" s="197"/>
      <c r="C31" s="157">
        <v>4.0999999999999996</v>
      </c>
      <c r="D31" s="205"/>
      <c r="E31" s="205"/>
      <c r="F31" s="205"/>
      <c r="G31" s="152" t="s">
        <v>37</v>
      </c>
      <c r="H31" s="158" t="s">
        <v>33</v>
      </c>
      <c r="I31" s="160">
        <v>666.80900000000008</v>
      </c>
      <c r="J31" s="334"/>
      <c r="K31" s="355">
        <f t="shared" ref="K31:K36" si="2">ROUND((+I31*J31),0)</f>
        <v>0</v>
      </c>
      <c r="L31" s="198"/>
      <c r="P31" s="264"/>
      <c r="Q31" s="264"/>
      <c r="R31" s="264"/>
      <c r="S31" s="329"/>
    </row>
    <row r="32" spans="2:19" ht="30" customHeight="1">
      <c r="B32" s="197"/>
      <c r="C32" s="157">
        <v>4.2</v>
      </c>
      <c r="D32" s="205"/>
      <c r="E32" s="205"/>
      <c r="F32" s="205"/>
      <c r="G32" s="152" t="s">
        <v>38</v>
      </c>
      <c r="H32" s="158" t="s">
        <v>33</v>
      </c>
      <c r="I32" s="153">
        <v>245.57499999999996</v>
      </c>
      <c r="J32" s="334"/>
      <c r="K32" s="355">
        <f t="shared" si="2"/>
        <v>0</v>
      </c>
      <c r="L32" s="198"/>
      <c r="P32" s="264"/>
      <c r="Q32" s="264"/>
      <c r="R32" s="264"/>
      <c r="S32" s="329"/>
    </row>
    <row r="33" spans="2:19" ht="30" customHeight="1">
      <c r="B33" s="197"/>
      <c r="C33" s="157">
        <v>4.3</v>
      </c>
      <c r="D33" s="205"/>
      <c r="E33" s="205"/>
      <c r="F33" s="205"/>
      <c r="G33" s="161" t="s">
        <v>39</v>
      </c>
      <c r="H33" s="158" t="s">
        <v>21</v>
      </c>
      <c r="I33" s="153">
        <v>1033.1904000000002</v>
      </c>
      <c r="J33" s="334"/>
      <c r="K33" s="355">
        <f t="shared" si="2"/>
        <v>0</v>
      </c>
      <c r="L33" s="198"/>
      <c r="P33" s="264"/>
      <c r="Q33" s="264"/>
      <c r="R33" s="264"/>
      <c r="S33" s="329"/>
    </row>
    <row r="34" spans="2:19" ht="30" customHeight="1">
      <c r="B34" s="197"/>
      <c r="C34" s="157">
        <v>4.4000000000000004</v>
      </c>
      <c r="D34" s="205"/>
      <c r="E34" s="205"/>
      <c r="F34" s="205"/>
      <c r="G34" s="152" t="s">
        <v>40</v>
      </c>
      <c r="H34" s="158" t="s">
        <v>33</v>
      </c>
      <c r="I34" s="156">
        <v>109.2</v>
      </c>
      <c r="J34" s="334"/>
      <c r="K34" s="355">
        <f t="shared" si="2"/>
        <v>0</v>
      </c>
      <c r="L34" s="198"/>
      <c r="P34" s="264"/>
      <c r="Q34" s="264"/>
      <c r="R34" s="264"/>
      <c r="S34" s="329"/>
    </row>
    <row r="35" spans="2:19" ht="30" customHeight="1">
      <c r="B35" s="197"/>
      <c r="C35" s="157">
        <v>4.5</v>
      </c>
      <c r="D35" s="205"/>
      <c r="E35" s="205"/>
      <c r="F35" s="205"/>
      <c r="G35" s="152" t="s">
        <v>41</v>
      </c>
      <c r="H35" s="158" t="s">
        <v>21</v>
      </c>
      <c r="I35" s="153">
        <v>125.5232</v>
      </c>
      <c r="J35" s="334"/>
      <c r="K35" s="355">
        <f t="shared" si="2"/>
        <v>0</v>
      </c>
      <c r="L35" s="198"/>
      <c r="P35" s="264"/>
      <c r="Q35" s="264"/>
      <c r="R35" s="264"/>
      <c r="S35" s="329"/>
    </row>
    <row r="36" spans="2:19" ht="30" customHeight="1">
      <c r="B36" s="197"/>
      <c r="C36" s="157">
        <v>4.5999999999999996</v>
      </c>
      <c r="D36" s="205"/>
      <c r="E36" s="205"/>
      <c r="F36" s="205"/>
      <c r="G36" s="152" t="s">
        <v>42</v>
      </c>
      <c r="H36" s="158" t="s">
        <v>21</v>
      </c>
      <c r="I36" s="160">
        <v>17.0625</v>
      </c>
      <c r="J36" s="334"/>
      <c r="K36" s="355">
        <f t="shared" si="2"/>
        <v>0</v>
      </c>
      <c r="L36" s="198"/>
      <c r="P36" s="264"/>
      <c r="Q36" s="264"/>
      <c r="R36" s="264"/>
      <c r="S36" s="329"/>
    </row>
    <row r="37" spans="2:19" ht="30" customHeight="1" thickBot="1">
      <c r="B37" s="197"/>
      <c r="C37" s="206" t="s">
        <v>23</v>
      </c>
      <c r="D37" s="215"/>
      <c r="E37" s="215"/>
      <c r="F37" s="215"/>
      <c r="G37" s="142"/>
      <c r="H37" s="207"/>
      <c r="I37" s="139"/>
      <c r="J37" s="303"/>
      <c r="K37" s="356">
        <f>SUM(K31:K36)</f>
        <v>0</v>
      </c>
      <c r="L37" s="198"/>
      <c r="P37" s="264"/>
      <c r="Q37" s="264"/>
      <c r="R37" s="264"/>
      <c r="S37" s="329"/>
    </row>
    <row r="38" spans="2:19" ht="30" customHeight="1" thickBot="1">
      <c r="B38" s="197"/>
      <c r="C38" s="211">
        <v>5</v>
      </c>
      <c r="D38" s="373" t="s">
        <v>43</v>
      </c>
      <c r="E38" s="373"/>
      <c r="F38" s="373"/>
      <c r="G38" s="373"/>
      <c r="H38" s="373"/>
      <c r="I38" s="373"/>
      <c r="J38" s="373"/>
      <c r="K38" s="374"/>
      <c r="L38" s="198"/>
      <c r="Q38" s="264"/>
      <c r="R38" s="264"/>
      <c r="S38" s="329"/>
    </row>
    <row r="39" spans="2:19" ht="30" customHeight="1">
      <c r="B39" s="197"/>
      <c r="C39" s="294">
        <v>5.0999999999999996</v>
      </c>
      <c r="D39" s="205"/>
      <c r="E39" s="205"/>
      <c r="F39" s="205"/>
      <c r="G39" s="152" t="s">
        <v>44</v>
      </c>
      <c r="H39" s="158" t="s">
        <v>45</v>
      </c>
      <c r="I39" s="156">
        <v>56480.956802354078</v>
      </c>
      <c r="J39" s="334"/>
      <c r="K39" s="355">
        <f t="shared" ref="K39" si="3">ROUND((+I39*J39),0)</f>
        <v>0</v>
      </c>
      <c r="L39" s="198"/>
      <c r="P39" s="264"/>
      <c r="Q39" s="264"/>
      <c r="R39" s="264"/>
      <c r="S39" s="329"/>
    </row>
    <row r="40" spans="2:19" ht="30" customHeight="1" thickBot="1">
      <c r="B40" s="197"/>
      <c r="C40" s="206" t="s">
        <v>23</v>
      </c>
      <c r="D40" s="215"/>
      <c r="E40" s="215"/>
      <c r="F40" s="215"/>
      <c r="G40" s="142"/>
      <c r="H40" s="207"/>
      <c r="I40" s="139"/>
      <c r="J40" s="303"/>
      <c r="K40" s="356">
        <f>SUM(K39:K39)</f>
        <v>0</v>
      </c>
      <c r="L40" s="198"/>
      <c r="P40" s="264"/>
      <c r="Q40" s="264"/>
      <c r="R40" s="264"/>
      <c r="S40" s="329"/>
    </row>
    <row r="41" spans="2:19" ht="30" customHeight="1" thickBot="1">
      <c r="B41" s="197"/>
      <c r="C41" s="211">
        <v>6</v>
      </c>
      <c r="D41" s="373" t="s">
        <v>46</v>
      </c>
      <c r="E41" s="373"/>
      <c r="F41" s="373"/>
      <c r="G41" s="373"/>
      <c r="H41" s="373"/>
      <c r="I41" s="373"/>
      <c r="J41" s="373"/>
      <c r="K41" s="374"/>
      <c r="L41" s="198"/>
      <c r="Q41" s="264"/>
      <c r="R41" s="264"/>
      <c r="S41" s="329"/>
    </row>
    <row r="42" spans="2:19" ht="30" customHeight="1">
      <c r="B42" s="197"/>
      <c r="C42" s="157">
        <v>6.1</v>
      </c>
      <c r="D42" s="205"/>
      <c r="E42" s="205"/>
      <c r="F42" s="205"/>
      <c r="G42" s="161" t="s">
        <v>47</v>
      </c>
      <c r="H42" s="158" t="s">
        <v>21</v>
      </c>
      <c r="I42" s="153">
        <v>887.50200000000029</v>
      </c>
      <c r="J42" s="334"/>
      <c r="K42" s="355">
        <f t="shared" ref="K42:K44" si="4">ROUND((+I42*J42),0)</f>
        <v>0</v>
      </c>
      <c r="L42" s="198"/>
      <c r="P42" s="264"/>
      <c r="Q42" s="264"/>
      <c r="R42" s="264"/>
      <c r="S42" s="329"/>
    </row>
    <row r="43" spans="2:19" ht="30" customHeight="1">
      <c r="B43" s="197"/>
      <c r="C43" s="157">
        <v>6.2</v>
      </c>
      <c r="D43" s="205"/>
      <c r="E43" s="205"/>
      <c r="F43" s="205"/>
      <c r="G43" s="180" t="s">
        <v>48</v>
      </c>
      <c r="H43" s="255" t="s">
        <v>33</v>
      </c>
      <c r="I43" s="297">
        <v>290.39999999999998</v>
      </c>
      <c r="J43" s="337"/>
      <c r="K43" s="355">
        <f t="shared" si="4"/>
        <v>0</v>
      </c>
      <c r="L43" s="198"/>
      <c r="P43" s="264"/>
      <c r="Q43" s="264"/>
      <c r="R43" s="264"/>
      <c r="S43" s="329"/>
    </row>
    <row r="44" spans="2:19" ht="45" customHeight="1">
      <c r="B44" s="197"/>
      <c r="C44" s="216">
        <v>6.3</v>
      </c>
      <c r="D44" s="205"/>
      <c r="E44" s="205"/>
      <c r="F44" s="205"/>
      <c r="G44" s="295" t="s">
        <v>49</v>
      </c>
      <c r="H44" s="133" t="s">
        <v>33</v>
      </c>
      <c r="I44" s="296">
        <v>21.28</v>
      </c>
      <c r="J44" s="334"/>
      <c r="K44" s="355">
        <f t="shared" si="4"/>
        <v>0</v>
      </c>
      <c r="L44" s="198"/>
      <c r="P44" s="264"/>
      <c r="Q44" s="264"/>
      <c r="R44" s="264"/>
      <c r="S44" s="329"/>
    </row>
    <row r="45" spans="2:19" ht="30" customHeight="1" thickBot="1">
      <c r="B45" s="197"/>
      <c r="C45" s="206" t="s">
        <v>23</v>
      </c>
      <c r="D45" s="217"/>
      <c r="E45" s="217"/>
      <c r="F45" s="217"/>
      <c r="G45" s="218"/>
      <c r="H45" s="219"/>
      <c r="I45" s="148"/>
      <c r="J45" s="305"/>
      <c r="K45" s="356">
        <f>SUM(K42:K44)</f>
        <v>0</v>
      </c>
      <c r="L45" s="198"/>
      <c r="P45" s="264"/>
      <c r="Q45" s="264"/>
      <c r="R45" s="264"/>
      <c r="S45" s="329"/>
    </row>
    <row r="46" spans="2:19" ht="30" customHeight="1" thickBot="1">
      <c r="B46" s="197"/>
      <c r="C46" s="211">
        <v>7</v>
      </c>
      <c r="D46" s="373" t="s">
        <v>50</v>
      </c>
      <c r="E46" s="373"/>
      <c r="F46" s="373"/>
      <c r="G46" s="373"/>
      <c r="H46" s="373"/>
      <c r="I46" s="373"/>
      <c r="J46" s="373"/>
      <c r="K46" s="374"/>
      <c r="L46" s="198"/>
      <c r="Q46" s="264"/>
      <c r="R46" s="264"/>
      <c r="S46" s="329"/>
    </row>
    <row r="47" spans="2:19" ht="30" customHeight="1">
      <c r="B47" s="197"/>
      <c r="C47" s="157">
        <v>7.1</v>
      </c>
      <c r="D47" s="205"/>
      <c r="E47" s="205"/>
      <c r="F47" s="205"/>
      <c r="G47" s="220" t="s">
        <v>51</v>
      </c>
      <c r="H47" s="158" t="s">
        <v>21</v>
      </c>
      <c r="I47" s="134">
        <v>1882.5800000000002</v>
      </c>
      <c r="J47" s="334"/>
      <c r="K47" s="355">
        <f t="shared" ref="K47:K49" si="5">ROUND((+I47*J47),0)</f>
        <v>0</v>
      </c>
      <c r="L47" s="198"/>
      <c r="P47" s="264"/>
      <c r="Q47" s="264"/>
      <c r="R47" s="264"/>
      <c r="S47" s="329"/>
    </row>
    <row r="48" spans="2:19" ht="30" customHeight="1">
      <c r="B48" s="197"/>
      <c r="C48" s="157">
        <v>7.2</v>
      </c>
      <c r="D48" s="205"/>
      <c r="E48" s="205"/>
      <c r="F48" s="205"/>
      <c r="G48" s="220" t="s">
        <v>52</v>
      </c>
      <c r="H48" s="158" t="s">
        <v>21</v>
      </c>
      <c r="I48" s="134">
        <v>742.50110000000006</v>
      </c>
      <c r="J48" s="334"/>
      <c r="K48" s="355">
        <f t="shared" si="5"/>
        <v>0</v>
      </c>
      <c r="L48" s="198"/>
      <c r="P48" s="264"/>
      <c r="Q48" s="264"/>
      <c r="R48" s="264"/>
      <c r="S48" s="329"/>
    </row>
    <row r="49" spans="2:19" ht="30" customHeight="1">
      <c r="B49" s="197"/>
      <c r="C49" s="157">
        <v>7.3</v>
      </c>
      <c r="D49" s="205"/>
      <c r="E49" s="205"/>
      <c r="F49" s="205"/>
      <c r="G49" s="221" t="s">
        <v>53</v>
      </c>
      <c r="H49" s="158" t="s">
        <v>33</v>
      </c>
      <c r="I49" s="134">
        <v>275</v>
      </c>
      <c r="J49" s="338"/>
      <c r="K49" s="355">
        <f t="shared" si="5"/>
        <v>0</v>
      </c>
      <c r="L49" s="198"/>
      <c r="P49" s="264"/>
      <c r="Q49" s="264"/>
      <c r="R49" s="264"/>
      <c r="S49" s="329"/>
    </row>
    <row r="50" spans="2:19" ht="30" customHeight="1" thickBot="1">
      <c r="B50" s="197"/>
      <c r="C50" s="206" t="s">
        <v>23</v>
      </c>
      <c r="D50" s="217"/>
      <c r="E50" s="217"/>
      <c r="F50" s="217"/>
      <c r="G50" s="218"/>
      <c r="H50" s="219"/>
      <c r="I50" s="109"/>
      <c r="J50" s="305"/>
      <c r="K50" s="356">
        <f>SUM(K47:K49)</f>
        <v>0</v>
      </c>
      <c r="L50" s="198"/>
      <c r="P50" s="264"/>
      <c r="Q50" s="264"/>
      <c r="R50" s="264"/>
      <c r="S50" s="329"/>
    </row>
    <row r="51" spans="2:19" ht="30" customHeight="1" thickBot="1">
      <c r="B51" s="197"/>
      <c r="C51" s="211">
        <v>8</v>
      </c>
      <c r="D51" s="373" t="s">
        <v>54</v>
      </c>
      <c r="E51" s="373"/>
      <c r="F51" s="373"/>
      <c r="G51" s="373"/>
      <c r="H51" s="373"/>
      <c r="I51" s="373"/>
      <c r="J51" s="373"/>
      <c r="K51" s="374"/>
      <c r="L51" s="198"/>
      <c r="Q51" s="264"/>
      <c r="R51" s="264"/>
      <c r="S51" s="329"/>
    </row>
    <row r="52" spans="2:19" ht="30" customHeight="1">
      <c r="B52" s="197"/>
      <c r="C52" s="157">
        <v>8.1</v>
      </c>
      <c r="D52" s="205"/>
      <c r="E52" s="205"/>
      <c r="F52" s="205"/>
      <c r="G52" s="152" t="s">
        <v>55</v>
      </c>
      <c r="H52" s="158" t="s">
        <v>21</v>
      </c>
      <c r="I52" s="134">
        <v>549.69110000000001</v>
      </c>
      <c r="J52" s="334"/>
      <c r="K52" s="355">
        <f t="shared" ref="K52:K57" si="6">ROUND((+I52*J52),0)</f>
        <v>0</v>
      </c>
      <c r="L52" s="198"/>
      <c r="P52" s="264"/>
      <c r="Q52" s="264"/>
      <c r="R52" s="264"/>
      <c r="S52" s="329"/>
    </row>
    <row r="53" spans="2:19" ht="30" customHeight="1">
      <c r="B53" s="197"/>
      <c r="C53" s="157">
        <v>8.1999999999999993</v>
      </c>
      <c r="D53" s="205"/>
      <c r="E53" s="205"/>
      <c r="F53" s="205"/>
      <c r="G53" s="152" t="s">
        <v>56</v>
      </c>
      <c r="H53" s="158" t="s">
        <v>33</v>
      </c>
      <c r="I53" s="134">
        <v>43.870000000000005</v>
      </c>
      <c r="J53" s="334"/>
      <c r="K53" s="355">
        <f t="shared" si="6"/>
        <v>0</v>
      </c>
      <c r="L53" s="198"/>
      <c r="P53" s="264"/>
      <c r="Q53" s="264"/>
      <c r="R53" s="264"/>
      <c r="S53" s="329"/>
    </row>
    <row r="54" spans="2:19" ht="30" customHeight="1">
      <c r="B54" s="197"/>
      <c r="C54" s="157">
        <v>8.3000000000000007</v>
      </c>
      <c r="D54" s="205"/>
      <c r="E54" s="205"/>
      <c r="F54" s="205"/>
      <c r="G54" s="152" t="s">
        <v>57</v>
      </c>
      <c r="H54" s="158" t="s">
        <v>33</v>
      </c>
      <c r="I54" s="134">
        <v>375</v>
      </c>
      <c r="J54" s="334"/>
      <c r="K54" s="355">
        <f t="shared" si="6"/>
        <v>0</v>
      </c>
      <c r="L54" s="198"/>
      <c r="P54" s="264"/>
      <c r="Q54" s="264"/>
      <c r="R54" s="264"/>
      <c r="S54" s="329"/>
    </row>
    <row r="55" spans="2:19" ht="30" customHeight="1">
      <c r="B55" s="197"/>
      <c r="C55" s="157">
        <v>8.4</v>
      </c>
      <c r="D55" s="205"/>
      <c r="E55" s="205"/>
      <c r="F55" s="205"/>
      <c r="G55" s="163" t="s">
        <v>58</v>
      </c>
      <c r="H55" s="158" t="s">
        <v>45</v>
      </c>
      <c r="I55" s="134">
        <v>1500</v>
      </c>
      <c r="J55" s="334"/>
      <c r="K55" s="355">
        <f t="shared" si="6"/>
        <v>0</v>
      </c>
      <c r="L55" s="198"/>
      <c r="P55" s="264"/>
      <c r="Q55" s="264"/>
      <c r="R55" s="264"/>
      <c r="S55" s="329"/>
    </row>
    <row r="56" spans="2:19" ht="69" customHeight="1">
      <c r="B56" s="197"/>
      <c r="C56" s="157">
        <v>8.5</v>
      </c>
      <c r="D56" s="205"/>
      <c r="E56" s="205"/>
      <c r="F56" s="205"/>
      <c r="G56" s="163" t="s">
        <v>59</v>
      </c>
      <c r="H56" s="158" t="s">
        <v>45</v>
      </c>
      <c r="I56" s="134">
        <v>500</v>
      </c>
      <c r="J56" s="334"/>
      <c r="K56" s="355">
        <f t="shared" si="6"/>
        <v>0</v>
      </c>
      <c r="L56" s="198"/>
      <c r="P56" s="264"/>
      <c r="Q56" s="264"/>
      <c r="R56" s="264"/>
      <c r="S56" s="329"/>
    </row>
    <row r="57" spans="2:19" ht="30" customHeight="1">
      <c r="B57" s="197"/>
      <c r="C57" s="157">
        <v>8.6</v>
      </c>
      <c r="D57" s="205"/>
      <c r="E57" s="205"/>
      <c r="F57" s="205"/>
      <c r="G57" s="163" t="s">
        <v>60</v>
      </c>
      <c r="H57" s="158" t="s">
        <v>21</v>
      </c>
      <c r="I57" s="134">
        <v>472.52699999999999</v>
      </c>
      <c r="J57" s="338"/>
      <c r="K57" s="355">
        <f t="shared" si="6"/>
        <v>0</v>
      </c>
      <c r="L57" s="198"/>
      <c r="P57" s="264"/>
      <c r="Q57" s="264"/>
      <c r="R57" s="264"/>
      <c r="S57" s="329"/>
    </row>
    <row r="58" spans="2:19" ht="30" customHeight="1" thickBot="1">
      <c r="B58" s="197"/>
      <c r="C58" s="206" t="s">
        <v>23</v>
      </c>
      <c r="D58" s="217"/>
      <c r="E58" s="217"/>
      <c r="F58" s="217"/>
      <c r="G58" s="218"/>
      <c r="H58" s="219"/>
      <c r="I58" s="109"/>
      <c r="J58" s="305"/>
      <c r="K58" s="356">
        <f>SUM(K52:K57)</f>
        <v>0</v>
      </c>
      <c r="L58" s="198"/>
      <c r="P58" s="264"/>
      <c r="Q58" s="264"/>
      <c r="R58" s="264"/>
      <c r="S58" s="329"/>
    </row>
    <row r="59" spans="2:19" ht="30" customHeight="1" thickBot="1">
      <c r="B59" s="197"/>
      <c r="C59" s="211">
        <v>9</v>
      </c>
      <c r="D59" s="373" t="s">
        <v>61</v>
      </c>
      <c r="E59" s="373"/>
      <c r="F59" s="373"/>
      <c r="G59" s="373"/>
      <c r="H59" s="373"/>
      <c r="I59" s="373"/>
      <c r="J59" s="373"/>
      <c r="K59" s="374"/>
      <c r="L59" s="198"/>
      <c r="Q59" s="264"/>
      <c r="R59" s="264"/>
      <c r="S59" s="329"/>
    </row>
    <row r="60" spans="2:19" ht="30" customHeight="1">
      <c r="B60" s="197"/>
      <c r="C60" s="222">
        <v>9.1</v>
      </c>
      <c r="D60" s="205"/>
      <c r="E60" s="205"/>
      <c r="F60" s="205"/>
      <c r="G60" s="152" t="s">
        <v>62</v>
      </c>
      <c r="H60" s="158" t="s">
        <v>21</v>
      </c>
      <c r="I60" s="134">
        <v>499.74110000000002</v>
      </c>
      <c r="J60" s="339"/>
      <c r="K60" s="355">
        <f t="shared" ref="K60:K65" si="7">ROUND((+I60*J60),0)</f>
        <v>0</v>
      </c>
      <c r="L60" s="198"/>
      <c r="P60" s="264"/>
      <c r="Q60" s="264"/>
      <c r="R60" s="264"/>
      <c r="S60" s="329"/>
    </row>
    <row r="61" spans="2:19" ht="30" customHeight="1">
      <c r="B61" s="197"/>
      <c r="C61" s="222">
        <v>9.1999999999999993</v>
      </c>
      <c r="D61" s="205"/>
      <c r="E61" s="205"/>
      <c r="F61" s="205"/>
      <c r="G61" s="152" t="s">
        <v>63</v>
      </c>
      <c r="H61" s="158" t="s">
        <v>21</v>
      </c>
      <c r="I61" s="134">
        <v>999.48220000000003</v>
      </c>
      <c r="J61" s="339"/>
      <c r="K61" s="355">
        <f t="shared" si="7"/>
        <v>0</v>
      </c>
      <c r="L61" s="198"/>
      <c r="P61" s="264"/>
      <c r="Q61" s="264"/>
      <c r="R61" s="264"/>
      <c r="S61" s="329"/>
    </row>
    <row r="62" spans="2:19" ht="30" customHeight="1">
      <c r="B62" s="197"/>
      <c r="C62" s="157">
        <v>9.3000000000000007</v>
      </c>
      <c r="D62" s="205"/>
      <c r="E62" s="205"/>
      <c r="F62" s="205"/>
      <c r="G62" s="152" t="s">
        <v>64</v>
      </c>
      <c r="H62" s="158" t="s">
        <v>21</v>
      </c>
      <c r="I62" s="134">
        <v>999.48220000000003</v>
      </c>
      <c r="J62" s="339"/>
      <c r="K62" s="355">
        <f t="shared" si="7"/>
        <v>0</v>
      </c>
      <c r="L62" s="198"/>
      <c r="P62" s="264"/>
      <c r="Q62" s="264"/>
      <c r="R62" s="264"/>
      <c r="S62" s="329"/>
    </row>
    <row r="63" spans="2:19" ht="30" customHeight="1">
      <c r="B63" s="197"/>
      <c r="C63" s="157">
        <v>9.4</v>
      </c>
      <c r="D63" s="205"/>
      <c r="E63" s="205"/>
      <c r="F63" s="205"/>
      <c r="G63" s="152" t="s">
        <v>65</v>
      </c>
      <c r="H63" s="158" t="s">
        <v>33</v>
      </c>
      <c r="I63" s="134">
        <v>311.44</v>
      </c>
      <c r="J63" s="339"/>
      <c r="K63" s="355">
        <f t="shared" si="7"/>
        <v>0</v>
      </c>
      <c r="L63" s="198"/>
      <c r="P63" s="264"/>
      <c r="Q63" s="264"/>
      <c r="R63" s="264"/>
      <c r="S63" s="329"/>
    </row>
    <row r="64" spans="2:19" ht="30" customHeight="1">
      <c r="B64" s="197"/>
      <c r="C64" s="157">
        <v>9.5</v>
      </c>
      <c r="D64" s="205"/>
      <c r="E64" s="205"/>
      <c r="F64" s="205"/>
      <c r="G64" s="152" t="s">
        <v>66</v>
      </c>
      <c r="H64" s="158" t="s">
        <v>21</v>
      </c>
      <c r="I64" s="134">
        <v>655.19999999999993</v>
      </c>
      <c r="J64" s="339"/>
      <c r="K64" s="355">
        <f t="shared" si="7"/>
        <v>0</v>
      </c>
      <c r="L64" s="198"/>
      <c r="P64" s="264"/>
      <c r="Q64" s="264"/>
      <c r="R64" s="264"/>
      <c r="S64" s="329"/>
    </row>
    <row r="65" spans="2:19" ht="30" customHeight="1">
      <c r="B65" s="197"/>
      <c r="C65" s="157">
        <v>9.6</v>
      </c>
      <c r="D65" s="205"/>
      <c r="E65" s="205"/>
      <c r="F65" s="205"/>
      <c r="G65" s="152" t="s">
        <v>67</v>
      </c>
      <c r="H65" s="158" t="s">
        <v>21</v>
      </c>
      <c r="I65" s="134">
        <v>24.439999999999994</v>
      </c>
      <c r="J65" s="339"/>
      <c r="K65" s="355">
        <f t="shared" si="7"/>
        <v>0</v>
      </c>
      <c r="L65" s="198"/>
      <c r="P65" s="264"/>
      <c r="Q65" s="264"/>
      <c r="R65" s="264"/>
      <c r="S65" s="329"/>
    </row>
    <row r="66" spans="2:19" ht="30" customHeight="1" thickBot="1">
      <c r="B66" s="197"/>
      <c r="C66" s="206" t="s">
        <v>23</v>
      </c>
      <c r="D66" s="217"/>
      <c r="E66" s="217"/>
      <c r="F66" s="217"/>
      <c r="G66" s="218"/>
      <c r="H66" s="219"/>
      <c r="I66" s="109"/>
      <c r="J66" s="305"/>
      <c r="K66" s="356">
        <f>SUM(K60:K65)</f>
        <v>0</v>
      </c>
      <c r="L66" s="198"/>
      <c r="P66" s="264"/>
      <c r="Q66" s="264"/>
      <c r="R66" s="264"/>
      <c r="S66" s="329"/>
    </row>
    <row r="67" spans="2:19" ht="30" customHeight="1">
      <c r="B67" s="197"/>
      <c r="C67" s="223">
        <v>10</v>
      </c>
      <c r="D67" s="375" t="s">
        <v>68</v>
      </c>
      <c r="E67" s="375"/>
      <c r="F67" s="375"/>
      <c r="G67" s="375"/>
      <c r="H67" s="375"/>
      <c r="I67" s="375"/>
      <c r="J67" s="375"/>
      <c r="K67" s="376"/>
      <c r="L67" s="198"/>
      <c r="Q67" s="264"/>
      <c r="R67" s="264"/>
      <c r="S67" s="329"/>
    </row>
    <row r="68" spans="2:19" ht="30" customHeight="1">
      <c r="B68" s="197"/>
      <c r="C68" s="157">
        <v>10.1</v>
      </c>
      <c r="D68" s="224"/>
      <c r="E68" s="224"/>
      <c r="F68" s="224"/>
      <c r="G68" s="152" t="s">
        <v>69</v>
      </c>
      <c r="H68" s="158" t="s">
        <v>21</v>
      </c>
      <c r="I68" s="225">
        <v>78.736000000000004</v>
      </c>
      <c r="J68" s="338"/>
      <c r="K68" s="357">
        <f t="shared" ref="K68:K72" si="8">ROUND((+I68*J68),0)</f>
        <v>0</v>
      </c>
      <c r="L68" s="198"/>
      <c r="P68" s="264"/>
      <c r="Q68" s="264"/>
      <c r="R68" s="264"/>
      <c r="S68" s="329"/>
    </row>
    <row r="69" spans="2:19" ht="63" customHeight="1">
      <c r="B69" s="197"/>
      <c r="C69" s="157">
        <v>10.199999999999999</v>
      </c>
      <c r="D69" s="224"/>
      <c r="E69" s="224"/>
      <c r="F69" s="224"/>
      <c r="G69" s="152" t="s">
        <v>70</v>
      </c>
      <c r="H69" s="158" t="s">
        <v>71</v>
      </c>
      <c r="I69" s="225">
        <v>20</v>
      </c>
      <c r="J69" s="338"/>
      <c r="K69" s="357">
        <f t="shared" si="8"/>
        <v>0</v>
      </c>
      <c r="L69" s="198"/>
      <c r="P69" s="264"/>
      <c r="Q69" s="264"/>
      <c r="R69" s="264"/>
      <c r="S69" s="329"/>
    </row>
    <row r="70" spans="2:19" ht="30" customHeight="1">
      <c r="B70" s="197"/>
      <c r="C70" s="157">
        <v>10.3</v>
      </c>
      <c r="D70" s="224"/>
      <c r="E70" s="224"/>
      <c r="F70" s="224"/>
      <c r="G70" s="152" t="s">
        <v>72</v>
      </c>
      <c r="H70" s="158" t="s">
        <v>21</v>
      </c>
      <c r="I70" s="225">
        <v>18.708000000000002</v>
      </c>
      <c r="J70" s="338"/>
      <c r="K70" s="357">
        <f t="shared" si="8"/>
        <v>0</v>
      </c>
      <c r="L70" s="198"/>
      <c r="P70" s="264"/>
      <c r="Q70" s="264"/>
      <c r="R70" s="264"/>
      <c r="S70" s="329"/>
    </row>
    <row r="71" spans="2:19" ht="30" customHeight="1">
      <c r="B71" s="197"/>
      <c r="C71" s="157">
        <v>10.4</v>
      </c>
      <c r="D71" s="224"/>
      <c r="E71" s="224"/>
      <c r="F71" s="224"/>
      <c r="G71" s="152" t="s">
        <v>73</v>
      </c>
      <c r="H71" s="158" t="s">
        <v>33</v>
      </c>
      <c r="I71" s="225">
        <v>87.740000000000009</v>
      </c>
      <c r="J71" s="338"/>
      <c r="K71" s="357">
        <f t="shared" si="8"/>
        <v>0</v>
      </c>
      <c r="L71" s="198"/>
      <c r="P71" s="264"/>
      <c r="Q71" s="264"/>
      <c r="R71" s="264"/>
      <c r="S71" s="329"/>
    </row>
    <row r="72" spans="2:19" ht="64.5" customHeight="1">
      <c r="B72" s="197"/>
      <c r="C72" s="157">
        <v>10.5</v>
      </c>
      <c r="D72" s="226"/>
      <c r="E72" s="226"/>
      <c r="F72" s="226"/>
      <c r="G72" s="164" t="s">
        <v>74</v>
      </c>
      <c r="H72" s="158" t="s">
        <v>21</v>
      </c>
      <c r="I72" s="227">
        <v>27.48</v>
      </c>
      <c r="J72" s="338"/>
      <c r="K72" s="357">
        <f t="shared" si="8"/>
        <v>0</v>
      </c>
      <c r="L72" s="198"/>
      <c r="P72" s="264"/>
      <c r="Q72" s="264"/>
      <c r="R72" s="264"/>
      <c r="S72" s="329"/>
    </row>
    <row r="73" spans="2:19" ht="30" customHeight="1" thickBot="1">
      <c r="B73" s="197"/>
      <c r="C73" s="228" t="s">
        <v>23</v>
      </c>
      <c r="D73" s="229"/>
      <c r="E73" s="229"/>
      <c r="F73" s="229"/>
      <c r="G73" s="230"/>
      <c r="H73" s="231"/>
      <c r="I73" s="135"/>
      <c r="J73" s="306"/>
      <c r="K73" s="356">
        <f>SUM(K68:K72)</f>
        <v>0</v>
      </c>
      <c r="L73" s="198"/>
      <c r="P73" s="264"/>
      <c r="Q73" s="264"/>
      <c r="R73" s="264"/>
      <c r="S73" s="329"/>
    </row>
    <row r="74" spans="2:19" ht="30" customHeight="1" thickBot="1">
      <c r="B74" s="197"/>
      <c r="C74" s="232">
        <v>11</v>
      </c>
      <c r="D74" s="377" t="s">
        <v>75</v>
      </c>
      <c r="E74" s="377"/>
      <c r="F74" s="377"/>
      <c r="G74" s="377"/>
      <c r="H74" s="377"/>
      <c r="I74" s="377"/>
      <c r="J74" s="377"/>
      <c r="K74" s="378"/>
      <c r="L74" s="198"/>
      <c r="Q74" s="264"/>
      <c r="R74" s="264"/>
      <c r="S74" s="329"/>
    </row>
    <row r="75" spans="2:19" ht="30" customHeight="1">
      <c r="B75" s="197"/>
      <c r="C75" s="157">
        <v>11.1</v>
      </c>
      <c r="D75" s="233"/>
      <c r="E75" s="233"/>
      <c r="F75" s="233"/>
      <c r="G75" s="152" t="s">
        <v>76</v>
      </c>
      <c r="H75" s="158" t="s">
        <v>21</v>
      </c>
      <c r="I75" s="138">
        <v>859.52400000000034</v>
      </c>
      <c r="J75" s="334"/>
      <c r="K75" s="355">
        <f t="shared" ref="K75:K78" si="9">ROUND((+I75*J75),0)</f>
        <v>0</v>
      </c>
      <c r="L75" s="198"/>
      <c r="P75" s="264"/>
      <c r="Q75" s="264"/>
      <c r="R75" s="264"/>
      <c r="S75" s="329"/>
    </row>
    <row r="76" spans="2:19" ht="30" customHeight="1">
      <c r="B76" s="197"/>
      <c r="C76" s="157">
        <v>11.2</v>
      </c>
      <c r="D76" s="233"/>
      <c r="E76" s="233"/>
      <c r="F76" s="233"/>
      <c r="G76" s="152" t="s">
        <v>77</v>
      </c>
      <c r="H76" s="158" t="s">
        <v>21</v>
      </c>
      <c r="I76" s="138">
        <v>399</v>
      </c>
      <c r="J76" s="334"/>
      <c r="K76" s="355">
        <f t="shared" si="9"/>
        <v>0</v>
      </c>
      <c r="L76" s="198"/>
      <c r="P76" s="264"/>
      <c r="Q76" s="264"/>
      <c r="R76" s="264"/>
      <c r="S76" s="329"/>
    </row>
    <row r="77" spans="2:19" ht="30" customHeight="1">
      <c r="B77" s="197"/>
      <c r="C77" s="157">
        <v>11.3</v>
      </c>
      <c r="D77" s="233"/>
      <c r="E77" s="233"/>
      <c r="F77" s="233"/>
      <c r="G77" s="161" t="s">
        <v>76</v>
      </c>
      <c r="H77" s="158" t="s">
        <v>33</v>
      </c>
      <c r="I77" s="138">
        <v>275</v>
      </c>
      <c r="J77" s="334"/>
      <c r="K77" s="355">
        <f t="shared" si="9"/>
        <v>0</v>
      </c>
      <c r="L77" s="198"/>
      <c r="P77" s="264"/>
      <c r="Q77" s="264"/>
      <c r="R77" s="264"/>
      <c r="S77" s="329"/>
    </row>
    <row r="78" spans="2:19" ht="30" customHeight="1">
      <c r="B78" s="197"/>
      <c r="C78" s="157">
        <v>11.4</v>
      </c>
      <c r="D78" s="233"/>
      <c r="E78" s="233"/>
      <c r="F78" s="233"/>
      <c r="G78" s="161" t="s">
        <v>78</v>
      </c>
      <c r="H78" s="158" t="s">
        <v>21</v>
      </c>
      <c r="I78" s="138">
        <v>1033.1904000000002</v>
      </c>
      <c r="J78" s="334"/>
      <c r="K78" s="355">
        <f t="shared" si="9"/>
        <v>0</v>
      </c>
      <c r="L78" s="198"/>
      <c r="P78" s="264"/>
      <c r="Q78" s="264"/>
      <c r="R78" s="264"/>
      <c r="S78" s="329"/>
    </row>
    <row r="79" spans="2:19" ht="30" customHeight="1" thickBot="1">
      <c r="B79" s="197"/>
      <c r="C79" s="228" t="s">
        <v>23</v>
      </c>
      <c r="D79" s="229"/>
      <c r="E79" s="229"/>
      <c r="F79" s="229"/>
      <c r="G79" s="230"/>
      <c r="H79" s="231"/>
      <c r="I79" s="135"/>
      <c r="J79" s="306"/>
      <c r="K79" s="356">
        <f>SUM(K75:K78)</f>
        <v>0</v>
      </c>
      <c r="L79" s="198"/>
      <c r="P79" s="264"/>
      <c r="Q79" s="264"/>
      <c r="R79" s="264"/>
      <c r="S79" s="329"/>
    </row>
    <row r="80" spans="2:19" ht="30" customHeight="1" thickBot="1">
      <c r="B80" s="197"/>
      <c r="C80" s="232">
        <v>12</v>
      </c>
      <c r="D80" s="377" t="s">
        <v>79</v>
      </c>
      <c r="E80" s="377"/>
      <c r="F80" s="377"/>
      <c r="G80" s="377"/>
      <c r="H80" s="377"/>
      <c r="I80" s="377"/>
      <c r="J80" s="377"/>
      <c r="K80" s="378"/>
      <c r="L80" s="198"/>
      <c r="Q80" s="264"/>
      <c r="R80" s="264"/>
      <c r="S80" s="329"/>
    </row>
    <row r="81" spans="2:19" ht="30" customHeight="1">
      <c r="B81" s="197"/>
      <c r="C81" s="157">
        <v>12.1</v>
      </c>
      <c r="D81" s="233"/>
      <c r="E81" s="233"/>
      <c r="F81" s="233"/>
      <c r="G81" s="152" t="s">
        <v>80</v>
      </c>
      <c r="H81" s="158" t="s">
        <v>71</v>
      </c>
      <c r="I81" s="138">
        <v>20</v>
      </c>
      <c r="J81" s="334"/>
      <c r="K81" s="355">
        <f t="shared" ref="K81:K99" si="10">ROUND((+I81*J81),0)</f>
        <v>0</v>
      </c>
      <c r="L81" s="198"/>
      <c r="P81" s="264"/>
      <c r="Q81" s="264"/>
      <c r="R81" s="264"/>
      <c r="S81" s="329"/>
    </row>
    <row r="82" spans="2:19" ht="30" customHeight="1">
      <c r="B82" s="197"/>
      <c r="C82" s="157">
        <v>12.2</v>
      </c>
      <c r="D82" s="233"/>
      <c r="E82" s="233"/>
      <c r="F82" s="233"/>
      <c r="G82" s="152" t="s">
        <v>81</v>
      </c>
      <c r="H82" s="158" t="s">
        <v>71</v>
      </c>
      <c r="I82" s="138">
        <v>10</v>
      </c>
      <c r="J82" s="334"/>
      <c r="K82" s="355">
        <f t="shared" si="10"/>
        <v>0</v>
      </c>
      <c r="L82" s="198"/>
      <c r="P82" s="264"/>
      <c r="Q82" s="264"/>
      <c r="R82" s="264"/>
      <c r="S82" s="329"/>
    </row>
    <row r="83" spans="2:19" ht="30" customHeight="1">
      <c r="B83" s="197"/>
      <c r="C83" s="157">
        <v>12.3</v>
      </c>
      <c r="D83" s="233"/>
      <c r="E83" s="233"/>
      <c r="F83" s="233"/>
      <c r="G83" s="152" t="s">
        <v>82</v>
      </c>
      <c r="H83" s="158" t="s">
        <v>33</v>
      </c>
      <c r="I83" s="138">
        <v>21.880000000000003</v>
      </c>
      <c r="J83" s="334"/>
      <c r="K83" s="355">
        <f t="shared" si="10"/>
        <v>0</v>
      </c>
      <c r="L83" s="198"/>
      <c r="P83" s="264"/>
      <c r="Q83" s="264"/>
      <c r="R83" s="264"/>
      <c r="S83" s="329"/>
    </row>
    <row r="84" spans="2:19" ht="30" customHeight="1">
      <c r="B84" s="197"/>
      <c r="C84" s="157">
        <v>12.4</v>
      </c>
      <c r="D84" s="233"/>
      <c r="E84" s="233"/>
      <c r="F84" s="233"/>
      <c r="G84" s="152" t="s">
        <v>83</v>
      </c>
      <c r="H84" s="158" t="s">
        <v>33</v>
      </c>
      <c r="I84" s="138">
        <v>61.63</v>
      </c>
      <c r="J84" s="334"/>
      <c r="K84" s="355">
        <f t="shared" si="10"/>
        <v>0</v>
      </c>
      <c r="L84" s="198"/>
      <c r="P84" s="264"/>
      <c r="Q84" s="264"/>
      <c r="R84" s="264"/>
      <c r="S84" s="329"/>
    </row>
    <row r="85" spans="2:19" ht="30" customHeight="1">
      <c r="B85" s="197"/>
      <c r="C85" s="157">
        <v>12.5</v>
      </c>
      <c r="D85" s="233"/>
      <c r="E85" s="233"/>
      <c r="F85" s="233"/>
      <c r="G85" s="152" t="s">
        <v>84</v>
      </c>
      <c r="H85" s="158" t="s">
        <v>71</v>
      </c>
      <c r="I85" s="138">
        <v>8</v>
      </c>
      <c r="J85" s="334"/>
      <c r="K85" s="355">
        <f t="shared" si="10"/>
        <v>0</v>
      </c>
      <c r="L85" s="198"/>
      <c r="P85" s="264"/>
      <c r="Q85" s="264"/>
      <c r="R85" s="264"/>
      <c r="S85" s="329"/>
    </row>
    <row r="86" spans="2:19" ht="30" customHeight="1">
      <c r="B86" s="197"/>
      <c r="C86" s="157">
        <v>12.6</v>
      </c>
      <c r="D86" s="233"/>
      <c r="E86" s="233"/>
      <c r="F86" s="233"/>
      <c r="G86" s="165" t="s">
        <v>85</v>
      </c>
      <c r="H86" s="158" t="s">
        <v>71</v>
      </c>
      <c r="I86" s="138">
        <v>1</v>
      </c>
      <c r="J86" s="334"/>
      <c r="K86" s="355">
        <f t="shared" si="10"/>
        <v>0</v>
      </c>
      <c r="L86" s="198"/>
      <c r="P86" s="264"/>
      <c r="Q86" s="264"/>
      <c r="R86" s="264"/>
      <c r="S86" s="329"/>
    </row>
    <row r="87" spans="2:19" ht="30" customHeight="1">
      <c r="B87" s="197"/>
      <c r="C87" s="157">
        <v>12.7</v>
      </c>
      <c r="D87" s="233"/>
      <c r="E87" s="233"/>
      <c r="F87" s="233"/>
      <c r="G87" s="152" t="s">
        <v>86</v>
      </c>
      <c r="H87" s="158" t="s">
        <v>71</v>
      </c>
      <c r="I87" s="138">
        <v>8</v>
      </c>
      <c r="J87" s="334"/>
      <c r="K87" s="355">
        <f t="shared" si="10"/>
        <v>0</v>
      </c>
      <c r="L87" s="198"/>
      <c r="P87" s="264"/>
      <c r="Q87" s="264"/>
      <c r="R87" s="264"/>
      <c r="S87" s="329"/>
    </row>
    <row r="88" spans="2:19" ht="30" customHeight="1">
      <c r="B88" s="197"/>
      <c r="C88" s="157">
        <v>12.8</v>
      </c>
      <c r="D88" s="233"/>
      <c r="E88" s="233"/>
      <c r="F88" s="233"/>
      <c r="G88" s="152" t="s">
        <v>87</v>
      </c>
      <c r="H88" s="158" t="s">
        <v>71</v>
      </c>
      <c r="I88" s="138">
        <v>24</v>
      </c>
      <c r="J88" s="334"/>
      <c r="K88" s="355">
        <f t="shared" si="10"/>
        <v>0</v>
      </c>
      <c r="L88" s="198"/>
      <c r="P88" s="264"/>
      <c r="Q88" s="264"/>
      <c r="R88" s="264"/>
      <c r="S88" s="329"/>
    </row>
    <row r="89" spans="2:19" ht="30" customHeight="1">
      <c r="B89" s="197"/>
      <c r="C89" s="157">
        <v>12.9</v>
      </c>
      <c r="D89" s="233"/>
      <c r="E89" s="233"/>
      <c r="F89" s="233"/>
      <c r="G89" s="152" t="s">
        <v>88</v>
      </c>
      <c r="H89" s="158" t="s">
        <v>33</v>
      </c>
      <c r="I89" s="138">
        <v>23.02</v>
      </c>
      <c r="J89" s="334"/>
      <c r="K89" s="355">
        <f t="shared" si="10"/>
        <v>0</v>
      </c>
      <c r="L89" s="198"/>
      <c r="P89" s="264"/>
      <c r="Q89" s="264"/>
      <c r="R89" s="264"/>
      <c r="S89" s="329"/>
    </row>
    <row r="90" spans="2:19" ht="30" customHeight="1">
      <c r="B90" s="197"/>
      <c r="C90" s="234">
        <v>12.1</v>
      </c>
      <c r="D90" s="233"/>
      <c r="E90" s="233"/>
      <c r="F90" s="233"/>
      <c r="G90" s="152" t="s">
        <v>89</v>
      </c>
      <c r="H90" s="158" t="s">
        <v>33</v>
      </c>
      <c r="I90" s="138">
        <v>26.78</v>
      </c>
      <c r="J90" s="334"/>
      <c r="K90" s="355">
        <f t="shared" si="10"/>
        <v>0</v>
      </c>
      <c r="L90" s="198"/>
      <c r="P90" s="264"/>
      <c r="Q90" s="264"/>
      <c r="R90" s="264"/>
      <c r="S90" s="329"/>
    </row>
    <row r="91" spans="2:19" ht="30" customHeight="1">
      <c r="B91" s="197"/>
      <c r="C91" s="157">
        <v>12.11</v>
      </c>
      <c r="D91" s="233"/>
      <c r="E91" s="233"/>
      <c r="F91" s="233"/>
      <c r="G91" s="152" t="s">
        <v>90</v>
      </c>
      <c r="H91" s="158" t="s">
        <v>33</v>
      </c>
      <c r="I91" s="138">
        <v>55.96</v>
      </c>
      <c r="J91" s="334"/>
      <c r="K91" s="355">
        <f t="shared" si="10"/>
        <v>0</v>
      </c>
      <c r="L91" s="198"/>
      <c r="P91" s="264"/>
      <c r="Q91" s="264"/>
      <c r="R91" s="264"/>
      <c r="S91" s="329"/>
    </row>
    <row r="92" spans="2:19" ht="30" customHeight="1">
      <c r="B92" s="197"/>
      <c r="C92" s="234">
        <v>12.12</v>
      </c>
      <c r="D92" s="233"/>
      <c r="E92" s="233"/>
      <c r="F92" s="233"/>
      <c r="G92" s="152" t="s">
        <v>91</v>
      </c>
      <c r="H92" s="158" t="s">
        <v>33</v>
      </c>
      <c r="I92" s="138">
        <v>10</v>
      </c>
      <c r="J92" s="334"/>
      <c r="K92" s="355">
        <f t="shared" si="10"/>
        <v>0</v>
      </c>
      <c r="L92" s="198"/>
      <c r="P92" s="264"/>
      <c r="Q92" s="264"/>
      <c r="R92" s="264"/>
      <c r="S92" s="329"/>
    </row>
    <row r="93" spans="2:19" ht="30" customHeight="1">
      <c r="B93" s="197"/>
      <c r="C93" s="157">
        <v>12.13</v>
      </c>
      <c r="D93" s="233"/>
      <c r="E93" s="233"/>
      <c r="F93" s="233"/>
      <c r="G93" s="161" t="s">
        <v>92</v>
      </c>
      <c r="H93" s="158" t="s">
        <v>33</v>
      </c>
      <c r="I93" s="138">
        <v>12.1</v>
      </c>
      <c r="J93" s="334"/>
      <c r="K93" s="355">
        <f t="shared" si="10"/>
        <v>0</v>
      </c>
      <c r="L93" s="198"/>
      <c r="P93" s="264"/>
      <c r="Q93" s="264"/>
      <c r="R93" s="264"/>
      <c r="S93" s="329"/>
    </row>
    <row r="94" spans="2:19" ht="30" customHeight="1">
      <c r="B94" s="197"/>
      <c r="C94" s="234">
        <v>12.14</v>
      </c>
      <c r="D94" s="233"/>
      <c r="E94" s="233"/>
      <c r="F94" s="233"/>
      <c r="G94" s="161" t="s">
        <v>93</v>
      </c>
      <c r="H94" s="158" t="s">
        <v>33</v>
      </c>
      <c r="I94" s="138">
        <v>12.1</v>
      </c>
      <c r="J94" s="334"/>
      <c r="K94" s="355">
        <f t="shared" si="10"/>
        <v>0</v>
      </c>
      <c r="L94" s="198"/>
      <c r="P94" s="264"/>
      <c r="Q94" s="264"/>
      <c r="R94" s="264"/>
      <c r="S94" s="329"/>
    </row>
    <row r="95" spans="2:19" ht="30" customHeight="1">
      <c r="B95" s="197"/>
      <c r="C95" s="157">
        <v>12.15</v>
      </c>
      <c r="D95" s="233"/>
      <c r="E95" s="233"/>
      <c r="F95" s="233"/>
      <c r="G95" s="152" t="s">
        <v>94</v>
      </c>
      <c r="H95" s="158" t="s">
        <v>33</v>
      </c>
      <c r="I95" s="138">
        <v>45.38</v>
      </c>
      <c r="J95" s="334"/>
      <c r="K95" s="355">
        <f t="shared" si="10"/>
        <v>0</v>
      </c>
      <c r="L95" s="198"/>
      <c r="P95" s="264"/>
      <c r="Q95" s="264"/>
      <c r="R95" s="264"/>
    </row>
    <row r="96" spans="2:19" ht="30" customHeight="1">
      <c r="B96" s="197"/>
      <c r="C96" s="234">
        <v>12.16</v>
      </c>
      <c r="D96" s="233"/>
      <c r="E96" s="233"/>
      <c r="F96" s="233"/>
      <c r="G96" s="166" t="s">
        <v>95</v>
      </c>
      <c r="H96" s="158" t="s">
        <v>33</v>
      </c>
      <c r="I96" s="138">
        <v>87.740000000000009</v>
      </c>
      <c r="J96" s="334"/>
      <c r="K96" s="355">
        <f t="shared" si="10"/>
        <v>0</v>
      </c>
      <c r="L96" s="198"/>
      <c r="P96" s="264"/>
      <c r="Q96" s="264"/>
      <c r="R96" s="264"/>
    </row>
    <row r="97" spans="2:18" ht="30" customHeight="1">
      <c r="B97" s="197"/>
      <c r="C97" s="157">
        <v>12.17</v>
      </c>
      <c r="D97" s="233"/>
      <c r="E97" s="233"/>
      <c r="F97" s="233"/>
      <c r="G97" s="167" t="s">
        <v>96</v>
      </c>
      <c r="H97" s="227" t="s">
        <v>71</v>
      </c>
      <c r="I97" s="138">
        <v>1</v>
      </c>
      <c r="J97" s="334"/>
      <c r="K97" s="355">
        <f t="shared" si="10"/>
        <v>0</v>
      </c>
      <c r="L97" s="198"/>
      <c r="P97" s="264"/>
      <c r="Q97" s="264"/>
      <c r="R97" s="264"/>
    </row>
    <row r="98" spans="2:18" ht="30" customHeight="1">
      <c r="B98" s="197"/>
      <c r="C98" s="234">
        <v>12.18</v>
      </c>
      <c r="D98" s="233"/>
      <c r="E98" s="233"/>
      <c r="F98" s="233"/>
      <c r="G98" s="163" t="s">
        <v>97</v>
      </c>
      <c r="H98" s="227" t="s">
        <v>71</v>
      </c>
      <c r="I98" s="138">
        <v>2</v>
      </c>
      <c r="J98" s="334"/>
      <c r="K98" s="355">
        <f t="shared" si="10"/>
        <v>0</v>
      </c>
      <c r="L98" s="198"/>
      <c r="P98" s="264"/>
      <c r="Q98" s="264"/>
      <c r="R98" s="264"/>
    </row>
    <row r="99" spans="2:18" ht="30" customHeight="1">
      <c r="B99" s="197"/>
      <c r="C99" s="235">
        <v>12.19</v>
      </c>
      <c r="D99" s="236"/>
      <c r="E99" s="236"/>
      <c r="F99" s="236"/>
      <c r="G99" s="168" t="s">
        <v>98</v>
      </c>
      <c r="H99" s="237" t="s">
        <v>21</v>
      </c>
      <c r="I99" s="144">
        <v>0.48999999999999994</v>
      </c>
      <c r="J99" s="337"/>
      <c r="K99" s="355">
        <f t="shared" si="10"/>
        <v>0</v>
      </c>
      <c r="L99" s="198"/>
      <c r="P99" s="264"/>
      <c r="Q99" s="264"/>
      <c r="R99" s="264"/>
    </row>
    <row r="100" spans="2:18" ht="30" customHeight="1" thickBot="1">
      <c r="B100" s="197"/>
      <c r="C100" s="238" t="s">
        <v>23</v>
      </c>
      <c r="D100" s="239"/>
      <c r="E100" s="239"/>
      <c r="F100" s="239"/>
      <c r="G100" s="110"/>
      <c r="H100" s="205"/>
      <c r="I100" s="109"/>
      <c r="J100" s="307"/>
      <c r="K100" s="358">
        <f>SUM(K81:K99)</f>
        <v>0</v>
      </c>
      <c r="L100" s="198"/>
      <c r="Q100" s="264"/>
      <c r="R100" s="264"/>
    </row>
    <row r="101" spans="2:18" ht="30" customHeight="1">
      <c r="B101" s="197"/>
      <c r="C101" s="240">
        <v>13</v>
      </c>
      <c r="D101" s="379" t="s">
        <v>99</v>
      </c>
      <c r="E101" s="379"/>
      <c r="F101" s="379"/>
      <c r="G101" s="379"/>
      <c r="H101" s="379"/>
      <c r="I101" s="379"/>
      <c r="J101" s="379"/>
      <c r="K101" s="380"/>
      <c r="L101" s="198"/>
      <c r="Q101" s="264"/>
      <c r="R101" s="264"/>
    </row>
    <row r="102" spans="2:18" ht="30" customHeight="1">
      <c r="B102" s="197"/>
      <c r="C102" s="133">
        <v>13.1</v>
      </c>
      <c r="D102" s="205"/>
      <c r="E102" s="205"/>
      <c r="F102" s="205"/>
      <c r="G102" s="169" t="s">
        <v>100</v>
      </c>
      <c r="H102" s="133" t="s">
        <v>71</v>
      </c>
      <c r="I102" s="138">
        <v>14</v>
      </c>
      <c r="J102" s="334"/>
      <c r="K102" s="359">
        <f t="shared" ref="K102:K106" si="11">ROUND((+I102*J102),0)</f>
        <v>0</v>
      </c>
      <c r="L102" s="198"/>
      <c r="P102" s="264"/>
      <c r="Q102" s="264"/>
      <c r="R102" s="264"/>
    </row>
    <row r="103" spans="2:18" ht="30" customHeight="1">
      <c r="B103" s="197"/>
      <c r="C103" s="133">
        <v>13.2</v>
      </c>
      <c r="D103" s="205"/>
      <c r="E103" s="205"/>
      <c r="F103" s="205"/>
      <c r="G103" s="169" t="s">
        <v>101</v>
      </c>
      <c r="H103" s="133" t="s">
        <v>71</v>
      </c>
      <c r="I103" s="138">
        <v>10</v>
      </c>
      <c r="J103" s="334"/>
      <c r="K103" s="359">
        <f t="shared" si="11"/>
        <v>0</v>
      </c>
      <c r="L103" s="198"/>
      <c r="P103" s="264"/>
      <c r="Q103" s="264"/>
      <c r="R103" s="264"/>
    </row>
    <row r="104" spans="2:18" ht="30" customHeight="1">
      <c r="B104" s="197"/>
      <c r="C104" s="133">
        <v>13.3</v>
      </c>
      <c r="D104" s="205"/>
      <c r="E104" s="205"/>
      <c r="F104" s="205"/>
      <c r="G104" s="169" t="s">
        <v>102</v>
      </c>
      <c r="H104" s="133" t="s">
        <v>71</v>
      </c>
      <c r="I104" s="138">
        <v>6</v>
      </c>
      <c r="J104" s="334"/>
      <c r="K104" s="359">
        <f t="shared" si="11"/>
        <v>0</v>
      </c>
      <c r="L104" s="198"/>
      <c r="P104" s="264"/>
      <c r="Q104" s="264"/>
      <c r="R104" s="264"/>
    </row>
    <row r="105" spans="2:18" ht="30" customHeight="1">
      <c r="B105" s="197"/>
      <c r="C105" s="133">
        <v>13.4</v>
      </c>
      <c r="D105" s="205"/>
      <c r="E105" s="205"/>
      <c r="F105" s="205"/>
      <c r="G105" s="169" t="s">
        <v>103</v>
      </c>
      <c r="H105" s="133" t="s">
        <v>21</v>
      </c>
      <c r="I105" s="138">
        <v>2.75</v>
      </c>
      <c r="J105" s="334"/>
      <c r="K105" s="359">
        <f t="shared" si="11"/>
        <v>0</v>
      </c>
      <c r="L105" s="198"/>
      <c r="P105" s="264"/>
      <c r="Q105" s="264"/>
      <c r="R105" s="264"/>
    </row>
    <row r="106" spans="2:18" ht="30" customHeight="1">
      <c r="B106" s="197"/>
      <c r="C106" s="133">
        <v>13.5</v>
      </c>
      <c r="D106" s="205"/>
      <c r="E106" s="205"/>
      <c r="F106" s="205"/>
      <c r="G106" s="169" t="s">
        <v>104</v>
      </c>
      <c r="H106" s="133" t="s">
        <v>71</v>
      </c>
      <c r="I106" s="138">
        <v>2</v>
      </c>
      <c r="J106" s="334"/>
      <c r="K106" s="359">
        <f t="shared" si="11"/>
        <v>0</v>
      </c>
      <c r="L106" s="198"/>
      <c r="P106" s="264"/>
      <c r="Q106" s="264"/>
      <c r="R106" s="264"/>
    </row>
    <row r="107" spans="2:18" ht="30" customHeight="1">
      <c r="B107" s="197"/>
      <c r="C107" s="241" t="s">
        <v>23</v>
      </c>
      <c r="D107" s="239"/>
      <c r="E107" s="239"/>
      <c r="F107" s="239"/>
      <c r="G107" s="110"/>
      <c r="H107" s="205"/>
      <c r="I107" s="109"/>
      <c r="J107" s="307"/>
      <c r="K107" s="358">
        <f>SUM(K102:K106)</f>
        <v>0</v>
      </c>
      <c r="L107" s="198"/>
      <c r="P107" s="264"/>
      <c r="Q107" s="264"/>
      <c r="R107" s="264"/>
    </row>
    <row r="108" spans="2:18" ht="30" customHeight="1">
      <c r="B108" s="197"/>
      <c r="C108" s="371" t="s">
        <v>105</v>
      </c>
      <c r="D108" s="372"/>
      <c r="E108" s="372"/>
      <c r="F108" s="372"/>
      <c r="G108" s="372"/>
      <c r="H108" s="372"/>
      <c r="I108" s="372"/>
      <c r="J108" s="372"/>
      <c r="K108" s="360">
        <f>+K107+K100+K79+K73+K66+K58+K50+K40+K37+K29+K17+K23+K45</f>
        <v>0</v>
      </c>
      <c r="L108" s="198"/>
      <c r="N108" s="170">
        <v>2623263192.3780003</v>
      </c>
      <c r="O108" s="170">
        <f>+K108-N108</f>
        <v>-2623263192.3780003</v>
      </c>
      <c r="Q108" s="264"/>
      <c r="R108" s="264"/>
    </row>
    <row r="109" spans="2:18" ht="30" customHeight="1">
      <c r="B109" s="197"/>
      <c r="C109" s="242" t="s">
        <v>106</v>
      </c>
      <c r="D109" s="412" t="s">
        <v>107</v>
      </c>
      <c r="E109" s="413"/>
      <c r="F109" s="413"/>
      <c r="G109" s="413"/>
      <c r="H109" s="413"/>
      <c r="I109" s="413"/>
      <c r="J109" s="413"/>
      <c r="K109" s="414"/>
      <c r="L109" s="198"/>
      <c r="Q109" s="264"/>
      <c r="R109" s="264"/>
    </row>
    <row r="110" spans="2:18" ht="30" customHeight="1">
      <c r="B110" s="197"/>
      <c r="C110" s="382" t="s">
        <v>19</v>
      </c>
      <c r="D110" s="383"/>
      <c r="E110" s="383"/>
      <c r="F110" s="383"/>
      <c r="G110" s="383"/>
      <c r="H110" s="383"/>
      <c r="I110" s="383"/>
      <c r="J110" s="383"/>
      <c r="K110" s="384"/>
      <c r="L110" s="198"/>
      <c r="Q110" s="264"/>
      <c r="R110" s="264"/>
    </row>
    <row r="111" spans="2:18" ht="30" customHeight="1">
      <c r="B111" s="197"/>
      <c r="C111" s="340" t="s">
        <v>108</v>
      </c>
      <c r="D111" s="226"/>
      <c r="E111" s="226"/>
      <c r="F111" s="226"/>
      <c r="G111" s="341" t="s">
        <v>20</v>
      </c>
      <c r="H111" s="342" t="s">
        <v>21</v>
      </c>
      <c r="I111" s="343">
        <v>123.18539999999999</v>
      </c>
      <c r="J111" s="344"/>
      <c r="K111" s="361">
        <f t="shared" ref="K111:K112" si="12">ROUND((+I111*J111),0)</f>
        <v>0</v>
      </c>
      <c r="L111" s="198"/>
      <c r="P111" s="264"/>
      <c r="Q111" s="264"/>
      <c r="R111" s="264"/>
    </row>
    <row r="112" spans="2:18" ht="30" customHeight="1">
      <c r="B112" s="197"/>
      <c r="C112" s="317">
        <v>1.3</v>
      </c>
      <c r="D112" s="205"/>
      <c r="E112" s="205"/>
      <c r="F112" s="205"/>
      <c r="G112" s="152" t="s">
        <v>109</v>
      </c>
      <c r="H112" s="158" t="s">
        <v>21</v>
      </c>
      <c r="I112" s="153">
        <v>123.18539999999999</v>
      </c>
      <c r="J112" s="336"/>
      <c r="K112" s="361">
        <f t="shared" si="12"/>
        <v>0</v>
      </c>
      <c r="L112" s="198"/>
      <c r="P112" s="264"/>
      <c r="Q112" s="264"/>
      <c r="R112" s="264"/>
    </row>
    <row r="113" spans="2:18" ht="30" customHeight="1" thickBot="1">
      <c r="B113" s="197"/>
      <c r="C113" s="206" t="s">
        <v>23</v>
      </c>
      <c r="D113" s="207"/>
      <c r="E113" s="207"/>
      <c r="F113" s="207"/>
      <c r="G113" s="142"/>
      <c r="H113" s="207"/>
      <c r="I113" s="141"/>
      <c r="J113" s="303"/>
      <c r="K113" s="356">
        <f>SUM(K111:K112)</f>
        <v>0</v>
      </c>
      <c r="L113" s="198"/>
      <c r="P113" s="264"/>
      <c r="Q113" s="264"/>
      <c r="R113" s="264"/>
    </row>
    <row r="114" spans="2:18" ht="30" customHeight="1" thickBot="1">
      <c r="B114" s="197"/>
      <c r="C114" s="208">
        <v>2</v>
      </c>
      <c r="D114" s="373" t="s">
        <v>24</v>
      </c>
      <c r="E114" s="373"/>
      <c r="F114" s="373"/>
      <c r="G114" s="373"/>
      <c r="H114" s="373"/>
      <c r="I114" s="373"/>
      <c r="J114" s="373"/>
      <c r="K114" s="374"/>
      <c r="L114" s="198"/>
      <c r="Q114" s="264"/>
      <c r="R114" s="264"/>
    </row>
    <row r="115" spans="2:18" ht="30" customHeight="1">
      <c r="B115" s="197"/>
      <c r="C115" s="140">
        <v>2.2000000000000002</v>
      </c>
      <c r="D115" s="205"/>
      <c r="E115" s="205"/>
      <c r="F115" s="205"/>
      <c r="G115" s="152" t="s">
        <v>27</v>
      </c>
      <c r="H115" s="158" t="s">
        <v>26</v>
      </c>
      <c r="I115" s="153">
        <v>34.185120000000005</v>
      </c>
      <c r="J115" s="335"/>
      <c r="K115" s="355">
        <f t="shared" ref="K115:K116" si="13">ROUND((+I115*J115),0)</f>
        <v>0</v>
      </c>
      <c r="L115" s="198"/>
      <c r="P115" s="264"/>
      <c r="Q115" s="264"/>
      <c r="R115" s="264"/>
    </row>
    <row r="116" spans="2:18" ht="30" customHeight="1">
      <c r="B116" s="197"/>
      <c r="C116" s="136">
        <v>2.2999999999999998</v>
      </c>
      <c r="D116" s="205"/>
      <c r="E116" s="205"/>
      <c r="F116" s="205"/>
      <c r="G116" s="154" t="s">
        <v>110</v>
      </c>
      <c r="H116" s="158" t="s">
        <v>26</v>
      </c>
      <c r="I116" s="153">
        <v>7.9248000000000012</v>
      </c>
      <c r="J116" s="335"/>
      <c r="K116" s="355">
        <f t="shared" si="13"/>
        <v>0</v>
      </c>
      <c r="L116" s="198"/>
      <c r="P116" s="264"/>
      <c r="Q116" s="264"/>
      <c r="R116" s="264"/>
    </row>
    <row r="117" spans="2:18" ht="30" customHeight="1" thickBot="1">
      <c r="B117" s="197"/>
      <c r="C117" s="206" t="s">
        <v>23</v>
      </c>
      <c r="D117" s="209"/>
      <c r="E117" s="210"/>
      <c r="F117" s="209"/>
      <c r="G117" s="209"/>
      <c r="H117" s="209"/>
      <c r="I117" s="139"/>
      <c r="J117" s="300"/>
      <c r="K117" s="356">
        <f>SUM(K115:K116)</f>
        <v>0</v>
      </c>
      <c r="L117" s="198"/>
      <c r="Q117" s="264"/>
      <c r="R117" s="264"/>
    </row>
    <row r="118" spans="2:18" ht="30" customHeight="1" thickBot="1">
      <c r="B118" s="197"/>
      <c r="C118" s="211">
        <v>3</v>
      </c>
      <c r="D118" s="373" t="s">
        <v>30</v>
      </c>
      <c r="E118" s="373"/>
      <c r="F118" s="373"/>
      <c r="G118" s="373"/>
      <c r="H118" s="373"/>
      <c r="I118" s="373"/>
      <c r="J118" s="373"/>
      <c r="K118" s="374"/>
      <c r="L118" s="198"/>
      <c r="Q118" s="264"/>
      <c r="R118" s="264"/>
    </row>
    <row r="119" spans="2:18" ht="30" customHeight="1">
      <c r="B119" s="197"/>
      <c r="C119" s="243">
        <v>3.1</v>
      </c>
      <c r="D119" s="205"/>
      <c r="E119" s="205"/>
      <c r="F119" s="205"/>
      <c r="G119" s="152" t="s">
        <v>31</v>
      </c>
      <c r="H119" s="158" t="s">
        <v>26</v>
      </c>
      <c r="I119" s="156">
        <v>8.9232000000000031</v>
      </c>
      <c r="J119" s="334"/>
      <c r="K119" s="355">
        <f t="shared" ref="K119:K122" si="14">ROUND((+I119*J119),0)</f>
        <v>0</v>
      </c>
      <c r="L119" s="198"/>
      <c r="P119" s="264"/>
      <c r="Q119" s="264"/>
      <c r="R119" s="264"/>
    </row>
    <row r="120" spans="2:18" ht="30" customHeight="1">
      <c r="B120" s="197"/>
      <c r="C120" s="136">
        <v>3.2</v>
      </c>
      <c r="D120" s="212"/>
      <c r="E120" s="212"/>
      <c r="F120" s="212"/>
      <c r="G120" s="152" t="s">
        <v>32</v>
      </c>
      <c r="H120" s="158" t="s">
        <v>33</v>
      </c>
      <c r="I120" s="159">
        <v>72.050000000000011</v>
      </c>
      <c r="J120" s="334"/>
      <c r="K120" s="355">
        <f t="shared" si="14"/>
        <v>0</v>
      </c>
      <c r="L120" s="198"/>
      <c r="P120" s="264"/>
      <c r="Q120" s="264"/>
      <c r="R120" s="264"/>
    </row>
    <row r="121" spans="2:18" ht="30" customHeight="1">
      <c r="B121" s="197"/>
      <c r="C121" s="136">
        <v>3.3</v>
      </c>
      <c r="D121" s="205"/>
      <c r="E121" s="205"/>
      <c r="F121" s="205"/>
      <c r="G121" s="152" t="s">
        <v>34</v>
      </c>
      <c r="H121" s="158" t="s">
        <v>21</v>
      </c>
      <c r="I121" s="153">
        <v>24.316000000000003</v>
      </c>
      <c r="J121" s="334"/>
      <c r="K121" s="355">
        <f t="shared" si="14"/>
        <v>0</v>
      </c>
      <c r="L121" s="198"/>
      <c r="P121" s="264"/>
      <c r="Q121" s="264"/>
      <c r="R121" s="264"/>
    </row>
    <row r="122" spans="2:18" ht="30" customHeight="1">
      <c r="B122" s="197"/>
      <c r="C122" s="216">
        <v>3.4</v>
      </c>
      <c r="D122" s="205"/>
      <c r="E122" s="205"/>
      <c r="F122" s="205"/>
      <c r="G122" s="152" t="s">
        <v>35</v>
      </c>
      <c r="H122" s="158" t="s">
        <v>26</v>
      </c>
      <c r="I122" s="156">
        <v>4.0560000000000009</v>
      </c>
      <c r="J122" s="334"/>
      <c r="K122" s="355">
        <f t="shared" si="14"/>
        <v>0</v>
      </c>
      <c r="L122" s="198"/>
      <c r="P122" s="264"/>
      <c r="Q122" s="264"/>
      <c r="R122" s="264"/>
    </row>
    <row r="123" spans="2:18" ht="30" customHeight="1" thickBot="1">
      <c r="B123" s="197"/>
      <c r="C123" s="213" t="s">
        <v>23</v>
      </c>
      <c r="D123" s="214"/>
      <c r="E123" s="214"/>
      <c r="F123" s="214"/>
      <c r="G123" s="143"/>
      <c r="H123" s="214"/>
      <c r="I123" s="139"/>
      <c r="J123" s="304"/>
      <c r="K123" s="356">
        <f>SUM(K119:K122)</f>
        <v>0</v>
      </c>
      <c r="L123" s="198"/>
      <c r="P123" s="264"/>
      <c r="Q123" s="264"/>
      <c r="R123" s="264"/>
    </row>
    <row r="124" spans="2:18" ht="30" customHeight="1" thickBot="1">
      <c r="B124" s="197"/>
      <c r="C124" s="211">
        <v>4</v>
      </c>
      <c r="D124" s="373" t="s">
        <v>36</v>
      </c>
      <c r="E124" s="373"/>
      <c r="F124" s="373"/>
      <c r="G124" s="373"/>
      <c r="H124" s="373"/>
      <c r="I124" s="373"/>
      <c r="J124" s="373"/>
      <c r="K124" s="374"/>
      <c r="L124" s="198"/>
      <c r="Q124" s="264"/>
      <c r="R124" s="264"/>
    </row>
    <row r="125" spans="2:18" ht="30" customHeight="1">
      <c r="B125" s="197"/>
      <c r="C125" s="243">
        <v>4.0999999999999996</v>
      </c>
      <c r="D125" s="205"/>
      <c r="E125" s="205"/>
      <c r="F125" s="205"/>
      <c r="G125" s="152" t="s">
        <v>111</v>
      </c>
      <c r="H125" s="158" t="s">
        <v>33</v>
      </c>
      <c r="I125" s="160">
        <v>63.180000000000007</v>
      </c>
      <c r="J125" s="334"/>
      <c r="K125" s="355">
        <f t="shared" ref="K125:K127" si="15">ROUND((+I125*J125),0)</f>
        <v>0</v>
      </c>
      <c r="L125" s="198"/>
      <c r="P125" s="264"/>
      <c r="Q125" s="264"/>
      <c r="R125" s="264"/>
    </row>
    <row r="126" spans="2:18" ht="30" customHeight="1">
      <c r="B126" s="197"/>
      <c r="C126" s="136">
        <v>4.2</v>
      </c>
      <c r="D126" s="205"/>
      <c r="E126" s="205"/>
      <c r="F126" s="205"/>
      <c r="G126" s="152" t="s">
        <v>38</v>
      </c>
      <c r="H126" s="158" t="s">
        <v>33</v>
      </c>
      <c r="I126" s="153">
        <v>24</v>
      </c>
      <c r="J126" s="334"/>
      <c r="K126" s="355">
        <f t="shared" si="15"/>
        <v>0</v>
      </c>
      <c r="L126" s="198"/>
      <c r="P126" s="264"/>
      <c r="Q126" s="264"/>
      <c r="R126" s="264"/>
    </row>
    <row r="127" spans="2:18" ht="30" customHeight="1">
      <c r="B127" s="197"/>
      <c r="C127" s="136">
        <v>4.4000000000000004</v>
      </c>
      <c r="D127" s="205"/>
      <c r="E127" s="205"/>
      <c r="F127" s="205"/>
      <c r="G127" s="161" t="s">
        <v>40</v>
      </c>
      <c r="H127" s="158" t="s">
        <v>33</v>
      </c>
      <c r="I127" s="153">
        <v>43.92</v>
      </c>
      <c r="J127" s="334"/>
      <c r="K127" s="355">
        <f t="shared" si="15"/>
        <v>0</v>
      </c>
      <c r="L127" s="198"/>
      <c r="P127" s="264"/>
      <c r="Q127" s="264"/>
      <c r="R127" s="264"/>
    </row>
    <row r="128" spans="2:18" ht="30" customHeight="1" thickBot="1">
      <c r="B128" s="197"/>
      <c r="C128" s="206" t="s">
        <v>23</v>
      </c>
      <c r="D128" s="215"/>
      <c r="E128" s="215"/>
      <c r="F128" s="215"/>
      <c r="G128" s="142"/>
      <c r="H128" s="207"/>
      <c r="I128" s="139"/>
      <c r="J128" s="303"/>
      <c r="K128" s="356">
        <f>SUM(K125:K127)</f>
        <v>0</v>
      </c>
      <c r="L128" s="198"/>
      <c r="P128" s="264"/>
      <c r="Q128" s="264"/>
      <c r="R128" s="264"/>
    </row>
    <row r="129" spans="2:18" ht="30" customHeight="1" thickBot="1">
      <c r="B129" s="197"/>
      <c r="C129" s="211">
        <v>5</v>
      </c>
      <c r="D129" s="373" t="s">
        <v>43</v>
      </c>
      <c r="E129" s="373"/>
      <c r="F129" s="373"/>
      <c r="G129" s="373"/>
      <c r="H129" s="373"/>
      <c r="I129" s="373"/>
      <c r="J129" s="373"/>
      <c r="K129" s="374"/>
      <c r="L129" s="198"/>
      <c r="Q129" s="264"/>
      <c r="R129" s="264"/>
    </row>
    <row r="130" spans="2:18" ht="30" customHeight="1">
      <c r="B130" s="197"/>
      <c r="C130" s="244">
        <v>5.0999999999999996</v>
      </c>
      <c r="D130" s="205"/>
      <c r="E130" s="205"/>
      <c r="F130" s="205"/>
      <c r="G130" s="171" t="s">
        <v>44</v>
      </c>
      <c r="H130" s="245" t="s">
        <v>45</v>
      </c>
      <c r="I130" s="172">
        <v>3921.49356758575</v>
      </c>
      <c r="J130" s="338"/>
      <c r="K130" s="355">
        <f t="shared" ref="K130" si="16">ROUND((+I130*J130),0)</f>
        <v>0</v>
      </c>
      <c r="L130" s="198"/>
      <c r="P130" s="264"/>
      <c r="Q130" s="264"/>
      <c r="R130" s="264"/>
    </row>
    <row r="131" spans="2:18" ht="30" customHeight="1" thickBot="1">
      <c r="B131" s="197"/>
      <c r="C131" s="206" t="s">
        <v>23</v>
      </c>
      <c r="D131" s="215"/>
      <c r="E131" s="215"/>
      <c r="F131" s="215"/>
      <c r="G131" s="142"/>
      <c r="H131" s="207"/>
      <c r="I131" s="139"/>
      <c r="J131" s="303"/>
      <c r="K131" s="356">
        <f>SUM(K130:K130)</f>
        <v>0</v>
      </c>
      <c r="L131" s="198"/>
      <c r="Q131" s="264"/>
      <c r="R131" s="264"/>
    </row>
    <row r="132" spans="2:18" ht="30" customHeight="1" thickBot="1">
      <c r="B132" s="197"/>
      <c r="C132" s="211">
        <v>6</v>
      </c>
      <c r="D132" s="373" t="s">
        <v>46</v>
      </c>
      <c r="E132" s="373"/>
      <c r="F132" s="373"/>
      <c r="G132" s="373"/>
      <c r="H132" s="373"/>
      <c r="I132" s="373"/>
      <c r="J132" s="373"/>
      <c r="K132" s="374"/>
      <c r="L132" s="198"/>
      <c r="Q132" s="264"/>
      <c r="R132" s="264"/>
    </row>
    <row r="133" spans="2:18" ht="30" customHeight="1">
      <c r="B133" s="197"/>
      <c r="C133" s="243">
        <v>6.1</v>
      </c>
      <c r="D133" s="205"/>
      <c r="E133" s="205"/>
      <c r="F133" s="205"/>
      <c r="G133" s="161" t="s">
        <v>47</v>
      </c>
      <c r="H133" s="158" t="s">
        <v>21</v>
      </c>
      <c r="I133" s="153">
        <v>184.10999999999999</v>
      </c>
      <c r="J133" s="334"/>
      <c r="K133" s="355">
        <f t="shared" ref="K133:K135" si="17">ROUND((+I133*J133),0)</f>
        <v>0</v>
      </c>
      <c r="L133" s="198"/>
      <c r="P133" s="264"/>
      <c r="Q133" s="264"/>
      <c r="R133" s="264"/>
    </row>
    <row r="134" spans="2:18" ht="30" customHeight="1">
      <c r="B134" s="197"/>
      <c r="C134" s="216">
        <v>6.2</v>
      </c>
      <c r="D134" s="205"/>
      <c r="E134" s="205"/>
      <c r="F134" s="254"/>
      <c r="G134" s="180" t="s">
        <v>112</v>
      </c>
      <c r="H134" s="255" t="s">
        <v>33</v>
      </c>
      <c r="I134" s="297">
        <v>48</v>
      </c>
      <c r="J134" s="337"/>
      <c r="K134" s="355">
        <f t="shared" si="17"/>
        <v>0</v>
      </c>
      <c r="L134" s="198"/>
      <c r="P134" s="264"/>
      <c r="Q134" s="264"/>
      <c r="R134" s="264"/>
    </row>
    <row r="135" spans="2:18" ht="39.75" customHeight="1">
      <c r="B135" s="197"/>
      <c r="C135" s="136">
        <v>6.3</v>
      </c>
      <c r="D135" s="205"/>
      <c r="E135" s="205"/>
      <c r="F135" s="205"/>
      <c r="G135" s="295" t="s">
        <v>49</v>
      </c>
      <c r="H135" s="133" t="s">
        <v>33</v>
      </c>
      <c r="I135" s="296">
        <v>16.28</v>
      </c>
      <c r="J135" s="334"/>
      <c r="K135" s="355">
        <f t="shared" si="17"/>
        <v>0</v>
      </c>
      <c r="L135" s="198"/>
      <c r="P135" s="264"/>
      <c r="Q135" s="264"/>
      <c r="R135" s="264"/>
    </row>
    <row r="136" spans="2:18" ht="30" customHeight="1" thickBot="1">
      <c r="B136" s="197"/>
      <c r="C136" s="206" t="s">
        <v>23</v>
      </c>
      <c r="D136" s="217"/>
      <c r="E136" s="217"/>
      <c r="F136" s="217"/>
      <c r="G136" s="218"/>
      <c r="H136" s="219"/>
      <c r="I136" s="148"/>
      <c r="J136" s="305"/>
      <c r="K136" s="362">
        <f>SUM(K133:K135)</f>
        <v>0</v>
      </c>
      <c r="L136" s="198"/>
      <c r="P136" s="264"/>
      <c r="Q136" s="264"/>
      <c r="R136" s="264"/>
    </row>
    <row r="137" spans="2:18" ht="30" customHeight="1" thickBot="1">
      <c r="B137" s="197"/>
      <c r="C137" s="211">
        <v>7</v>
      </c>
      <c r="D137" s="373" t="s">
        <v>50</v>
      </c>
      <c r="E137" s="373"/>
      <c r="F137" s="373"/>
      <c r="G137" s="373"/>
      <c r="H137" s="373"/>
      <c r="I137" s="373"/>
      <c r="J137" s="373"/>
      <c r="K137" s="374"/>
      <c r="L137" s="198"/>
      <c r="Q137" s="264"/>
      <c r="R137" s="264"/>
    </row>
    <row r="138" spans="2:18" ht="30" customHeight="1">
      <c r="B138" s="197"/>
      <c r="C138" s="246">
        <v>7.1</v>
      </c>
      <c r="D138" s="205"/>
      <c r="E138" s="205"/>
      <c r="F138" s="205"/>
      <c r="G138" s="220" t="s">
        <v>51</v>
      </c>
      <c r="H138" s="158" t="s">
        <v>21</v>
      </c>
      <c r="I138" s="134">
        <v>206.95750000000001</v>
      </c>
      <c r="J138" s="334"/>
      <c r="K138" s="355">
        <f t="shared" ref="K138:K139" si="18">ROUND((+I138*J138),0)</f>
        <v>0</v>
      </c>
      <c r="L138" s="198"/>
      <c r="P138" s="264"/>
      <c r="Q138" s="264"/>
      <c r="R138" s="264"/>
    </row>
    <row r="139" spans="2:18" ht="30" customHeight="1">
      <c r="B139" s="197"/>
      <c r="C139" s="157">
        <v>7.3</v>
      </c>
      <c r="D139" s="205"/>
      <c r="E139" s="205"/>
      <c r="F139" s="205"/>
      <c r="G139" s="220" t="s">
        <v>53</v>
      </c>
      <c r="H139" s="158" t="s">
        <v>33</v>
      </c>
      <c r="I139" s="134">
        <v>125</v>
      </c>
      <c r="J139" s="334"/>
      <c r="K139" s="355">
        <f t="shared" si="18"/>
        <v>0</v>
      </c>
      <c r="L139" s="198"/>
      <c r="P139" s="264"/>
      <c r="Q139" s="264"/>
      <c r="R139" s="264"/>
    </row>
    <row r="140" spans="2:18" ht="30" customHeight="1" thickBot="1">
      <c r="B140" s="197"/>
      <c r="C140" s="206" t="s">
        <v>23</v>
      </c>
      <c r="D140" s="217"/>
      <c r="E140" s="217"/>
      <c r="F140" s="217"/>
      <c r="G140" s="218"/>
      <c r="H140" s="219"/>
      <c r="I140" s="109"/>
      <c r="J140" s="305"/>
      <c r="K140" s="356">
        <f>SUM(K138:K139)</f>
        <v>0</v>
      </c>
      <c r="L140" s="198"/>
      <c r="P140" s="264"/>
      <c r="Q140" s="264"/>
      <c r="R140" s="264"/>
    </row>
    <row r="141" spans="2:18" ht="30" customHeight="1" thickBot="1">
      <c r="B141" s="197"/>
      <c r="C141" s="211">
        <v>8</v>
      </c>
      <c r="D141" s="373" t="s">
        <v>54</v>
      </c>
      <c r="E141" s="373"/>
      <c r="F141" s="373"/>
      <c r="G141" s="373"/>
      <c r="H141" s="373"/>
      <c r="I141" s="373"/>
      <c r="J141" s="373"/>
      <c r="K141" s="374"/>
      <c r="L141" s="198"/>
      <c r="Q141" s="264"/>
      <c r="R141" s="264"/>
    </row>
    <row r="142" spans="2:18" ht="30" customHeight="1">
      <c r="B142" s="197"/>
      <c r="C142" s="243">
        <v>8.1</v>
      </c>
      <c r="D142" s="205"/>
      <c r="E142" s="205"/>
      <c r="F142" s="205"/>
      <c r="G142" s="152" t="s">
        <v>55</v>
      </c>
      <c r="H142" s="158" t="s">
        <v>21</v>
      </c>
      <c r="I142" s="134">
        <v>167.01300000000003</v>
      </c>
      <c r="J142" s="334"/>
      <c r="K142" s="355">
        <f t="shared" ref="K142:K146" si="19">ROUND((+I142*J142),0)</f>
        <v>0</v>
      </c>
      <c r="L142" s="198"/>
      <c r="P142" s="264"/>
      <c r="Q142" s="264"/>
      <c r="R142" s="264"/>
    </row>
    <row r="143" spans="2:18" ht="30" customHeight="1">
      <c r="B143" s="197"/>
      <c r="C143" s="136">
        <v>8.1999999999999993</v>
      </c>
      <c r="D143" s="205"/>
      <c r="E143" s="205"/>
      <c r="F143" s="205"/>
      <c r="G143" s="152" t="s">
        <v>56</v>
      </c>
      <c r="H143" s="158" t="s">
        <v>33</v>
      </c>
      <c r="I143" s="134">
        <v>14.46</v>
      </c>
      <c r="J143" s="334"/>
      <c r="K143" s="355">
        <f t="shared" si="19"/>
        <v>0</v>
      </c>
      <c r="L143" s="198"/>
      <c r="P143" s="264"/>
      <c r="Q143" s="264"/>
      <c r="R143" s="264"/>
    </row>
    <row r="144" spans="2:18" ht="30" customHeight="1">
      <c r="B144" s="197"/>
      <c r="C144" s="136">
        <v>8.3000000000000007</v>
      </c>
      <c r="D144" s="205"/>
      <c r="E144" s="205"/>
      <c r="F144" s="205"/>
      <c r="G144" s="152" t="s">
        <v>57</v>
      </c>
      <c r="H144" s="158" t="s">
        <v>33</v>
      </c>
      <c r="I144" s="134">
        <v>156.85999999999999</v>
      </c>
      <c r="J144" s="334"/>
      <c r="K144" s="355">
        <f t="shared" si="19"/>
        <v>0</v>
      </c>
      <c r="L144" s="198"/>
      <c r="P144" s="264"/>
      <c r="Q144" s="264"/>
      <c r="R144" s="264"/>
    </row>
    <row r="145" spans="2:18" ht="30" customHeight="1">
      <c r="B145" s="197"/>
      <c r="C145" s="216">
        <v>8.4</v>
      </c>
      <c r="D145" s="205"/>
      <c r="E145" s="205"/>
      <c r="F145" s="205"/>
      <c r="G145" s="163" t="s">
        <v>58</v>
      </c>
      <c r="H145" s="158" t="s">
        <v>45</v>
      </c>
      <c r="I145" s="134">
        <v>1391.9056200000002</v>
      </c>
      <c r="J145" s="334"/>
      <c r="K145" s="355">
        <f t="shared" si="19"/>
        <v>0</v>
      </c>
      <c r="L145" s="198"/>
      <c r="P145" s="264"/>
      <c r="Q145" s="264"/>
      <c r="R145" s="264"/>
    </row>
    <row r="146" spans="2:18" ht="30" customHeight="1">
      <c r="B146" s="197"/>
      <c r="C146" s="157">
        <v>8.6</v>
      </c>
      <c r="D146" s="205"/>
      <c r="E146" s="205"/>
      <c r="F146" s="205"/>
      <c r="G146" s="163" t="s">
        <v>60</v>
      </c>
      <c r="H146" s="158" t="s">
        <v>21</v>
      </c>
      <c r="I146" s="134">
        <v>116.73</v>
      </c>
      <c r="J146" s="334"/>
      <c r="K146" s="355">
        <f t="shared" si="19"/>
        <v>0</v>
      </c>
      <c r="L146" s="198"/>
      <c r="P146" s="264"/>
      <c r="Q146" s="264"/>
      <c r="R146" s="264"/>
    </row>
    <row r="147" spans="2:18" ht="30" customHeight="1" thickBot="1">
      <c r="B147" s="197"/>
      <c r="C147" s="206" t="s">
        <v>23</v>
      </c>
      <c r="D147" s="217"/>
      <c r="E147" s="217"/>
      <c r="F147" s="217"/>
      <c r="G147" s="218"/>
      <c r="H147" s="219"/>
      <c r="I147" s="109"/>
      <c r="J147" s="305"/>
      <c r="K147" s="356">
        <f>SUM(K142:K146)</f>
        <v>0</v>
      </c>
      <c r="L147" s="198"/>
      <c r="P147" s="264"/>
      <c r="Q147" s="264"/>
      <c r="R147" s="264"/>
    </row>
    <row r="148" spans="2:18" ht="30" customHeight="1" thickBot="1">
      <c r="B148" s="197"/>
      <c r="C148" s="211">
        <v>9</v>
      </c>
      <c r="D148" s="373" t="s">
        <v>61</v>
      </c>
      <c r="E148" s="373"/>
      <c r="F148" s="373"/>
      <c r="G148" s="373"/>
      <c r="H148" s="373"/>
      <c r="I148" s="373"/>
      <c r="J148" s="373"/>
      <c r="K148" s="374"/>
      <c r="L148" s="198"/>
      <c r="Q148" s="264"/>
      <c r="R148" s="264"/>
    </row>
    <row r="149" spans="2:18" ht="30" customHeight="1">
      <c r="B149" s="197"/>
      <c r="C149" s="247">
        <v>9.1</v>
      </c>
      <c r="D149" s="205"/>
      <c r="E149" s="205"/>
      <c r="F149" s="205"/>
      <c r="G149" s="152" t="s">
        <v>113</v>
      </c>
      <c r="H149" s="158" t="s">
        <v>21</v>
      </c>
      <c r="I149" s="133">
        <v>123.19</v>
      </c>
      <c r="J149" s="339"/>
      <c r="K149" s="355">
        <f t="shared" ref="K149:K152" si="20">ROUND((+I149*J149),0)</f>
        <v>0</v>
      </c>
      <c r="L149" s="198"/>
      <c r="P149" s="264"/>
      <c r="Q149" s="264"/>
      <c r="R149" s="264"/>
    </row>
    <row r="150" spans="2:18" ht="30" customHeight="1">
      <c r="B150" s="197"/>
      <c r="C150" s="248">
        <v>9.1999999999999993</v>
      </c>
      <c r="D150" s="205"/>
      <c r="E150" s="205"/>
      <c r="F150" s="205"/>
      <c r="G150" s="152" t="s">
        <v>63</v>
      </c>
      <c r="H150" s="158" t="s">
        <v>21</v>
      </c>
      <c r="I150" s="133">
        <v>123.19</v>
      </c>
      <c r="J150" s="339"/>
      <c r="K150" s="355">
        <f t="shared" si="20"/>
        <v>0</v>
      </c>
      <c r="L150" s="198"/>
      <c r="P150" s="264"/>
      <c r="Q150" s="264"/>
      <c r="R150" s="264"/>
    </row>
    <row r="151" spans="2:18" ht="30" customHeight="1">
      <c r="B151" s="197"/>
      <c r="C151" s="136">
        <v>9.3000000000000007</v>
      </c>
      <c r="D151" s="205"/>
      <c r="E151" s="205"/>
      <c r="F151" s="205"/>
      <c r="G151" s="152" t="s">
        <v>64</v>
      </c>
      <c r="H151" s="158" t="s">
        <v>21</v>
      </c>
      <c r="I151" s="133">
        <v>123.19</v>
      </c>
      <c r="J151" s="339"/>
      <c r="K151" s="355">
        <f t="shared" si="20"/>
        <v>0</v>
      </c>
      <c r="L151" s="198"/>
      <c r="P151" s="264"/>
      <c r="Q151" s="264"/>
      <c r="R151" s="264"/>
    </row>
    <row r="152" spans="2:18" ht="30" customHeight="1">
      <c r="B152" s="197"/>
      <c r="C152" s="136">
        <v>9.4</v>
      </c>
      <c r="D152" s="205"/>
      <c r="E152" s="205"/>
      <c r="F152" s="205"/>
      <c r="G152" s="152" t="s">
        <v>65</v>
      </c>
      <c r="H152" s="158" t="s">
        <v>33</v>
      </c>
      <c r="I152" s="133">
        <v>63.679999999999993</v>
      </c>
      <c r="J152" s="339"/>
      <c r="K152" s="355">
        <f t="shared" si="20"/>
        <v>0</v>
      </c>
      <c r="L152" s="198"/>
      <c r="P152" s="264"/>
      <c r="Q152" s="264"/>
      <c r="R152" s="264"/>
    </row>
    <row r="153" spans="2:18" ht="30" customHeight="1" thickBot="1">
      <c r="B153" s="197"/>
      <c r="C153" s="206" t="s">
        <v>23</v>
      </c>
      <c r="D153" s="217"/>
      <c r="E153" s="217"/>
      <c r="F153" s="217"/>
      <c r="G153" s="218"/>
      <c r="H153" s="219"/>
      <c r="I153" s="109"/>
      <c r="J153" s="305"/>
      <c r="K153" s="356">
        <f>SUM(K149:K152)</f>
        <v>0</v>
      </c>
      <c r="L153" s="198"/>
      <c r="P153" s="264"/>
      <c r="Q153" s="264"/>
      <c r="R153" s="264"/>
    </row>
    <row r="154" spans="2:18" ht="30" customHeight="1">
      <c r="B154" s="197"/>
      <c r="C154" s="223">
        <v>10</v>
      </c>
      <c r="D154" s="375" t="s">
        <v>68</v>
      </c>
      <c r="E154" s="375"/>
      <c r="F154" s="375"/>
      <c r="G154" s="375"/>
      <c r="H154" s="375"/>
      <c r="I154" s="375"/>
      <c r="J154" s="375"/>
      <c r="K154" s="376"/>
      <c r="L154" s="198"/>
      <c r="Q154" s="264"/>
      <c r="R154" s="264"/>
    </row>
    <row r="155" spans="2:18" ht="30" customHeight="1">
      <c r="B155" s="197"/>
      <c r="C155" s="243">
        <v>10.1</v>
      </c>
      <c r="D155" s="224"/>
      <c r="E155" s="224"/>
      <c r="F155" s="224"/>
      <c r="G155" s="152" t="s">
        <v>69</v>
      </c>
      <c r="H155" s="158" t="s">
        <v>21</v>
      </c>
      <c r="I155" s="328">
        <v>19.580400000000001</v>
      </c>
      <c r="J155" s="338"/>
      <c r="K155" s="357">
        <f t="shared" ref="K155:K158" si="21">ROUND((+I155*J155),0)</f>
        <v>0</v>
      </c>
      <c r="L155" s="198"/>
      <c r="P155" s="264"/>
      <c r="Q155" s="264"/>
      <c r="R155" s="264"/>
    </row>
    <row r="156" spans="2:18" ht="64.5" customHeight="1">
      <c r="B156" s="197"/>
      <c r="C156" s="136">
        <v>10.199999999999999</v>
      </c>
      <c r="D156" s="224"/>
      <c r="E156" s="224"/>
      <c r="F156" s="224"/>
      <c r="G156" s="152" t="s">
        <v>70</v>
      </c>
      <c r="H156" s="158" t="s">
        <v>71</v>
      </c>
      <c r="I156" s="328">
        <v>4</v>
      </c>
      <c r="J156" s="338"/>
      <c r="K156" s="357">
        <f t="shared" si="21"/>
        <v>0</v>
      </c>
      <c r="L156" s="198"/>
      <c r="P156" s="264"/>
      <c r="Q156" s="264"/>
      <c r="R156" s="264"/>
    </row>
    <row r="157" spans="2:18" ht="30" customHeight="1">
      <c r="B157" s="197"/>
      <c r="C157" s="136">
        <v>10.3</v>
      </c>
      <c r="D157" s="224"/>
      <c r="E157" s="224"/>
      <c r="F157" s="224"/>
      <c r="G157" s="152" t="s">
        <v>72</v>
      </c>
      <c r="H157" s="158" t="s">
        <v>21</v>
      </c>
      <c r="I157" s="328">
        <v>8.7074999999999996</v>
      </c>
      <c r="J157" s="338"/>
      <c r="K157" s="357">
        <f t="shared" si="21"/>
        <v>0</v>
      </c>
      <c r="L157" s="198"/>
      <c r="P157" s="264"/>
      <c r="Q157" s="264"/>
      <c r="R157" s="264"/>
    </row>
    <row r="158" spans="2:18" ht="30" customHeight="1">
      <c r="B158" s="197"/>
      <c r="C158" s="216">
        <v>10.4</v>
      </c>
      <c r="D158" s="224"/>
      <c r="E158" s="224"/>
      <c r="F158" s="224"/>
      <c r="G158" s="152" t="s">
        <v>73</v>
      </c>
      <c r="H158" s="158" t="s">
        <v>33</v>
      </c>
      <c r="I158" s="328">
        <v>28.92</v>
      </c>
      <c r="J158" s="338"/>
      <c r="K158" s="357">
        <f t="shared" si="21"/>
        <v>0</v>
      </c>
      <c r="L158" s="198"/>
      <c r="P158" s="264"/>
      <c r="Q158" s="264"/>
      <c r="R158" s="264"/>
    </row>
    <row r="159" spans="2:18" ht="30" customHeight="1" thickBot="1">
      <c r="B159" s="197"/>
      <c r="C159" s="228" t="s">
        <v>23</v>
      </c>
      <c r="D159" s="229"/>
      <c r="E159" s="229"/>
      <c r="F159" s="229"/>
      <c r="G159" s="230"/>
      <c r="H159" s="231"/>
      <c r="I159" s="135"/>
      <c r="J159" s="306"/>
      <c r="K159" s="356">
        <f>SUM(K155:K158)</f>
        <v>0</v>
      </c>
      <c r="L159" s="198"/>
      <c r="Q159" s="264"/>
      <c r="R159" s="264"/>
    </row>
    <row r="160" spans="2:18" ht="30" customHeight="1" thickBot="1">
      <c r="B160" s="197"/>
      <c r="C160" s="232">
        <v>11</v>
      </c>
      <c r="D160" s="377" t="s">
        <v>75</v>
      </c>
      <c r="E160" s="377"/>
      <c r="F160" s="377"/>
      <c r="G160" s="377"/>
      <c r="H160" s="377"/>
      <c r="I160" s="377"/>
      <c r="J160" s="377"/>
      <c r="K160" s="378"/>
      <c r="L160" s="198"/>
      <c r="Q160" s="264"/>
      <c r="R160" s="264"/>
    </row>
    <row r="161" spans="2:18" ht="30" customHeight="1">
      <c r="B161" s="197"/>
      <c r="C161" s="243">
        <v>11.1</v>
      </c>
      <c r="D161" s="233"/>
      <c r="E161" s="233"/>
      <c r="F161" s="233"/>
      <c r="G161" s="152" t="s">
        <v>76</v>
      </c>
      <c r="H161" s="158" t="s">
        <v>21</v>
      </c>
      <c r="I161" s="138">
        <v>107.4545</v>
      </c>
      <c r="J161" s="334"/>
      <c r="K161" s="355">
        <f t="shared" ref="K161:K163" si="22">ROUND((+I161*J161),0)</f>
        <v>0</v>
      </c>
      <c r="L161" s="198"/>
      <c r="P161" s="264"/>
      <c r="Q161" s="264"/>
      <c r="R161" s="264"/>
    </row>
    <row r="162" spans="2:18" ht="30" customHeight="1">
      <c r="B162" s="197"/>
      <c r="C162" s="136">
        <v>11.2</v>
      </c>
      <c r="D162" s="233"/>
      <c r="E162" s="233"/>
      <c r="F162" s="233"/>
      <c r="G162" s="152" t="s">
        <v>77</v>
      </c>
      <c r="H162" s="158" t="s">
        <v>21</v>
      </c>
      <c r="I162" s="138">
        <v>93.135000000000019</v>
      </c>
      <c r="J162" s="334"/>
      <c r="K162" s="355">
        <f t="shared" si="22"/>
        <v>0</v>
      </c>
      <c r="L162" s="198"/>
      <c r="P162" s="264"/>
      <c r="Q162" s="264"/>
      <c r="R162" s="264"/>
    </row>
    <row r="163" spans="2:18" ht="30" customHeight="1">
      <c r="B163" s="197"/>
      <c r="C163" s="157">
        <v>11.3</v>
      </c>
      <c r="D163" s="233"/>
      <c r="E163" s="233"/>
      <c r="F163" s="233"/>
      <c r="G163" s="161" t="s">
        <v>76</v>
      </c>
      <c r="H163" s="158" t="s">
        <v>33</v>
      </c>
      <c r="I163" s="138">
        <v>125</v>
      </c>
      <c r="J163" s="334"/>
      <c r="K163" s="355">
        <f t="shared" si="22"/>
        <v>0</v>
      </c>
      <c r="L163" s="198"/>
      <c r="P163" s="264"/>
      <c r="Q163" s="264"/>
      <c r="R163" s="264"/>
    </row>
    <row r="164" spans="2:18" ht="30" customHeight="1" thickBot="1">
      <c r="B164" s="197"/>
      <c r="C164" s="228" t="s">
        <v>23</v>
      </c>
      <c r="D164" s="229"/>
      <c r="E164" s="229"/>
      <c r="F164" s="229"/>
      <c r="G164" s="230"/>
      <c r="H164" s="231"/>
      <c r="I164" s="135"/>
      <c r="J164" s="306"/>
      <c r="K164" s="356">
        <f>SUM(K161:K163)</f>
        <v>0</v>
      </c>
      <c r="L164" s="198"/>
      <c r="P164" s="264"/>
      <c r="Q164" s="264"/>
      <c r="R164" s="264"/>
    </row>
    <row r="165" spans="2:18" ht="30" customHeight="1" thickBot="1">
      <c r="B165" s="197"/>
      <c r="C165" s="232">
        <v>12</v>
      </c>
      <c r="D165" s="377" t="s">
        <v>79</v>
      </c>
      <c r="E165" s="377"/>
      <c r="F165" s="377"/>
      <c r="G165" s="377"/>
      <c r="H165" s="377"/>
      <c r="I165" s="377"/>
      <c r="J165" s="377"/>
      <c r="K165" s="378"/>
      <c r="L165" s="198"/>
      <c r="Q165" s="264"/>
      <c r="R165" s="264"/>
    </row>
    <row r="166" spans="2:18" ht="30" customHeight="1">
      <c r="B166" s="197"/>
      <c r="C166" s="243">
        <v>12.1</v>
      </c>
      <c r="D166" s="233"/>
      <c r="E166" s="233"/>
      <c r="F166" s="233"/>
      <c r="G166" s="152" t="s">
        <v>80</v>
      </c>
      <c r="H166" s="158" t="s">
        <v>71</v>
      </c>
      <c r="I166" s="138">
        <v>7</v>
      </c>
      <c r="J166" s="334"/>
      <c r="K166" s="355">
        <f t="shared" ref="K166:K171" si="23">ROUND((+I166*J166),0)</f>
        <v>0</v>
      </c>
      <c r="L166" s="198"/>
      <c r="P166" s="264"/>
      <c r="Q166" s="264"/>
      <c r="R166" s="264"/>
    </row>
    <row r="167" spans="2:18" ht="30" customHeight="1">
      <c r="B167" s="197"/>
      <c r="C167" s="136">
        <v>12.2</v>
      </c>
      <c r="D167" s="233"/>
      <c r="E167" s="233"/>
      <c r="F167" s="233"/>
      <c r="G167" s="152" t="s">
        <v>82</v>
      </c>
      <c r="H167" s="158" t="s">
        <v>33</v>
      </c>
      <c r="I167" s="138">
        <v>9.66</v>
      </c>
      <c r="J167" s="334"/>
      <c r="K167" s="355">
        <f t="shared" si="23"/>
        <v>0</v>
      </c>
      <c r="L167" s="198"/>
      <c r="P167" s="264"/>
      <c r="Q167" s="264"/>
      <c r="R167" s="264"/>
    </row>
    <row r="168" spans="2:18" ht="30" customHeight="1">
      <c r="B168" s="197"/>
      <c r="C168" s="243">
        <v>12.3</v>
      </c>
      <c r="D168" s="233"/>
      <c r="E168" s="233"/>
      <c r="F168" s="233"/>
      <c r="G168" s="152" t="s">
        <v>83</v>
      </c>
      <c r="H168" s="158" t="s">
        <v>33</v>
      </c>
      <c r="I168" s="138">
        <v>10.98</v>
      </c>
      <c r="J168" s="334"/>
      <c r="K168" s="355">
        <f t="shared" si="23"/>
        <v>0</v>
      </c>
      <c r="L168" s="198"/>
      <c r="P168" s="264"/>
      <c r="Q168" s="264"/>
      <c r="R168" s="264"/>
    </row>
    <row r="169" spans="2:18" ht="30" customHeight="1">
      <c r="B169" s="197"/>
      <c r="C169" s="136">
        <v>12.4</v>
      </c>
      <c r="D169" s="233"/>
      <c r="E169" s="233"/>
      <c r="F169" s="233"/>
      <c r="G169" s="152" t="s">
        <v>87</v>
      </c>
      <c r="H169" s="158" t="s">
        <v>71</v>
      </c>
      <c r="I169" s="138">
        <v>7</v>
      </c>
      <c r="J169" s="334"/>
      <c r="K169" s="355">
        <f t="shared" si="23"/>
        <v>0</v>
      </c>
      <c r="L169" s="198"/>
      <c r="P169" s="264"/>
      <c r="Q169" s="264"/>
      <c r="R169" s="264"/>
    </row>
    <row r="170" spans="2:18" ht="30" customHeight="1">
      <c r="B170" s="197"/>
      <c r="C170" s="243">
        <v>12.5</v>
      </c>
      <c r="D170" s="233"/>
      <c r="E170" s="233"/>
      <c r="F170" s="233"/>
      <c r="G170" s="152" t="s">
        <v>88</v>
      </c>
      <c r="H170" s="158" t="s">
        <v>33</v>
      </c>
      <c r="I170" s="138">
        <v>15.33</v>
      </c>
      <c r="J170" s="334"/>
      <c r="K170" s="355">
        <f t="shared" si="23"/>
        <v>0</v>
      </c>
      <c r="L170" s="198"/>
      <c r="P170" s="264"/>
      <c r="Q170" s="264"/>
      <c r="R170" s="264"/>
    </row>
    <row r="171" spans="2:18" ht="30" customHeight="1">
      <c r="B171" s="197"/>
      <c r="C171" s="136">
        <v>12.6</v>
      </c>
      <c r="D171" s="233"/>
      <c r="E171" s="233"/>
      <c r="F171" s="233"/>
      <c r="G171" s="165" t="s">
        <v>90</v>
      </c>
      <c r="H171" s="158" t="s">
        <v>33</v>
      </c>
      <c r="I171" s="138">
        <v>9.5200000000000014</v>
      </c>
      <c r="J171" s="334"/>
      <c r="K171" s="355">
        <f t="shared" si="23"/>
        <v>0</v>
      </c>
      <c r="L171" s="198"/>
      <c r="P171" s="264"/>
      <c r="Q171" s="264"/>
      <c r="R171" s="264"/>
    </row>
    <row r="172" spans="2:18" ht="30" customHeight="1" thickBot="1">
      <c r="B172" s="197"/>
      <c r="C172" s="238" t="s">
        <v>23</v>
      </c>
      <c r="D172" s="239"/>
      <c r="E172" s="239"/>
      <c r="F172" s="239"/>
      <c r="G172" s="110"/>
      <c r="H172" s="205"/>
      <c r="I172" s="109"/>
      <c r="J172" s="307"/>
      <c r="K172" s="358">
        <f>SUM(K166:K171)</f>
        <v>0</v>
      </c>
      <c r="L172" s="198"/>
      <c r="P172" s="264"/>
      <c r="Q172" s="264"/>
      <c r="R172" s="264"/>
    </row>
    <row r="173" spans="2:18" ht="30" customHeight="1">
      <c r="B173" s="197"/>
      <c r="C173" s="240">
        <v>13</v>
      </c>
      <c r="D173" s="379" t="s">
        <v>99</v>
      </c>
      <c r="E173" s="379"/>
      <c r="F173" s="379"/>
      <c r="G173" s="379"/>
      <c r="H173" s="379"/>
      <c r="I173" s="379"/>
      <c r="J173" s="379"/>
      <c r="K173" s="380"/>
      <c r="L173" s="198"/>
      <c r="Q173" s="264"/>
      <c r="R173" s="264"/>
    </row>
    <row r="174" spans="2:18" ht="30" customHeight="1">
      <c r="B174" s="197"/>
      <c r="C174" s="136">
        <v>13.6</v>
      </c>
      <c r="D174" s="205"/>
      <c r="E174" s="205"/>
      <c r="F174" s="205"/>
      <c r="G174" s="169" t="s">
        <v>114</v>
      </c>
      <c r="H174" s="133" t="s">
        <v>71</v>
      </c>
      <c r="I174" s="138">
        <v>7</v>
      </c>
      <c r="J174" s="334"/>
      <c r="K174" s="359">
        <f t="shared" ref="K174" si="24">ROUND((+I174*J174),0)</f>
        <v>0</v>
      </c>
      <c r="L174" s="198"/>
      <c r="P174" s="264"/>
      <c r="Q174" s="264"/>
      <c r="R174" s="264"/>
    </row>
    <row r="175" spans="2:18" ht="30" customHeight="1">
      <c r="B175" s="197"/>
      <c r="C175" s="241" t="s">
        <v>23</v>
      </c>
      <c r="D175" s="239"/>
      <c r="E175" s="239"/>
      <c r="F175" s="239"/>
      <c r="G175" s="110"/>
      <c r="H175" s="205"/>
      <c r="I175" s="109"/>
      <c r="J175" s="307"/>
      <c r="K175" s="358">
        <f>SUM(K174:K174)</f>
        <v>0</v>
      </c>
      <c r="L175" s="198"/>
      <c r="P175" s="264"/>
      <c r="Q175" s="264"/>
      <c r="R175" s="264"/>
    </row>
    <row r="176" spans="2:18" ht="30" customHeight="1">
      <c r="B176" s="197"/>
      <c r="C176" s="371" t="s">
        <v>115</v>
      </c>
      <c r="D176" s="372"/>
      <c r="E176" s="372"/>
      <c r="F176" s="372"/>
      <c r="G176" s="372"/>
      <c r="H176" s="372"/>
      <c r="I176" s="372"/>
      <c r="J176" s="372"/>
      <c r="K176" s="360">
        <f>+K175+K172+K164+K159+K153+K147+K140+K136+K131+K128+K123+K117+K113</f>
        <v>0</v>
      </c>
      <c r="L176" s="198"/>
      <c r="N176" s="189">
        <v>337269345.01020002</v>
      </c>
      <c r="O176" s="249">
        <f>+K176-N176</f>
        <v>-337269345.01020002</v>
      </c>
      <c r="P176" s="264"/>
      <c r="Q176" s="264"/>
      <c r="R176" s="264"/>
    </row>
    <row r="177" spans="2:18" ht="30" customHeight="1">
      <c r="B177" s="197"/>
      <c r="C177" s="151" t="s">
        <v>116</v>
      </c>
      <c r="D177" s="381" t="s">
        <v>117</v>
      </c>
      <c r="E177" s="381"/>
      <c r="F177" s="381"/>
      <c r="G177" s="381"/>
      <c r="H177" s="381"/>
      <c r="I177" s="381"/>
      <c r="J177" s="381"/>
      <c r="K177" s="381"/>
      <c r="L177" s="198"/>
      <c r="Q177" s="264"/>
      <c r="R177" s="264"/>
    </row>
    <row r="178" spans="2:18" ht="30" customHeight="1">
      <c r="B178" s="197"/>
      <c r="C178" s="382" t="s">
        <v>19</v>
      </c>
      <c r="D178" s="383"/>
      <c r="E178" s="383"/>
      <c r="F178" s="383"/>
      <c r="G178" s="383"/>
      <c r="H178" s="383"/>
      <c r="I178" s="383"/>
      <c r="J178" s="383"/>
      <c r="K178" s="384"/>
      <c r="L178" s="198"/>
      <c r="Q178" s="264"/>
      <c r="R178" s="264"/>
    </row>
    <row r="179" spans="2:18" ht="30" customHeight="1">
      <c r="B179" s="197"/>
      <c r="C179" s="243">
        <v>1.1000000000000001</v>
      </c>
      <c r="D179" s="226"/>
      <c r="E179" s="226"/>
      <c r="F179" s="226"/>
      <c r="G179" s="341" t="s">
        <v>118</v>
      </c>
      <c r="H179" s="342" t="s">
        <v>21</v>
      </c>
      <c r="I179" s="343">
        <v>123.18539999999999</v>
      </c>
      <c r="J179" s="344"/>
      <c r="K179" s="352">
        <f t="shared" ref="K179:K180" si="25">ROUND((+I179*J179),0)</f>
        <v>0</v>
      </c>
      <c r="L179" s="198"/>
      <c r="P179" s="264"/>
      <c r="Q179" s="264"/>
      <c r="R179" s="264"/>
    </row>
    <row r="180" spans="2:18" ht="30" customHeight="1">
      <c r="B180" s="197"/>
      <c r="C180" s="250">
        <v>1.2</v>
      </c>
      <c r="D180" s="205"/>
      <c r="E180" s="205"/>
      <c r="F180" s="205"/>
      <c r="G180" s="152" t="s">
        <v>109</v>
      </c>
      <c r="H180" s="158" t="s">
        <v>21</v>
      </c>
      <c r="I180" s="153">
        <v>123.18539999999999</v>
      </c>
      <c r="J180" s="336"/>
      <c r="K180" s="352">
        <f t="shared" si="25"/>
        <v>0</v>
      </c>
      <c r="L180" s="198"/>
      <c r="P180" s="264"/>
      <c r="Q180" s="264"/>
      <c r="R180" s="264"/>
    </row>
    <row r="181" spans="2:18" ht="30" customHeight="1" thickBot="1">
      <c r="B181" s="197"/>
      <c r="C181" s="206" t="s">
        <v>23</v>
      </c>
      <c r="D181" s="207"/>
      <c r="E181" s="207"/>
      <c r="F181" s="207"/>
      <c r="G181" s="142"/>
      <c r="H181" s="207"/>
      <c r="I181" s="141"/>
      <c r="J181" s="303"/>
      <c r="K181" s="356">
        <f>SUM(K179:K180)</f>
        <v>0</v>
      </c>
      <c r="L181" s="198"/>
      <c r="P181" s="264"/>
      <c r="Q181" s="264"/>
      <c r="R181" s="264"/>
    </row>
    <row r="182" spans="2:18" ht="30" customHeight="1" thickBot="1">
      <c r="B182" s="197"/>
      <c r="C182" s="208">
        <v>2</v>
      </c>
      <c r="D182" s="373" t="s">
        <v>24</v>
      </c>
      <c r="E182" s="373"/>
      <c r="F182" s="373"/>
      <c r="G182" s="373"/>
      <c r="H182" s="373"/>
      <c r="I182" s="373"/>
      <c r="J182" s="373"/>
      <c r="K182" s="374"/>
      <c r="L182" s="198"/>
      <c r="Q182" s="264"/>
      <c r="R182" s="264"/>
    </row>
    <row r="183" spans="2:18" ht="30" customHeight="1">
      <c r="B183" s="197"/>
      <c r="C183" s="243">
        <v>2.1</v>
      </c>
      <c r="D183" s="205"/>
      <c r="E183" s="205"/>
      <c r="F183" s="205"/>
      <c r="G183" s="173" t="s">
        <v>25</v>
      </c>
      <c r="H183" s="251" t="s">
        <v>26</v>
      </c>
      <c r="I183" s="174">
        <v>34.185120000000005</v>
      </c>
      <c r="J183" s="345"/>
      <c r="K183" s="355">
        <f t="shared" ref="K183:K184" si="26">ROUND((+I183*J183),0)</f>
        <v>0</v>
      </c>
      <c r="L183" s="198"/>
      <c r="P183" s="264"/>
      <c r="Q183" s="264"/>
      <c r="R183" s="264"/>
    </row>
    <row r="184" spans="2:18" ht="30" customHeight="1">
      <c r="B184" s="197"/>
      <c r="C184" s="136">
        <v>2.2000000000000002</v>
      </c>
      <c r="D184" s="205"/>
      <c r="E184" s="205"/>
      <c r="F184" s="205"/>
      <c r="G184" s="178" t="s">
        <v>110</v>
      </c>
      <c r="H184" s="133" t="s">
        <v>26</v>
      </c>
      <c r="I184" s="175">
        <v>7.9248000000000012</v>
      </c>
      <c r="J184" s="334"/>
      <c r="K184" s="355">
        <f t="shared" si="26"/>
        <v>0</v>
      </c>
      <c r="L184" s="198"/>
      <c r="P184" s="264"/>
      <c r="Q184" s="264"/>
      <c r="R184" s="264"/>
    </row>
    <row r="185" spans="2:18" ht="30" customHeight="1" thickBot="1">
      <c r="B185" s="197"/>
      <c r="C185" s="206" t="s">
        <v>23</v>
      </c>
      <c r="D185" s="209"/>
      <c r="E185" s="210"/>
      <c r="F185" s="209"/>
      <c r="G185" s="209"/>
      <c r="H185" s="209"/>
      <c r="I185" s="139"/>
      <c r="J185" s="300"/>
      <c r="K185" s="356">
        <f>SUM(K183:K184)</f>
        <v>0</v>
      </c>
      <c r="L185" s="198"/>
      <c r="P185" s="264"/>
      <c r="Q185" s="264"/>
      <c r="R185" s="264"/>
    </row>
    <row r="186" spans="2:18" ht="30" customHeight="1" thickBot="1">
      <c r="B186" s="197"/>
      <c r="C186" s="211">
        <v>3</v>
      </c>
      <c r="D186" s="373" t="s">
        <v>30</v>
      </c>
      <c r="E186" s="373"/>
      <c r="F186" s="373"/>
      <c r="G186" s="373"/>
      <c r="H186" s="373"/>
      <c r="I186" s="373"/>
      <c r="J186" s="373"/>
      <c r="K186" s="374"/>
      <c r="L186" s="198"/>
      <c r="Q186" s="264"/>
      <c r="R186" s="264"/>
    </row>
    <row r="187" spans="2:18" ht="30" customHeight="1">
      <c r="B187" s="197"/>
      <c r="C187" s="243">
        <v>3.1</v>
      </c>
      <c r="D187" s="205"/>
      <c r="E187" s="205"/>
      <c r="F187" s="205"/>
      <c r="G187" s="152" t="s">
        <v>31</v>
      </c>
      <c r="H187" s="158" t="s">
        <v>26</v>
      </c>
      <c r="I187" s="156">
        <v>8.1120000000000019</v>
      </c>
      <c r="J187" s="334"/>
      <c r="K187" s="355">
        <f t="shared" ref="K187:K190" si="27">ROUND((+I187*J187),0)</f>
        <v>0</v>
      </c>
      <c r="L187" s="198"/>
      <c r="P187" s="264"/>
      <c r="Q187" s="264"/>
      <c r="R187" s="264"/>
    </row>
    <row r="188" spans="2:18" ht="30" customHeight="1">
      <c r="B188" s="197"/>
      <c r="C188" s="136">
        <v>3.2</v>
      </c>
      <c r="D188" s="212"/>
      <c r="E188" s="212"/>
      <c r="F188" s="212"/>
      <c r="G188" s="152" t="s">
        <v>32</v>
      </c>
      <c r="H188" s="158" t="s">
        <v>33</v>
      </c>
      <c r="I188" s="159">
        <v>65.5</v>
      </c>
      <c r="J188" s="334"/>
      <c r="K188" s="355">
        <f t="shared" si="27"/>
        <v>0</v>
      </c>
      <c r="L188" s="198"/>
      <c r="P188" s="264"/>
      <c r="Q188" s="264"/>
      <c r="R188" s="264"/>
    </row>
    <row r="189" spans="2:18" ht="30" customHeight="1">
      <c r="B189" s="197"/>
      <c r="C189" s="136">
        <v>3.3</v>
      </c>
      <c r="D189" s="205"/>
      <c r="E189" s="205"/>
      <c r="F189" s="205"/>
      <c r="G189" s="152" t="s">
        <v>34</v>
      </c>
      <c r="H189" s="158" t="s">
        <v>21</v>
      </c>
      <c r="I189" s="153">
        <v>24.316000000000003</v>
      </c>
      <c r="J189" s="334"/>
      <c r="K189" s="355">
        <f t="shared" si="27"/>
        <v>0</v>
      </c>
      <c r="L189" s="198"/>
      <c r="P189" s="264"/>
      <c r="Q189" s="264"/>
      <c r="R189" s="264"/>
    </row>
    <row r="190" spans="2:18" ht="30" customHeight="1">
      <c r="B190" s="197"/>
      <c r="C190" s="136">
        <v>3.4</v>
      </c>
      <c r="D190" s="205"/>
      <c r="E190" s="205"/>
      <c r="F190" s="205"/>
      <c r="G190" s="152" t="s">
        <v>35</v>
      </c>
      <c r="H190" s="158" t="s">
        <v>26</v>
      </c>
      <c r="I190" s="156">
        <v>4.0560000000000009</v>
      </c>
      <c r="J190" s="334"/>
      <c r="K190" s="355">
        <f t="shared" si="27"/>
        <v>0</v>
      </c>
      <c r="L190" s="198"/>
      <c r="P190" s="264"/>
      <c r="Q190" s="264"/>
      <c r="R190" s="264"/>
    </row>
    <row r="191" spans="2:18" ht="30" customHeight="1" thickBot="1">
      <c r="B191" s="197"/>
      <c r="C191" s="213" t="s">
        <v>23</v>
      </c>
      <c r="D191" s="214"/>
      <c r="E191" s="214"/>
      <c r="F191" s="214"/>
      <c r="G191" s="143"/>
      <c r="H191" s="214"/>
      <c r="I191" s="139"/>
      <c r="J191" s="304"/>
      <c r="K191" s="356">
        <f>SUM(K187:K190)</f>
        <v>0</v>
      </c>
      <c r="L191" s="198"/>
      <c r="P191" s="264"/>
      <c r="Q191" s="264"/>
      <c r="R191" s="264"/>
    </row>
    <row r="192" spans="2:18" ht="30" customHeight="1" thickBot="1">
      <c r="B192" s="197"/>
      <c r="C192" s="211">
        <v>4</v>
      </c>
      <c r="D192" s="373" t="s">
        <v>36</v>
      </c>
      <c r="E192" s="373"/>
      <c r="F192" s="373"/>
      <c r="G192" s="373"/>
      <c r="H192" s="373"/>
      <c r="I192" s="373"/>
      <c r="J192" s="373"/>
      <c r="K192" s="374"/>
      <c r="L192" s="198"/>
      <c r="Q192" s="264"/>
      <c r="R192" s="264"/>
    </row>
    <row r="193" spans="2:18" ht="30" customHeight="1">
      <c r="B193" s="197"/>
      <c r="C193" s="243">
        <v>4.0999999999999996</v>
      </c>
      <c r="D193" s="205"/>
      <c r="E193" s="205"/>
      <c r="F193" s="205"/>
      <c r="G193" s="152" t="s">
        <v>37</v>
      </c>
      <c r="H193" s="158" t="s">
        <v>33</v>
      </c>
      <c r="I193" s="160">
        <v>63.180000000000007</v>
      </c>
      <c r="J193" s="334"/>
      <c r="K193" s="355">
        <f t="shared" ref="K193:K195" si="28">ROUND((+I193*J193),0)</f>
        <v>0</v>
      </c>
      <c r="L193" s="198"/>
      <c r="P193" s="264"/>
      <c r="Q193" s="264"/>
      <c r="R193" s="264"/>
    </row>
    <row r="194" spans="2:18" ht="30" customHeight="1">
      <c r="B194" s="197"/>
      <c r="C194" s="136">
        <v>4.2</v>
      </c>
      <c r="D194" s="205"/>
      <c r="E194" s="205"/>
      <c r="F194" s="205"/>
      <c r="G194" s="152" t="s">
        <v>38</v>
      </c>
      <c r="H194" s="158" t="s">
        <v>33</v>
      </c>
      <c r="I194" s="153">
        <v>24</v>
      </c>
      <c r="J194" s="334"/>
      <c r="K194" s="355">
        <f t="shared" si="28"/>
        <v>0</v>
      </c>
      <c r="L194" s="198"/>
      <c r="P194" s="264"/>
      <c r="Q194" s="264"/>
      <c r="R194" s="264"/>
    </row>
    <row r="195" spans="2:18" ht="30" customHeight="1">
      <c r="B195" s="197"/>
      <c r="C195" s="136">
        <v>4.4000000000000004</v>
      </c>
      <c r="D195" s="205"/>
      <c r="E195" s="205"/>
      <c r="F195" s="205"/>
      <c r="G195" s="161" t="s">
        <v>119</v>
      </c>
      <c r="H195" s="158" t="s">
        <v>33</v>
      </c>
      <c r="I195" s="153">
        <v>43.92</v>
      </c>
      <c r="J195" s="334"/>
      <c r="K195" s="355">
        <f t="shared" si="28"/>
        <v>0</v>
      </c>
      <c r="L195" s="198"/>
      <c r="P195" s="264"/>
      <c r="Q195" s="264"/>
      <c r="R195" s="264"/>
    </row>
    <row r="196" spans="2:18" ht="30" customHeight="1" thickBot="1">
      <c r="B196" s="197"/>
      <c r="C196" s="206" t="s">
        <v>23</v>
      </c>
      <c r="D196" s="215"/>
      <c r="E196" s="215"/>
      <c r="F196" s="215"/>
      <c r="G196" s="142"/>
      <c r="H196" s="207"/>
      <c r="I196" s="139"/>
      <c r="J196" s="303"/>
      <c r="K196" s="356">
        <f>SUM(K193:K195)</f>
        <v>0</v>
      </c>
      <c r="L196" s="198"/>
      <c r="P196" s="264"/>
      <c r="Q196" s="264"/>
      <c r="R196" s="264"/>
    </row>
    <row r="197" spans="2:18" ht="30" customHeight="1" thickBot="1">
      <c r="B197" s="197"/>
      <c r="C197" s="211">
        <v>5</v>
      </c>
      <c r="D197" s="373" t="s">
        <v>43</v>
      </c>
      <c r="E197" s="373"/>
      <c r="F197" s="373"/>
      <c r="G197" s="373"/>
      <c r="H197" s="373"/>
      <c r="I197" s="373"/>
      <c r="J197" s="373"/>
      <c r="K197" s="374"/>
      <c r="L197" s="198"/>
      <c r="Q197" s="264"/>
      <c r="R197" s="264"/>
    </row>
    <row r="198" spans="2:18" ht="30" customHeight="1">
      <c r="B198" s="197"/>
      <c r="C198" s="244">
        <v>5.0999999999999996</v>
      </c>
      <c r="D198" s="205"/>
      <c r="E198" s="205"/>
      <c r="F198" s="205"/>
      <c r="G198" s="152" t="s">
        <v>44</v>
      </c>
      <c r="H198" s="158" t="s">
        <v>45</v>
      </c>
      <c r="I198" s="156">
        <v>3929.53581318851</v>
      </c>
      <c r="J198" s="334"/>
      <c r="K198" s="353">
        <f t="shared" ref="K198" si="29">ROUND((+I198*J198),0)</f>
        <v>0</v>
      </c>
      <c r="L198" s="198"/>
      <c r="P198" s="264"/>
      <c r="Q198" s="264"/>
      <c r="R198" s="264"/>
    </row>
    <row r="199" spans="2:18" ht="30" customHeight="1" thickBot="1">
      <c r="B199" s="197"/>
      <c r="C199" s="206" t="s">
        <v>23</v>
      </c>
      <c r="D199" s="215"/>
      <c r="E199" s="215"/>
      <c r="F199" s="215"/>
      <c r="G199" s="142"/>
      <c r="H199" s="207"/>
      <c r="I199" s="139"/>
      <c r="J199" s="303"/>
      <c r="K199" s="354">
        <f>SUM(K198:K198)</f>
        <v>0</v>
      </c>
      <c r="L199" s="198"/>
      <c r="P199" s="264"/>
      <c r="Q199" s="264"/>
      <c r="R199" s="264"/>
    </row>
    <row r="200" spans="2:18" ht="30" customHeight="1" thickBot="1">
      <c r="B200" s="197"/>
      <c r="C200" s="211">
        <v>6</v>
      </c>
      <c r="D200" s="373" t="s">
        <v>46</v>
      </c>
      <c r="E200" s="373"/>
      <c r="F200" s="373"/>
      <c r="G200" s="373"/>
      <c r="H200" s="373"/>
      <c r="I200" s="373"/>
      <c r="J200" s="373"/>
      <c r="K200" s="374"/>
      <c r="L200" s="198"/>
      <c r="Q200" s="264"/>
      <c r="R200" s="264"/>
    </row>
    <row r="201" spans="2:18" ht="30" customHeight="1">
      <c r="B201" s="197"/>
      <c r="C201" s="243">
        <v>6.1</v>
      </c>
      <c r="D201" s="205"/>
      <c r="E201" s="205"/>
      <c r="F201" s="205"/>
      <c r="G201" s="161" t="s">
        <v>47</v>
      </c>
      <c r="H201" s="158" t="s">
        <v>21</v>
      </c>
      <c r="I201" s="153">
        <v>184.10999999999999</v>
      </c>
      <c r="J201" s="334"/>
      <c r="K201" s="355">
        <f t="shared" ref="K201:K203" si="30">ROUND((+I201*J201),0)</f>
        <v>0</v>
      </c>
      <c r="L201" s="198"/>
      <c r="P201" s="264"/>
      <c r="Q201" s="264"/>
      <c r="R201" s="264"/>
    </row>
    <row r="202" spans="2:18" ht="30" customHeight="1">
      <c r="B202" s="197"/>
      <c r="C202" s="216">
        <v>6.2</v>
      </c>
      <c r="D202" s="254"/>
      <c r="E202" s="254"/>
      <c r="F202" s="254"/>
      <c r="G202" s="180" t="s">
        <v>112</v>
      </c>
      <c r="H202" s="255" t="s">
        <v>33</v>
      </c>
      <c r="I202" s="297">
        <v>48</v>
      </c>
      <c r="J202" s="337"/>
      <c r="K202" s="355">
        <f t="shared" si="30"/>
        <v>0</v>
      </c>
      <c r="L202" s="198"/>
      <c r="P202" s="264"/>
      <c r="Q202" s="264"/>
      <c r="R202" s="264"/>
    </row>
    <row r="203" spans="2:18" ht="44.25" customHeight="1">
      <c r="B203" s="197"/>
      <c r="C203" s="136">
        <v>6.3</v>
      </c>
      <c r="D203" s="205"/>
      <c r="E203" s="205"/>
      <c r="F203" s="205"/>
      <c r="G203" s="295" t="s">
        <v>49</v>
      </c>
      <c r="H203" s="133" t="s">
        <v>33</v>
      </c>
      <c r="I203" s="296">
        <v>16.28</v>
      </c>
      <c r="J203" s="334"/>
      <c r="K203" s="355">
        <f t="shared" si="30"/>
        <v>0</v>
      </c>
      <c r="L203" s="198"/>
      <c r="P203" s="264"/>
      <c r="Q203" s="264"/>
      <c r="R203" s="264"/>
    </row>
    <row r="204" spans="2:18" ht="30" customHeight="1" thickBot="1">
      <c r="B204" s="197"/>
      <c r="C204" s="206" t="s">
        <v>23</v>
      </c>
      <c r="D204" s="217"/>
      <c r="E204" s="217"/>
      <c r="F204" s="217"/>
      <c r="G204" s="218"/>
      <c r="H204" s="219"/>
      <c r="I204" s="148"/>
      <c r="J204" s="305"/>
      <c r="K204" s="362">
        <f>SUM(K201:K203)</f>
        <v>0</v>
      </c>
      <c r="L204" s="198"/>
      <c r="P204" s="264"/>
      <c r="Q204" s="264"/>
      <c r="R204" s="264"/>
    </row>
    <row r="205" spans="2:18" ht="30" customHeight="1" thickBot="1">
      <c r="B205" s="197"/>
      <c r="C205" s="211">
        <v>7</v>
      </c>
      <c r="D205" s="373" t="s">
        <v>50</v>
      </c>
      <c r="E205" s="373"/>
      <c r="F205" s="373"/>
      <c r="G205" s="373"/>
      <c r="H205" s="373"/>
      <c r="I205" s="373"/>
      <c r="J205" s="373"/>
      <c r="K205" s="374"/>
      <c r="L205" s="198"/>
      <c r="Q205" s="264"/>
      <c r="R205" s="264"/>
    </row>
    <row r="206" spans="2:18" ht="30" customHeight="1">
      <c r="B206" s="197"/>
      <c r="C206" s="246">
        <v>7.1</v>
      </c>
      <c r="D206" s="205"/>
      <c r="E206" s="205"/>
      <c r="F206" s="205"/>
      <c r="G206" s="220" t="s">
        <v>51</v>
      </c>
      <c r="H206" s="158" t="s">
        <v>21</v>
      </c>
      <c r="I206" s="134">
        <v>206.95750000000001</v>
      </c>
      <c r="J206" s="334"/>
      <c r="K206" s="355">
        <f t="shared" ref="K206:K207" si="31">ROUND((+I206*J206),0)</f>
        <v>0</v>
      </c>
      <c r="L206" s="198"/>
      <c r="P206" s="264"/>
      <c r="Q206" s="264"/>
      <c r="R206" s="264"/>
    </row>
    <row r="207" spans="2:18" ht="30" customHeight="1">
      <c r="B207" s="197"/>
      <c r="C207" s="157">
        <v>7.3</v>
      </c>
      <c r="D207" s="205"/>
      <c r="E207" s="205"/>
      <c r="F207" s="205"/>
      <c r="G207" s="220" t="s">
        <v>53</v>
      </c>
      <c r="H207" s="158" t="s">
        <v>33</v>
      </c>
      <c r="I207" s="134">
        <v>125</v>
      </c>
      <c r="J207" s="334"/>
      <c r="K207" s="355">
        <f t="shared" si="31"/>
        <v>0</v>
      </c>
      <c r="L207" s="198"/>
      <c r="P207" s="264"/>
      <c r="Q207" s="264"/>
      <c r="R207" s="264"/>
    </row>
    <row r="208" spans="2:18" ht="30" customHeight="1" thickBot="1">
      <c r="B208" s="197"/>
      <c r="C208" s="206" t="s">
        <v>23</v>
      </c>
      <c r="D208" s="217"/>
      <c r="E208" s="217"/>
      <c r="F208" s="217"/>
      <c r="G208" s="218"/>
      <c r="H208" s="219"/>
      <c r="I208" s="109"/>
      <c r="J208" s="305"/>
      <c r="K208" s="356">
        <f>SUM(K206:K207)</f>
        <v>0</v>
      </c>
      <c r="L208" s="198"/>
      <c r="P208" s="264"/>
      <c r="Q208" s="264"/>
      <c r="R208" s="264"/>
    </row>
    <row r="209" spans="2:18" ht="30" customHeight="1" thickBot="1">
      <c r="B209" s="197"/>
      <c r="C209" s="211">
        <v>8</v>
      </c>
      <c r="D209" s="373" t="s">
        <v>54</v>
      </c>
      <c r="E209" s="373"/>
      <c r="F209" s="373"/>
      <c r="G209" s="373"/>
      <c r="H209" s="373"/>
      <c r="I209" s="373"/>
      <c r="J209" s="373"/>
      <c r="K209" s="374"/>
      <c r="L209" s="198"/>
      <c r="Q209" s="264"/>
      <c r="R209" s="264"/>
    </row>
    <row r="210" spans="2:18" ht="30" customHeight="1">
      <c r="B210" s="197"/>
      <c r="C210" s="243">
        <v>8.1</v>
      </c>
      <c r="D210" s="205"/>
      <c r="E210" s="205"/>
      <c r="F210" s="205"/>
      <c r="G210" s="152" t="s">
        <v>55</v>
      </c>
      <c r="H210" s="158" t="s">
        <v>21</v>
      </c>
      <c r="I210" s="134">
        <v>167.01300000000003</v>
      </c>
      <c r="J210" s="334"/>
      <c r="K210" s="355">
        <f t="shared" ref="K210:K214" si="32">ROUND((+I210*J210),0)</f>
        <v>0</v>
      </c>
      <c r="L210" s="198"/>
      <c r="P210" s="264"/>
      <c r="Q210" s="264"/>
      <c r="R210" s="264"/>
    </row>
    <row r="211" spans="2:18" ht="30" customHeight="1">
      <c r="B211" s="197"/>
      <c r="C211" s="136">
        <v>8.1999999999999993</v>
      </c>
      <c r="D211" s="205"/>
      <c r="E211" s="205"/>
      <c r="F211" s="205"/>
      <c r="G211" s="152" t="s">
        <v>56</v>
      </c>
      <c r="H211" s="158" t="s">
        <v>33</v>
      </c>
      <c r="I211" s="134">
        <v>14.46</v>
      </c>
      <c r="J211" s="334"/>
      <c r="K211" s="355">
        <f t="shared" si="32"/>
        <v>0</v>
      </c>
      <c r="L211" s="198"/>
      <c r="P211" s="264"/>
      <c r="Q211" s="264"/>
      <c r="R211" s="264"/>
    </row>
    <row r="212" spans="2:18" ht="30" customHeight="1">
      <c r="B212" s="197"/>
      <c r="C212" s="136">
        <v>8.3000000000000007</v>
      </c>
      <c r="D212" s="205"/>
      <c r="E212" s="205"/>
      <c r="F212" s="205"/>
      <c r="G212" s="152" t="s">
        <v>57</v>
      </c>
      <c r="H212" s="158" t="s">
        <v>33</v>
      </c>
      <c r="I212" s="134">
        <v>156.85999999999999</v>
      </c>
      <c r="J212" s="334"/>
      <c r="K212" s="355">
        <f t="shared" si="32"/>
        <v>0</v>
      </c>
      <c r="L212" s="198"/>
      <c r="P212" s="264"/>
      <c r="Q212" s="264"/>
      <c r="R212" s="264"/>
    </row>
    <row r="213" spans="2:18" ht="30" customHeight="1">
      <c r="B213" s="197"/>
      <c r="C213" s="216">
        <v>8.4</v>
      </c>
      <c r="D213" s="205"/>
      <c r="E213" s="205"/>
      <c r="F213" s="205"/>
      <c r="G213" s="163" t="s">
        <v>58</v>
      </c>
      <c r="H213" s="158" t="s">
        <v>45</v>
      </c>
      <c r="I213" s="134">
        <v>1391.9056200000002</v>
      </c>
      <c r="J213" s="334"/>
      <c r="K213" s="355">
        <f t="shared" si="32"/>
        <v>0</v>
      </c>
      <c r="L213" s="198"/>
      <c r="P213" s="264"/>
      <c r="Q213" s="264"/>
      <c r="R213" s="264"/>
    </row>
    <row r="214" spans="2:18" ht="30" customHeight="1">
      <c r="B214" s="197"/>
      <c r="C214" s="157">
        <v>8.6</v>
      </c>
      <c r="D214" s="205"/>
      <c r="E214" s="205"/>
      <c r="F214" s="205"/>
      <c r="G214" s="163" t="s">
        <v>60</v>
      </c>
      <c r="H214" s="158" t="s">
        <v>21</v>
      </c>
      <c r="I214" s="134">
        <v>116.73</v>
      </c>
      <c r="J214" s="334"/>
      <c r="K214" s="355">
        <f t="shared" si="32"/>
        <v>0</v>
      </c>
      <c r="L214" s="198"/>
      <c r="P214" s="264"/>
      <c r="Q214" s="264"/>
      <c r="R214" s="264"/>
    </row>
    <row r="215" spans="2:18" ht="30" customHeight="1" thickBot="1">
      <c r="B215" s="197"/>
      <c r="C215" s="206" t="s">
        <v>23</v>
      </c>
      <c r="D215" s="217"/>
      <c r="E215" s="217"/>
      <c r="F215" s="217"/>
      <c r="G215" s="218"/>
      <c r="H215" s="219"/>
      <c r="I215" s="109"/>
      <c r="J215" s="305"/>
      <c r="K215" s="356">
        <f>SUM(K210:K214)</f>
        <v>0</v>
      </c>
      <c r="L215" s="198"/>
      <c r="P215" s="264"/>
      <c r="Q215" s="264"/>
      <c r="R215" s="264"/>
    </row>
    <row r="216" spans="2:18" ht="30" customHeight="1" thickBot="1">
      <c r="B216" s="197"/>
      <c r="C216" s="211">
        <v>9</v>
      </c>
      <c r="D216" s="373" t="s">
        <v>61</v>
      </c>
      <c r="E216" s="373"/>
      <c r="F216" s="373"/>
      <c r="G216" s="373"/>
      <c r="H216" s="373"/>
      <c r="I216" s="373"/>
      <c r="J216" s="373"/>
      <c r="K216" s="374"/>
      <c r="L216" s="198"/>
      <c r="Q216" s="264"/>
      <c r="R216" s="264"/>
    </row>
    <row r="217" spans="2:18" ht="30" customHeight="1">
      <c r="B217" s="197"/>
      <c r="C217" s="247">
        <v>9.1</v>
      </c>
      <c r="D217" s="205"/>
      <c r="E217" s="205"/>
      <c r="F217" s="205"/>
      <c r="G217" s="152" t="s">
        <v>113</v>
      </c>
      <c r="H217" s="158" t="s">
        <v>21</v>
      </c>
      <c r="I217" s="134">
        <v>123.18539999999999</v>
      </c>
      <c r="J217" s="339"/>
      <c r="K217" s="355">
        <f t="shared" ref="K217:K220" si="33">ROUND((+I217*J217),0)</f>
        <v>0</v>
      </c>
      <c r="L217" s="198"/>
      <c r="P217" s="264"/>
      <c r="Q217" s="264"/>
      <c r="R217" s="264"/>
    </row>
    <row r="218" spans="2:18" ht="30" customHeight="1">
      <c r="B218" s="197"/>
      <c r="C218" s="248">
        <v>9.1999999999999993</v>
      </c>
      <c r="D218" s="205"/>
      <c r="E218" s="205"/>
      <c r="F218" s="205"/>
      <c r="G218" s="152" t="s">
        <v>63</v>
      </c>
      <c r="H218" s="158" t="s">
        <v>21</v>
      </c>
      <c r="I218" s="134">
        <v>123.18539999999999</v>
      </c>
      <c r="J218" s="339"/>
      <c r="K218" s="355">
        <f t="shared" si="33"/>
        <v>0</v>
      </c>
      <c r="L218" s="198"/>
      <c r="P218" s="264"/>
      <c r="Q218" s="264"/>
      <c r="R218" s="264"/>
    </row>
    <row r="219" spans="2:18" ht="30" customHeight="1">
      <c r="B219" s="197"/>
      <c r="C219" s="136">
        <v>9.3000000000000007</v>
      </c>
      <c r="D219" s="205"/>
      <c r="E219" s="205"/>
      <c r="F219" s="205"/>
      <c r="G219" s="152" t="s">
        <v>64</v>
      </c>
      <c r="H219" s="158" t="s">
        <v>21</v>
      </c>
      <c r="I219" s="134">
        <v>123.18539999999999</v>
      </c>
      <c r="J219" s="339"/>
      <c r="K219" s="355">
        <f t="shared" si="33"/>
        <v>0</v>
      </c>
      <c r="L219" s="198"/>
      <c r="P219" s="264"/>
      <c r="Q219" s="264"/>
      <c r="R219" s="264"/>
    </row>
    <row r="220" spans="2:18" ht="30" customHeight="1">
      <c r="B220" s="197"/>
      <c r="C220" s="136">
        <v>9.4</v>
      </c>
      <c r="D220" s="205"/>
      <c r="E220" s="205"/>
      <c r="F220" s="205"/>
      <c r="G220" s="152" t="s">
        <v>65</v>
      </c>
      <c r="H220" s="158" t="s">
        <v>33</v>
      </c>
      <c r="I220" s="134">
        <v>63.679999999999993</v>
      </c>
      <c r="J220" s="339"/>
      <c r="K220" s="355">
        <f t="shared" si="33"/>
        <v>0</v>
      </c>
      <c r="L220" s="198"/>
      <c r="P220" s="264"/>
      <c r="Q220" s="264"/>
      <c r="R220" s="264"/>
    </row>
    <row r="221" spans="2:18" ht="30" customHeight="1" thickBot="1">
      <c r="B221" s="197"/>
      <c r="C221" s="206" t="s">
        <v>23</v>
      </c>
      <c r="D221" s="217"/>
      <c r="E221" s="217"/>
      <c r="F221" s="217"/>
      <c r="G221" s="218"/>
      <c r="H221" s="219"/>
      <c r="I221" s="109"/>
      <c r="J221" s="305"/>
      <c r="K221" s="356">
        <f>SUM(K217:K220)</f>
        <v>0</v>
      </c>
      <c r="L221" s="198"/>
      <c r="P221" s="264"/>
      <c r="Q221" s="264"/>
      <c r="R221" s="264"/>
    </row>
    <row r="222" spans="2:18" ht="30" customHeight="1">
      <c r="B222" s="197"/>
      <c r="C222" s="223">
        <v>10</v>
      </c>
      <c r="D222" s="375" t="s">
        <v>68</v>
      </c>
      <c r="E222" s="375"/>
      <c r="F222" s="375"/>
      <c r="G222" s="375"/>
      <c r="H222" s="375"/>
      <c r="I222" s="375"/>
      <c r="J222" s="375"/>
      <c r="K222" s="376"/>
      <c r="L222" s="198"/>
      <c r="Q222" s="264"/>
      <c r="R222" s="264"/>
    </row>
    <row r="223" spans="2:18" ht="30" customHeight="1">
      <c r="B223" s="197"/>
      <c r="C223" s="243">
        <v>10.1</v>
      </c>
      <c r="D223" s="224"/>
      <c r="E223" s="224"/>
      <c r="F223" s="224"/>
      <c r="G223" s="152" t="s">
        <v>69</v>
      </c>
      <c r="H223" s="158" t="s">
        <v>21</v>
      </c>
      <c r="I223" s="328">
        <v>19.580400000000001</v>
      </c>
      <c r="J223" s="338"/>
      <c r="K223" s="357">
        <f t="shared" ref="K223:K226" si="34">ROUND((+I223*J223),0)</f>
        <v>0</v>
      </c>
      <c r="L223" s="198"/>
      <c r="P223" s="264"/>
      <c r="Q223" s="264"/>
      <c r="R223" s="264"/>
    </row>
    <row r="224" spans="2:18" ht="69.75" customHeight="1">
      <c r="B224" s="197"/>
      <c r="C224" s="136">
        <v>10.199999999999999</v>
      </c>
      <c r="D224" s="224"/>
      <c r="E224" s="224"/>
      <c r="F224" s="224"/>
      <c r="G224" s="152" t="s">
        <v>70</v>
      </c>
      <c r="H224" s="158" t="s">
        <v>71</v>
      </c>
      <c r="I224" s="328">
        <v>4</v>
      </c>
      <c r="J224" s="338"/>
      <c r="K224" s="357">
        <f t="shared" si="34"/>
        <v>0</v>
      </c>
      <c r="L224" s="198"/>
      <c r="P224" s="264"/>
      <c r="Q224" s="264"/>
      <c r="R224" s="264"/>
    </row>
    <row r="225" spans="2:18" ht="30" customHeight="1">
      <c r="B225" s="197"/>
      <c r="C225" s="136">
        <v>10.3</v>
      </c>
      <c r="D225" s="224"/>
      <c r="E225" s="224"/>
      <c r="F225" s="224"/>
      <c r="G225" s="152" t="s">
        <v>72</v>
      </c>
      <c r="H225" s="158" t="s">
        <v>21</v>
      </c>
      <c r="I225" s="328">
        <v>8.7074999999999996</v>
      </c>
      <c r="J225" s="338"/>
      <c r="K225" s="357">
        <f t="shared" si="34"/>
        <v>0</v>
      </c>
      <c r="L225" s="198"/>
      <c r="P225" s="264"/>
      <c r="Q225" s="264"/>
      <c r="R225" s="264"/>
    </row>
    <row r="226" spans="2:18" ht="30" customHeight="1">
      <c r="B226" s="197"/>
      <c r="C226" s="216">
        <v>10.4</v>
      </c>
      <c r="D226" s="224"/>
      <c r="E226" s="224"/>
      <c r="F226" s="224"/>
      <c r="G226" s="152" t="s">
        <v>73</v>
      </c>
      <c r="H226" s="158" t="s">
        <v>33</v>
      </c>
      <c r="I226" s="328">
        <v>28.92</v>
      </c>
      <c r="J226" s="338"/>
      <c r="K226" s="357">
        <f t="shared" si="34"/>
        <v>0</v>
      </c>
      <c r="L226" s="198"/>
      <c r="P226" s="264"/>
      <c r="Q226" s="264"/>
      <c r="R226" s="264"/>
    </row>
    <row r="227" spans="2:18" ht="30" customHeight="1" thickBot="1">
      <c r="B227" s="197"/>
      <c r="C227" s="228" t="s">
        <v>23</v>
      </c>
      <c r="D227" s="229"/>
      <c r="E227" s="229"/>
      <c r="F227" s="229"/>
      <c r="G227" s="230"/>
      <c r="H227" s="231"/>
      <c r="I227" s="135"/>
      <c r="J227" s="306"/>
      <c r="K227" s="356">
        <f>SUM(K223:K226)</f>
        <v>0</v>
      </c>
      <c r="L227" s="198"/>
      <c r="P227" s="264"/>
      <c r="Q227" s="264"/>
      <c r="R227" s="264"/>
    </row>
    <row r="228" spans="2:18" ht="30" customHeight="1" thickBot="1">
      <c r="B228" s="197"/>
      <c r="C228" s="232">
        <v>11</v>
      </c>
      <c r="D228" s="377" t="s">
        <v>75</v>
      </c>
      <c r="E228" s="377"/>
      <c r="F228" s="377"/>
      <c r="G228" s="377"/>
      <c r="H228" s="377"/>
      <c r="I228" s="377"/>
      <c r="J228" s="377"/>
      <c r="K228" s="378"/>
      <c r="L228" s="198"/>
      <c r="Q228" s="264"/>
      <c r="R228" s="264"/>
    </row>
    <row r="229" spans="2:18" ht="30" customHeight="1">
      <c r="B229" s="197"/>
      <c r="C229" s="243">
        <v>11.1</v>
      </c>
      <c r="D229" s="233"/>
      <c r="E229" s="233"/>
      <c r="F229" s="233"/>
      <c r="G229" s="152" t="s">
        <v>76</v>
      </c>
      <c r="H229" s="158" t="s">
        <v>21</v>
      </c>
      <c r="I229" s="138">
        <v>107.4545</v>
      </c>
      <c r="J229" s="334"/>
      <c r="K229" s="355">
        <f t="shared" ref="K229:K231" si="35">ROUND((+I229*J229),0)</f>
        <v>0</v>
      </c>
      <c r="L229" s="198"/>
      <c r="P229" s="264"/>
      <c r="Q229" s="264"/>
      <c r="R229" s="264"/>
    </row>
    <row r="230" spans="2:18" ht="30" customHeight="1">
      <c r="B230" s="197"/>
      <c r="C230" s="136">
        <v>11.2</v>
      </c>
      <c r="D230" s="233"/>
      <c r="E230" s="233"/>
      <c r="F230" s="233"/>
      <c r="G230" s="152" t="s">
        <v>77</v>
      </c>
      <c r="H230" s="158" t="s">
        <v>21</v>
      </c>
      <c r="I230" s="138">
        <v>93.135000000000019</v>
      </c>
      <c r="J230" s="334"/>
      <c r="K230" s="355">
        <f t="shared" si="35"/>
        <v>0</v>
      </c>
      <c r="L230" s="198"/>
      <c r="P230" s="264"/>
      <c r="Q230" s="264"/>
      <c r="R230" s="264"/>
    </row>
    <row r="231" spans="2:18" ht="30" customHeight="1">
      <c r="B231" s="197"/>
      <c r="C231" s="157">
        <v>11.3</v>
      </c>
      <c r="D231" s="233"/>
      <c r="E231" s="233"/>
      <c r="F231" s="233"/>
      <c r="G231" s="161" t="s">
        <v>76</v>
      </c>
      <c r="H231" s="158" t="s">
        <v>33</v>
      </c>
      <c r="I231" s="138">
        <v>125</v>
      </c>
      <c r="J231" s="334"/>
      <c r="K231" s="355">
        <f t="shared" si="35"/>
        <v>0</v>
      </c>
      <c r="L231" s="198"/>
      <c r="P231" s="264"/>
      <c r="Q231" s="264"/>
      <c r="R231" s="264"/>
    </row>
    <row r="232" spans="2:18" ht="30" customHeight="1" thickBot="1">
      <c r="B232" s="197"/>
      <c r="C232" s="228" t="s">
        <v>23</v>
      </c>
      <c r="D232" s="229"/>
      <c r="E232" s="229"/>
      <c r="F232" s="229"/>
      <c r="G232" s="230"/>
      <c r="H232" s="231"/>
      <c r="I232" s="135"/>
      <c r="J232" s="306"/>
      <c r="K232" s="356">
        <f>SUM(K229:K231)</f>
        <v>0</v>
      </c>
      <c r="L232" s="198"/>
      <c r="P232" s="264"/>
      <c r="Q232" s="264"/>
      <c r="R232" s="264"/>
    </row>
    <row r="233" spans="2:18" ht="30" customHeight="1" thickBot="1">
      <c r="B233" s="197"/>
      <c r="C233" s="232">
        <v>12</v>
      </c>
      <c r="D233" s="377" t="s">
        <v>79</v>
      </c>
      <c r="E233" s="377"/>
      <c r="F233" s="377"/>
      <c r="G233" s="377"/>
      <c r="H233" s="377"/>
      <c r="I233" s="377"/>
      <c r="J233" s="377"/>
      <c r="K233" s="378"/>
      <c r="L233" s="198"/>
      <c r="Q233" s="264"/>
      <c r="R233" s="264"/>
    </row>
    <row r="234" spans="2:18" ht="30" customHeight="1">
      <c r="B234" s="197"/>
      <c r="C234" s="243">
        <v>12.1</v>
      </c>
      <c r="D234" s="233"/>
      <c r="E234" s="233"/>
      <c r="F234" s="233"/>
      <c r="G234" s="152" t="s">
        <v>80</v>
      </c>
      <c r="H234" s="158" t="s">
        <v>71</v>
      </c>
      <c r="I234" s="138">
        <v>7</v>
      </c>
      <c r="J234" s="334"/>
      <c r="K234" s="355">
        <f t="shared" ref="K234:K239" si="36">ROUND((+I234*J234),0)</f>
        <v>0</v>
      </c>
      <c r="L234" s="198"/>
      <c r="P234" s="264"/>
      <c r="Q234" s="264"/>
      <c r="R234" s="264"/>
    </row>
    <row r="235" spans="2:18" ht="30" customHeight="1">
      <c r="B235" s="197"/>
      <c r="C235" s="136">
        <v>12.3</v>
      </c>
      <c r="D235" s="233"/>
      <c r="E235" s="233"/>
      <c r="F235" s="233"/>
      <c r="G235" s="152" t="s">
        <v>82</v>
      </c>
      <c r="H235" s="158" t="s">
        <v>33</v>
      </c>
      <c r="I235" s="138">
        <v>9.66</v>
      </c>
      <c r="J235" s="334"/>
      <c r="K235" s="355">
        <f t="shared" si="36"/>
        <v>0</v>
      </c>
      <c r="L235" s="198"/>
      <c r="P235" s="264"/>
      <c r="Q235" s="264"/>
      <c r="R235" s="264"/>
    </row>
    <row r="236" spans="2:18" ht="30" customHeight="1">
      <c r="B236" s="197"/>
      <c r="C236" s="136">
        <v>12.4</v>
      </c>
      <c r="D236" s="233"/>
      <c r="E236" s="233"/>
      <c r="F236" s="233"/>
      <c r="G236" s="152" t="s">
        <v>83</v>
      </c>
      <c r="H236" s="158" t="s">
        <v>33</v>
      </c>
      <c r="I236" s="138">
        <v>10.98</v>
      </c>
      <c r="J236" s="334"/>
      <c r="K236" s="355">
        <f t="shared" si="36"/>
        <v>0</v>
      </c>
      <c r="L236" s="198"/>
      <c r="P236" s="264"/>
      <c r="Q236" s="264"/>
      <c r="R236" s="264"/>
    </row>
    <row r="237" spans="2:18" ht="30" customHeight="1">
      <c r="B237" s="197"/>
      <c r="C237" s="136">
        <v>12.8</v>
      </c>
      <c r="D237" s="233"/>
      <c r="E237" s="233"/>
      <c r="F237" s="233"/>
      <c r="G237" s="152" t="s">
        <v>87</v>
      </c>
      <c r="H237" s="158" t="s">
        <v>120</v>
      </c>
      <c r="I237" s="138">
        <v>7</v>
      </c>
      <c r="J237" s="334"/>
      <c r="K237" s="355">
        <f t="shared" si="36"/>
        <v>0</v>
      </c>
      <c r="L237" s="198"/>
      <c r="P237" s="264"/>
      <c r="Q237" s="264"/>
      <c r="R237" s="264"/>
    </row>
    <row r="238" spans="2:18" ht="30" customHeight="1">
      <c r="B238" s="197"/>
      <c r="C238" s="136">
        <v>12.9</v>
      </c>
      <c r="D238" s="233"/>
      <c r="E238" s="233"/>
      <c r="F238" s="233"/>
      <c r="G238" s="152" t="s">
        <v>88</v>
      </c>
      <c r="H238" s="158" t="s">
        <v>33</v>
      </c>
      <c r="I238" s="138">
        <v>15.33</v>
      </c>
      <c r="J238" s="334"/>
      <c r="K238" s="355">
        <f t="shared" si="36"/>
        <v>0</v>
      </c>
      <c r="L238" s="198"/>
      <c r="P238" s="264"/>
      <c r="Q238" s="264"/>
      <c r="R238" s="264"/>
    </row>
    <row r="239" spans="2:18" ht="30" customHeight="1">
      <c r="B239" s="197"/>
      <c r="C239" s="136">
        <v>12.11</v>
      </c>
      <c r="D239" s="233"/>
      <c r="E239" s="233"/>
      <c r="F239" s="233"/>
      <c r="G239" s="165" t="s">
        <v>90</v>
      </c>
      <c r="H239" s="158" t="s">
        <v>33</v>
      </c>
      <c r="I239" s="138">
        <v>9.5200000000000014</v>
      </c>
      <c r="J239" s="334"/>
      <c r="K239" s="355">
        <f t="shared" si="36"/>
        <v>0</v>
      </c>
      <c r="L239" s="198"/>
      <c r="P239" s="264"/>
      <c r="Q239" s="264"/>
      <c r="R239" s="264"/>
    </row>
    <row r="240" spans="2:18" ht="30" customHeight="1" thickBot="1">
      <c r="B240" s="197"/>
      <c r="C240" s="238" t="s">
        <v>23</v>
      </c>
      <c r="D240" s="239"/>
      <c r="E240" s="239"/>
      <c r="F240" s="239"/>
      <c r="G240" s="110"/>
      <c r="H240" s="205"/>
      <c r="I240" s="109"/>
      <c r="J240" s="307"/>
      <c r="K240" s="358">
        <f>SUM(K234:K239)</f>
        <v>0</v>
      </c>
      <c r="L240" s="198"/>
      <c r="P240" s="264"/>
      <c r="Q240" s="264"/>
      <c r="R240" s="264"/>
    </row>
    <row r="241" spans="2:18" ht="30" customHeight="1">
      <c r="B241" s="197"/>
      <c r="C241" s="240">
        <v>13</v>
      </c>
      <c r="D241" s="379" t="s">
        <v>99</v>
      </c>
      <c r="E241" s="379"/>
      <c r="F241" s="379"/>
      <c r="G241" s="379"/>
      <c r="H241" s="379"/>
      <c r="I241" s="379"/>
      <c r="J241" s="379"/>
      <c r="K241" s="380"/>
      <c r="L241" s="198"/>
      <c r="Q241" s="264"/>
      <c r="R241" s="264"/>
    </row>
    <row r="242" spans="2:18" ht="30" customHeight="1">
      <c r="B242" s="197"/>
      <c r="C242" s="136">
        <v>13.6</v>
      </c>
      <c r="D242" s="205"/>
      <c r="E242" s="205"/>
      <c r="F242" s="205"/>
      <c r="G242" s="169" t="s">
        <v>114</v>
      </c>
      <c r="H242" s="133" t="s">
        <v>71</v>
      </c>
      <c r="I242" s="138">
        <v>7</v>
      </c>
      <c r="J242" s="334"/>
      <c r="K242" s="359">
        <f t="shared" ref="K242" si="37">ROUND((+I242*J242),0)</f>
        <v>0</v>
      </c>
      <c r="L242" s="198"/>
      <c r="P242" s="264"/>
      <c r="Q242" s="264"/>
      <c r="R242" s="264"/>
    </row>
    <row r="243" spans="2:18" ht="30" customHeight="1">
      <c r="B243" s="197"/>
      <c r="C243" s="241" t="s">
        <v>23</v>
      </c>
      <c r="D243" s="239"/>
      <c r="E243" s="239"/>
      <c r="F243" s="239"/>
      <c r="G243" s="110"/>
      <c r="H243" s="205"/>
      <c r="I243" s="109"/>
      <c r="J243" s="307"/>
      <c r="K243" s="358">
        <f>SUM(K242:K242)</f>
        <v>0</v>
      </c>
      <c r="L243" s="198"/>
      <c r="P243" s="264"/>
      <c r="Q243" s="264"/>
      <c r="R243" s="264"/>
    </row>
    <row r="244" spans="2:18" ht="30" customHeight="1">
      <c r="B244" s="197"/>
      <c r="C244" s="371" t="s">
        <v>121</v>
      </c>
      <c r="D244" s="372"/>
      <c r="E244" s="372"/>
      <c r="F244" s="372"/>
      <c r="G244" s="372"/>
      <c r="H244" s="372"/>
      <c r="I244" s="372"/>
      <c r="J244" s="372"/>
      <c r="K244" s="360">
        <f>+K243+K240+K232+K227+K221+K215+K208+K199+K196+K191+K181+K185+K204</f>
        <v>0</v>
      </c>
      <c r="L244" s="198"/>
      <c r="N244" s="189">
        <v>334450657.56779999</v>
      </c>
      <c r="O244" s="249">
        <f>+K244-N244</f>
        <v>-334450657.56779999</v>
      </c>
      <c r="P244" s="264"/>
      <c r="Q244" s="264"/>
      <c r="R244" s="264"/>
    </row>
    <row r="245" spans="2:18" ht="30" customHeight="1">
      <c r="B245" s="197"/>
      <c r="C245" s="151" t="s">
        <v>122</v>
      </c>
      <c r="D245" s="381" t="s">
        <v>123</v>
      </c>
      <c r="E245" s="381"/>
      <c r="F245" s="381"/>
      <c r="G245" s="381"/>
      <c r="H245" s="381"/>
      <c r="I245" s="381"/>
      <c r="J245" s="381"/>
      <c r="K245" s="381"/>
      <c r="L245" s="198"/>
      <c r="Q245" s="264"/>
      <c r="R245" s="264"/>
    </row>
    <row r="246" spans="2:18" ht="30" customHeight="1">
      <c r="B246" s="197"/>
      <c r="C246" s="382" t="s">
        <v>19</v>
      </c>
      <c r="D246" s="383"/>
      <c r="E246" s="383"/>
      <c r="F246" s="383"/>
      <c r="G246" s="383"/>
      <c r="H246" s="383"/>
      <c r="I246" s="383"/>
      <c r="J246" s="383"/>
      <c r="K246" s="384"/>
      <c r="L246" s="198"/>
      <c r="Q246" s="264"/>
      <c r="R246" s="264"/>
    </row>
    <row r="247" spans="2:18" ht="30" customHeight="1">
      <c r="B247" s="197"/>
      <c r="C247" s="243">
        <v>1.1000000000000001</v>
      </c>
      <c r="D247" s="226"/>
      <c r="E247" s="226"/>
      <c r="F247" s="226"/>
      <c r="G247" s="341" t="s">
        <v>118</v>
      </c>
      <c r="H247" s="342" t="s">
        <v>21</v>
      </c>
      <c r="I247" s="343">
        <v>203.91549999999998</v>
      </c>
      <c r="J247" s="344"/>
      <c r="K247" s="361">
        <f t="shared" ref="K247:K248" si="38">ROUND((+I247*J247),0)</f>
        <v>0</v>
      </c>
      <c r="L247" s="198"/>
      <c r="P247" s="264"/>
      <c r="Q247" s="264"/>
      <c r="R247" s="264"/>
    </row>
    <row r="248" spans="2:18" ht="30" customHeight="1">
      <c r="B248" s="197"/>
      <c r="C248" s="244">
        <v>1.2</v>
      </c>
      <c r="D248" s="205"/>
      <c r="E248" s="205"/>
      <c r="F248" s="205"/>
      <c r="G248" s="152" t="s">
        <v>109</v>
      </c>
      <c r="H248" s="158" t="s">
        <v>21</v>
      </c>
      <c r="I248" s="153">
        <v>203.91549999999998</v>
      </c>
      <c r="J248" s="336"/>
      <c r="K248" s="361">
        <f t="shared" si="38"/>
        <v>0</v>
      </c>
      <c r="L248" s="198"/>
      <c r="P248" s="264"/>
      <c r="Q248" s="264"/>
      <c r="R248" s="264"/>
    </row>
    <row r="249" spans="2:18" ht="30" customHeight="1" thickBot="1">
      <c r="B249" s="197"/>
      <c r="C249" s="206" t="s">
        <v>23</v>
      </c>
      <c r="D249" s="207"/>
      <c r="E249" s="207"/>
      <c r="F249" s="207"/>
      <c r="G249" s="142"/>
      <c r="H249" s="207"/>
      <c r="I249" s="141"/>
      <c r="J249" s="303"/>
      <c r="K249" s="356">
        <f>SUM(K247:K248)</f>
        <v>0</v>
      </c>
      <c r="L249" s="198"/>
      <c r="P249" s="264"/>
      <c r="Q249" s="264"/>
      <c r="R249" s="264"/>
    </row>
    <row r="250" spans="2:18" ht="30" customHeight="1" thickBot="1">
      <c r="B250" s="197"/>
      <c r="C250" s="208">
        <v>2</v>
      </c>
      <c r="D250" s="373" t="s">
        <v>24</v>
      </c>
      <c r="E250" s="373"/>
      <c r="F250" s="373"/>
      <c r="G250" s="373"/>
      <c r="H250" s="373"/>
      <c r="I250" s="373"/>
      <c r="J250" s="373"/>
      <c r="K250" s="374"/>
      <c r="L250" s="198"/>
      <c r="Q250" s="264"/>
      <c r="R250" s="264"/>
    </row>
    <row r="251" spans="2:18" ht="30" customHeight="1">
      <c r="B251" s="197"/>
      <c r="C251" s="243">
        <v>2.2000000000000002</v>
      </c>
      <c r="D251" s="205"/>
      <c r="E251" s="205"/>
      <c r="F251" s="205"/>
      <c r="G251" s="173" t="s">
        <v>27</v>
      </c>
      <c r="H251" s="251" t="s">
        <v>26</v>
      </c>
      <c r="I251" s="174">
        <v>63.200640000000007</v>
      </c>
      <c r="J251" s="345"/>
      <c r="K251" s="355">
        <f t="shared" ref="K251:K252" si="39">ROUND((+I251*J251),0)</f>
        <v>0</v>
      </c>
      <c r="L251" s="198"/>
      <c r="P251" s="264"/>
      <c r="Q251" s="264"/>
      <c r="R251" s="264"/>
    </row>
    <row r="252" spans="2:18" ht="30" customHeight="1">
      <c r="B252" s="197"/>
      <c r="C252" s="136">
        <v>2.2999999999999998</v>
      </c>
      <c r="D252" s="205"/>
      <c r="E252" s="205"/>
      <c r="F252" s="205"/>
      <c r="G252" s="178" t="s">
        <v>110</v>
      </c>
      <c r="H252" s="133" t="s">
        <v>26</v>
      </c>
      <c r="I252" s="175">
        <v>22.692800000000005</v>
      </c>
      <c r="J252" s="334"/>
      <c r="K252" s="355">
        <f t="shared" si="39"/>
        <v>0</v>
      </c>
      <c r="L252" s="198"/>
      <c r="P252" s="264"/>
      <c r="Q252" s="264"/>
      <c r="R252" s="264"/>
    </row>
    <row r="253" spans="2:18" ht="30" customHeight="1" thickBot="1">
      <c r="B253" s="197"/>
      <c r="C253" s="206" t="s">
        <v>23</v>
      </c>
      <c r="D253" s="209"/>
      <c r="E253" s="210"/>
      <c r="F253" s="209"/>
      <c r="G253" s="209"/>
      <c r="H253" s="209"/>
      <c r="I253" s="139"/>
      <c r="J253" s="300"/>
      <c r="K253" s="356">
        <f>SUM(K251:K252)</f>
        <v>0</v>
      </c>
      <c r="L253" s="198"/>
      <c r="Q253" s="264"/>
      <c r="R253" s="264"/>
    </row>
    <row r="254" spans="2:18" ht="30" customHeight="1" thickBot="1">
      <c r="B254" s="197"/>
      <c r="C254" s="211">
        <v>3</v>
      </c>
      <c r="D254" s="373" t="s">
        <v>30</v>
      </c>
      <c r="E254" s="373"/>
      <c r="F254" s="373"/>
      <c r="G254" s="373"/>
      <c r="H254" s="373"/>
      <c r="I254" s="373"/>
      <c r="J254" s="373"/>
      <c r="K254" s="374"/>
      <c r="L254" s="198"/>
      <c r="Q254" s="264"/>
      <c r="R254" s="264"/>
    </row>
    <row r="255" spans="2:18" ht="30" customHeight="1">
      <c r="B255" s="197"/>
      <c r="C255" s="243">
        <v>3.1</v>
      </c>
      <c r="D255" s="205"/>
      <c r="E255" s="205"/>
      <c r="F255" s="205"/>
      <c r="G255" s="152" t="s">
        <v>31</v>
      </c>
      <c r="H255" s="158" t="s">
        <v>26</v>
      </c>
      <c r="I255" s="156">
        <v>8.4960000000000004</v>
      </c>
      <c r="J255" s="334"/>
      <c r="K255" s="355">
        <f t="shared" ref="K255:K258" si="40">ROUND((+I255*J255),0)</f>
        <v>0</v>
      </c>
      <c r="L255" s="198"/>
      <c r="P255" s="264"/>
      <c r="Q255" s="264"/>
      <c r="R255" s="264"/>
    </row>
    <row r="256" spans="2:18" ht="30" customHeight="1">
      <c r="B256" s="197"/>
      <c r="C256" s="136">
        <v>3.2</v>
      </c>
      <c r="D256" s="212"/>
      <c r="E256" s="212"/>
      <c r="F256" s="212"/>
      <c r="G256" s="152" t="s">
        <v>32</v>
      </c>
      <c r="H256" s="158" t="s">
        <v>33</v>
      </c>
      <c r="I256" s="159">
        <v>61.84</v>
      </c>
      <c r="J256" s="334"/>
      <c r="K256" s="355">
        <f t="shared" si="40"/>
        <v>0</v>
      </c>
      <c r="L256" s="198"/>
      <c r="P256" s="264"/>
      <c r="Q256" s="264"/>
      <c r="R256" s="264"/>
    </row>
    <row r="257" spans="2:18" ht="30" customHeight="1">
      <c r="B257" s="197"/>
      <c r="C257" s="136">
        <v>3.3</v>
      </c>
      <c r="D257" s="205"/>
      <c r="E257" s="205"/>
      <c r="F257" s="205"/>
      <c r="G257" s="152" t="s">
        <v>34</v>
      </c>
      <c r="H257" s="158" t="s">
        <v>21</v>
      </c>
      <c r="I257" s="153">
        <v>24.736000000000001</v>
      </c>
      <c r="J257" s="334"/>
      <c r="K257" s="355">
        <f t="shared" si="40"/>
        <v>0</v>
      </c>
      <c r="L257" s="198"/>
      <c r="P257" s="264"/>
      <c r="Q257" s="264"/>
      <c r="R257" s="264"/>
    </row>
    <row r="258" spans="2:18" ht="30" customHeight="1">
      <c r="B258" s="197"/>
      <c r="C258" s="136">
        <v>3.5</v>
      </c>
      <c r="D258" s="205"/>
      <c r="E258" s="205"/>
      <c r="F258" s="205"/>
      <c r="G258" s="152" t="s">
        <v>35</v>
      </c>
      <c r="H258" s="158" t="s">
        <v>26</v>
      </c>
      <c r="I258" s="156">
        <v>4.2480000000000002</v>
      </c>
      <c r="J258" s="334"/>
      <c r="K258" s="355">
        <f t="shared" si="40"/>
        <v>0</v>
      </c>
      <c r="L258" s="198"/>
      <c r="P258" s="264"/>
      <c r="Q258" s="264"/>
      <c r="R258" s="264"/>
    </row>
    <row r="259" spans="2:18" ht="30" customHeight="1" thickBot="1">
      <c r="B259" s="197"/>
      <c r="C259" s="213" t="s">
        <v>23</v>
      </c>
      <c r="D259" s="214"/>
      <c r="E259" s="214"/>
      <c r="F259" s="214"/>
      <c r="G259" s="143"/>
      <c r="H259" s="214"/>
      <c r="I259" s="139"/>
      <c r="J259" s="304"/>
      <c r="K259" s="356">
        <f>SUM(K255:K258)</f>
        <v>0</v>
      </c>
      <c r="L259" s="198"/>
      <c r="P259" s="264"/>
      <c r="Q259" s="264"/>
      <c r="R259" s="264"/>
    </row>
    <row r="260" spans="2:18" ht="30" customHeight="1" thickBot="1">
      <c r="B260" s="197"/>
      <c r="C260" s="211">
        <v>4</v>
      </c>
      <c r="D260" s="373" t="s">
        <v>36</v>
      </c>
      <c r="E260" s="373"/>
      <c r="F260" s="373"/>
      <c r="G260" s="373"/>
      <c r="H260" s="373"/>
      <c r="I260" s="373"/>
      <c r="J260" s="373"/>
      <c r="K260" s="374"/>
      <c r="L260" s="198"/>
      <c r="Q260" s="264"/>
      <c r="R260" s="264"/>
    </row>
    <row r="261" spans="2:18" ht="30" customHeight="1">
      <c r="B261" s="197"/>
      <c r="C261" s="243">
        <v>4.0999999999999996</v>
      </c>
      <c r="D261" s="205"/>
      <c r="E261" s="205"/>
      <c r="F261" s="205"/>
      <c r="G261" s="152" t="s">
        <v>37</v>
      </c>
      <c r="H261" s="158" t="s">
        <v>33</v>
      </c>
      <c r="I261" s="160">
        <v>61.84</v>
      </c>
      <c r="J261" s="334"/>
      <c r="K261" s="355">
        <f t="shared" ref="K261:K263" si="41">ROUND((+I261*J261),0)</f>
        <v>0</v>
      </c>
      <c r="L261" s="198"/>
      <c r="P261" s="264"/>
      <c r="Q261" s="264"/>
      <c r="R261" s="264"/>
    </row>
    <row r="262" spans="2:18" ht="30" customHeight="1">
      <c r="B262" s="197"/>
      <c r="C262" s="136">
        <v>4.2</v>
      </c>
      <c r="D262" s="205"/>
      <c r="E262" s="205"/>
      <c r="F262" s="205"/>
      <c r="G262" s="152" t="s">
        <v>38</v>
      </c>
      <c r="H262" s="158" t="s">
        <v>33</v>
      </c>
      <c r="I262" s="153">
        <v>30</v>
      </c>
      <c r="J262" s="334"/>
      <c r="K262" s="355">
        <f t="shared" si="41"/>
        <v>0</v>
      </c>
      <c r="L262" s="198"/>
      <c r="P262" s="264"/>
      <c r="Q262" s="264"/>
      <c r="R262" s="264"/>
    </row>
    <row r="263" spans="2:18" ht="30" customHeight="1">
      <c r="B263" s="197"/>
      <c r="C263" s="136">
        <v>4.4000000000000004</v>
      </c>
      <c r="D263" s="205"/>
      <c r="E263" s="205"/>
      <c r="F263" s="205"/>
      <c r="G263" s="161" t="s">
        <v>119</v>
      </c>
      <c r="H263" s="158" t="s">
        <v>33</v>
      </c>
      <c r="I263" s="153">
        <v>61.839999999999996</v>
      </c>
      <c r="J263" s="334"/>
      <c r="K263" s="355">
        <f t="shared" si="41"/>
        <v>0</v>
      </c>
      <c r="L263" s="198"/>
      <c r="P263" s="264"/>
      <c r="Q263" s="264"/>
      <c r="R263" s="264"/>
    </row>
    <row r="264" spans="2:18" ht="30" customHeight="1" thickBot="1">
      <c r="B264" s="197"/>
      <c r="C264" s="206" t="s">
        <v>23</v>
      </c>
      <c r="D264" s="215"/>
      <c r="E264" s="215"/>
      <c r="F264" s="215"/>
      <c r="G264" s="142"/>
      <c r="H264" s="207"/>
      <c r="I264" s="139"/>
      <c r="J264" s="303"/>
      <c r="K264" s="356">
        <f>SUM(K261:K263)</f>
        <v>0</v>
      </c>
      <c r="L264" s="198"/>
      <c r="P264" s="264"/>
      <c r="Q264" s="264"/>
      <c r="R264" s="264"/>
    </row>
    <row r="265" spans="2:18" ht="30" customHeight="1" thickBot="1">
      <c r="B265" s="197"/>
      <c r="C265" s="211">
        <v>5</v>
      </c>
      <c r="D265" s="373" t="s">
        <v>43</v>
      </c>
      <c r="E265" s="373"/>
      <c r="F265" s="373"/>
      <c r="G265" s="373"/>
      <c r="H265" s="373"/>
      <c r="I265" s="373"/>
      <c r="J265" s="373"/>
      <c r="K265" s="374"/>
      <c r="L265" s="198"/>
      <c r="Q265" s="264"/>
      <c r="R265" s="264"/>
    </row>
    <row r="266" spans="2:18" ht="30" customHeight="1">
      <c r="B266" s="197"/>
      <c r="C266" s="244">
        <v>5.0999999999999996</v>
      </c>
      <c r="D266" s="205"/>
      <c r="E266" s="205"/>
      <c r="F266" s="205"/>
      <c r="G266" s="152" t="s">
        <v>44</v>
      </c>
      <c r="H266" s="158" t="s">
        <v>45</v>
      </c>
      <c r="I266" s="156">
        <v>3918.3244999999993</v>
      </c>
      <c r="J266" s="334"/>
      <c r="K266" s="355">
        <f t="shared" ref="K266" si="42">ROUND((+I266*J266),0)</f>
        <v>0</v>
      </c>
      <c r="L266" s="198"/>
      <c r="P266" s="264"/>
      <c r="Q266" s="264"/>
      <c r="R266" s="264"/>
    </row>
    <row r="267" spans="2:18" ht="30" customHeight="1" thickBot="1">
      <c r="B267" s="197"/>
      <c r="C267" s="206" t="s">
        <v>23</v>
      </c>
      <c r="D267" s="215"/>
      <c r="E267" s="215"/>
      <c r="F267" s="215"/>
      <c r="G267" s="142"/>
      <c r="H267" s="207"/>
      <c r="I267" s="139"/>
      <c r="J267" s="303"/>
      <c r="K267" s="356">
        <f>SUM(K266:K266)</f>
        <v>0</v>
      </c>
      <c r="L267" s="198"/>
      <c r="Q267" s="264"/>
      <c r="R267" s="264"/>
    </row>
    <row r="268" spans="2:18" ht="30" customHeight="1" thickBot="1">
      <c r="B268" s="197"/>
      <c r="C268" s="211">
        <v>6</v>
      </c>
      <c r="D268" s="373" t="s">
        <v>46</v>
      </c>
      <c r="E268" s="373"/>
      <c r="F268" s="373"/>
      <c r="G268" s="373"/>
      <c r="H268" s="373"/>
      <c r="I268" s="373"/>
      <c r="J268" s="373"/>
      <c r="K268" s="374"/>
      <c r="L268" s="198"/>
      <c r="Q268" s="264"/>
      <c r="R268" s="264"/>
    </row>
    <row r="269" spans="2:18" ht="30" customHeight="1">
      <c r="B269" s="197"/>
      <c r="C269" s="243">
        <v>6.1</v>
      </c>
      <c r="D269" s="205"/>
      <c r="E269" s="205"/>
      <c r="F269" s="205"/>
      <c r="G269" s="161" t="s">
        <v>47</v>
      </c>
      <c r="H269" s="158" t="s">
        <v>21</v>
      </c>
      <c r="I269" s="153">
        <v>397.83000000000004</v>
      </c>
      <c r="J269" s="334"/>
      <c r="K269" s="355">
        <f t="shared" ref="K269:K271" si="43">ROUND((+I269*J269),0)</f>
        <v>0</v>
      </c>
      <c r="L269" s="198"/>
      <c r="P269" s="264"/>
      <c r="Q269" s="264"/>
      <c r="R269" s="264"/>
    </row>
    <row r="270" spans="2:18" ht="30" customHeight="1">
      <c r="B270" s="197"/>
      <c r="C270" s="216">
        <v>6.2</v>
      </c>
      <c r="D270" s="205"/>
      <c r="E270" s="205"/>
      <c r="F270" s="205"/>
      <c r="G270" s="152" t="s">
        <v>112</v>
      </c>
      <c r="H270" s="158" t="s">
        <v>33</v>
      </c>
      <c r="I270" s="153">
        <v>72</v>
      </c>
      <c r="J270" s="334"/>
      <c r="K270" s="355">
        <f t="shared" si="43"/>
        <v>0</v>
      </c>
      <c r="L270" s="198"/>
      <c r="P270" s="264"/>
      <c r="Q270" s="264"/>
      <c r="R270" s="264"/>
    </row>
    <row r="271" spans="2:18" ht="30" customHeight="1">
      <c r="B271" s="197"/>
      <c r="C271" s="136">
        <v>6.3</v>
      </c>
      <c r="D271" s="205"/>
      <c r="E271" s="205"/>
      <c r="F271" s="205"/>
      <c r="G271" s="318" t="s">
        <v>49</v>
      </c>
      <c r="H271" s="319" t="s">
        <v>33</v>
      </c>
      <c r="I271" s="162">
        <v>23.68</v>
      </c>
      <c r="J271" s="334"/>
      <c r="K271" s="355">
        <f t="shared" si="43"/>
        <v>0</v>
      </c>
      <c r="L271" s="198"/>
      <c r="P271" s="264"/>
      <c r="Q271" s="264"/>
      <c r="R271" s="264"/>
    </row>
    <row r="272" spans="2:18" ht="30" customHeight="1" thickBot="1">
      <c r="B272" s="197"/>
      <c r="C272" s="206" t="s">
        <v>23</v>
      </c>
      <c r="D272" s="217"/>
      <c r="E272" s="217"/>
      <c r="F272" s="217"/>
      <c r="G272" s="218"/>
      <c r="H272" s="219"/>
      <c r="I272" s="109"/>
      <c r="J272" s="305"/>
      <c r="K272" s="356">
        <f>SUM(K269:K271)</f>
        <v>0</v>
      </c>
      <c r="L272" s="198"/>
      <c r="P272" s="264"/>
      <c r="Q272" s="264"/>
      <c r="R272" s="264"/>
    </row>
    <row r="273" spans="2:18" ht="30" customHeight="1" thickBot="1">
      <c r="B273" s="197"/>
      <c r="C273" s="211">
        <v>7</v>
      </c>
      <c r="D273" s="373" t="s">
        <v>50</v>
      </c>
      <c r="E273" s="373"/>
      <c r="F273" s="373"/>
      <c r="G273" s="373"/>
      <c r="H273" s="373"/>
      <c r="I273" s="373"/>
      <c r="J273" s="373"/>
      <c r="K273" s="374"/>
      <c r="L273" s="198"/>
      <c r="Q273" s="264"/>
      <c r="R273" s="264"/>
    </row>
    <row r="274" spans="2:18" ht="30" customHeight="1">
      <c r="B274" s="197"/>
      <c r="C274" s="246">
        <v>7.1</v>
      </c>
      <c r="D274" s="205"/>
      <c r="E274" s="205"/>
      <c r="F274" s="205"/>
      <c r="G274" s="220" t="s">
        <v>51</v>
      </c>
      <c r="H274" s="158" t="s">
        <v>21</v>
      </c>
      <c r="I274" s="134">
        <v>397.83000000000004</v>
      </c>
      <c r="J274" s="334"/>
      <c r="K274" s="355">
        <f t="shared" ref="K274:K275" si="44">ROUND((+I274*J274),0)</f>
        <v>0</v>
      </c>
      <c r="L274" s="198"/>
      <c r="P274" s="264"/>
      <c r="Q274" s="264"/>
      <c r="R274" s="264"/>
    </row>
    <row r="275" spans="2:18" ht="30" customHeight="1">
      <c r="B275" s="197"/>
      <c r="C275" s="157">
        <v>7.3</v>
      </c>
      <c r="D275" s="205"/>
      <c r="E275" s="205"/>
      <c r="F275" s="205"/>
      <c r="G275" s="220" t="s">
        <v>53</v>
      </c>
      <c r="H275" s="158" t="s">
        <v>33</v>
      </c>
      <c r="I275" s="134">
        <v>125</v>
      </c>
      <c r="J275" s="334"/>
      <c r="K275" s="355">
        <f t="shared" si="44"/>
        <v>0</v>
      </c>
      <c r="L275" s="198"/>
      <c r="P275" s="264"/>
      <c r="Q275" s="264"/>
      <c r="R275" s="264"/>
    </row>
    <row r="276" spans="2:18" ht="30" customHeight="1" thickBot="1">
      <c r="B276" s="197"/>
      <c r="C276" s="206" t="s">
        <v>23</v>
      </c>
      <c r="D276" s="217"/>
      <c r="E276" s="217"/>
      <c r="F276" s="217"/>
      <c r="G276" s="218"/>
      <c r="H276" s="219"/>
      <c r="I276" s="109"/>
      <c r="J276" s="305"/>
      <c r="K276" s="356">
        <f>SUM(K274:K275)</f>
        <v>0</v>
      </c>
      <c r="L276" s="198"/>
      <c r="P276" s="264"/>
      <c r="Q276" s="264"/>
      <c r="R276" s="264"/>
    </row>
    <row r="277" spans="2:18" ht="30" customHeight="1" thickBot="1">
      <c r="B277" s="197"/>
      <c r="C277" s="211">
        <v>8</v>
      </c>
      <c r="D277" s="373" t="s">
        <v>54</v>
      </c>
      <c r="E277" s="373"/>
      <c r="F277" s="373"/>
      <c r="G277" s="373"/>
      <c r="H277" s="373"/>
      <c r="I277" s="373"/>
      <c r="J277" s="373"/>
      <c r="K277" s="374"/>
      <c r="L277" s="198"/>
      <c r="Q277" s="264"/>
      <c r="R277" s="264"/>
    </row>
    <row r="278" spans="2:18" ht="30" customHeight="1">
      <c r="B278" s="197"/>
      <c r="C278" s="243">
        <v>8.1</v>
      </c>
      <c r="D278" s="205"/>
      <c r="E278" s="205"/>
      <c r="F278" s="205"/>
      <c r="G278" s="152" t="s">
        <v>55</v>
      </c>
      <c r="H278" s="158" t="s">
        <v>21</v>
      </c>
      <c r="I278" s="134">
        <v>275.4522</v>
      </c>
      <c r="J278" s="334"/>
      <c r="K278" s="355">
        <f t="shared" ref="K278:K281" si="45">ROUND((+I278*J278),0)</f>
        <v>0</v>
      </c>
      <c r="L278" s="198"/>
      <c r="P278" s="264"/>
      <c r="Q278" s="264"/>
      <c r="R278" s="264"/>
    </row>
    <row r="279" spans="2:18" ht="30" customHeight="1">
      <c r="B279" s="197"/>
      <c r="C279" s="136">
        <v>8.1999999999999993</v>
      </c>
      <c r="D279" s="205"/>
      <c r="E279" s="205"/>
      <c r="F279" s="205"/>
      <c r="G279" s="152" t="s">
        <v>56</v>
      </c>
      <c r="H279" s="158" t="s">
        <v>33</v>
      </c>
      <c r="I279" s="134">
        <v>22.34</v>
      </c>
      <c r="J279" s="334"/>
      <c r="K279" s="355">
        <f t="shared" si="45"/>
        <v>0</v>
      </c>
      <c r="L279" s="198"/>
      <c r="P279" s="264"/>
      <c r="Q279" s="264"/>
      <c r="R279" s="264"/>
    </row>
    <row r="280" spans="2:18" ht="30" customHeight="1">
      <c r="B280" s="197"/>
      <c r="C280" s="136">
        <v>8.3000000000000007</v>
      </c>
      <c r="D280" s="205"/>
      <c r="E280" s="205"/>
      <c r="F280" s="205"/>
      <c r="G280" s="152" t="s">
        <v>57</v>
      </c>
      <c r="H280" s="158" t="s">
        <v>33</v>
      </c>
      <c r="I280" s="134">
        <v>266.28000000000003</v>
      </c>
      <c r="J280" s="334"/>
      <c r="K280" s="355">
        <f t="shared" si="45"/>
        <v>0</v>
      </c>
      <c r="L280" s="198"/>
      <c r="P280" s="264"/>
      <c r="Q280" s="264"/>
      <c r="R280" s="264"/>
    </row>
    <row r="281" spans="2:18" ht="30" customHeight="1">
      <c r="B281" s="197"/>
      <c r="C281" s="157">
        <v>8.6</v>
      </c>
      <c r="D281" s="205"/>
      <c r="E281" s="205"/>
      <c r="F281" s="205"/>
      <c r="G281" s="163" t="s">
        <v>60</v>
      </c>
      <c r="H281" s="158" t="s">
        <v>21</v>
      </c>
      <c r="I281" s="134">
        <v>198.30719999999999</v>
      </c>
      <c r="J281" s="334"/>
      <c r="K281" s="355">
        <f t="shared" si="45"/>
        <v>0</v>
      </c>
      <c r="L281" s="198"/>
      <c r="P281" s="264"/>
      <c r="Q281" s="264"/>
      <c r="R281" s="264"/>
    </row>
    <row r="282" spans="2:18" ht="30" customHeight="1" thickBot="1">
      <c r="B282" s="197"/>
      <c r="C282" s="206" t="s">
        <v>23</v>
      </c>
      <c r="D282" s="217"/>
      <c r="E282" s="217"/>
      <c r="F282" s="217"/>
      <c r="G282" s="218"/>
      <c r="H282" s="219"/>
      <c r="I282" s="109"/>
      <c r="J282" s="305"/>
      <c r="K282" s="356">
        <f>SUM(K278:K281)</f>
        <v>0</v>
      </c>
      <c r="L282" s="198"/>
      <c r="P282" s="264"/>
      <c r="Q282" s="264"/>
      <c r="R282" s="264"/>
    </row>
    <row r="283" spans="2:18" ht="30" customHeight="1" thickBot="1">
      <c r="B283" s="197"/>
      <c r="C283" s="211">
        <v>9</v>
      </c>
      <c r="D283" s="373" t="s">
        <v>61</v>
      </c>
      <c r="E283" s="373"/>
      <c r="F283" s="373"/>
      <c r="G283" s="373"/>
      <c r="H283" s="373"/>
      <c r="I283" s="373"/>
      <c r="J283" s="373"/>
      <c r="K283" s="374"/>
      <c r="L283" s="198"/>
      <c r="Q283" s="264"/>
      <c r="R283" s="264"/>
    </row>
    <row r="284" spans="2:18" ht="30" customHeight="1">
      <c r="B284" s="197"/>
      <c r="C284" s="247">
        <v>9.1</v>
      </c>
      <c r="D284" s="205"/>
      <c r="E284" s="205"/>
      <c r="F284" s="205"/>
      <c r="G284" s="152" t="s">
        <v>113</v>
      </c>
      <c r="H284" s="158" t="s">
        <v>21</v>
      </c>
      <c r="I284" s="134">
        <v>203.91549999999998</v>
      </c>
      <c r="J284" s="339"/>
      <c r="K284" s="355">
        <f t="shared" ref="K284:K287" si="46">ROUND((+I284*J284),0)</f>
        <v>0</v>
      </c>
      <c r="L284" s="198"/>
      <c r="P284" s="264"/>
      <c r="Q284" s="264"/>
      <c r="R284" s="264"/>
    </row>
    <row r="285" spans="2:18" ht="30" customHeight="1">
      <c r="B285" s="197"/>
      <c r="C285" s="248">
        <v>9.1999999999999993</v>
      </c>
      <c r="D285" s="205"/>
      <c r="E285" s="205"/>
      <c r="F285" s="205"/>
      <c r="G285" s="152" t="s">
        <v>63</v>
      </c>
      <c r="H285" s="158" t="s">
        <v>21</v>
      </c>
      <c r="I285" s="134">
        <v>203.91549999999998</v>
      </c>
      <c r="J285" s="339"/>
      <c r="K285" s="355">
        <f t="shared" si="46"/>
        <v>0</v>
      </c>
      <c r="L285" s="198"/>
      <c r="P285" s="264"/>
      <c r="Q285" s="264"/>
      <c r="R285" s="264"/>
    </row>
    <row r="286" spans="2:18" ht="30" customHeight="1">
      <c r="B286" s="197"/>
      <c r="C286" s="136">
        <v>9.3000000000000007</v>
      </c>
      <c r="D286" s="205"/>
      <c r="E286" s="205"/>
      <c r="F286" s="205"/>
      <c r="G286" s="152" t="s">
        <v>64</v>
      </c>
      <c r="H286" s="158" t="s">
        <v>21</v>
      </c>
      <c r="I286" s="134">
        <v>203.91549999999998</v>
      </c>
      <c r="J286" s="339"/>
      <c r="K286" s="355">
        <f t="shared" si="46"/>
        <v>0</v>
      </c>
      <c r="L286" s="198"/>
      <c r="P286" s="264"/>
      <c r="Q286" s="264"/>
      <c r="R286" s="264"/>
    </row>
    <row r="287" spans="2:18" ht="30" customHeight="1">
      <c r="B287" s="197"/>
      <c r="C287" s="136">
        <v>9.4</v>
      </c>
      <c r="D287" s="205"/>
      <c r="E287" s="205"/>
      <c r="F287" s="205"/>
      <c r="G287" s="152" t="s">
        <v>65</v>
      </c>
      <c r="H287" s="158" t="s">
        <v>33</v>
      </c>
      <c r="I287" s="134">
        <v>81.06</v>
      </c>
      <c r="J287" s="339"/>
      <c r="K287" s="355">
        <f t="shared" si="46"/>
        <v>0</v>
      </c>
      <c r="L287" s="198"/>
      <c r="P287" s="264"/>
      <c r="Q287" s="264"/>
      <c r="R287" s="264"/>
    </row>
    <row r="288" spans="2:18" ht="30" customHeight="1" thickBot="1">
      <c r="B288" s="197"/>
      <c r="C288" s="206" t="s">
        <v>23</v>
      </c>
      <c r="D288" s="217"/>
      <c r="E288" s="217"/>
      <c r="F288" s="217"/>
      <c r="G288" s="218"/>
      <c r="H288" s="219"/>
      <c r="I288" s="109"/>
      <c r="J288" s="305"/>
      <c r="K288" s="356">
        <f>SUM(K284:K287)</f>
        <v>0</v>
      </c>
      <c r="L288" s="198"/>
      <c r="P288" s="264"/>
      <c r="Q288" s="264"/>
      <c r="R288" s="264"/>
    </row>
    <row r="289" spans="2:18" ht="30" customHeight="1">
      <c r="B289" s="197"/>
      <c r="C289" s="223">
        <v>10</v>
      </c>
      <c r="D289" s="375" t="s">
        <v>68</v>
      </c>
      <c r="E289" s="375"/>
      <c r="F289" s="375"/>
      <c r="G289" s="375"/>
      <c r="H289" s="375"/>
      <c r="I289" s="375"/>
      <c r="J289" s="375"/>
      <c r="K289" s="376"/>
      <c r="L289" s="198"/>
      <c r="Q289" s="264"/>
      <c r="R289" s="264"/>
    </row>
    <row r="290" spans="2:18" ht="30" customHeight="1">
      <c r="B290" s="197"/>
      <c r="C290" s="243">
        <v>10.1</v>
      </c>
      <c r="D290" s="224"/>
      <c r="E290" s="224"/>
      <c r="F290" s="224"/>
      <c r="G290" s="152" t="s">
        <v>69</v>
      </c>
      <c r="H290" s="158" t="s">
        <v>21</v>
      </c>
      <c r="I290" s="328">
        <v>31.435200000000002</v>
      </c>
      <c r="J290" s="338"/>
      <c r="K290" s="357">
        <f t="shared" ref="K290:K293" si="47">ROUND((+I290*J290),0)</f>
        <v>0</v>
      </c>
      <c r="L290" s="198"/>
      <c r="P290" s="264"/>
      <c r="Q290" s="264"/>
      <c r="R290" s="264"/>
    </row>
    <row r="291" spans="2:18" ht="81.75" customHeight="1">
      <c r="B291" s="197"/>
      <c r="C291" s="136">
        <v>10.199999999999999</v>
      </c>
      <c r="D291" s="224"/>
      <c r="E291" s="224"/>
      <c r="F291" s="224"/>
      <c r="G291" s="152" t="s">
        <v>70</v>
      </c>
      <c r="H291" s="158" t="s">
        <v>71</v>
      </c>
      <c r="I291" s="328">
        <v>9</v>
      </c>
      <c r="J291" s="338"/>
      <c r="K291" s="357">
        <f t="shared" si="47"/>
        <v>0</v>
      </c>
      <c r="L291" s="198"/>
      <c r="P291" s="264"/>
      <c r="Q291" s="264"/>
      <c r="R291" s="264"/>
    </row>
    <row r="292" spans="2:18" ht="30" customHeight="1">
      <c r="B292" s="197"/>
      <c r="C292" s="136">
        <v>10.3</v>
      </c>
      <c r="D292" s="224"/>
      <c r="E292" s="224"/>
      <c r="F292" s="224"/>
      <c r="G292" s="152" t="s">
        <v>72</v>
      </c>
      <c r="H292" s="158" t="s">
        <v>21</v>
      </c>
      <c r="I292" s="328">
        <v>13.2624</v>
      </c>
      <c r="J292" s="338"/>
      <c r="K292" s="357">
        <f t="shared" si="47"/>
        <v>0</v>
      </c>
      <c r="L292" s="198"/>
      <c r="P292" s="264"/>
      <c r="Q292" s="264"/>
      <c r="R292" s="264"/>
    </row>
    <row r="293" spans="2:18" ht="30" customHeight="1">
      <c r="B293" s="197"/>
      <c r="C293" s="216">
        <v>10.4</v>
      </c>
      <c r="D293" s="224"/>
      <c r="E293" s="224"/>
      <c r="F293" s="224"/>
      <c r="G293" s="152" t="s">
        <v>73</v>
      </c>
      <c r="H293" s="158" t="s">
        <v>33</v>
      </c>
      <c r="I293" s="328">
        <v>44.68</v>
      </c>
      <c r="J293" s="338"/>
      <c r="K293" s="357">
        <f t="shared" si="47"/>
        <v>0</v>
      </c>
      <c r="L293" s="198"/>
      <c r="P293" s="264"/>
      <c r="Q293" s="264"/>
      <c r="R293" s="264"/>
    </row>
    <row r="294" spans="2:18" ht="30" customHeight="1" thickBot="1">
      <c r="B294" s="197"/>
      <c r="C294" s="228" t="s">
        <v>23</v>
      </c>
      <c r="D294" s="229"/>
      <c r="E294" s="229"/>
      <c r="F294" s="229"/>
      <c r="G294" s="230"/>
      <c r="H294" s="231"/>
      <c r="I294" s="135"/>
      <c r="J294" s="306"/>
      <c r="K294" s="356">
        <f>SUM(K290:K293)</f>
        <v>0</v>
      </c>
      <c r="L294" s="198"/>
      <c r="P294" s="264"/>
      <c r="Q294" s="264"/>
      <c r="R294" s="264"/>
    </row>
    <row r="295" spans="2:18" ht="30" customHeight="1" thickBot="1">
      <c r="B295" s="197"/>
      <c r="C295" s="232">
        <v>11</v>
      </c>
      <c r="D295" s="377" t="s">
        <v>75</v>
      </c>
      <c r="E295" s="377"/>
      <c r="F295" s="377"/>
      <c r="G295" s="377"/>
      <c r="H295" s="377"/>
      <c r="I295" s="377"/>
      <c r="J295" s="377"/>
      <c r="K295" s="378"/>
      <c r="L295" s="198"/>
      <c r="Q295" s="264"/>
      <c r="R295" s="264"/>
    </row>
    <row r="296" spans="2:18" ht="30" customHeight="1">
      <c r="B296" s="197"/>
      <c r="C296" s="243">
        <v>11.1</v>
      </c>
      <c r="D296" s="233"/>
      <c r="E296" s="233"/>
      <c r="F296" s="233"/>
      <c r="G296" s="152" t="s">
        <v>76</v>
      </c>
      <c r="H296" s="158" t="s">
        <v>21</v>
      </c>
      <c r="I296" s="138">
        <v>283.91400000000004</v>
      </c>
      <c r="J296" s="334"/>
      <c r="K296" s="355">
        <f t="shared" ref="K296:K298" si="48">ROUND((+I296*J296),0)</f>
        <v>0</v>
      </c>
      <c r="L296" s="198"/>
      <c r="P296" s="264"/>
      <c r="Q296" s="264"/>
      <c r="R296" s="264"/>
    </row>
    <row r="297" spans="2:18" ht="30" customHeight="1">
      <c r="B297" s="197"/>
      <c r="C297" s="136">
        <v>11.2</v>
      </c>
      <c r="D297" s="233"/>
      <c r="E297" s="233"/>
      <c r="F297" s="233"/>
      <c r="G297" s="152" t="s">
        <v>77</v>
      </c>
      <c r="H297" s="158" t="s">
        <v>21</v>
      </c>
      <c r="I297" s="138">
        <v>105.81</v>
      </c>
      <c r="J297" s="334"/>
      <c r="K297" s="355">
        <f t="shared" si="48"/>
        <v>0</v>
      </c>
      <c r="L297" s="198"/>
      <c r="P297" s="264"/>
      <c r="Q297" s="264"/>
      <c r="R297" s="264"/>
    </row>
    <row r="298" spans="2:18" ht="30" customHeight="1">
      <c r="B298" s="197"/>
      <c r="C298" s="157">
        <v>11.3</v>
      </c>
      <c r="D298" s="233"/>
      <c r="E298" s="233"/>
      <c r="F298" s="233"/>
      <c r="G298" s="161" t="s">
        <v>76</v>
      </c>
      <c r="H298" s="158" t="s">
        <v>33</v>
      </c>
      <c r="I298" s="138">
        <v>125</v>
      </c>
      <c r="J298" s="334"/>
      <c r="K298" s="355">
        <f t="shared" si="48"/>
        <v>0</v>
      </c>
      <c r="L298" s="198"/>
      <c r="P298" s="264"/>
      <c r="Q298" s="264"/>
      <c r="R298" s="264"/>
    </row>
    <row r="299" spans="2:18" ht="30" customHeight="1" thickBot="1">
      <c r="B299" s="197"/>
      <c r="C299" s="228" t="s">
        <v>23</v>
      </c>
      <c r="D299" s="229"/>
      <c r="E299" s="229"/>
      <c r="F299" s="229"/>
      <c r="G299" s="230"/>
      <c r="H299" s="231"/>
      <c r="I299" s="135"/>
      <c r="J299" s="306"/>
      <c r="K299" s="356">
        <f>SUM(K296:K298)</f>
        <v>0</v>
      </c>
      <c r="L299" s="198"/>
      <c r="P299" s="264"/>
      <c r="Q299" s="264"/>
      <c r="R299" s="264"/>
    </row>
    <row r="300" spans="2:18" ht="30" customHeight="1" thickBot="1">
      <c r="B300" s="197"/>
      <c r="C300" s="232">
        <v>12</v>
      </c>
      <c r="D300" s="377" t="s">
        <v>79</v>
      </c>
      <c r="E300" s="377"/>
      <c r="F300" s="377"/>
      <c r="G300" s="377"/>
      <c r="H300" s="377"/>
      <c r="I300" s="377"/>
      <c r="J300" s="377"/>
      <c r="K300" s="378"/>
      <c r="L300" s="198"/>
      <c r="Q300" s="264"/>
      <c r="R300" s="264"/>
    </row>
    <row r="301" spans="2:18" ht="30" customHeight="1">
      <c r="B301" s="197"/>
      <c r="C301" s="243">
        <v>12.1</v>
      </c>
      <c r="D301" s="233"/>
      <c r="E301" s="233"/>
      <c r="F301" s="233"/>
      <c r="G301" s="152" t="s">
        <v>80</v>
      </c>
      <c r="H301" s="158" t="s">
        <v>71</v>
      </c>
      <c r="I301" s="138">
        <v>10</v>
      </c>
      <c r="J301" s="334"/>
      <c r="K301" s="355">
        <f t="shared" ref="K301:K311" si="49">ROUND((+I301*J301),0)</f>
        <v>0</v>
      </c>
      <c r="L301" s="198"/>
      <c r="P301" s="264"/>
      <c r="Q301" s="264"/>
      <c r="R301" s="264"/>
    </row>
    <row r="302" spans="2:18" ht="30" customHeight="1">
      <c r="B302" s="197"/>
      <c r="C302" s="136">
        <v>12.2</v>
      </c>
      <c r="D302" s="233"/>
      <c r="E302" s="233"/>
      <c r="F302" s="233"/>
      <c r="G302" s="152" t="s">
        <v>81</v>
      </c>
      <c r="H302" s="158" t="s">
        <v>71</v>
      </c>
      <c r="I302" s="138">
        <v>5</v>
      </c>
      <c r="J302" s="334"/>
      <c r="K302" s="355">
        <f t="shared" si="49"/>
        <v>0</v>
      </c>
      <c r="L302" s="198"/>
      <c r="P302" s="264"/>
      <c r="Q302" s="264"/>
      <c r="R302" s="264"/>
    </row>
    <row r="303" spans="2:18" ht="30" customHeight="1">
      <c r="B303" s="197"/>
      <c r="C303" s="136">
        <v>12.3</v>
      </c>
      <c r="D303" s="233"/>
      <c r="E303" s="233"/>
      <c r="F303" s="233"/>
      <c r="G303" s="152" t="s">
        <v>82</v>
      </c>
      <c r="H303" s="158" t="s">
        <v>33</v>
      </c>
      <c r="I303" s="138">
        <v>15.04</v>
      </c>
      <c r="J303" s="334"/>
      <c r="K303" s="355">
        <f t="shared" si="49"/>
        <v>0</v>
      </c>
      <c r="L303" s="198"/>
      <c r="P303" s="264"/>
      <c r="Q303" s="264"/>
      <c r="R303" s="264"/>
    </row>
    <row r="304" spans="2:18" ht="30" customHeight="1">
      <c r="B304" s="197"/>
      <c r="C304" s="136">
        <v>12.4</v>
      </c>
      <c r="D304" s="233"/>
      <c r="E304" s="233"/>
      <c r="F304" s="233"/>
      <c r="G304" s="152" t="s">
        <v>83</v>
      </c>
      <c r="H304" s="158" t="s">
        <v>33</v>
      </c>
      <c r="I304" s="138">
        <v>55.36</v>
      </c>
      <c r="J304" s="334"/>
      <c r="K304" s="355">
        <f t="shared" si="49"/>
        <v>0</v>
      </c>
      <c r="L304" s="198"/>
      <c r="P304" s="264"/>
      <c r="Q304" s="264"/>
      <c r="R304" s="264"/>
    </row>
    <row r="305" spans="2:18" ht="30" customHeight="1">
      <c r="B305" s="197"/>
      <c r="C305" s="136">
        <v>12.5</v>
      </c>
      <c r="D305" s="233"/>
      <c r="E305" s="233"/>
      <c r="F305" s="233"/>
      <c r="G305" s="152" t="s">
        <v>84</v>
      </c>
      <c r="H305" s="158" t="s">
        <v>71</v>
      </c>
      <c r="I305" s="138">
        <v>5</v>
      </c>
      <c r="J305" s="334"/>
      <c r="K305" s="355">
        <f t="shared" si="49"/>
        <v>0</v>
      </c>
      <c r="L305" s="198"/>
      <c r="P305" s="264"/>
      <c r="Q305" s="264"/>
      <c r="R305" s="264"/>
    </row>
    <row r="306" spans="2:18" ht="30" customHeight="1">
      <c r="B306" s="197"/>
      <c r="C306" s="136">
        <v>12.6</v>
      </c>
      <c r="D306" s="233"/>
      <c r="E306" s="233"/>
      <c r="F306" s="233"/>
      <c r="G306" s="152" t="s">
        <v>85</v>
      </c>
      <c r="H306" s="158" t="s">
        <v>71</v>
      </c>
      <c r="I306" s="138">
        <v>1</v>
      </c>
      <c r="J306" s="334"/>
      <c r="K306" s="355">
        <f t="shared" si="49"/>
        <v>0</v>
      </c>
      <c r="L306" s="198"/>
      <c r="P306" s="264"/>
      <c r="Q306" s="264"/>
      <c r="R306" s="264"/>
    </row>
    <row r="307" spans="2:18" ht="30" customHeight="1">
      <c r="B307" s="197"/>
      <c r="C307" s="252">
        <v>12.8</v>
      </c>
      <c r="D307" s="233"/>
      <c r="E307" s="233"/>
      <c r="F307" s="233"/>
      <c r="G307" s="152" t="s">
        <v>87</v>
      </c>
      <c r="H307" s="158" t="s">
        <v>71</v>
      </c>
      <c r="I307" s="138">
        <v>10</v>
      </c>
      <c r="J307" s="334"/>
      <c r="K307" s="355">
        <f t="shared" si="49"/>
        <v>0</v>
      </c>
      <c r="L307" s="198"/>
      <c r="P307" s="264"/>
      <c r="Q307" s="264"/>
      <c r="R307" s="264"/>
    </row>
    <row r="308" spans="2:18" ht="30" customHeight="1">
      <c r="B308" s="197"/>
      <c r="C308" s="252">
        <v>12.9</v>
      </c>
      <c r="D308" s="233"/>
      <c r="E308" s="233"/>
      <c r="F308" s="233"/>
      <c r="G308" s="152" t="s">
        <v>88</v>
      </c>
      <c r="H308" s="158" t="s">
        <v>33</v>
      </c>
      <c r="I308" s="138">
        <v>32.150000000000006</v>
      </c>
      <c r="J308" s="334"/>
      <c r="K308" s="355">
        <f t="shared" si="49"/>
        <v>0</v>
      </c>
      <c r="L308" s="198"/>
      <c r="P308" s="264"/>
      <c r="Q308" s="264"/>
      <c r="R308" s="264"/>
    </row>
    <row r="309" spans="2:18" ht="30" customHeight="1">
      <c r="B309" s="197"/>
      <c r="C309" s="132">
        <v>12.11</v>
      </c>
      <c r="D309" s="233"/>
      <c r="E309" s="233"/>
      <c r="F309" s="233"/>
      <c r="G309" s="152" t="s">
        <v>90</v>
      </c>
      <c r="H309" s="158" t="s">
        <v>33</v>
      </c>
      <c r="I309" s="138">
        <v>12</v>
      </c>
      <c r="J309" s="334"/>
      <c r="K309" s="355">
        <f t="shared" si="49"/>
        <v>0</v>
      </c>
      <c r="L309" s="198"/>
      <c r="P309" s="264"/>
      <c r="Q309" s="264"/>
      <c r="R309" s="264"/>
    </row>
    <row r="310" spans="2:18" ht="30" customHeight="1">
      <c r="B310" s="197"/>
      <c r="C310" s="132">
        <v>12.12</v>
      </c>
      <c r="D310" s="233"/>
      <c r="E310" s="233"/>
      <c r="F310" s="233"/>
      <c r="G310" s="152" t="s">
        <v>91</v>
      </c>
      <c r="H310" s="158" t="s">
        <v>33</v>
      </c>
      <c r="I310" s="138">
        <v>30.240000000000002</v>
      </c>
      <c r="J310" s="334"/>
      <c r="K310" s="355">
        <f t="shared" si="49"/>
        <v>0</v>
      </c>
      <c r="L310" s="198"/>
      <c r="P310" s="264"/>
      <c r="Q310" s="264"/>
      <c r="R310" s="264"/>
    </row>
    <row r="311" spans="2:18" ht="30" customHeight="1">
      <c r="B311" s="197"/>
      <c r="C311" s="132">
        <v>12.13</v>
      </c>
      <c r="D311" s="233"/>
      <c r="E311" s="233"/>
      <c r="F311" s="233"/>
      <c r="G311" s="165" t="s">
        <v>93</v>
      </c>
      <c r="H311" s="158" t="s">
        <v>33</v>
      </c>
      <c r="I311" s="138">
        <v>6</v>
      </c>
      <c r="J311" s="334"/>
      <c r="K311" s="355">
        <f t="shared" si="49"/>
        <v>0</v>
      </c>
      <c r="L311" s="198"/>
      <c r="P311" s="264"/>
      <c r="Q311" s="264"/>
      <c r="R311" s="264"/>
    </row>
    <row r="312" spans="2:18" ht="30" customHeight="1">
      <c r="B312" s="197"/>
      <c r="C312" s="320" t="s">
        <v>23</v>
      </c>
      <c r="D312" s="239"/>
      <c r="E312" s="239"/>
      <c r="F312" s="239"/>
      <c r="G312" s="110"/>
      <c r="H312" s="205"/>
      <c r="I312" s="109"/>
      <c r="J312" s="307"/>
      <c r="K312" s="358">
        <f>SUM(K301:K311)</f>
        <v>0</v>
      </c>
      <c r="L312" s="198"/>
      <c r="P312" s="264"/>
      <c r="Q312" s="264"/>
      <c r="R312" s="264"/>
    </row>
    <row r="313" spans="2:18" ht="30" customHeight="1">
      <c r="B313" s="197"/>
      <c r="C313" s="321">
        <v>13</v>
      </c>
      <c r="D313" s="379" t="s">
        <v>99</v>
      </c>
      <c r="E313" s="379"/>
      <c r="F313" s="379"/>
      <c r="G313" s="379"/>
      <c r="H313" s="379"/>
      <c r="I313" s="379"/>
      <c r="J313" s="379"/>
      <c r="K313" s="380"/>
      <c r="L313" s="198"/>
      <c r="Q313" s="264"/>
      <c r="R313" s="264"/>
    </row>
    <row r="314" spans="2:18" ht="30" customHeight="1">
      <c r="B314" s="197"/>
      <c r="C314" s="243">
        <v>13.1</v>
      </c>
      <c r="D314" s="224"/>
      <c r="E314" s="224"/>
      <c r="F314" s="224"/>
      <c r="G314" s="145" t="s">
        <v>100</v>
      </c>
      <c r="H314" s="225" t="s">
        <v>71</v>
      </c>
      <c r="I314" s="328">
        <v>5</v>
      </c>
      <c r="J314" s="338"/>
      <c r="K314" s="357">
        <f t="shared" ref="K314:K316" si="50">ROUND((+I314*J314),0)</f>
        <v>0</v>
      </c>
      <c r="L314" s="198"/>
      <c r="P314" s="264"/>
      <c r="Q314" s="264"/>
      <c r="R314" s="264"/>
    </row>
    <row r="315" spans="2:18" ht="30" customHeight="1">
      <c r="B315" s="197"/>
      <c r="C315" s="136">
        <v>13.2</v>
      </c>
      <c r="D315" s="224"/>
      <c r="E315" s="224"/>
      <c r="F315" s="224"/>
      <c r="G315" s="146" t="s">
        <v>101</v>
      </c>
      <c r="H315" s="225" t="s">
        <v>71</v>
      </c>
      <c r="I315" s="328">
        <v>5</v>
      </c>
      <c r="J315" s="338"/>
      <c r="K315" s="357">
        <f t="shared" si="50"/>
        <v>0</v>
      </c>
      <c r="L315" s="198"/>
      <c r="P315" s="264"/>
      <c r="Q315" s="264"/>
      <c r="R315" s="264"/>
    </row>
    <row r="316" spans="2:18" ht="30" customHeight="1">
      <c r="B316" s="197"/>
      <c r="C316" s="136">
        <v>13.4</v>
      </c>
      <c r="D316" s="205"/>
      <c r="E316" s="205"/>
      <c r="F316" s="205"/>
      <c r="G316" s="169" t="s">
        <v>103</v>
      </c>
      <c r="H316" s="133" t="s">
        <v>21</v>
      </c>
      <c r="I316" s="134">
        <v>1.25</v>
      </c>
      <c r="J316" s="334"/>
      <c r="K316" s="357">
        <f t="shared" si="50"/>
        <v>0</v>
      </c>
      <c r="L316" s="198"/>
      <c r="P316" s="264"/>
      <c r="Q316" s="264"/>
      <c r="R316" s="264"/>
    </row>
    <row r="317" spans="2:18" ht="30" customHeight="1">
      <c r="B317" s="197"/>
      <c r="C317" s="241" t="s">
        <v>23</v>
      </c>
      <c r="D317" s="239"/>
      <c r="E317" s="239"/>
      <c r="F317" s="239"/>
      <c r="G317" s="110"/>
      <c r="H317" s="205"/>
      <c r="I317" s="109"/>
      <c r="J317" s="307"/>
      <c r="K317" s="358">
        <f>SUM(K314:K316)</f>
        <v>0</v>
      </c>
      <c r="L317" s="198"/>
      <c r="P317" s="264"/>
      <c r="Q317" s="264"/>
      <c r="R317" s="264"/>
    </row>
    <row r="318" spans="2:18" ht="30" customHeight="1">
      <c r="B318" s="197"/>
      <c r="C318" s="371" t="s">
        <v>124</v>
      </c>
      <c r="D318" s="372"/>
      <c r="E318" s="372"/>
      <c r="F318" s="372"/>
      <c r="G318" s="372"/>
      <c r="H318" s="372"/>
      <c r="I318" s="372"/>
      <c r="J318" s="372"/>
      <c r="K318" s="360">
        <f>+K317+K312+K299+K294+K288+K282+K276+K267+K264+K259+K249+K253+K272</f>
        <v>0</v>
      </c>
      <c r="L318" s="198"/>
      <c r="N318" s="170">
        <v>402054762.41010004</v>
      </c>
      <c r="O318" s="253">
        <f>+K318-N318</f>
        <v>-402054762.41010004</v>
      </c>
      <c r="P318" s="264"/>
      <c r="Q318" s="264"/>
      <c r="R318" s="264"/>
    </row>
    <row r="319" spans="2:18" ht="30" customHeight="1">
      <c r="B319" s="197"/>
      <c r="C319" s="151" t="s">
        <v>125</v>
      </c>
      <c r="D319" s="381" t="s">
        <v>126</v>
      </c>
      <c r="E319" s="381"/>
      <c r="F319" s="381"/>
      <c r="G319" s="381"/>
      <c r="H319" s="381"/>
      <c r="I319" s="381"/>
      <c r="J319" s="381"/>
      <c r="K319" s="381"/>
      <c r="L319" s="198"/>
      <c r="Q319" s="264"/>
      <c r="R319" s="264"/>
    </row>
    <row r="320" spans="2:18" ht="30" customHeight="1">
      <c r="B320" s="197"/>
      <c r="C320" s="382" t="s">
        <v>19</v>
      </c>
      <c r="D320" s="383"/>
      <c r="E320" s="383"/>
      <c r="F320" s="383"/>
      <c r="G320" s="383"/>
      <c r="H320" s="383"/>
      <c r="I320" s="383"/>
      <c r="J320" s="383"/>
      <c r="K320" s="384"/>
      <c r="L320" s="198"/>
      <c r="Q320" s="264"/>
      <c r="R320" s="264"/>
    </row>
    <row r="321" spans="2:18" ht="30" customHeight="1">
      <c r="B321" s="197"/>
      <c r="C321" s="243">
        <v>1.1000000000000001</v>
      </c>
      <c r="D321" s="226"/>
      <c r="E321" s="226"/>
      <c r="F321" s="226"/>
      <c r="G321" s="341" t="s">
        <v>118</v>
      </c>
      <c r="H321" s="342" t="s">
        <v>21</v>
      </c>
      <c r="I321" s="343">
        <v>230.142</v>
      </c>
      <c r="J321" s="344"/>
      <c r="K321" s="370">
        <f t="shared" ref="K321" si="51">ROUND((+I321*J321),0)</f>
        <v>0</v>
      </c>
      <c r="L321" s="198"/>
      <c r="P321" s="264"/>
      <c r="Q321" s="264"/>
      <c r="R321" s="264"/>
    </row>
    <row r="322" spans="2:18" ht="30" customHeight="1" thickBot="1">
      <c r="B322" s="197"/>
      <c r="C322" s="206" t="s">
        <v>23</v>
      </c>
      <c r="D322" s="207"/>
      <c r="E322" s="207"/>
      <c r="F322" s="207"/>
      <c r="G322" s="142"/>
      <c r="H322" s="207"/>
      <c r="I322" s="141"/>
      <c r="J322" s="303"/>
      <c r="K322" s="356">
        <f>SUM(K321:K321)</f>
        <v>0</v>
      </c>
      <c r="L322" s="198"/>
      <c r="P322" s="264"/>
      <c r="Q322" s="264"/>
      <c r="R322" s="264"/>
    </row>
    <row r="323" spans="2:18" ht="30" customHeight="1" thickBot="1">
      <c r="B323" s="197"/>
      <c r="C323" s="208">
        <v>2</v>
      </c>
      <c r="D323" s="373" t="s">
        <v>24</v>
      </c>
      <c r="E323" s="373"/>
      <c r="F323" s="375"/>
      <c r="G323" s="375"/>
      <c r="H323" s="375"/>
      <c r="I323" s="375"/>
      <c r="J323" s="375"/>
      <c r="K323" s="376"/>
      <c r="L323" s="198"/>
      <c r="Q323" s="264"/>
      <c r="R323" s="264"/>
    </row>
    <row r="324" spans="2:18" ht="30" customHeight="1">
      <c r="B324" s="197"/>
      <c r="C324" s="243">
        <v>2.2000000000000002</v>
      </c>
      <c r="D324" s="205"/>
      <c r="E324" s="205"/>
      <c r="F324" s="205"/>
      <c r="G324" s="176" t="s">
        <v>27</v>
      </c>
      <c r="H324" s="133" t="s">
        <v>26</v>
      </c>
      <c r="I324" s="177">
        <v>62.77008</v>
      </c>
      <c r="J324" s="346"/>
      <c r="K324" s="359">
        <f t="shared" ref="K324:K325" si="52">ROUND((+I324*J324),0)</f>
        <v>0</v>
      </c>
      <c r="L324" s="198"/>
      <c r="P324" s="264"/>
      <c r="Q324" s="264"/>
      <c r="R324" s="264"/>
    </row>
    <row r="325" spans="2:18" ht="30" customHeight="1">
      <c r="B325" s="197"/>
      <c r="C325" s="136">
        <v>2.2999999999999998</v>
      </c>
      <c r="D325" s="205"/>
      <c r="E325" s="205"/>
      <c r="F325" s="205"/>
      <c r="G325" s="178" t="s">
        <v>110</v>
      </c>
      <c r="H325" s="133" t="s">
        <v>26</v>
      </c>
      <c r="I325" s="179">
        <v>20.15936</v>
      </c>
      <c r="J325" s="334"/>
      <c r="K325" s="359">
        <f t="shared" si="52"/>
        <v>0</v>
      </c>
      <c r="L325" s="198"/>
      <c r="P325" s="264"/>
      <c r="Q325" s="264"/>
      <c r="R325" s="264"/>
    </row>
    <row r="326" spans="2:18" ht="30" customHeight="1" thickBot="1">
      <c r="B326" s="197"/>
      <c r="C326" s="206" t="s">
        <v>23</v>
      </c>
      <c r="D326" s="209"/>
      <c r="E326" s="210"/>
      <c r="F326" s="209"/>
      <c r="G326" s="209"/>
      <c r="H326" s="209"/>
      <c r="I326" s="147"/>
      <c r="J326" s="300"/>
      <c r="K326" s="362">
        <f>SUM(K324:K325)</f>
        <v>0</v>
      </c>
      <c r="L326" s="198"/>
      <c r="P326" s="264"/>
      <c r="Q326" s="264"/>
      <c r="R326" s="264"/>
    </row>
    <row r="327" spans="2:18" ht="30" customHeight="1" thickBot="1">
      <c r="B327" s="197"/>
      <c r="C327" s="211">
        <v>3</v>
      </c>
      <c r="D327" s="373" t="s">
        <v>30</v>
      </c>
      <c r="E327" s="373"/>
      <c r="F327" s="373"/>
      <c r="G327" s="373"/>
      <c r="H327" s="373"/>
      <c r="I327" s="373"/>
      <c r="J327" s="373"/>
      <c r="K327" s="374"/>
      <c r="L327" s="198"/>
      <c r="Q327" s="264"/>
      <c r="R327" s="264"/>
    </row>
    <row r="328" spans="2:18" ht="30" customHeight="1">
      <c r="B328" s="197"/>
      <c r="C328" s="243">
        <v>3.1</v>
      </c>
      <c r="D328" s="205"/>
      <c r="E328" s="205"/>
      <c r="F328" s="205"/>
      <c r="G328" s="152" t="s">
        <v>31</v>
      </c>
      <c r="H328" s="158" t="s">
        <v>26</v>
      </c>
      <c r="I328" s="156">
        <v>13.392000000000001</v>
      </c>
      <c r="J328" s="334"/>
      <c r="K328" s="355">
        <f t="shared" ref="K328:K331" si="53">ROUND((+I328*J328),0)</f>
        <v>0</v>
      </c>
      <c r="L328" s="198"/>
      <c r="P328" s="264"/>
      <c r="Q328" s="264"/>
      <c r="R328" s="264"/>
    </row>
    <row r="329" spans="2:18" ht="30" customHeight="1">
      <c r="B329" s="197"/>
      <c r="C329" s="136">
        <v>3.2</v>
      </c>
      <c r="D329" s="212"/>
      <c r="E329" s="212"/>
      <c r="F329" s="212"/>
      <c r="G329" s="152" t="s">
        <v>32</v>
      </c>
      <c r="H329" s="158" t="s">
        <v>33</v>
      </c>
      <c r="I329" s="159">
        <v>65.2</v>
      </c>
      <c r="J329" s="334"/>
      <c r="K329" s="355">
        <f t="shared" si="53"/>
        <v>0</v>
      </c>
      <c r="L329" s="198"/>
      <c r="P329" s="264"/>
      <c r="Q329" s="264"/>
      <c r="R329" s="264"/>
    </row>
    <row r="330" spans="2:18" ht="30" customHeight="1">
      <c r="B330" s="197"/>
      <c r="C330" s="136">
        <v>3.3</v>
      </c>
      <c r="D330" s="205"/>
      <c r="E330" s="205"/>
      <c r="F330" s="205"/>
      <c r="G330" s="152" t="s">
        <v>34</v>
      </c>
      <c r="H330" s="158" t="s">
        <v>21</v>
      </c>
      <c r="I330" s="153">
        <v>26.080000000000002</v>
      </c>
      <c r="J330" s="334"/>
      <c r="K330" s="355">
        <f t="shared" si="53"/>
        <v>0</v>
      </c>
      <c r="L330" s="198"/>
      <c r="P330" s="264"/>
      <c r="Q330" s="264"/>
      <c r="R330" s="264"/>
    </row>
    <row r="331" spans="2:18" ht="30" customHeight="1">
      <c r="B331" s="197"/>
      <c r="C331" s="136">
        <v>3.4</v>
      </c>
      <c r="D331" s="205"/>
      <c r="E331" s="205"/>
      <c r="F331" s="205"/>
      <c r="G331" s="152" t="s">
        <v>35</v>
      </c>
      <c r="H331" s="158" t="s">
        <v>26</v>
      </c>
      <c r="I331" s="156">
        <v>6.6960000000000006</v>
      </c>
      <c r="J331" s="334"/>
      <c r="K331" s="355">
        <f t="shared" si="53"/>
        <v>0</v>
      </c>
      <c r="L331" s="198"/>
      <c r="P331" s="264"/>
      <c r="Q331" s="264"/>
      <c r="R331" s="264"/>
    </row>
    <row r="332" spans="2:18" ht="30" customHeight="1" thickBot="1">
      <c r="B332" s="197"/>
      <c r="C332" s="213" t="s">
        <v>23</v>
      </c>
      <c r="D332" s="214"/>
      <c r="E332" s="214"/>
      <c r="F332" s="214"/>
      <c r="G332" s="143"/>
      <c r="H332" s="214"/>
      <c r="I332" s="139"/>
      <c r="J332" s="304"/>
      <c r="K332" s="356">
        <f>SUM(K328:K331)</f>
        <v>0</v>
      </c>
      <c r="L332" s="198"/>
      <c r="P332" s="264"/>
      <c r="Q332" s="264"/>
      <c r="R332" s="264"/>
    </row>
    <row r="333" spans="2:18" ht="30" customHeight="1" thickBot="1">
      <c r="B333" s="197"/>
      <c r="C333" s="211">
        <v>4</v>
      </c>
      <c r="D333" s="373" t="s">
        <v>36</v>
      </c>
      <c r="E333" s="373"/>
      <c r="F333" s="373"/>
      <c r="G333" s="373"/>
      <c r="H333" s="373"/>
      <c r="I333" s="373"/>
      <c r="J333" s="373"/>
      <c r="K333" s="374"/>
      <c r="L333" s="198"/>
      <c r="Q333" s="264"/>
      <c r="R333" s="264"/>
    </row>
    <row r="334" spans="2:18" ht="30" customHeight="1">
      <c r="B334" s="197"/>
      <c r="C334" s="243">
        <v>4.0999999999999996</v>
      </c>
      <c r="D334" s="205"/>
      <c r="E334" s="205"/>
      <c r="F334" s="205"/>
      <c r="G334" s="152" t="s">
        <v>37</v>
      </c>
      <c r="H334" s="158" t="s">
        <v>33</v>
      </c>
      <c r="I334" s="160">
        <v>65.2</v>
      </c>
      <c r="J334" s="334"/>
      <c r="K334" s="355">
        <f t="shared" ref="K334:K336" si="54">ROUND((+I334*J334),0)</f>
        <v>0</v>
      </c>
      <c r="L334" s="198"/>
      <c r="P334" s="264"/>
      <c r="Q334" s="264"/>
      <c r="R334" s="264"/>
    </row>
    <row r="335" spans="2:18" ht="30" customHeight="1">
      <c r="B335" s="197"/>
      <c r="C335" s="136">
        <v>4.2</v>
      </c>
      <c r="D335" s="205"/>
      <c r="E335" s="205"/>
      <c r="F335" s="205"/>
      <c r="G335" s="152" t="s">
        <v>38</v>
      </c>
      <c r="H335" s="158" t="s">
        <v>33</v>
      </c>
      <c r="I335" s="153">
        <v>36</v>
      </c>
      <c r="J335" s="334"/>
      <c r="K335" s="355">
        <f t="shared" si="54"/>
        <v>0</v>
      </c>
      <c r="L335" s="198"/>
      <c r="P335" s="264"/>
      <c r="Q335" s="264"/>
      <c r="R335" s="264"/>
    </row>
    <row r="336" spans="2:18" ht="30" customHeight="1">
      <c r="B336" s="197"/>
      <c r="C336" s="136">
        <v>4.4000000000000004</v>
      </c>
      <c r="D336" s="205"/>
      <c r="E336" s="205"/>
      <c r="F336" s="205"/>
      <c r="G336" s="161" t="s">
        <v>119</v>
      </c>
      <c r="H336" s="158" t="s">
        <v>33</v>
      </c>
      <c r="I336" s="153">
        <v>64.2</v>
      </c>
      <c r="J336" s="334"/>
      <c r="K336" s="355">
        <f t="shared" si="54"/>
        <v>0</v>
      </c>
      <c r="L336" s="198"/>
      <c r="P336" s="264"/>
      <c r="Q336" s="264"/>
      <c r="R336" s="264"/>
    </row>
    <row r="337" spans="2:18" ht="30" customHeight="1" thickBot="1">
      <c r="B337" s="197"/>
      <c r="C337" s="206" t="s">
        <v>23</v>
      </c>
      <c r="D337" s="215"/>
      <c r="E337" s="215"/>
      <c r="F337" s="215"/>
      <c r="G337" s="142"/>
      <c r="H337" s="207"/>
      <c r="I337" s="139"/>
      <c r="J337" s="303"/>
      <c r="K337" s="356">
        <f>SUM(K334:K336)</f>
        <v>0</v>
      </c>
      <c r="L337" s="198"/>
      <c r="P337" s="264"/>
      <c r="Q337" s="264"/>
      <c r="R337" s="264"/>
    </row>
    <row r="338" spans="2:18" ht="30" customHeight="1" thickBot="1">
      <c r="B338" s="197"/>
      <c r="C338" s="211">
        <v>5</v>
      </c>
      <c r="D338" s="373" t="s">
        <v>43</v>
      </c>
      <c r="E338" s="373"/>
      <c r="F338" s="373"/>
      <c r="G338" s="373"/>
      <c r="H338" s="373"/>
      <c r="I338" s="373"/>
      <c r="J338" s="373"/>
      <c r="K338" s="374"/>
      <c r="L338" s="198"/>
      <c r="Q338" s="264"/>
      <c r="R338" s="264"/>
    </row>
    <row r="339" spans="2:18" ht="30" customHeight="1">
      <c r="B339" s="197"/>
      <c r="C339" s="244">
        <v>5.0999999999999996</v>
      </c>
      <c r="D339" s="205"/>
      <c r="E339" s="205"/>
      <c r="F339" s="205"/>
      <c r="G339" s="152" t="s">
        <v>44</v>
      </c>
      <c r="H339" s="158" t="s">
        <v>45</v>
      </c>
      <c r="I339" s="156">
        <v>4418.6263650682531</v>
      </c>
      <c r="J339" s="334"/>
      <c r="K339" s="355">
        <f t="shared" ref="K339" si="55">ROUND((+I339*J339),0)</f>
        <v>0</v>
      </c>
      <c r="L339" s="198"/>
      <c r="P339" s="264"/>
      <c r="Q339" s="264"/>
      <c r="R339" s="264"/>
    </row>
    <row r="340" spans="2:18" ht="30" customHeight="1" thickBot="1">
      <c r="B340" s="197"/>
      <c r="C340" s="206" t="s">
        <v>23</v>
      </c>
      <c r="D340" s="215"/>
      <c r="E340" s="215"/>
      <c r="F340" s="215"/>
      <c r="G340" s="142"/>
      <c r="H340" s="207"/>
      <c r="I340" s="139"/>
      <c r="J340" s="303"/>
      <c r="K340" s="356">
        <f>SUM(K339:K339)</f>
        <v>0</v>
      </c>
      <c r="L340" s="198"/>
      <c r="P340" s="264"/>
      <c r="Q340" s="264"/>
      <c r="R340" s="264"/>
    </row>
    <row r="341" spans="2:18" ht="30" customHeight="1" thickBot="1">
      <c r="B341" s="197"/>
      <c r="C341" s="211">
        <v>6</v>
      </c>
      <c r="D341" s="373" t="s">
        <v>46</v>
      </c>
      <c r="E341" s="373"/>
      <c r="F341" s="373"/>
      <c r="G341" s="373"/>
      <c r="H341" s="373"/>
      <c r="I341" s="373"/>
      <c r="J341" s="373"/>
      <c r="K341" s="374"/>
      <c r="L341" s="198"/>
      <c r="Q341" s="264"/>
      <c r="R341" s="264"/>
    </row>
    <row r="342" spans="2:18" ht="30" customHeight="1">
      <c r="B342" s="197"/>
      <c r="C342" s="243">
        <v>6.1</v>
      </c>
      <c r="D342" s="205"/>
      <c r="E342" s="205"/>
      <c r="F342" s="205"/>
      <c r="G342" s="161" t="s">
        <v>47</v>
      </c>
      <c r="H342" s="158" t="s">
        <v>21</v>
      </c>
      <c r="I342" s="153">
        <v>199.84199999999998</v>
      </c>
      <c r="J342" s="334"/>
      <c r="K342" s="355">
        <f t="shared" ref="K342:K344" si="56">ROUND((+I342*J342),0)</f>
        <v>0</v>
      </c>
      <c r="L342" s="198"/>
      <c r="P342" s="264"/>
      <c r="Q342" s="264"/>
      <c r="R342" s="264"/>
    </row>
    <row r="343" spans="2:18" ht="30" customHeight="1">
      <c r="B343" s="197"/>
      <c r="C343" s="216">
        <v>6.2</v>
      </c>
      <c r="D343" s="254"/>
      <c r="E343" s="254"/>
      <c r="F343" s="254"/>
      <c r="G343" s="180" t="s">
        <v>112</v>
      </c>
      <c r="H343" s="255" t="s">
        <v>33</v>
      </c>
      <c r="I343" s="297">
        <v>72</v>
      </c>
      <c r="J343" s="337"/>
      <c r="K343" s="355">
        <f t="shared" si="56"/>
        <v>0</v>
      </c>
      <c r="L343" s="198"/>
      <c r="P343" s="264"/>
      <c r="Q343" s="264"/>
      <c r="R343" s="264"/>
    </row>
    <row r="344" spans="2:18" ht="41.25" customHeight="1">
      <c r="B344" s="197"/>
      <c r="C344" s="133">
        <v>6.3</v>
      </c>
      <c r="D344" s="205"/>
      <c r="E344" s="205"/>
      <c r="F344" s="205"/>
      <c r="G344" s="295" t="s">
        <v>49</v>
      </c>
      <c r="H344" s="133" t="s">
        <v>33</v>
      </c>
      <c r="I344" s="296">
        <v>12</v>
      </c>
      <c r="J344" s="334"/>
      <c r="K344" s="355">
        <f t="shared" si="56"/>
        <v>0</v>
      </c>
      <c r="L344" s="198"/>
      <c r="P344" s="264"/>
      <c r="Q344" s="264"/>
      <c r="R344" s="264"/>
    </row>
    <row r="345" spans="2:18" ht="30" customHeight="1" thickBot="1">
      <c r="B345" s="197"/>
      <c r="C345" s="206" t="s">
        <v>23</v>
      </c>
      <c r="D345" s="217"/>
      <c r="E345" s="217"/>
      <c r="F345" s="217"/>
      <c r="G345" s="218"/>
      <c r="H345" s="219"/>
      <c r="I345" s="148"/>
      <c r="J345" s="305"/>
      <c r="K345" s="362">
        <f>SUM(K342:K344)</f>
        <v>0</v>
      </c>
      <c r="L345" s="198"/>
      <c r="P345" s="264"/>
      <c r="Q345" s="264"/>
      <c r="R345" s="264"/>
    </row>
    <row r="346" spans="2:18" ht="30" customHeight="1" thickBot="1">
      <c r="B346" s="197"/>
      <c r="C346" s="211">
        <v>7</v>
      </c>
      <c r="D346" s="373" t="s">
        <v>50</v>
      </c>
      <c r="E346" s="373"/>
      <c r="F346" s="373"/>
      <c r="G346" s="373"/>
      <c r="H346" s="373"/>
      <c r="I346" s="373"/>
      <c r="J346" s="373"/>
      <c r="K346" s="374"/>
      <c r="L346" s="198"/>
      <c r="Q346" s="264"/>
      <c r="R346" s="264"/>
    </row>
    <row r="347" spans="2:18" ht="30" customHeight="1">
      <c r="B347" s="197"/>
      <c r="C347" s="246">
        <v>7.1</v>
      </c>
      <c r="D347" s="205"/>
      <c r="E347" s="205"/>
      <c r="F347" s="205"/>
      <c r="G347" s="220" t="s">
        <v>51</v>
      </c>
      <c r="H347" s="158" t="s">
        <v>21</v>
      </c>
      <c r="I347" s="134">
        <v>199.84199999999998</v>
      </c>
      <c r="J347" s="334"/>
      <c r="K347" s="355">
        <f t="shared" ref="K347:K348" si="57">ROUND((+I347*J347),0)</f>
        <v>0</v>
      </c>
      <c r="L347" s="198"/>
      <c r="P347" s="264"/>
      <c r="Q347" s="264"/>
      <c r="R347" s="264"/>
    </row>
    <row r="348" spans="2:18" ht="30" customHeight="1">
      <c r="B348" s="197"/>
      <c r="C348" s="157">
        <v>7.3</v>
      </c>
      <c r="D348" s="205"/>
      <c r="E348" s="205"/>
      <c r="F348" s="205"/>
      <c r="G348" s="220" t="s">
        <v>53</v>
      </c>
      <c r="H348" s="158" t="s">
        <v>33</v>
      </c>
      <c r="I348" s="134">
        <v>125</v>
      </c>
      <c r="J348" s="334"/>
      <c r="K348" s="355">
        <f t="shared" si="57"/>
        <v>0</v>
      </c>
      <c r="L348" s="198"/>
      <c r="P348" s="264"/>
      <c r="Q348" s="264"/>
      <c r="R348" s="264"/>
    </row>
    <row r="349" spans="2:18" ht="30" customHeight="1" thickBot="1">
      <c r="B349" s="197"/>
      <c r="C349" s="206" t="s">
        <v>23</v>
      </c>
      <c r="D349" s="217"/>
      <c r="E349" s="217"/>
      <c r="F349" s="217"/>
      <c r="G349" s="218"/>
      <c r="H349" s="219"/>
      <c r="I349" s="109"/>
      <c r="J349" s="305"/>
      <c r="K349" s="356">
        <f>SUM(K347:K348)</f>
        <v>0</v>
      </c>
      <c r="L349" s="198"/>
      <c r="P349" s="264"/>
      <c r="Q349" s="264"/>
      <c r="R349" s="264"/>
    </row>
    <row r="350" spans="2:18" ht="30" customHeight="1" thickBot="1">
      <c r="B350" s="197"/>
      <c r="C350" s="211">
        <v>8</v>
      </c>
      <c r="D350" s="373" t="s">
        <v>54</v>
      </c>
      <c r="E350" s="373"/>
      <c r="F350" s="373"/>
      <c r="G350" s="373"/>
      <c r="H350" s="373"/>
      <c r="I350" s="373"/>
      <c r="J350" s="373"/>
      <c r="K350" s="374"/>
      <c r="L350" s="198"/>
      <c r="Q350" s="264"/>
      <c r="R350" s="264"/>
    </row>
    <row r="351" spans="2:18" ht="30" customHeight="1">
      <c r="B351" s="197"/>
      <c r="C351" s="243">
        <v>8.1</v>
      </c>
      <c r="D351" s="205"/>
      <c r="E351" s="205"/>
      <c r="F351" s="205"/>
      <c r="G351" s="152" t="s">
        <v>55</v>
      </c>
      <c r="H351" s="158" t="s">
        <v>21</v>
      </c>
      <c r="I351" s="134">
        <v>264.74099999999999</v>
      </c>
      <c r="J351" s="334"/>
      <c r="K351" s="355">
        <f t="shared" ref="K351:K354" si="58">ROUND((+I351*J351),0)</f>
        <v>0</v>
      </c>
      <c r="L351" s="198"/>
      <c r="P351" s="264"/>
      <c r="Q351" s="264"/>
      <c r="R351" s="264"/>
    </row>
    <row r="352" spans="2:18" ht="30" customHeight="1">
      <c r="B352" s="197"/>
      <c r="C352" s="136">
        <v>8.1999999999999993</v>
      </c>
      <c r="D352" s="205"/>
      <c r="E352" s="205"/>
      <c r="F352" s="205"/>
      <c r="G352" s="152" t="s">
        <v>56</v>
      </c>
      <c r="H352" s="158" t="s">
        <v>33</v>
      </c>
      <c r="I352" s="134">
        <v>24.65</v>
      </c>
      <c r="J352" s="334"/>
      <c r="K352" s="355">
        <f t="shared" si="58"/>
        <v>0</v>
      </c>
      <c r="L352" s="198"/>
      <c r="P352" s="264"/>
      <c r="Q352" s="264"/>
      <c r="R352" s="264"/>
    </row>
    <row r="353" spans="2:18" ht="30" customHeight="1">
      <c r="B353" s="197"/>
      <c r="C353" s="136">
        <v>8.3000000000000007</v>
      </c>
      <c r="D353" s="205"/>
      <c r="E353" s="205"/>
      <c r="F353" s="205"/>
      <c r="G353" s="152" t="s">
        <v>57</v>
      </c>
      <c r="H353" s="158" t="s">
        <v>33</v>
      </c>
      <c r="I353" s="134">
        <v>246.5</v>
      </c>
      <c r="J353" s="334"/>
      <c r="K353" s="355">
        <f t="shared" si="58"/>
        <v>0</v>
      </c>
      <c r="L353" s="198"/>
      <c r="P353" s="264"/>
      <c r="Q353" s="264"/>
      <c r="R353" s="264"/>
    </row>
    <row r="354" spans="2:18" ht="30" customHeight="1">
      <c r="B354" s="197"/>
      <c r="C354" s="157">
        <v>8.6</v>
      </c>
      <c r="D354" s="205"/>
      <c r="E354" s="205"/>
      <c r="F354" s="205"/>
      <c r="G354" s="163" t="s">
        <v>60</v>
      </c>
      <c r="H354" s="158" t="s">
        <v>21</v>
      </c>
      <c r="I354" s="134">
        <v>219.87999999999997</v>
      </c>
      <c r="J354" s="334"/>
      <c r="K354" s="355">
        <f t="shared" si="58"/>
        <v>0</v>
      </c>
      <c r="L354" s="198"/>
      <c r="P354" s="264"/>
      <c r="Q354" s="264"/>
      <c r="R354" s="264"/>
    </row>
    <row r="355" spans="2:18" ht="30" customHeight="1" thickBot="1">
      <c r="B355" s="197"/>
      <c r="C355" s="206" t="s">
        <v>23</v>
      </c>
      <c r="D355" s="217"/>
      <c r="E355" s="217"/>
      <c r="F355" s="217"/>
      <c r="G355" s="218"/>
      <c r="H355" s="219"/>
      <c r="I355" s="109"/>
      <c r="J355" s="305"/>
      <c r="K355" s="356">
        <f>SUM(K351:K354)</f>
        <v>0</v>
      </c>
      <c r="L355" s="198"/>
      <c r="P355" s="264"/>
      <c r="Q355" s="264"/>
      <c r="R355" s="264"/>
    </row>
    <row r="356" spans="2:18" ht="30" customHeight="1" thickBot="1">
      <c r="B356" s="197"/>
      <c r="C356" s="211">
        <v>9</v>
      </c>
      <c r="D356" s="373" t="s">
        <v>61</v>
      </c>
      <c r="E356" s="373"/>
      <c r="F356" s="373"/>
      <c r="G356" s="373"/>
      <c r="H356" s="373"/>
      <c r="I356" s="373"/>
      <c r="J356" s="373"/>
      <c r="K356" s="374"/>
      <c r="L356" s="198"/>
      <c r="Q356" s="264"/>
      <c r="R356" s="264"/>
    </row>
    <row r="357" spans="2:18" ht="30" customHeight="1">
      <c r="B357" s="197"/>
      <c r="C357" s="247">
        <v>9.1</v>
      </c>
      <c r="D357" s="205"/>
      <c r="E357" s="205"/>
      <c r="F357" s="254"/>
      <c r="G357" s="180" t="s">
        <v>113</v>
      </c>
      <c r="H357" s="255" t="s">
        <v>21</v>
      </c>
      <c r="I357" s="256">
        <v>230.142</v>
      </c>
      <c r="J357" s="347"/>
      <c r="K357" s="369">
        <f t="shared" ref="K357:K362" si="59">ROUND((+I357*J357),0)</f>
        <v>0</v>
      </c>
      <c r="L357" s="198"/>
      <c r="P357" s="264"/>
      <c r="Q357" s="264"/>
      <c r="R357" s="264"/>
    </row>
    <row r="358" spans="2:18" ht="30" customHeight="1">
      <c r="B358" s="197"/>
      <c r="C358" s="248">
        <v>9.1999999999999993</v>
      </c>
      <c r="D358" s="205"/>
      <c r="E358" s="257"/>
      <c r="F358" s="205"/>
      <c r="G358" s="176" t="s">
        <v>63</v>
      </c>
      <c r="H358" s="133" t="s">
        <v>21</v>
      </c>
      <c r="I358" s="133">
        <v>230.142</v>
      </c>
      <c r="J358" s="339"/>
      <c r="K358" s="369">
        <f t="shared" si="59"/>
        <v>0</v>
      </c>
      <c r="L358" s="198"/>
      <c r="P358" s="264"/>
      <c r="Q358" s="264"/>
      <c r="R358" s="264"/>
    </row>
    <row r="359" spans="2:18" ht="30" customHeight="1">
      <c r="B359" s="197"/>
      <c r="C359" s="136">
        <v>9.3000000000000007</v>
      </c>
      <c r="D359" s="205"/>
      <c r="E359" s="257"/>
      <c r="F359" s="205"/>
      <c r="G359" s="176" t="s">
        <v>64</v>
      </c>
      <c r="H359" s="133" t="s">
        <v>21</v>
      </c>
      <c r="I359" s="133">
        <v>230.142</v>
      </c>
      <c r="J359" s="339"/>
      <c r="K359" s="369">
        <f t="shared" si="59"/>
        <v>0</v>
      </c>
      <c r="L359" s="198"/>
      <c r="P359" s="264"/>
      <c r="Q359" s="264"/>
      <c r="R359" s="264"/>
    </row>
    <row r="360" spans="2:18" ht="30" customHeight="1">
      <c r="B360" s="197"/>
      <c r="C360" s="136">
        <v>9.4</v>
      </c>
      <c r="D360" s="205"/>
      <c r="E360" s="257"/>
      <c r="F360" s="205"/>
      <c r="G360" s="176" t="s">
        <v>65</v>
      </c>
      <c r="H360" s="133" t="s">
        <v>33</v>
      </c>
      <c r="I360" s="133">
        <v>86.440000000000012</v>
      </c>
      <c r="J360" s="339"/>
      <c r="K360" s="369">
        <f t="shared" si="59"/>
        <v>0</v>
      </c>
      <c r="L360" s="198"/>
      <c r="P360" s="264"/>
      <c r="Q360" s="264"/>
      <c r="R360" s="264"/>
    </row>
    <row r="361" spans="2:18" ht="30" customHeight="1">
      <c r="B361" s="197"/>
      <c r="C361" s="136">
        <v>9.5</v>
      </c>
      <c r="D361" s="205"/>
      <c r="E361" s="257"/>
      <c r="F361" s="205"/>
      <c r="G361" s="176" t="s">
        <v>66</v>
      </c>
      <c r="H361" s="133" t="s">
        <v>21</v>
      </c>
      <c r="I361" s="133">
        <v>399.68399999999997</v>
      </c>
      <c r="J361" s="339"/>
      <c r="K361" s="369">
        <f t="shared" si="59"/>
        <v>0</v>
      </c>
      <c r="L361" s="198"/>
      <c r="P361" s="264"/>
      <c r="Q361" s="264"/>
      <c r="R361" s="264"/>
    </row>
    <row r="362" spans="2:18" ht="30" customHeight="1">
      <c r="B362" s="197"/>
      <c r="C362" s="136">
        <v>9.6</v>
      </c>
      <c r="D362" s="322"/>
      <c r="E362" s="322"/>
      <c r="F362" s="258"/>
      <c r="G362" s="258" t="s">
        <v>67</v>
      </c>
      <c r="H362" s="258" t="s">
        <v>21</v>
      </c>
      <c r="I362" s="259">
        <v>72</v>
      </c>
      <c r="J362" s="348"/>
      <c r="K362" s="355">
        <f t="shared" si="59"/>
        <v>0</v>
      </c>
      <c r="L362" s="198"/>
      <c r="P362" s="264"/>
      <c r="Q362" s="264"/>
      <c r="R362" s="264"/>
    </row>
    <row r="363" spans="2:18" ht="30" customHeight="1" thickBot="1">
      <c r="B363" s="197"/>
      <c r="C363" s="206" t="s">
        <v>23</v>
      </c>
      <c r="D363" s="217"/>
      <c r="E363" s="217"/>
      <c r="F363" s="217"/>
      <c r="G363" s="218"/>
      <c r="H363" s="219"/>
      <c r="I363" s="148"/>
      <c r="J363" s="305"/>
      <c r="K363" s="362">
        <f>SUM(K357:K362)</f>
        <v>0</v>
      </c>
      <c r="L363" s="198"/>
      <c r="P363" s="264"/>
      <c r="Q363" s="264"/>
      <c r="R363" s="264"/>
    </row>
    <row r="364" spans="2:18" ht="30" customHeight="1">
      <c r="B364" s="197"/>
      <c r="C364" s="223">
        <v>10</v>
      </c>
      <c r="D364" s="375" t="s">
        <v>68</v>
      </c>
      <c r="E364" s="375"/>
      <c r="F364" s="375"/>
      <c r="G364" s="375"/>
      <c r="H364" s="375"/>
      <c r="I364" s="375"/>
      <c r="J364" s="375"/>
      <c r="K364" s="376"/>
      <c r="L364" s="198"/>
      <c r="Q364" s="264"/>
      <c r="R364" s="264"/>
    </row>
    <row r="365" spans="2:18" ht="30" customHeight="1">
      <c r="B365" s="197"/>
      <c r="C365" s="243">
        <v>10.1</v>
      </c>
      <c r="D365" s="224"/>
      <c r="E365" s="224"/>
      <c r="F365" s="224"/>
      <c r="G365" s="152" t="s">
        <v>69</v>
      </c>
      <c r="H365" s="158" t="s">
        <v>21</v>
      </c>
      <c r="I365" s="328">
        <v>40.044399999999996</v>
      </c>
      <c r="J365" s="338"/>
      <c r="K365" s="357">
        <f t="shared" ref="K365:K368" si="60">ROUND((+I365*J365),0)</f>
        <v>0</v>
      </c>
      <c r="L365" s="198"/>
      <c r="P365" s="264"/>
      <c r="Q365" s="264"/>
      <c r="R365" s="264"/>
    </row>
    <row r="366" spans="2:18" ht="48.75" customHeight="1">
      <c r="B366" s="197"/>
      <c r="C366" s="136">
        <v>10.199999999999999</v>
      </c>
      <c r="D366" s="224"/>
      <c r="E366" s="224"/>
      <c r="F366" s="224"/>
      <c r="G366" s="152" t="s">
        <v>70</v>
      </c>
      <c r="H366" s="158" t="s">
        <v>71</v>
      </c>
      <c r="I366" s="328">
        <v>7</v>
      </c>
      <c r="J366" s="338"/>
      <c r="K366" s="357">
        <f t="shared" si="60"/>
        <v>0</v>
      </c>
      <c r="L366" s="198"/>
      <c r="P366" s="264"/>
      <c r="Q366" s="264"/>
      <c r="R366" s="264"/>
    </row>
    <row r="367" spans="2:18" ht="30" customHeight="1">
      <c r="B367" s="197"/>
      <c r="C367" s="136">
        <v>10.3</v>
      </c>
      <c r="D367" s="224"/>
      <c r="E367" s="224"/>
      <c r="F367" s="224"/>
      <c r="G367" s="152" t="s">
        <v>72</v>
      </c>
      <c r="H367" s="158" t="s">
        <v>21</v>
      </c>
      <c r="I367" s="328">
        <v>7.6640000000000006</v>
      </c>
      <c r="J367" s="338"/>
      <c r="K367" s="357">
        <f t="shared" si="60"/>
        <v>0</v>
      </c>
      <c r="L367" s="198"/>
      <c r="P367" s="264"/>
      <c r="Q367" s="264"/>
      <c r="R367" s="264"/>
    </row>
    <row r="368" spans="2:18" ht="30" customHeight="1">
      <c r="B368" s="197"/>
      <c r="C368" s="216">
        <v>10.4</v>
      </c>
      <c r="D368" s="224"/>
      <c r="E368" s="224"/>
      <c r="F368" s="224"/>
      <c r="G368" s="152" t="s">
        <v>73</v>
      </c>
      <c r="H368" s="158" t="s">
        <v>33</v>
      </c>
      <c r="I368" s="328">
        <v>49.3</v>
      </c>
      <c r="J368" s="338"/>
      <c r="K368" s="357">
        <f t="shared" si="60"/>
        <v>0</v>
      </c>
      <c r="L368" s="198"/>
      <c r="P368" s="264"/>
      <c r="Q368" s="264"/>
      <c r="R368" s="264"/>
    </row>
    <row r="369" spans="2:18" ht="30" customHeight="1" thickBot="1">
      <c r="B369" s="197"/>
      <c r="C369" s="228" t="s">
        <v>23</v>
      </c>
      <c r="D369" s="229"/>
      <c r="E369" s="229"/>
      <c r="F369" s="229"/>
      <c r="G369" s="230"/>
      <c r="H369" s="231"/>
      <c r="I369" s="135"/>
      <c r="J369" s="306"/>
      <c r="K369" s="356">
        <f>SUM(K365:K368)</f>
        <v>0</v>
      </c>
      <c r="L369" s="198"/>
      <c r="P369" s="264"/>
      <c r="Q369" s="264"/>
      <c r="R369" s="264"/>
    </row>
    <row r="370" spans="2:18" ht="30" customHeight="1" thickBot="1">
      <c r="B370" s="197"/>
      <c r="C370" s="232">
        <v>11</v>
      </c>
      <c r="D370" s="377" t="s">
        <v>75</v>
      </c>
      <c r="E370" s="377"/>
      <c r="F370" s="377"/>
      <c r="G370" s="377"/>
      <c r="H370" s="377"/>
      <c r="I370" s="377"/>
      <c r="J370" s="377"/>
      <c r="K370" s="378"/>
      <c r="L370" s="198"/>
      <c r="Q370" s="264"/>
      <c r="R370" s="264"/>
    </row>
    <row r="371" spans="2:18" ht="30" customHeight="1">
      <c r="B371" s="197"/>
      <c r="C371" s="243">
        <v>11.1</v>
      </c>
      <c r="D371" s="233"/>
      <c r="E371" s="233"/>
      <c r="F371" s="233"/>
      <c r="G371" s="152" t="s">
        <v>76</v>
      </c>
      <c r="H371" s="158" t="s">
        <v>21</v>
      </c>
      <c r="I371" s="138">
        <v>199.84199999999998</v>
      </c>
      <c r="J371" s="334"/>
      <c r="K371" s="355">
        <f t="shared" ref="K371:K373" si="61">ROUND((+I371*J371),0)</f>
        <v>0</v>
      </c>
      <c r="L371" s="198"/>
      <c r="P371" s="264"/>
      <c r="Q371" s="264"/>
      <c r="R371" s="264"/>
    </row>
    <row r="372" spans="2:18" ht="30" customHeight="1">
      <c r="B372" s="197"/>
      <c r="C372" s="136">
        <v>11.2</v>
      </c>
      <c r="D372" s="233"/>
      <c r="E372" s="233"/>
      <c r="F372" s="233"/>
      <c r="G372" s="152" t="s">
        <v>77</v>
      </c>
      <c r="H372" s="158" t="s">
        <v>21</v>
      </c>
      <c r="I372" s="138">
        <v>107.97</v>
      </c>
      <c r="J372" s="334"/>
      <c r="K372" s="355">
        <f t="shared" si="61"/>
        <v>0</v>
      </c>
      <c r="L372" s="198"/>
      <c r="P372" s="264"/>
      <c r="Q372" s="264"/>
      <c r="R372" s="264"/>
    </row>
    <row r="373" spans="2:18" ht="30" customHeight="1">
      <c r="B373" s="197"/>
      <c r="C373" s="157">
        <v>11.3</v>
      </c>
      <c r="D373" s="233"/>
      <c r="E373" s="233"/>
      <c r="F373" s="233"/>
      <c r="G373" s="161" t="s">
        <v>76</v>
      </c>
      <c r="H373" s="158" t="s">
        <v>33</v>
      </c>
      <c r="I373" s="138">
        <v>125</v>
      </c>
      <c r="J373" s="334"/>
      <c r="K373" s="355">
        <f t="shared" si="61"/>
        <v>0</v>
      </c>
      <c r="L373" s="198"/>
      <c r="P373" s="264"/>
      <c r="Q373" s="264"/>
      <c r="R373" s="264"/>
    </row>
    <row r="374" spans="2:18" ht="30" customHeight="1" thickBot="1">
      <c r="B374" s="197"/>
      <c r="C374" s="228" t="s">
        <v>23</v>
      </c>
      <c r="D374" s="229"/>
      <c r="E374" s="229"/>
      <c r="F374" s="229"/>
      <c r="G374" s="230"/>
      <c r="H374" s="231"/>
      <c r="I374" s="135"/>
      <c r="J374" s="306"/>
      <c r="K374" s="356">
        <f>SUM(K371:K373)</f>
        <v>0</v>
      </c>
      <c r="L374" s="198"/>
      <c r="P374" s="264"/>
      <c r="Q374" s="264"/>
      <c r="R374" s="264"/>
    </row>
    <row r="375" spans="2:18" ht="30" customHeight="1" thickBot="1">
      <c r="B375" s="197"/>
      <c r="C375" s="232">
        <v>12</v>
      </c>
      <c r="D375" s="377" t="s">
        <v>79</v>
      </c>
      <c r="E375" s="377"/>
      <c r="F375" s="377"/>
      <c r="G375" s="377"/>
      <c r="H375" s="377"/>
      <c r="I375" s="377"/>
      <c r="J375" s="377"/>
      <c r="K375" s="378"/>
      <c r="L375" s="198"/>
      <c r="Q375" s="264"/>
      <c r="R375" s="264"/>
    </row>
    <row r="376" spans="2:18" ht="30" customHeight="1">
      <c r="B376" s="197"/>
      <c r="C376" s="243">
        <v>12.1</v>
      </c>
      <c r="D376" s="233"/>
      <c r="E376" s="233"/>
      <c r="F376" s="233"/>
      <c r="G376" s="152" t="s">
        <v>80</v>
      </c>
      <c r="H376" s="158" t="s">
        <v>71</v>
      </c>
      <c r="I376" s="181">
        <v>12</v>
      </c>
      <c r="J376" s="334"/>
      <c r="K376" s="355">
        <f t="shared" ref="K376:K383" si="62">ROUND((+I376*J376),0)</f>
        <v>0</v>
      </c>
      <c r="L376" s="198"/>
      <c r="P376" s="264"/>
      <c r="Q376" s="264"/>
      <c r="R376" s="264"/>
    </row>
    <row r="377" spans="2:18" ht="30" customHeight="1">
      <c r="B377" s="197"/>
      <c r="C377" s="136">
        <v>12.3</v>
      </c>
      <c r="D377" s="233"/>
      <c r="E377" s="233"/>
      <c r="F377" s="233"/>
      <c r="G377" s="152" t="s">
        <v>82</v>
      </c>
      <c r="H377" s="158" t="s">
        <v>33</v>
      </c>
      <c r="I377" s="177">
        <v>13.48</v>
      </c>
      <c r="J377" s="334"/>
      <c r="K377" s="355">
        <f t="shared" si="62"/>
        <v>0</v>
      </c>
      <c r="L377" s="198"/>
      <c r="P377" s="264"/>
      <c r="Q377" s="264"/>
      <c r="R377" s="264"/>
    </row>
    <row r="378" spans="2:18" ht="30" customHeight="1">
      <c r="B378" s="197"/>
      <c r="C378" s="136">
        <v>12.4</v>
      </c>
      <c r="D378" s="233"/>
      <c r="E378" s="233"/>
      <c r="F378" s="233"/>
      <c r="G378" s="152" t="s">
        <v>83</v>
      </c>
      <c r="H378" s="158" t="s">
        <v>33</v>
      </c>
      <c r="I378" s="177">
        <v>19.54</v>
      </c>
      <c r="J378" s="334"/>
      <c r="K378" s="355">
        <f t="shared" si="62"/>
        <v>0</v>
      </c>
      <c r="L378" s="198"/>
      <c r="P378" s="264"/>
      <c r="Q378" s="264"/>
      <c r="R378" s="264"/>
    </row>
    <row r="379" spans="2:18" ht="30" customHeight="1">
      <c r="B379" s="197"/>
      <c r="C379" s="136">
        <v>12.5</v>
      </c>
      <c r="D379" s="233"/>
      <c r="E379" s="233"/>
      <c r="F379" s="233"/>
      <c r="G379" s="180" t="s">
        <v>84</v>
      </c>
      <c r="H379" s="255" t="s">
        <v>71</v>
      </c>
      <c r="I379" s="182">
        <v>10</v>
      </c>
      <c r="J379" s="337"/>
      <c r="K379" s="355">
        <f t="shared" si="62"/>
        <v>0</v>
      </c>
      <c r="L379" s="198"/>
      <c r="P379" s="264"/>
      <c r="Q379" s="264"/>
      <c r="R379" s="264"/>
    </row>
    <row r="380" spans="2:18" ht="30" customHeight="1">
      <c r="B380" s="197"/>
      <c r="C380" s="252">
        <v>12.8</v>
      </c>
      <c r="D380" s="233"/>
      <c r="E380" s="233"/>
      <c r="F380" s="233"/>
      <c r="G380" s="176" t="s">
        <v>87</v>
      </c>
      <c r="H380" s="133" t="s">
        <v>71</v>
      </c>
      <c r="I380" s="183">
        <v>9</v>
      </c>
      <c r="J380" s="334"/>
      <c r="K380" s="355">
        <f t="shared" si="62"/>
        <v>0</v>
      </c>
      <c r="L380" s="198"/>
      <c r="P380" s="264"/>
      <c r="Q380" s="264"/>
      <c r="R380" s="264"/>
    </row>
    <row r="381" spans="2:18" ht="30" customHeight="1">
      <c r="B381" s="197"/>
      <c r="C381" s="252">
        <v>12.9</v>
      </c>
      <c r="D381" s="233"/>
      <c r="E381" s="233"/>
      <c r="F381" s="233"/>
      <c r="G381" s="176" t="s">
        <v>88</v>
      </c>
      <c r="H381" s="133" t="s">
        <v>33</v>
      </c>
      <c r="I381" s="177">
        <v>6.15</v>
      </c>
      <c r="J381" s="334"/>
      <c r="K381" s="355">
        <f t="shared" si="62"/>
        <v>0</v>
      </c>
      <c r="L381" s="198"/>
      <c r="P381" s="264"/>
      <c r="Q381" s="264"/>
      <c r="R381" s="264"/>
    </row>
    <row r="382" spans="2:18" ht="30" customHeight="1">
      <c r="B382" s="197"/>
      <c r="C382" s="132">
        <v>12.11</v>
      </c>
      <c r="D382" s="233"/>
      <c r="E382" s="233"/>
      <c r="F382" s="233"/>
      <c r="G382" s="176" t="s">
        <v>90</v>
      </c>
      <c r="H382" s="133" t="s">
        <v>33</v>
      </c>
      <c r="I382" s="177">
        <v>31.66</v>
      </c>
      <c r="J382" s="334"/>
      <c r="K382" s="355">
        <f t="shared" si="62"/>
        <v>0</v>
      </c>
      <c r="L382" s="198"/>
      <c r="P382" s="264"/>
      <c r="Q382" s="264"/>
      <c r="R382" s="264"/>
    </row>
    <row r="383" spans="2:18" ht="30" customHeight="1">
      <c r="B383" s="197"/>
      <c r="C383" s="132">
        <v>12.13</v>
      </c>
      <c r="D383" s="233"/>
      <c r="E383" s="233"/>
      <c r="F383" s="233"/>
      <c r="G383" s="184" t="s">
        <v>93</v>
      </c>
      <c r="H383" s="133" t="s">
        <v>33</v>
      </c>
      <c r="I383" s="177">
        <v>6</v>
      </c>
      <c r="J383" s="334"/>
      <c r="K383" s="355">
        <f t="shared" si="62"/>
        <v>0</v>
      </c>
      <c r="L383" s="198"/>
      <c r="P383" s="264"/>
      <c r="Q383" s="264"/>
      <c r="R383" s="264"/>
    </row>
    <row r="384" spans="2:18" ht="30" customHeight="1">
      <c r="B384" s="197"/>
      <c r="C384" s="132">
        <v>12.18</v>
      </c>
      <c r="D384" s="233"/>
      <c r="E384" s="233"/>
      <c r="F384" s="233"/>
      <c r="G384" s="184" t="s">
        <v>97</v>
      </c>
      <c r="H384" s="133" t="s">
        <v>33</v>
      </c>
      <c r="I384" s="177">
        <v>4</v>
      </c>
      <c r="J384" s="334"/>
      <c r="K384" s="355">
        <f>ROUND((+I384*J384),0)</f>
        <v>0</v>
      </c>
      <c r="L384" s="198"/>
      <c r="P384" s="264"/>
      <c r="Q384" s="264"/>
      <c r="R384" s="264"/>
    </row>
    <row r="385" spans="2:18" ht="30" customHeight="1" thickBot="1">
      <c r="B385" s="197"/>
      <c r="C385" s="238" t="s">
        <v>23</v>
      </c>
      <c r="D385" s="239"/>
      <c r="E385" s="239"/>
      <c r="F385" s="239"/>
      <c r="G385" s="110"/>
      <c r="H385" s="205"/>
      <c r="I385" s="109"/>
      <c r="J385" s="307"/>
      <c r="K385" s="358">
        <f>SUM(K376:K384)</f>
        <v>0</v>
      </c>
      <c r="L385" s="198"/>
      <c r="P385" s="264"/>
      <c r="Q385" s="264"/>
      <c r="R385" s="264"/>
    </row>
    <row r="386" spans="2:18" ht="30" customHeight="1">
      <c r="B386" s="197"/>
      <c r="C386" s="240">
        <v>13</v>
      </c>
      <c r="D386" s="379" t="s">
        <v>99</v>
      </c>
      <c r="E386" s="379"/>
      <c r="F386" s="379"/>
      <c r="G386" s="379"/>
      <c r="H386" s="379"/>
      <c r="I386" s="379"/>
      <c r="J386" s="379"/>
      <c r="K386" s="380"/>
      <c r="L386" s="198"/>
      <c r="Q386" s="264"/>
      <c r="R386" s="264"/>
    </row>
    <row r="387" spans="2:18" ht="30" customHeight="1">
      <c r="B387" s="197"/>
      <c r="C387" s="243">
        <v>13.1</v>
      </c>
      <c r="D387" s="224"/>
      <c r="E387" s="224"/>
      <c r="F387" s="224"/>
      <c r="G387" s="145" t="s">
        <v>100</v>
      </c>
      <c r="H387" s="225" t="s">
        <v>71</v>
      </c>
      <c r="I387" s="328">
        <v>2</v>
      </c>
      <c r="J387" s="338"/>
      <c r="K387" s="357">
        <f>ROUND((+I387*J387),0)</f>
        <v>0</v>
      </c>
      <c r="L387" s="198"/>
      <c r="P387" s="264"/>
      <c r="Q387" s="264"/>
      <c r="R387" s="264"/>
    </row>
    <row r="388" spans="2:18" ht="30" customHeight="1">
      <c r="B388" s="197"/>
      <c r="C388" s="136">
        <v>13.2</v>
      </c>
      <c r="D388" s="224"/>
      <c r="E388" s="224"/>
      <c r="F388" s="224"/>
      <c r="G388" s="146" t="s">
        <v>101</v>
      </c>
      <c r="H388" s="225" t="s">
        <v>71</v>
      </c>
      <c r="I388" s="328">
        <v>1</v>
      </c>
      <c r="J388" s="338"/>
      <c r="K388" s="357">
        <f t="shared" ref="K388:K390" si="63">ROUND((+I388*J388),0)</f>
        <v>0</v>
      </c>
      <c r="L388" s="198"/>
      <c r="P388" s="264"/>
      <c r="Q388" s="264"/>
      <c r="R388" s="264"/>
    </row>
    <row r="389" spans="2:18" ht="30" customHeight="1">
      <c r="B389" s="197"/>
      <c r="C389" s="136">
        <v>13.6</v>
      </c>
      <c r="D389" s="224"/>
      <c r="E389" s="224"/>
      <c r="F389" s="224"/>
      <c r="G389" s="146" t="s">
        <v>114</v>
      </c>
      <c r="H389" s="225" t="s">
        <v>71</v>
      </c>
      <c r="I389" s="328">
        <v>3</v>
      </c>
      <c r="J389" s="338"/>
      <c r="K389" s="357">
        <f t="shared" si="63"/>
        <v>0</v>
      </c>
      <c r="L389" s="198"/>
      <c r="P389" s="264"/>
      <c r="Q389" s="264"/>
      <c r="R389" s="264"/>
    </row>
    <row r="390" spans="2:18" ht="30" customHeight="1">
      <c r="B390" s="197"/>
      <c r="C390" s="243">
        <v>13.7</v>
      </c>
      <c r="D390" s="205"/>
      <c r="E390" s="205"/>
      <c r="F390" s="205"/>
      <c r="G390" s="169" t="s">
        <v>127</v>
      </c>
      <c r="H390" s="133" t="s">
        <v>71</v>
      </c>
      <c r="I390" s="134">
        <v>4</v>
      </c>
      <c r="J390" s="334"/>
      <c r="K390" s="357">
        <f t="shared" si="63"/>
        <v>0</v>
      </c>
      <c r="L390" s="198"/>
      <c r="P390" s="264"/>
      <c r="Q390" s="264"/>
      <c r="R390" s="264"/>
    </row>
    <row r="391" spans="2:18" ht="30" customHeight="1">
      <c r="B391" s="197"/>
      <c r="C391" s="241" t="s">
        <v>23</v>
      </c>
      <c r="D391" s="239"/>
      <c r="E391" s="239"/>
      <c r="F391" s="239"/>
      <c r="G391" s="110"/>
      <c r="H391" s="205"/>
      <c r="I391" s="109"/>
      <c r="J391" s="307"/>
      <c r="K391" s="358">
        <f>SUM(K387:K390)</f>
        <v>0</v>
      </c>
      <c r="L391" s="198"/>
      <c r="P391" s="264"/>
      <c r="Q391" s="264"/>
      <c r="R391" s="264"/>
    </row>
    <row r="392" spans="2:18" ht="30" customHeight="1">
      <c r="B392" s="197"/>
      <c r="C392" s="371" t="s">
        <v>128</v>
      </c>
      <c r="D392" s="372"/>
      <c r="E392" s="372"/>
      <c r="F392" s="372"/>
      <c r="G392" s="372"/>
      <c r="H392" s="372"/>
      <c r="I392" s="372"/>
      <c r="J392" s="372"/>
      <c r="K392" s="360">
        <f>+K391+K385+K374+K369+K363+K355+K349+K340+K337+K332+K322+K326+K345</f>
        <v>0</v>
      </c>
      <c r="L392" s="198"/>
      <c r="N392" s="189">
        <v>428470438.5102039</v>
      </c>
      <c r="O392" s="249">
        <f>+K392-N392</f>
        <v>-428470438.5102039</v>
      </c>
      <c r="P392" s="264"/>
      <c r="Q392" s="264"/>
      <c r="R392" s="264"/>
    </row>
    <row r="393" spans="2:18" ht="30" customHeight="1">
      <c r="B393" s="197"/>
      <c r="C393" s="151" t="s">
        <v>129</v>
      </c>
      <c r="D393" s="381" t="s">
        <v>130</v>
      </c>
      <c r="E393" s="381"/>
      <c r="F393" s="381"/>
      <c r="G393" s="381"/>
      <c r="H393" s="381"/>
      <c r="I393" s="381"/>
      <c r="J393" s="381"/>
      <c r="K393" s="381"/>
      <c r="L393" s="198"/>
      <c r="P393" s="264"/>
      <c r="Q393" s="264"/>
      <c r="R393" s="264"/>
    </row>
    <row r="394" spans="2:18" ht="30" customHeight="1">
      <c r="B394" s="197"/>
      <c r="C394" s="422" t="s">
        <v>19</v>
      </c>
      <c r="D394" s="423"/>
      <c r="E394" s="423"/>
      <c r="F394" s="423"/>
      <c r="G394" s="423"/>
      <c r="H394" s="423"/>
      <c r="I394" s="423"/>
      <c r="J394" s="423"/>
      <c r="K394" s="424"/>
      <c r="L394" s="198"/>
      <c r="Q394" s="264"/>
      <c r="R394" s="264"/>
    </row>
    <row r="395" spans="2:18" ht="30" customHeight="1">
      <c r="B395" s="197"/>
      <c r="C395" s="133">
        <v>1.1000000000000001</v>
      </c>
      <c r="D395" s="205"/>
      <c r="E395" s="205"/>
      <c r="F395" s="205"/>
      <c r="G395" s="176" t="s">
        <v>118</v>
      </c>
      <c r="H395" s="133" t="s">
        <v>21</v>
      </c>
      <c r="I395" s="177">
        <v>842.24400000000003</v>
      </c>
      <c r="J395" s="349"/>
      <c r="K395" s="359">
        <f>ROUND((+I395*J395),0)</f>
        <v>0</v>
      </c>
      <c r="L395" s="198"/>
      <c r="P395" s="264"/>
      <c r="Q395" s="264"/>
      <c r="R395" s="264"/>
    </row>
    <row r="396" spans="2:18" ht="30" customHeight="1">
      <c r="B396" s="197"/>
      <c r="C396" s="260">
        <v>1.2</v>
      </c>
      <c r="D396" s="205"/>
      <c r="E396" s="205"/>
      <c r="F396" s="205"/>
      <c r="G396" s="176" t="s">
        <v>109</v>
      </c>
      <c r="H396" s="133" t="s">
        <v>21</v>
      </c>
      <c r="I396" s="177">
        <v>721</v>
      </c>
      <c r="J396" s="349"/>
      <c r="K396" s="359">
        <f t="shared" ref="K396:K401" si="64">ROUND((+I396*J396),0)</f>
        <v>0</v>
      </c>
      <c r="L396" s="198"/>
      <c r="P396" s="264"/>
      <c r="Q396" s="264"/>
      <c r="R396" s="264"/>
    </row>
    <row r="397" spans="2:18" ht="30" customHeight="1">
      <c r="B397" s="197"/>
      <c r="C397" s="260">
        <v>1.3</v>
      </c>
      <c r="D397" s="205"/>
      <c r="E397" s="205"/>
      <c r="F397" s="205"/>
      <c r="G397" s="176" t="s">
        <v>131</v>
      </c>
      <c r="H397" s="133" t="s">
        <v>26</v>
      </c>
      <c r="I397" s="177">
        <v>565.44749999999999</v>
      </c>
      <c r="J397" s="349"/>
      <c r="K397" s="359">
        <f t="shared" si="64"/>
        <v>0</v>
      </c>
      <c r="L397" s="198"/>
      <c r="P397" s="264"/>
      <c r="Q397" s="264"/>
      <c r="R397" s="264"/>
    </row>
    <row r="398" spans="2:18" ht="30" customHeight="1">
      <c r="B398" s="197"/>
      <c r="C398" s="260">
        <v>1.4</v>
      </c>
      <c r="D398" s="205"/>
      <c r="E398" s="205"/>
      <c r="F398" s="205"/>
      <c r="G398" s="176" t="s">
        <v>132</v>
      </c>
      <c r="H398" s="133" t="s">
        <v>21</v>
      </c>
      <c r="I398" s="177">
        <v>694.86</v>
      </c>
      <c r="J398" s="349"/>
      <c r="K398" s="359">
        <f t="shared" si="64"/>
        <v>0</v>
      </c>
      <c r="L398" s="198"/>
      <c r="P398" s="264"/>
      <c r="Q398" s="264"/>
      <c r="R398" s="264"/>
    </row>
    <row r="399" spans="2:18" ht="30" customHeight="1">
      <c r="B399" s="197"/>
      <c r="C399" s="260">
        <v>1.5</v>
      </c>
      <c r="D399" s="205"/>
      <c r="E399" s="205"/>
      <c r="F399" s="205"/>
      <c r="G399" s="176" t="s">
        <v>133</v>
      </c>
      <c r="H399" s="133" t="s">
        <v>71</v>
      </c>
      <c r="I399" s="177">
        <v>20</v>
      </c>
      <c r="J399" s="349"/>
      <c r="K399" s="359">
        <f t="shared" si="64"/>
        <v>0</v>
      </c>
      <c r="L399" s="198"/>
      <c r="P399" s="264"/>
      <c r="Q399" s="264"/>
      <c r="R399" s="264"/>
    </row>
    <row r="400" spans="2:18" ht="30" customHeight="1">
      <c r="B400" s="197"/>
      <c r="C400" s="260">
        <v>1.6</v>
      </c>
      <c r="D400" s="205"/>
      <c r="E400" s="205"/>
      <c r="F400" s="205"/>
      <c r="G400" s="176" t="s">
        <v>134</v>
      </c>
      <c r="H400" s="133" t="s">
        <v>21</v>
      </c>
      <c r="I400" s="177">
        <v>45.83</v>
      </c>
      <c r="J400" s="349"/>
      <c r="K400" s="359">
        <f t="shared" si="64"/>
        <v>0</v>
      </c>
      <c r="L400" s="198"/>
      <c r="P400" s="264"/>
      <c r="Q400" s="264"/>
      <c r="R400" s="264"/>
    </row>
    <row r="401" spans="2:18" ht="30" customHeight="1">
      <c r="B401" s="197"/>
      <c r="C401" s="260">
        <v>1.7</v>
      </c>
      <c r="D401" s="205"/>
      <c r="E401" s="205"/>
      <c r="F401" s="205"/>
      <c r="G401" s="176" t="s">
        <v>135</v>
      </c>
      <c r="H401" s="133" t="s">
        <v>71</v>
      </c>
      <c r="I401" s="177">
        <v>9</v>
      </c>
      <c r="J401" s="349"/>
      <c r="K401" s="359">
        <f t="shared" si="64"/>
        <v>0</v>
      </c>
      <c r="L401" s="198"/>
      <c r="P401" s="264"/>
      <c r="Q401" s="264"/>
      <c r="R401" s="264"/>
    </row>
    <row r="402" spans="2:18" ht="30" customHeight="1" thickBot="1">
      <c r="B402" s="197"/>
      <c r="C402" s="206" t="s">
        <v>23</v>
      </c>
      <c r="D402" s="207"/>
      <c r="E402" s="207"/>
      <c r="F402" s="207"/>
      <c r="G402" s="142"/>
      <c r="H402" s="207"/>
      <c r="I402" s="149"/>
      <c r="J402" s="303"/>
      <c r="K402" s="362">
        <f>+K401+K400+K399+K398+K397+K396+K395</f>
        <v>0</v>
      </c>
      <c r="L402" s="198"/>
      <c r="P402" s="264"/>
      <c r="Q402" s="264"/>
      <c r="R402" s="264"/>
    </row>
    <row r="403" spans="2:18" ht="30" customHeight="1" thickBot="1">
      <c r="B403" s="197"/>
      <c r="C403" s="208">
        <v>2</v>
      </c>
      <c r="D403" s="373" t="s">
        <v>24</v>
      </c>
      <c r="E403" s="373"/>
      <c r="F403" s="375"/>
      <c r="G403" s="375"/>
      <c r="H403" s="375"/>
      <c r="I403" s="375"/>
      <c r="J403" s="375"/>
      <c r="K403" s="376"/>
      <c r="L403" s="198"/>
      <c r="Q403" s="264"/>
      <c r="R403" s="264"/>
    </row>
    <row r="404" spans="2:18" ht="30" customHeight="1">
      <c r="B404" s="197"/>
      <c r="C404" s="243">
        <v>2.2000000000000002</v>
      </c>
      <c r="D404" s="205"/>
      <c r="E404" s="205"/>
      <c r="F404" s="205"/>
      <c r="G404" s="176" t="s">
        <v>27</v>
      </c>
      <c r="H404" s="133" t="s">
        <v>26</v>
      </c>
      <c r="I404" s="185">
        <v>136.43280000000001</v>
      </c>
      <c r="J404" s="346"/>
      <c r="K404" s="359">
        <f>ROUND((+I404*J404),0)</f>
        <v>0</v>
      </c>
      <c r="L404" s="198"/>
      <c r="P404" s="264"/>
      <c r="Q404" s="264"/>
      <c r="R404" s="264"/>
    </row>
    <row r="405" spans="2:18" ht="30" customHeight="1">
      <c r="B405" s="197"/>
      <c r="C405" s="216">
        <v>2.2999999999999998</v>
      </c>
      <c r="D405" s="205"/>
      <c r="E405" s="205"/>
      <c r="F405" s="205"/>
      <c r="G405" s="178" t="s">
        <v>110</v>
      </c>
      <c r="H405" s="133" t="s">
        <v>26</v>
      </c>
      <c r="I405" s="327">
        <v>119.51810000000002</v>
      </c>
      <c r="J405" s="334"/>
      <c r="K405" s="359">
        <f>ROUND((+I405*J405),0)</f>
        <v>0</v>
      </c>
      <c r="L405" s="198"/>
      <c r="P405" s="264"/>
      <c r="Q405" s="264"/>
      <c r="R405" s="264"/>
    </row>
    <row r="406" spans="2:18" ht="30" customHeight="1" thickBot="1">
      <c r="B406" s="197"/>
      <c r="C406" s="206" t="s">
        <v>23</v>
      </c>
      <c r="D406" s="209"/>
      <c r="E406" s="210"/>
      <c r="F406" s="209"/>
      <c r="G406" s="209"/>
      <c r="H406" s="209"/>
      <c r="I406" s="147"/>
      <c r="J406" s="300"/>
      <c r="K406" s="362">
        <f>SUM(K404:K405)</f>
        <v>0</v>
      </c>
      <c r="L406" s="198"/>
      <c r="P406" s="264"/>
      <c r="Q406" s="264"/>
      <c r="R406" s="264"/>
    </row>
    <row r="407" spans="2:18" ht="30" customHeight="1" thickBot="1">
      <c r="B407" s="197"/>
      <c r="C407" s="313">
        <v>3</v>
      </c>
      <c r="D407" s="373" t="s">
        <v>136</v>
      </c>
      <c r="E407" s="373"/>
      <c r="F407" s="373"/>
      <c r="G407" s="373"/>
      <c r="H407" s="373"/>
      <c r="I407" s="373"/>
      <c r="J407" s="373"/>
      <c r="K407" s="374"/>
      <c r="L407" s="198"/>
      <c r="Q407" s="264"/>
      <c r="R407" s="264"/>
    </row>
    <row r="408" spans="2:18" ht="30" customHeight="1">
      <c r="B408" s="197"/>
      <c r="C408" s="243">
        <v>3.5</v>
      </c>
      <c r="D408" s="205"/>
      <c r="E408" s="205"/>
      <c r="F408" s="205"/>
      <c r="G408" s="152" t="s">
        <v>137</v>
      </c>
      <c r="H408" s="158" t="s">
        <v>33</v>
      </c>
      <c r="I408" s="160">
        <v>540</v>
      </c>
      <c r="J408" s="334"/>
      <c r="K408" s="355">
        <f>ROUND((+I408*J408),0)</f>
        <v>0</v>
      </c>
      <c r="L408" s="198"/>
      <c r="P408" s="264"/>
      <c r="Q408" s="264"/>
      <c r="R408" s="264"/>
    </row>
    <row r="409" spans="2:18" ht="30" customHeight="1">
      <c r="B409" s="197"/>
      <c r="C409" s="136">
        <v>3.6</v>
      </c>
      <c r="D409" s="205"/>
      <c r="E409" s="205"/>
      <c r="F409" s="205"/>
      <c r="G409" s="152" t="s">
        <v>138</v>
      </c>
      <c r="H409" s="158" t="s">
        <v>21</v>
      </c>
      <c r="I409" s="153">
        <v>721</v>
      </c>
      <c r="J409" s="334"/>
      <c r="K409" s="355">
        <f t="shared" ref="K409:K410" si="65">ROUND((+I409*J409),0)</f>
        <v>0</v>
      </c>
      <c r="L409" s="198"/>
      <c r="P409" s="264"/>
      <c r="Q409" s="264"/>
      <c r="R409" s="264"/>
    </row>
    <row r="410" spans="2:18" ht="30" customHeight="1">
      <c r="B410" s="197"/>
      <c r="C410" s="136">
        <v>3.7</v>
      </c>
      <c r="D410" s="205"/>
      <c r="E410" s="205"/>
      <c r="F410" s="205"/>
      <c r="G410" s="161" t="s">
        <v>139</v>
      </c>
      <c r="H410" s="158" t="s">
        <v>33</v>
      </c>
      <c r="I410" s="153">
        <v>150</v>
      </c>
      <c r="J410" s="334"/>
      <c r="K410" s="355">
        <f t="shared" si="65"/>
        <v>0</v>
      </c>
      <c r="L410" s="198"/>
      <c r="P410" s="264"/>
      <c r="Q410" s="264"/>
      <c r="R410" s="264"/>
    </row>
    <row r="411" spans="2:18" ht="30" customHeight="1" thickBot="1">
      <c r="B411" s="197"/>
      <c r="C411" s="206" t="s">
        <v>23</v>
      </c>
      <c r="D411" s="350"/>
      <c r="E411" s="350"/>
      <c r="F411" s="350"/>
      <c r="G411" s="143"/>
      <c r="H411" s="214"/>
      <c r="I411" s="351"/>
      <c r="J411" s="304"/>
      <c r="K411" s="368">
        <f>SUM(K408:K410)</f>
        <v>0</v>
      </c>
      <c r="L411" s="198"/>
      <c r="P411" s="264"/>
      <c r="Q411" s="264"/>
      <c r="R411" s="264"/>
    </row>
    <row r="412" spans="2:18" ht="30" customHeight="1" thickBot="1">
      <c r="B412" s="197"/>
      <c r="C412" s="232">
        <v>12</v>
      </c>
      <c r="D412" s="425" t="s">
        <v>79</v>
      </c>
      <c r="E412" s="373"/>
      <c r="F412" s="373"/>
      <c r="G412" s="373"/>
      <c r="H412" s="373"/>
      <c r="I412" s="373"/>
      <c r="J412" s="373"/>
      <c r="K412" s="374"/>
      <c r="L412" s="198"/>
      <c r="Q412" s="264"/>
      <c r="R412" s="264"/>
    </row>
    <row r="413" spans="2:18" ht="30" customHeight="1">
      <c r="B413" s="197"/>
      <c r="C413" s="132">
        <v>12.12</v>
      </c>
      <c r="D413" s="233"/>
      <c r="E413" s="233"/>
      <c r="F413" s="233"/>
      <c r="G413" s="152" t="s">
        <v>91</v>
      </c>
      <c r="H413" s="158" t="s">
        <v>33</v>
      </c>
      <c r="I413" s="181">
        <v>60.870000000000005</v>
      </c>
      <c r="J413" s="334"/>
      <c r="K413" s="355">
        <f>ROUND((+I413*J413),0)</f>
        <v>0</v>
      </c>
      <c r="L413" s="198"/>
      <c r="P413" s="264"/>
      <c r="Q413" s="264"/>
      <c r="R413" s="264"/>
    </row>
    <row r="414" spans="2:18" ht="30" customHeight="1">
      <c r="B414" s="197"/>
      <c r="C414" s="132">
        <v>12.15</v>
      </c>
      <c r="D414" s="233"/>
      <c r="E414" s="233"/>
      <c r="F414" s="233"/>
      <c r="G414" s="152" t="s">
        <v>94</v>
      </c>
      <c r="H414" s="158" t="s">
        <v>33</v>
      </c>
      <c r="I414" s="177">
        <v>11.35</v>
      </c>
      <c r="J414" s="334"/>
      <c r="K414" s="355">
        <f t="shared" ref="K414:K420" si="66">ROUND((+I414*J414),0)</f>
        <v>0</v>
      </c>
      <c r="L414" s="198"/>
      <c r="P414" s="264"/>
      <c r="Q414" s="264"/>
      <c r="R414" s="264"/>
    </row>
    <row r="415" spans="2:18" ht="30" customHeight="1">
      <c r="B415" s="197"/>
      <c r="C415" s="132">
        <v>12.17</v>
      </c>
      <c r="D415" s="233"/>
      <c r="E415" s="233"/>
      <c r="F415" s="233"/>
      <c r="G415" s="152" t="s">
        <v>140</v>
      </c>
      <c r="H415" s="158" t="s">
        <v>71</v>
      </c>
      <c r="I415" s="177">
        <v>3</v>
      </c>
      <c r="J415" s="334"/>
      <c r="K415" s="355">
        <f t="shared" si="66"/>
        <v>0</v>
      </c>
      <c r="L415" s="198"/>
      <c r="P415" s="264"/>
      <c r="Q415" s="264"/>
      <c r="R415" s="264"/>
    </row>
    <row r="416" spans="2:18" ht="30" customHeight="1">
      <c r="B416" s="197"/>
      <c r="C416" s="132">
        <v>12.2</v>
      </c>
      <c r="D416" s="233"/>
      <c r="E416" s="233"/>
      <c r="F416" s="233"/>
      <c r="G416" s="180" t="s">
        <v>141</v>
      </c>
      <c r="H416" s="255" t="s">
        <v>33</v>
      </c>
      <c r="I416" s="182">
        <v>41.150000000000006</v>
      </c>
      <c r="J416" s="337"/>
      <c r="K416" s="355">
        <f t="shared" si="66"/>
        <v>0</v>
      </c>
      <c r="L416" s="198"/>
      <c r="P416" s="264"/>
      <c r="Q416" s="264"/>
      <c r="R416" s="264"/>
    </row>
    <row r="417" spans="2:18" ht="30" customHeight="1">
      <c r="B417" s="197"/>
      <c r="C417" s="132">
        <v>12.21</v>
      </c>
      <c r="D417" s="233"/>
      <c r="E417" s="233"/>
      <c r="F417" s="233"/>
      <c r="G417" s="176" t="s">
        <v>142</v>
      </c>
      <c r="H417" s="133" t="s">
        <v>71</v>
      </c>
      <c r="I417" s="183">
        <v>12</v>
      </c>
      <c r="J417" s="334"/>
      <c r="K417" s="355">
        <f t="shared" si="66"/>
        <v>0</v>
      </c>
      <c r="L417" s="198"/>
      <c r="P417" s="264"/>
      <c r="Q417" s="264"/>
      <c r="R417" s="264"/>
    </row>
    <row r="418" spans="2:18" ht="30" customHeight="1">
      <c r="B418" s="197"/>
      <c r="C418" s="132">
        <v>12.22</v>
      </c>
      <c r="D418" s="233"/>
      <c r="E418" s="233"/>
      <c r="F418" s="233"/>
      <c r="G418" s="176" t="s">
        <v>143</v>
      </c>
      <c r="H418" s="133" t="s">
        <v>71</v>
      </c>
      <c r="I418" s="177">
        <v>8</v>
      </c>
      <c r="J418" s="334"/>
      <c r="K418" s="355">
        <f t="shared" si="66"/>
        <v>0</v>
      </c>
      <c r="L418" s="198"/>
      <c r="P418" s="264"/>
      <c r="Q418" s="264"/>
      <c r="R418" s="264"/>
    </row>
    <row r="419" spans="2:18" ht="30" customHeight="1">
      <c r="B419" s="197"/>
      <c r="C419" s="132">
        <v>12.23</v>
      </c>
      <c r="D419" s="233"/>
      <c r="E419" s="233"/>
      <c r="F419" s="233"/>
      <c r="G419" s="176" t="s">
        <v>144</v>
      </c>
      <c r="H419" s="133" t="s">
        <v>71</v>
      </c>
      <c r="I419" s="177">
        <v>2</v>
      </c>
      <c r="J419" s="334"/>
      <c r="K419" s="355">
        <f t="shared" si="66"/>
        <v>0</v>
      </c>
      <c r="L419" s="198"/>
      <c r="P419" s="264"/>
      <c r="Q419" s="264"/>
      <c r="R419" s="264"/>
    </row>
    <row r="420" spans="2:18" ht="30" customHeight="1">
      <c r="B420" s="197"/>
      <c r="C420" s="132">
        <v>12.24</v>
      </c>
      <c r="D420" s="233"/>
      <c r="E420" s="233"/>
      <c r="F420" s="233"/>
      <c r="G420" s="184" t="s">
        <v>145</v>
      </c>
      <c r="H420" s="133" t="s">
        <v>33</v>
      </c>
      <c r="I420" s="177">
        <v>18.920000000000002</v>
      </c>
      <c r="J420" s="334"/>
      <c r="K420" s="355">
        <f t="shared" si="66"/>
        <v>0</v>
      </c>
      <c r="L420" s="198"/>
      <c r="P420" s="264"/>
      <c r="Q420" s="264"/>
      <c r="R420" s="264"/>
    </row>
    <row r="421" spans="2:18" ht="30" customHeight="1">
      <c r="B421" s="197"/>
      <c r="C421" s="238" t="s">
        <v>23</v>
      </c>
      <c r="D421" s="239"/>
      <c r="E421" s="239"/>
      <c r="F421" s="239"/>
      <c r="G421" s="110"/>
      <c r="H421" s="205"/>
      <c r="I421" s="109"/>
      <c r="J421" s="307"/>
      <c r="K421" s="358">
        <f>SUM(K413:K420)</f>
        <v>0</v>
      </c>
      <c r="L421" s="198"/>
      <c r="P421" s="264"/>
      <c r="Q421" s="264"/>
      <c r="R421" s="264"/>
    </row>
    <row r="422" spans="2:18" ht="30" customHeight="1">
      <c r="B422" s="197"/>
      <c r="C422" s="371" t="s">
        <v>146</v>
      </c>
      <c r="D422" s="372"/>
      <c r="E422" s="372"/>
      <c r="F422" s="372"/>
      <c r="G422" s="372"/>
      <c r="H422" s="372"/>
      <c r="I422" s="372"/>
      <c r="J422" s="372"/>
      <c r="K422" s="360">
        <f>+K421+K411+K406+K402</f>
        <v>0</v>
      </c>
      <c r="L422" s="198"/>
      <c r="N422" s="189">
        <v>228196569.43800002</v>
      </c>
      <c r="O422" s="249">
        <f>+K422-N422</f>
        <v>-228196569.43800002</v>
      </c>
      <c r="P422" s="264"/>
      <c r="Q422" s="264"/>
      <c r="R422" s="264"/>
    </row>
    <row r="423" spans="2:18" ht="30" customHeight="1">
      <c r="B423" s="197"/>
      <c r="C423" s="151" t="s">
        <v>147</v>
      </c>
      <c r="D423" s="381" t="s">
        <v>148</v>
      </c>
      <c r="E423" s="381"/>
      <c r="F423" s="381"/>
      <c r="G423" s="381"/>
      <c r="H423" s="381"/>
      <c r="I423" s="381"/>
      <c r="J423" s="381"/>
      <c r="K423" s="381"/>
      <c r="L423" s="198"/>
      <c r="P423" s="264"/>
      <c r="Q423" s="264"/>
      <c r="R423" s="264"/>
    </row>
    <row r="424" spans="2:18" ht="30" customHeight="1">
      <c r="B424" s="197"/>
      <c r="C424" s="422" t="s">
        <v>149</v>
      </c>
      <c r="D424" s="423"/>
      <c r="E424" s="423"/>
      <c r="F424" s="423"/>
      <c r="G424" s="423"/>
      <c r="H424" s="423"/>
      <c r="I424" s="423"/>
      <c r="J424" s="423"/>
      <c r="K424" s="424"/>
      <c r="L424" s="198"/>
      <c r="Q424" s="264"/>
      <c r="R424" s="264"/>
    </row>
    <row r="425" spans="2:18" ht="30" customHeight="1">
      <c r="B425" s="197"/>
      <c r="C425" s="261">
        <v>14.1</v>
      </c>
      <c r="D425" s="205"/>
      <c r="E425" s="205"/>
      <c r="F425" s="205"/>
      <c r="G425" s="176" t="s">
        <v>150</v>
      </c>
      <c r="H425" s="133" t="s">
        <v>71</v>
      </c>
      <c r="I425" s="177">
        <v>2</v>
      </c>
      <c r="J425" s="349"/>
      <c r="K425" s="359">
        <f>ROUND((+I425*J425),0)</f>
        <v>0</v>
      </c>
      <c r="L425" s="198"/>
      <c r="P425" s="264"/>
      <c r="Q425" s="264"/>
      <c r="R425" s="264"/>
    </row>
    <row r="426" spans="2:18" ht="30" customHeight="1">
      <c r="B426" s="197"/>
      <c r="C426" s="261">
        <f>+C425+0.1</f>
        <v>14.2</v>
      </c>
      <c r="D426" s="205"/>
      <c r="E426" s="205"/>
      <c r="F426" s="205"/>
      <c r="G426" s="176" t="s">
        <v>151</v>
      </c>
      <c r="H426" s="133" t="s">
        <v>71</v>
      </c>
      <c r="I426" s="177">
        <v>6</v>
      </c>
      <c r="J426" s="349"/>
      <c r="K426" s="359">
        <f t="shared" ref="K426:K467" si="67">ROUND((+I426*J426),0)</f>
        <v>0</v>
      </c>
      <c r="L426" s="198"/>
      <c r="P426" s="264"/>
      <c r="Q426" s="264"/>
      <c r="R426" s="264"/>
    </row>
    <row r="427" spans="2:18" ht="30" customHeight="1">
      <c r="B427" s="197"/>
      <c r="C427" s="261">
        <f t="shared" ref="C427:C433" si="68">+C426+0.1</f>
        <v>14.299999999999999</v>
      </c>
      <c r="D427" s="205"/>
      <c r="E427" s="205"/>
      <c r="F427" s="205"/>
      <c r="G427" s="176" t="s">
        <v>152</v>
      </c>
      <c r="H427" s="133" t="s">
        <v>71</v>
      </c>
      <c r="I427" s="177">
        <v>253</v>
      </c>
      <c r="J427" s="349"/>
      <c r="K427" s="359">
        <f t="shared" si="67"/>
        <v>0</v>
      </c>
      <c r="L427" s="198"/>
      <c r="P427" s="264"/>
      <c r="Q427" s="264"/>
      <c r="R427" s="264"/>
    </row>
    <row r="428" spans="2:18" ht="30" customHeight="1">
      <c r="B428" s="197"/>
      <c r="C428" s="261">
        <f t="shared" si="68"/>
        <v>14.399999999999999</v>
      </c>
      <c r="D428" s="205"/>
      <c r="E428" s="205"/>
      <c r="F428" s="205"/>
      <c r="G428" s="176" t="s">
        <v>153</v>
      </c>
      <c r="H428" s="133" t="s">
        <v>71</v>
      </c>
      <c r="I428" s="177">
        <v>75</v>
      </c>
      <c r="J428" s="349"/>
      <c r="K428" s="359">
        <f t="shared" si="67"/>
        <v>0</v>
      </c>
      <c r="L428" s="198"/>
      <c r="P428" s="264"/>
      <c r="Q428" s="264"/>
      <c r="R428" s="264"/>
    </row>
    <row r="429" spans="2:18" ht="30" customHeight="1">
      <c r="B429" s="197"/>
      <c r="C429" s="261">
        <f t="shared" si="68"/>
        <v>14.499999999999998</v>
      </c>
      <c r="D429" s="205"/>
      <c r="E429" s="205"/>
      <c r="F429" s="205"/>
      <c r="G429" s="176" t="s">
        <v>154</v>
      </c>
      <c r="H429" s="133" t="s">
        <v>71</v>
      </c>
      <c r="I429" s="177">
        <v>20</v>
      </c>
      <c r="J429" s="349"/>
      <c r="K429" s="359">
        <f t="shared" si="67"/>
        <v>0</v>
      </c>
      <c r="L429" s="198"/>
      <c r="P429" s="264"/>
      <c r="Q429" s="264"/>
      <c r="R429" s="264"/>
    </row>
    <row r="430" spans="2:18" ht="30" customHeight="1">
      <c r="B430" s="197"/>
      <c r="C430" s="261">
        <f t="shared" si="68"/>
        <v>14.599999999999998</v>
      </c>
      <c r="D430" s="205"/>
      <c r="E430" s="205"/>
      <c r="F430" s="205"/>
      <c r="G430" s="176" t="s">
        <v>155</v>
      </c>
      <c r="H430" s="133" t="s">
        <v>71</v>
      </c>
      <c r="I430" s="177">
        <v>12</v>
      </c>
      <c r="J430" s="349"/>
      <c r="K430" s="359">
        <f t="shared" si="67"/>
        <v>0</v>
      </c>
      <c r="L430" s="198"/>
      <c r="P430" s="264"/>
      <c r="Q430" s="264"/>
      <c r="R430" s="264"/>
    </row>
    <row r="431" spans="2:18" ht="30" customHeight="1">
      <c r="B431" s="197"/>
      <c r="C431" s="261">
        <f t="shared" si="68"/>
        <v>14.699999999999998</v>
      </c>
      <c r="D431" s="205"/>
      <c r="E431" s="205"/>
      <c r="F431" s="205"/>
      <c r="G431" s="176" t="s">
        <v>156</v>
      </c>
      <c r="H431" s="133" t="s">
        <v>71</v>
      </c>
      <c r="I431" s="177">
        <v>20</v>
      </c>
      <c r="J431" s="349"/>
      <c r="K431" s="359">
        <f t="shared" si="67"/>
        <v>0</v>
      </c>
      <c r="L431" s="198"/>
      <c r="P431" s="264"/>
      <c r="Q431" s="264"/>
      <c r="R431" s="264"/>
    </row>
    <row r="432" spans="2:18" ht="30" customHeight="1">
      <c r="B432" s="197"/>
      <c r="C432" s="133">
        <f t="shared" si="68"/>
        <v>14.799999999999997</v>
      </c>
      <c r="D432" s="262"/>
      <c r="E432" s="262"/>
      <c r="F432" s="262"/>
      <c r="G432" s="110" t="s">
        <v>157</v>
      </c>
      <c r="H432" s="205" t="s">
        <v>71</v>
      </c>
      <c r="I432" s="326">
        <v>16</v>
      </c>
      <c r="J432" s="339"/>
      <c r="K432" s="359">
        <f t="shared" si="67"/>
        <v>0</v>
      </c>
      <c r="L432" s="198"/>
      <c r="P432" s="264"/>
      <c r="Q432" s="264"/>
      <c r="R432" s="264"/>
    </row>
    <row r="433" spans="2:18" ht="30" customHeight="1">
      <c r="B433" s="197"/>
      <c r="C433" s="133">
        <f t="shared" si="68"/>
        <v>14.899999999999997</v>
      </c>
      <c r="D433" s="262"/>
      <c r="E433" s="262"/>
      <c r="F433" s="262"/>
      <c r="G433" s="110" t="s">
        <v>158</v>
      </c>
      <c r="H433" s="205" t="s">
        <v>71</v>
      </c>
      <c r="I433" s="326">
        <v>6</v>
      </c>
      <c r="J433" s="339"/>
      <c r="K433" s="359">
        <f t="shared" si="67"/>
        <v>0</v>
      </c>
      <c r="L433" s="198"/>
      <c r="P433" s="264"/>
      <c r="Q433" s="264"/>
      <c r="R433" s="264"/>
    </row>
    <row r="434" spans="2:18" ht="30" customHeight="1">
      <c r="B434" s="197"/>
      <c r="C434" s="134">
        <v>14.1</v>
      </c>
      <c r="D434" s="262"/>
      <c r="E434" s="262"/>
      <c r="F434" s="262"/>
      <c r="G434" s="110" t="s">
        <v>159</v>
      </c>
      <c r="H434" s="205" t="s">
        <v>71</v>
      </c>
      <c r="I434" s="326">
        <v>115</v>
      </c>
      <c r="J434" s="339"/>
      <c r="K434" s="359">
        <f t="shared" si="67"/>
        <v>0</v>
      </c>
      <c r="L434" s="198"/>
      <c r="P434" s="264"/>
      <c r="Q434" s="264"/>
      <c r="R434" s="264"/>
    </row>
    <row r="435" spans="2:18" ht="30" customHeight="1">
      <c r="B435" s="197"/>
      <c r="C435" s="133">
        <f>+C434+0.01</f>
        <v>14.11</v>
      </c>
      <c r="D435" s="262"/>
      <c r="E435" s="262"/>
      <c r="F435" s="262"/>
      <c r="G435" s="110" t="s">
        <v>160</v>
      </c>
      <c r="H435" s="205" t="s">
        <v>71</v>
      </c>
      <c r="I435" s="326">
        <v>71</v>
      </c>
      <c r="J435" s="339"/>
      <c r="K435" s="359">
        <f t="shared" si="67"/>
        <v>0</v>
      </c>
      <c r="L435" s="198"/>
      <c r="P435" s="264"/>
      <c r="Q435" s="264"/>
      <c r="R435" s="264"/>
    </row>
    <row r="436" spans="2:18" ht="30" customHeight="1">
      <c r="B436" s="197"/>
      <c r="C436" s="133">
        <f>+C435+0.01</f>
        <v>14.12</v>
      </c>
      <c r="D436" s="262"/>
      <c r="E436" s="262"/>
      <c r="F436" s="262"/>
      <c r="G436" s="110" t="s">
        <v>161</v>
      </c>
      <c r="H436" s="205" t="s">
        <v>71</v>
      </c>
      <c r="I436" s="326">
        <v>45</v>
      </c>
      <c r="J436" s="339"/>
      <c r="K436" s="359">
        <f t="shared" si="67"/>
        <v>0</v>
      </c>
      <c r="L436" s="198"/>
      <c r="P436" s="264"/>
      <c r="Q436" s="264"/>
      <c r="R436" s="264"/>
    </row>
    <row r="437" spans="2:18" ht="30" customHeight="1">
      <c r="B437" s="197"/>
      <c r="C437" s="134">
        <f>+C436+0.01</f>
        <v>14.129999999999999</v>
      </c>
      <c r="D437" s="262"/>
      <c r="E437" s="262"/>
      <c r="F437" s="262"/>
      <c r="G437" s="110" t="s">
        <v>162</v>
      </c>
      <c r="H437" s="205" t="s">
        <v>71</v>
      </c>
      <c r="I437" s="326">
        <v>115</v>
      </c>
      <c r="J437" s="339"/>
      <c r="K437" s="359">
        <f t="shared" si="67"/>
        <v>0</v>
      </c>
      <c r="L437" s="198"/>
      <c r="P437" s="264"/>
      <c r="Q437" s="264"/>
      <c r="R437" s="264"/>
    </row>
    <row r="438" spans="2:18" ht="30" customHeight="1">
      <c r="B438" s="197"/>
      <c r="C438" s="134">
        <f t="shared" ref="C438:C467" si="69">+C437+0.01</f>
        <v>14.139999999999999</v>
      </c>
      <c r="D438" s="262"/>
      <c r="E438" s="262"/>
      <c r="F438" s="262"/>
      <c r="G438" s="110" t="s">
        <v>163</v>
      </c>
      <c r="H438" s="205" t="s">
        <v>71</v>
      </c>
      <c r="I438" s="326">
        <v>3</v>
      </c>
      <c r="J438" s="339"/>
      <c r="K438" s="359">
        <f t="shared" si="67"/>
        <v>0</v>
      </c>
      <c r="L438" s="198"/>
      <c r="P438" s="264"/>
      <c r="Q438" s="264"/>
      <c r="R438" s="264"/>
    </row>
    <row r="439" spans="2:18" ht="30" customHeight="1">
      <c r="B439" s="197"/>
      <c r="C439" s="134">
        <f t="shared" si="69"/>
        <v>14.149999999999999</v>
      </c>
      <c r="D439" s="262"/>
      <c r="E439" s="262"/>
      <c r="F439" s="262"/>
      <c r="G439" s="110" t="s">
        <v>164</v>
      </c>
      <c r="H439" s="205" t="s">
        <v>71</v>
      </c>
      <c r="I439" s="326">
        <v>6</v>
      </c>
      <c r="J439" s="339"/>
      <c r="K439" s="359">
        <f t="shared" si="67"/>
        <v>0</v>
      </c>
      <c r="L439" s="198"/>
      <c r="P439" s="264"/>
      <c r="Q439" s="264"/>
      <c r="R439" s="264"/>
    </row>
    <row r="440" spans="2:18" ht="30" customHeight="1">
      <c r="B440" s="197"/>
      <c r="C440" s="134">
        <f t="shared" si="69"/>
        <v>14.159999999999998</v>
      </c>
      <c r="D440" s="262"/>
      <c r="E440" s="262"/>
      <c r="F440" s="262"/>
      <c r="G440" s="110" t="s">
        <v>165</v>
      </c>
      <c r="H440" s="205" t="s">
        <v>71</v>
      </c>
      <c r="I440" s="326">
        <v>3</v>
      </c>
      <c r="J440" s="339"/>
      <c r="K440" s="359">
        <f t="shared" si="67"/>
        <v>0</v>
      </c>
      <c r="L440" s="198"/>
      <c r="P440" s="264"/>
      <c r="Q440" s="264"/>
      <c r="R440" s="264"/>
    </row>
    <row r="441" spans="2:18" ht="30" customHeight="1">
      <c r="B441" s="197"/>
      <c r="C441" s="134">
        <f t="shared" si="69"/>
        <v>14.169999999999998</v>
      </c>
      <c r="D441" s="262"/>
      <c r="E441" s="262"/>
      <c r="F441" s="262"/>
      <c r="G441" s="110" t="s">
        <v>166</v>
      </c>
      <c r="H441" s="205" t="s">
        <v>71</v>
      </c>
      <c r="I441" s="326">
        <v>1</v>
      </c>
      <c r="J441" s="339"/>
      <c r="K441" s="359">
        <f t="shared" si="67"/>
        <v>0</v>
      </c>
      <c r="L441" s="198"/>
      <c r="P441" s="264"/>
      <c r="Q441" s="264"/>
      <c r="R441" s="264"/>
    </row>
    <row r="442" spans="2:18" ht="30" customHeight="1">
      <c r="B442" s="197"/>
      <c r="C442" s="134">
        <f t="shared" si="69"/>
        <v>14.179999999999998</v>
      </c>
      <c r="D442" s="262"/>
      <c r="E442" s="262"/>
      <c r="F442" s="262"/>
      <c r="G442" s="110" t="s">
        <v>167</v>
      </c>
      <c r="H442" s="205" t="s">
        <v>71</v>
      </c>
      <c r="I442" s="326">
        <v>18</v>
      </c>
      <c r="J442" s="339"/>
      <c r="K442" s="359">
        <f t="shared" si="67"/>
        <v>0</v>
      </c>
      <c r="L442" s="198"/>
      <c r="P442" s="264"/>
      <c r="Q442" s="264"/>
      <c r="R442" s="264"/>
    </row>
    <row r="443" spans="2:18" ht="30" customHeight="1">
      <c r="B443" s="197"/>
      <c r="C443" s="134">
        <f t="shared" si="69"/>
        <v>14.189999999999998</v>
      </c>
      <c r="D443" s="262"/>
      <c r="E443" s="262"/>
      <c r="F443" s="262"/>
      <c r="G443" s="110" t="s">
        <v>168</v>
      </c>
      <c r="H443" s="205" t="s">
        <v>71</v>
      </c>
      <c r="I443" s="326">
        <v>2</v>
      </c>
      <c r="J443" s="339"/>
      <c r="K443" s="359">
        <f t="shared" si="67"/>
        <v>0</v>
      </c>
      <c r="L443" s="198"/>
      <c r="P443" s="264"/>
      <c r="Q443" s="264"/>
      <c r="R443" s="264"/>
    </row>
    <row r="444" spans="2:18" ht="30" customHeight="1">
      <c r="B444" s="197"/>
      <c r="C444" s="134">
        <f t="shared" si="69"/>
        <v>14.199999999999998</v>
      </c>
      <c r="D444" s="262"/>
      <c r="E444" s="262"/>
      <c r="F444" s="262"/>
      <c r="G444" s="110" t="s">
        <v>169</v>
      </c>
      <c r="H444" s="205" t="s">
        <v>71</v>
      </c>
      <c r="I444" s="326">
        <v>2</v>
      </c>
      <c r="J444" s="339"/>
      <c r="K444" s="359">
        <f t="shared" si="67"/>
        <v>0</v>
      </c>
      <c r="L444" s="198"/>
      <c r="P444" s="264"/>
      <c r="Q444" s="264"/>
      <c r="R444" s="264"/>
    </row>
    <row r="445" spans="2:18" ht="30" customHeight="1">
      <c r="B445" s="197"/>
      <c r="C445" s="134">
        <f t="shared" si="69"/>
        <v>14.209999999999997</v>
      </c>
      <c r="D445" s="262"/>
      <c r="E445" s="262"/>
      <c r="F445" s="262"/>
      <c r="G445" s="110" t="s">
        <v>170</v>
      </c>
      <c r="H445" s="205" t="s">
        <v>71</v>
      </c>
      <c r="I445" s="326">
        <v>1</v>
      </c>
      <c r="J445" s="339"/>
      <c r="K445" s="359">
        <f t="shared" si="67"/>
        <v>0</v>
      </c>
      <c r="L445" s="198"/>
      <c r="P445" s="264"/>
      <c r="Q445" s="264"/>
      <c r="R445" s="264"/>
    </row>
    <row r="446" spans="2:18" ht="30" customHeight="1">
      <c r="B446" s="197"/>
      <c r="C446" s="134">
        <f t="shared" si="69"/>
        <v>14.219999999999997</v>
      </c>
      <c r="D446" s="262"/>
      <c r="E446" s="262"/>
      <c r="F446" s="262"/>
      <c r="G446" s="110" t="s">
        <v>171</v>
      </c>
      <c r="H446" s="205" t="s">
        <v>71</v>
      </c>
      <c r="I446" s="326">
        <v>1</v>
      </c>
      <c r="J446" s="339"/>
      <c r="K446" s="359">
        <f t="shared" si="67"/>
        <v>0</v>
      </c>
      <c r="L446" s="198"/>
      <c r="P446" s="264"/>
      <c r="Q446" s="264"/>
      <c r="R446" s="264"/>
    </row>
    <row r="447" spans="2:18" ht="30" customHeight="1">
      <c r="B447" s="197"/>
      <c r="C447" s="134">
        <f t="shared" si="69"/>
        <v>14.229999999999997</v>
      </c>
      <c r="D447" s="262"/>
      <c r="E447" s="262"/>
      <c r="F447" s="262"/>
      <c r="G447" s="110" t="s">
        <v>172</v>
      </c>
      <c r="H447" s="205" t="s">
        <v>71</v>
      </c>
      <c r="I447" s="326">
        <v>1</v>
      </c>
      <c r="J447" s="339"/>
      <c r="K447" s="359">
        <f t="shared" si="67"/>
        <v>0</v>
      </c>
      <c r="L447" s="198"/>
      <c r="P447" s="264"/>
      <c r="Q447" s="264"/>
      <c r="R447" s="264"/>
    </row>
    <row r="448" spans="2:18" ht="30" customHeight="1">
      <c r="B448" s="197"/>
      <c r="C448" s="134">
        <f t="shared" si="69"/>
        <v>14.239999999999997</v>
      </c>
      <c r="D448" s="262"/>
      <c r="E448" s="262"/>
      <c r="F448" s="262"/>
      <c r="G448" s="110" t="s">
        <v>173</v>
      </c>
      <c r="H448" s="205" t="s">
        <v>71</v>
      </c>
      <c r="I448" s="326">
        <v>1</v>
      </c>
      <c r="J448" s="339"/>
      <c r="K448" s="359">
        <f t="shared" si="67"/>
        <v>0</v>
      </c>
      <c r="L448" s="198"/>
      <c r="P448" s="264"/>
      <c r="Q448" s="264"/>
      <c r="R448" s="264"/>
    </row>
    <row r="449" spans="2:18" ht="30" customHeight="1">
      <c r="B449" s="197"/>
      <c r="C449" s="134">
        <f t="shared" si="69"/>
        <v>14.249999999999996</v>
      </c>
      <c r="D449" s="262"/>
      <c r="E449" s="262"/>
      <c r="F449" s="262"/>
      <c r="G449" s="110" t="s">
        <v>174</v>
      </c>
      <c r="H449" s="205" t="s">
        <v>71</v>
      </c>
      <c r="I449" s="326">
        <v>1</v>
      </c>
      <c r="J449" s="339"/>
      <c r="K449" s="359">
        <f t="shared" si="67"/>
        <v>0</v>
      </c>
      <c r="L449" s="198"/>
      <c r="P449" s="264"/>
      <c r="Q449" s="264"/>
      <c r="R449" s="264"/>
    </row>
    <row r="450" spans="2:18" ht="30" customHeight="1">
      <c r="B450" s="197"/>
      <c r="C450" s="134">
        <f t="shared" si="69"/>
        <v>14.259999999999996</v>
      </c>
      <c r="D450" s="262"/>
      <c r="E450" s="262"/>
      <c r="F450" s="262"/>
      <c r="G450" s="110" t="s">
        <v>175</v>
      </c>
      <c r="H450" s="205" t="s">
        <v>71</v>
      </c>
      <c r="I450" s="326">
        <v>1</v>
      </c>
      <c r="J450" s="339"/>
      <c r="K450" s="359">
        <f t="shared" si="67"/>
        <v>0</v>
      </c>
      <c r="L450" s="198"/>
      <c r="P450" s="264"/>
      <c r="Q450" s="264"/>
      <c r="R450" s="264"/>
    </row>
    <row r="451" spans="2:18" ht="30" customHeight="1">
      <c r="B451" s="197"/>
      <c r="C451" s="134">
        <f t="shared" si="69"/>
        <v>14.269999999999996</v>
      </c>
      <c r="D451" s="262"/>
      <c r="E451" s="262"/>
      <c r="F451" s="262"/>
      <c r="G451" s="110" t="s">
        <v>176</v>
      </c>
      <c r="H451" s="205" t="s">
        <v>71</v>
      </c>
      <c r="I451" s="326">
        <v>30</v>
      </c>
      <c r="J451" s="339"/>
      <c r="K451" s="359">
        <f t="shared" si="67"/>
        <v>0</v>
      </c>
      <c r="L451" s="198"/>
      <c r="P451" s="264"/>
      <c r="Q451" s="264"/>
      <c r="R451" s="264"/>
    </row>
    <row r="452" spans="2:18" ht="30" customHeight="1">
      <c r="B452" s="197"/>
      <c r="C452" s="134">
        <f t="shared" si="69"/>
        <v>14.279999999999996</v>
      </c>
      <c r="D452" s="262"/>
      <c r="E452" s="262"/>
      <c r="F452" s="262"/>
      <c r="G452" s="110" t="s">
        <v>177</v>
      </c>
      <c r="H452" s="205" t="s">
        <v>71</v>
      </c>
      <c r="I452" s="326">
        <v>12</v>
      </c>
      <c r="J452" s="339"/>
      <c r="K452" s="359">
        <f t="shared" si="67"/>
        <v>0</v>
      </c>
      <c r="L452" s="198"/>
      <c r="P452" s="264"/>
      <c r="Q452" s="264"/>
      <c r="R452" s="264"/>
    </row>
    <row r="453" spans="2:18" ht="30" customHeight="1">
      <c r="B453" s="197"/>
      <c r="C453" s="134">
        <f t="shared" si="69"/>
        <v>14.289999999999996</v>
      </c>
      <c r="D453" s="262"/>
      <c r="E453" s="262"/>
      <c r="F453" s="262"/>
      <c r="G453" s="110" t="s">
        <v>178</v>
      </c>
      <c r="H453" s="205" t="s">
        <v>33</v>
      </c>
      <c r="I453" s="326">
        <v>30</v>
      </c>
      <c r="J453" s="339"/>
      <c r="K453" s="359">
        <f t="shared" si="67"/>
        <v>0</v>
      </c>
      <c r="L453" s="198"/>
      <c r="P453" s="264"/>
      <c r="Q453" s="264"/>
      <c r="R453" s="264"/>
    </row>
    <row r="454" spans="2:18" ht="30" customHeight="1">
      <c r="B454" s="197"/>
      <c r="C454" s="134">
        <f t="shared" si="69"/>
        <v>14.299999999999995</v>
      </c>
      <c r="D454" s="262"/>
      <c r="E454" s="262"/>
      <c r="F454" s="262"/>
      <c r="G454" s="110" t="s">
        <v>179</v>
      </c>
      <c r="H454" s="205" t="s">
        <v>33</v>
      </c>
      <c r="I454" s="326">
        <v>10</v>
      </c>
      <c r="J454" s="339"/>
      <c r="K454" s="359">
        <f t="shared" si="67"/>
        <v>0</v>
      </c>
      <c r="L454" s="198"/>
      <c r="P454" s="264"/>
      <c r="Q454" s="264"/>
      <c r="R454" s="264"/>
    </row>
    <row r="455" spans="2:18" ht="30" customHeight="1">
      <c r="B455" s="197"/>
      <c r="C455" s="134">
        <f t="shared" si="69"/>
        <v>14.309999999999995</v>
      </c>
      <c r="D455" s="262"/>
      <c r="E455" s="262"/>
      <c r="F455" s="262"/>
      <c r="G455" s="110" t="s">
        <v>180</v>
      </c>
      <c r="H455" s="205" t="s">
        <v>33</v>
      </c>
      <c r="I455" s="326">
        <v>385</v>
      </c>
      <c r="J455" s="339"/>
      <c r="K455" s="359">
        <f t="shared" si="67"/>
        <v>0</v>
      </c>
      <c r="L455" s="198"/>
      <c r="P455" s="264"/>
      <c r="Q455" s="264"/>
      <c r="R455" s="264"/>
    </row>
    <row r="456" spans="2:18" ht="30" customHeight="1">
      <c r="B456" s="197"/>
      <c r="C456" s="134">
        <f t="shared" si="69"/>
        <v>14.319999999999995</v>
      </c>
      <c r="D456" s="262"/>
      <c r="E456" s="262"/>
      <c r="F456" s="262"/>
      <c r="G456" s="110" t="s">
        <v>181</v>
      </c>
      <c r="H456" s="205" t="s">
        <v>33</v>
      </c>
      <c r="I456" s="326">
        <v>30</v>
      </c>
      <c r="J456" s="339"/>
      <c r="K456" s="359">
        <f t="shared" si="67"/>
        <v>0</v>
      </c>
      <c r="L456" s="198"/>
      <c r="P456" s="264"/>
      <c r="Q456" s="264"/>
      <c r="R456" s="264"/>
    </row>
    <row r="457" spans="2:18" ht="30" customHeight="1">
      <c r="B457" s="197"/>
      <c r="C457" s="134">
        <f t="shared" si="69"/>
        <v>14.329999999999995</v>
      </c>
      <c r="D457" s="262"/>
      <c r="E457" s="262"/>
      <c r="F457" s="262"/>
      <c r="G457" s="110" t="s">
        <v>182</v>
      </c>
      <c r="H457" s="205" t="s">
        <v>33</v>
      </c>
      <c r="I457" s="326">
        <v>10</v>
      </c>
      <c r="J457" s="339"/>
      <c r="K457" s="359">
        <f t="shared" si="67"/>
        <v>0</v>
      </c>
      <c r="L457" s="198"/>
      <c r="P457" s="264"/>
      <c r="Q457" s="264"/>
      <c r="R457" s="264"/>
    </row>
    <row r="458" spans="2:18" ht="30" customHeight="1">
      <c r="B458" s="197"/>
      <c r="C458" s="134">
        <f t="shared" si="69"/>
        <v>14.339999999999995</v>
      </c>
      <c r="D458" s="262"/>
      <c r="E458" s="262"/>
      <c r="F458" s="262"/>
      <c r="G458" s="110" t="s">
        <v>183</v>
      </c>
      <c r="H458" s="205" t="s">
        <v>33</v>
      </c>
      <c r="I458" s="326">
        <v>350</v>
      </c>
      <c r="J458" s="339"/>
      <c r="K458" s="359">
        <f t="shared" si="67"/>
        <v>0</v>
      </c>
      <c r="L458" s="198"/>
      <c r="P458" s="264"/>
      <c r="Q458" s="264"/>
      <c r="R458" s="264"/>
    </row>
    <row r="459" spans="2:18" ht="30" customHeight="1">
      <c r="B459" s="197"/>
      <c r="C459" s="134">
        <f t="shared" si="69"/>
        <v>14.349999999999994</v>
      </c>
      <c r="D459" s="262"/>
      <c r="E459" s="262"/>
      <c r="F459" s="262"/>
      <c r="G459" s="110" t="s">
        <v>184</v>
      </c>
      <c r="H459" s="205" t="s">
        <v>71</v>
      </c>
      <c r="I459" s="326">
        <v>1</v>
      </c>
      <c r="J459" s="339"/>
      <c r="K459" s="359">
        <f t="shared" si="67"/>
        <v>0</v>
      </c>
      <c r="L459" s="198"/>
      <c r="P459" s="264"/>
      <c r="Q459" s="264"/>
      <c r="R459" s="264"/>
    </row>
    <row r="460" spans="2:18" ht="30" customHeight="1">
      <c r="B460" s="197"/>
      <c r="C460" s="134">
        <f t="shared" si="69"/>
        <v>14.359999999999994</v>
      </c>
      <c r="D460" s="262"/>
      <c r="E460" s="262"/>
      <c r="F460" s="262"/>
      <c r="G460" s="110" t="s">
        <v>185</v>
      </c>
      <c r="H460" s="205" t="s">
        <v>71</v>
      </c>
      <c r="I460" s="326">
        <v>1</v>
      </c>
      <c r="J460" s="339"/>
      <c r="K460" s="359">
        <f t="shared" si="67"/>
        <v>0</v>
      </c>
      <c r="L460" s="198"/>
      <c r="P460" s="264"/>
      <c r="Q460" s="264"/>
      <c r="R460" s="264"/>
    </row>
    <row r="461" spans="2:18" ht="30" customHeight="1">
      <c r="B461" s="197"/>
      <c r="C461" s="134">
        <f t="shared" si="69"/>
        <v>14.369999999999994</v>
      </c>
      <c r="D461" s="262"/>
      <c r="E461" s="262"/>
      <c r="F461" s="262"/>
      <c r="G461" s="110" t="s">
        <v>186</v>
      </c>
      <c r="H461" s="205" t="s">
        <v>71</v>
      </c>
      <c r="I461" s="326">
        <v>10</v>
      </c>
      <c r="J461" s="339"/>
      <c r="K461" s="359">
        <f t="shared" si="67"/>
        <v>0</v>
      </c>
      <c r="L461" s="198"/>
      <c r="P461" s="264"/>
      <c r="Q461" s="264"/>
      <c r="R461" s="264"/>
    </row>
    <row r="462" spans="2:18" ht="30" customHeight="1">
      <c r="B462" s="197"/>
      <c r="C462" s="134">
        <f t="shared" si="69"/>
        <v>14.379999999999994</v>
      </c>
      <c r="D462" s="262"/>
      <c r="E462" s="262"/>
      <c r="F462" s="262"/>
      <c r="G462" s="110" t="s">
        <v>187</v>
      </c>
      <c r="H462" s="205" t="s">
        <v>71</v>
      </c>
      <c r="I462" s="326">
        <v>1</v>
      </c>
      <c r="J462" s="339"/>
      <c r="K462" s="359">
        <f t="shared" si="67"/>
        <v>0</v>
      </c>
      <c r="L462" s="198"/>
      <c r="P462" s="264"/>
      <c r="Q462" s="264"/>
      <c r="R462" s="264"/>
    </row>
    <row r="463" spans="2:18" ht="30" customHeight="1">
      <c r="B463" s="197"/>
      <c r="C463" s="134">
        <f t="shared" si="69"/>
        <v>14.389999999999993</v>
      </c>
      <c r="D463" s="262"/>
      <c r="E463" s="262"/>
      <c r="F463" s="262"/>
      <c r="G463" s="110" t="s">
        <v>188</v>
      </c>
      <c r="H463" s="205" t="s">
        <v>71</v>
      </c>
      <c r="I463" s="326">
        <v>1</v>
      </c>
      <c r="J463" s="339"/>
      <c r="K463" s="359">
        <f t="shared" si="67"/>
        <v>0</v>
      </c>
      <c r="L463" s="198"/>
      <c r="P463" s="264"/>
      <c r="Q463" s="264"/>
      <c r="R463" s="264"/>
    </row>
    <row r="464" spans="2:18" ht="30" customHeight="1">
      <c r="B464" s="197"/>
      <c r="C464" s="134">
        <f t="shared" si="69"/>
        <v>14.399999999999993</v>
      </c>
      <c r="D464" s="262"/>
      <c r="E464" s="262"/>
      <c r="F464" s="262"/>
      <c r="G464" s="110" t="s">
        <v>189</v>
      </c>
      <c r="H464" s="205" t="s">
        <v>71</v>
      </c>
      <c r="I464" s="326">
        <v>70</v>
      </c>
      <c r="J464" s="339"/>
      <c r="K464" s="359">
        <f t="shared" si="67"/>
        <v>0</v>
      </c>
      <c r="L464" s="198"/>
      <c r="P464" s="264"/>
      <c r="Q464" s="264"/>
      <c r="R464" s="264"/>
    </row>
    <row r="465" spans="2:18" ht="30" customHeight="1">
      <c r="B465" s="197"/>
      <c r="C465" s="134">
        <f t="shared" si="69"/>
        <v>14.409999999999993</v>
      </c>
      <c r="D465" s="262"/>
      <c r="E465" s="262"/>
      <c r="F465" s="262"/>
      <c r="G465" s="110" t="s">
        <v>190</v>
      </c>
      <c r="H465" s="205" t="s">
        <v>71</v>
      </c>
      <c r="I465" s="326">
        <v>10</v>
      </c>
      <c r="J465" s="339"/>
      <c r="K465" s="359">
        <f t="shared" si="67"/>
        <v>0</v>
      </c>
      <c r="L465" s="198"/>
      <c r="P465" s="264"/>
      <c r="Q465" s="264"/>
      <c r="R465" s="264"/>
    </row>
    <row r="466" spans="2:18" ht="30" customHeight="1">
      <c r="B466" s="197"/>
      <c r="C466" s="134">
        <f t="shared" si="69"/>
        <v>14.419999999999993</v>
      </c>
      <c r="D466" s="262"/>
      <c r="E466" s="262"/>
      <c r="F466" s="262"/>
      <c r="G466" s="110" t="s">
        <v>191</v>
      </c>
      <c r="H466" s="205" t="s">
        <v>71</v>
      </c>
      <c r="I466" s="326">
        <v>44</v>
      </c>
      <c r="J466" s="339"/>
      <c r="K466" s="359">
        <f t="shared" si="67"/>
        <v>0</v>
      </c>
      <c r="L466" s="198"/>
      <c r="P466" s="264"/>
      <c r="Q466" s="264"/>
      <c r="R466" s="264"/>
    </row>
    <row r="467" spans="2:18" ht="30" customHeight="1">
      <c r="B467" s="197"/>
      <c r="C467" s="134">
        <f t="shared" si="69"/>
        <v>14.429999999999993</v>
      </c>
      <c r="D467" s="262"/>
      <c r="E467" s="262"/>
      <c r="F467" s="262"/>
      <c r="G467" s="110" t="s">
        <v>192</v>
      </c>
      <c r="H467" s="205" t="s">
        <v>71</v>
      </c>
      <c r="I467" s="326">
        <v>1</v>
      </c>
      <c r="J467" s="339"/>
      <c r="K467" s="359">
        <f t="shared" si="67"/>
        <v>0</v>
      </c>
      <c r="L467" s="198"/>
      <c r="P467" s="264"/>
      <c r="Q467" s="264"/>
      <c r="R467" s="264"/>
    </row>
    <row r="468" spans="2:18" ht="30" customHeight="1">
      <c r="B468" s="197"/>
      <c r="C468" s="238" t="s">
        <v>23</v>
      </c>
      <c r="D468" s="239"/>
      <c r="E468" s="239"/>
      <c r="F468" s="239"/>
      <c r="G468" s="110"/>
      <c r="H468" s="205"/>
      <c r="I468" s="109"/>
      <c r="J468" s="307"/>
      <c r="K468" s="358">
        <f>SUM(K425:K467)</f>
        <v>0</v>
      </c>
      <c r="L468" s="198"/>
      <c r="P468" s="264"/>
      <c r="Q468" s="264"/>
      <c r="R468" s="264"/>
    </row>
    <row r="469" spans="2:18" ht="30" customHeight="1">
      <c r="B469" s="197"/>
      <c r="C469" s="371" t="s">
        <v>193</v>
      </c>
      <c r="D469" s="372"/>
      <c r="E469" s="372"/>
      <c r="F469" s="372"/>
      <c r="G469" s="372"/>
      <c r="H469" s="372"/>
      <c r="I469" s="372"/>
      <c r="J469" s="372"/>
      <c r="K469" s="360">
        <f>+K468</f>
        <v>0</v>
      </c>
      <c r="L469" s="198"/>
      <c r="N469" s="189">
        <v>588990874.0158</v>
      </c>
      <c r="O469" s="249">
        <f>+K469-N469</f>
        <v>-588990874.0158</v>
      </c>
      <c r="P469" s="264"/>
      <c r="Q469" s="264"/>
      <c r="R469" s="264"/>
    </row>
    <row r="470" spans="2:18" ht="30" customHeight="1">
      <c r="B470" s="197"/>
      <c r="C470" s="151" t="s">
        <v>194</v>
      </c>
      <c r="D470" s="434" t="s">
        <v>195</v>
      </c>
      <c r="E470" s="435"/>
      <c r="F470" s="435"/>
      <c r="G470" s="435"/>
      <c r="H470" s="436"/>
      <c r="I470" s="330"/>
      <c r="J470" s="330"/>
      <c r="K470" s="330"/>
      <c r="L470" s="198"/>
      <c r="P470" s="264"/>
      <c r="Q470" s="264"/>
      <c r="R470" s="264"/>
    </row>
    <row r="471" spans="2:18" ht="30" customHeight="1">
      <c r="B471" s="197"/>
      <c r="C471" s="422" t="s">
        <v>196</v>
      </c>
      <c r="D471" s="423"/>
      <c r="E471" s="423"/>
      <c r="F471" s="423"/>
      <c r="G471" s="423"/>
      <c r="H471" s="423"/>
      <c r="I471" s="423"/>
      <c r="J471" s="423"/>
      <c r="K471" s="424"/>
      <c r="L471" s="198"/>
      <c r="Q471" s="264"/>
      <c r="R471" s="264"/>
    </row>
    <row r="472" spans="2:18" ht="30" customHeight="1">
      <c r="B472" s="197"/>
      <c r="C472" s="186">
        <v>15.1</v>
      </c>
      <c r="D472" s="205"/>
      <c r="E472" s="205"/>
      <c r="F472" s="205"/>
      <c r="G472" s="176" t="s">
        <v>197</v>
      </c>
      <c r="H472" s="133" t="s">
        <v>71</v>
      </c>
      <c r="I472" s="177">
        <v>1</v>
      </c>
      <c r="J472" s="349"/>
      <c r="K472" s="359">
        <f>ROUND((+I472*J472),0)</f>
        <v>0</v>
      </c>
      <c r="L472" s="198"/>
      <c r="P472" s="264"/>
      <c r="Q472" s="264"/>
      <c r="R472" s="264"/>
    </row>
    <row r="473" spans="2:18" ht="30" customHeight="1">
      <c r="B473" s="197"/>
      <c r="C473" s="187">
        <v>2.1</v>
      </c>
      <c r="D473" s="262"/>
      <c r="E473" s="262"/>
      <c r="F473" s="262"/>
      <c r="G473" s="110" t="s">
        <v>25</v>
      </c>
      <c r="H473" s="205" t="s">
        <v>26</v>
      </c>
      <c r="I473" s="239">
        <v>299.50149508185689</v>
      </c>
      <c r="J473" s="339"/>
      <c r="K473" s="359">
        <f t="shared" ref="K473:K479" si="70">ROUND((+I473*J473),0)</f>
        <v>0</v>
      </c>
      <c r="L473" s="198"/>
      <c r="P473" s="264"/>
      <c r="Q473" s="264"/>
      <c r="R473" s="264"/>
    </row>
    <row r="474" spans="2:18" ht="30" customHeight="1">
      <c r="B474" s="197"/>
      <c r="C474" s="187">
        <v>2.2000000000000002</v>
      </c>
      <c r="D474" s="262"/>
      <c r="E474" s="262"/>
      <c r="F474" s="262"/>
      <c r="G474" s="110" t="s">
        <v>27</v>
      </c>
      <c r="H474" s="205" t="s">
        <v>26</v>
      </c>
      <c r="I474" s="205">
        <v>74.88000000000001</v>
      </c>
      <c r="J474" s="339"/>
      <c r="K474" s="359">
        <f t="shared" si="70"/>
        <v>0</v>
      </c>
      <c r="L474" s="198"/>
      <c r="P474" s="264"/>
      <c r="Q474" s="264"/>
      <c r="R474" s="264"/>
    </row>
    <row r="475" spans="2:18" ht="30" customHeight="1">
      <c r="B475" s="197"/>
      <c r="C475" s="188">
        <v>2.4</v>
      </c>
      <c r="D475" s="262"/>
      <c r="E475" s="262"/>
      <c r="F475" s="262"/>
      <c r="G475" s="110" t="s">
        <v>29</v>
      </c>
      <c r="H475" s="205" t="s">
        <v>26</v>
      </c>
      <c r="I475" s="205">
        <v>74.88000000000001</v>
      </c>
      <c r="J475" s="339"/>
      <c r="K475" s="359">
        <f t="shared" si="70"/>
        <v>0</v>
      </c>
      <c r="L475" s="198"/>
      <c r="P475" s="264"/>
      <c r="Q475" s="264"/>
      <c r="R475" s="264"/>
    </row>
    <row r="476" spans="2:18" ht="30" customHeight="1">
      <c r="B476" s="197"/>
      <c r="C476" s="187">
        <v>3.3</v>
      </c>
      <c r="D476" s="262"/>
      <c r="E476" s="262"/>
      <c r="F476" s="262"/>
      <c r="G476" s="110" t="s">
        <v>34</v>
      </c>
      <c r="H476" s="205" t="s">
        <v>21</v>
      </c>
      <c r="I476" s="205">
        <v>82.5</v>
      </c>
      <c r="J476" s="339"/>
      <c r="K476" s="359">
        <f t="shared" si="70"/>
        <v>0</v>
      </c>
      <c r="L476" s="198"/>
      <c r="P476" s="264"/>
      <c r="Q476" s="264"/>
      <c r="R476" s="264"/>
    </row>
    <row r="477" spans="2:18" ht="30" customHeight="1">
      <c r="B477" s="197"/>
      <c r="C477" s="187">
        <v>5.0999999999999996</v>
      </c>
      <c r="D477" s="262"/>
      <c r="E477" s="262"/>
      <c r="F477" s="262"/>
      <c r="G477" s="110" t="s">
        <v>44</v>
      </c>
      <c r="H477" s="205" t="s">
        <v>45</v>
      </c>
      <c r="I477" s="205">
        <v>15000</v>
      </c>
      <c r="J477" s="339"/>
      <c r="K477" s="359">
        <f t="shared" si="70"/>
        <v>0</v>
      </c>
      <c r="L477" s="198"/>
      <c r="P477" s="264"/>
      <c r="Q477" s="264"/>
      <c r="R477" s="264"/>
    </row>
    <row r="478" spans="2:18" ht="30" customHeight="1">
      <c r="B478" s="197"/>
      <c r="C478" s="187">
        <v>15.2</v>
      </c>
      <c r="D478" s="262"/>
      <c r="E478" s="262"/>
      <c r="F478" s="262"/>
      <c r="G478" s="110" t="s">
        <v>198</v>
      </c>
      <c r="H478" s="205" t="s">
        <v>26</v>
      </c>
      <c r="I478" s="205">
        <v>89.16</v>
      </c>
      <c r="J478" s="339"/>
      <c r="K478" s="359">
        <f t="shared" si="70"/>
        <v>0</v>
      </c>
      <c r="L478" s="198"/>
      <c r="P478" s="264"/>
      <c r="Q478" s="264"/>
      <c r="R478" s="264"/>
    </row>
    <row r="479" spans="2:18" ht="48.75" customHeight="1">
      <c r="B479" s="197"/>
      <c r="C479" s="187">
        <v>15.299999999999999</v>
      </c>
      <c r="D479" s="262"/>
      <c r="E479" s="262"/>
      <c r="F479" s="262"/>
      <c r="G479" s="110" t="s">
        <v>199</v>
      </c>
      <c r="H479" s="205" t="s">
        <v>200</v>
      </c>
      <c r="I479" s="205">
        <v>1</v>
      </c>
      <c r="J479" s="339"/>
      <c r="K479" s="359">
        <f t="shared" si="70"/>
        <v>0</v>
      </c>
      <c r="L479" s="198"/>
      <c r="P479" s="264"/>
      <c r="Q479" s="264"/>
      <c r="R479" s="264"/>
    </row>
    <row r="480" spans="2:18" ht="30" customHeight="1">
      <c r="B480" s="197"/>
      <c r="C480" s="241" t="s">
        <v>23</v>
      </c>
      <c r="D480" s="239"/>
      <c r="E480" s="239"/>
      <c r="F480" s="239"/>
      <c r="G480" s="110"/>
      <c r="H480" s="205"/>
      <c r="I480" s="109"/>
      <c r="J480" s="307"/>
      <c r="K480" s="358">
        <f>SUM(K472:K479)</f>
        <v>0</v>
      </c>
      <c r="L480" s="198"/>
      <c r="P480" s="264"/>
      <c r="Q480" s="264"/>
      <c r="R480" s="264"/>
    </row>
    <row r="481" spans="2:18" ht="30" customHeight="1">
      <c r="B481" s="197"/>
      <c r="C481" s="432" t="s">
        <v>201</v>
      </c>
      <c r="D481" s="432"/>
      <c r="E481" s="432"/>
      <c r="F481" s="432"/>
      <c r="G481" s="432"/>
      <c r="H481" s="432"/>
      <c r="I481" s="433"/>
      <c r="J481" s="433"/>
      <c r="K481" s="367">
        <f>+K480</f>
        <v>0</v>
      </c>
      <c r="L481" s="198"/>
      <c r="N481" s="189">
        <v>352986519.30300003</v>
      </c>
      <c r="O481" s="249">
        <f>+K481-N481</f>
        <v>-352986519.30300003</v>
      </c>
      <c r="P481" s="264"/>
      <c r="Q481" s="264"/>
      <c r="R481" s="264"/>
    </row>
    <row r="482" spans="2:18" ht="30" customHeight="1">
      <c r="B482" s="197"/>
      <c r="C482" s="151" t="s">
        <v>202</v>
      </c>
      <c r="D482" s="434" t="s">
        <v>203</v>
      </c>
      <c r="E482" s="435"/>
      <c r="F482" s="435"/>
      <c r="G482" s="435"/>
      <c r="H482" s="435"/>
      <c r="I482" s="331"/>
      <c r="J482" s="331"/>
      <c r="K482" s="331"/>
      <c r="L482" s="198"/>
      <c r="Q482" s="264"/>
      <c r="R482" s="264"/>
    </row>
    <row r="483" spans="2:18" ht="30" customHeight="1">
      <c r="B483" s="197"/>
      <c r="C483" s="422" t="s">
        <v>204</v>
      </c>
      <c r="D483" s="423"/>
      <c r="E483" s="423"/>
      <c r="F483" s="423"/>
      <c r="G483" s="423"/>
      <c r="H483" s="423"/>
      <c r="I483" s="423"/>
      <c r="J483" s="423"/>
      <c r="K483" s="424"/>
      <c r="L483" s="198"/>
      <c r="Q483" s="264"/>
      <c r="R483" s="264"/>
    </row>
    <row r="484" spans="2:18" ht="30" customHeight="1">
      <c r="B484" s="197"/>
      <c r="C484" s="205">
        <v>16.100000000000001</v>
      </c>
      <c r="D484" s="262"/>
      <c r="E484" s="262"/>
      <c r="F484" s="262"/>
      <c r="G484" s="110" t="s">
        <v>205</v>
      </c>
      <c r="H484" s="205" t="s">
        <v>33</v>
      </c>
      <c r="I484" s="239">
        <v>217.25</v>
      </c>
      <c r="J484" s="339"/>
      <c r="K484" s="364">
        <f>ROUND((+I484*J484),0)</f>
        <v>0</v>
      </c>
      <c r="L484" s="198"/>
      <c r="P484" s="264"/>
      <c r="Q484" s="264"/>
      <c r="R484" s="264"/>
    </row>
    <row r="485" spans="2:18" ht="30" customHeight="1">
      <c r="B485" s="197"/>
      <c r="C485" s="205">
        <v>16.2</v>
      </c>
      <c r="D485" s="262"/>
      <c r="E485" s="262"/>
      <c r="F485" s="262"/>
      <c r="G485" s="110" t="s">
        <v>206</v>
      </c>
      <c r="H485" s="205" t="s">
        <v>33</v>
      </c>
      <c r="I485" s="239">
        <v>446.45</v>
      </c>
      <c r="J485" s="339"/>
      <c r="K485" s="364">
        <f t="shared" ref="K485:K510" si="71">ROUND((+I485*J485),0)</f>
        <v>0</v>
      </c>
      <c r="L485" s="198"/>
      <c r="P485" s="264"/>
      <c r="Q485" s="264"/>
      <c r="R485" s="264"/>
    </row>
    <row r="486" spans="2:18" ht="30" customHeight="1">
      <c r="B486" s="197"/>
      <c r="C486" s="205">
        <v>16.3</v>
      </c>
      <c r="D486" s="262"/>
      <c r="E486" s="262"/>
      <c r="F486" s="262"/>
      <c r="G486" s="110" t="s">
        <v>207</v>
      </c>
      <c r="H486" s="205" t="s">
        <v>71</v>
      </c>
      <c r="I486" s="239">
        <v>10</v>
      </c>
      <c r="J486" s="339"/>
      <c r="K486" s="364">
        <f t="shared" si="71"/>
        <v>0</v>
      </c>
      <c r="L486" s="198"/>
      <c r="P486" s="264"/>
      <c r="Q486" s="264"/>
      <c r="R486" s="264"/>
    </row>
    <row r="487" spans="2:18" ht="30" customHeight="1">
      <c r="B487" s="197"/>
      <c r="C487" s="205">
        <v>16.399999999999999</v>
      </c>
      <c r="D487" s="262"/>
      <c r="E487" s="262"/>
      <c r="F487" s="262"/>
      <c r="G487" s="110" t="s">
        <v>208</v>
      </c>
      <c r="H487" s="205" t="s">
        <v>71</v>
      </c>
      <c r="I487" s="239">
        <v>88</v>
      </c>
      <c r="J487" s="339"/>
      <c r="K487" s="364">
        <f t="shared" si="71"/>
        <v>0</v>
      </c>
      <c r="L487" s="198"/>
      <c r="P487" s="264"/>
      <c r="Q487" s="264"/>
      <c r="R487" s="264"/>
    </row>
    <row r="488" spans="2:18" ht="30" customHeight="1">
      <c r="B488" s="197"/>
      <c r="C488" s="205">
        <v>16.5</v>
      </c>
      <c r="D488" s="262"/>
      <c r="E488" s="262"/>
      <c r="F488" s="262"/>
      <c r="G488" s="110" t="s">
        <v>209</v>
      </c>
      <c r="H488" s="205" t="s">
        <v>71</v>
      </c>
      <c r="I488" s="239">
        <v>10</v>
      </c>
      <c r="J488" s="339"/>
      <c r="K488" s="364">
        <f t="shared" si="71"/>
        <v>0</v>
      </c>
      <c r="L488" s="198"/>
      <c r="P488" s="264"/>
      <c r="Q488" s="264"/>
      <c r="R488" s="264"/>
    </row>
    <row r="489" spans="2:18" ht="30" customHeight="1">
      <c r="B489" s="197"/>
      <c r="C489" s="205">
        <v>16.600000000000001</v>
      </c>
      <c r="D489" s="262"/>
      <c r="E489" s="262"/>
      <c r="F489" s="262"/>
      <c r="G489" s="110" t="s">
        <v>210</v>
      </c>
      <c r="H489" s="205" t="s">
        <v>71</v>
      </c>
      <c r="I489" s="239">
        <v>9</v>
      </c>
      <c r="J489" s="339"/>
      <c r="K489" s="364">
        <f t="shared" si="71"/>
        <v>0</v>
      </c>
      <c r="L489" s="198"/>
      <c r="P489" s="264"/>
      <c r="Q489" s="264"/>
      <c r="R489" s="264"/>
    </row>
    <row r="490" spans="2:18" ht="30" customHeight="1">
      <c r="B490" s="197"/>
      <c r="C490" s="205">
        <v>16.7</v>
      </c>
      <c r="D490" s="262"/>
      <c r="E490" s="262"/>
      <c r="F490" s="262"/>
      <c r="G490" s="110" t="s">
        <v>211</v>
      </c>
      <c r="H490" s="205" t="s">
        <v>71</v>
      </c>
      <c r="I490" s="239">
        <v>1</v>
      </c>
      <c r="J490" s="339"/>
      <c r="K490" s="364">
        <f t="shared" si="71"/>
        <v>0</v>
      </c>
      <c r="L490" s="198"/>
      <c r="P490" s="264"/>
      <c r="Q490" s="264"/>
      <c r="R490" s="264"/>
    </row>
    <row r="491" spans="2:18" ht="30" customHeight="1">
      <c r="B491" s="197"/>
      <c r="C491" s="205">
        <v>16.8</v>
      </c>
      <c r="D491" s="262"/>
      <c r="E491" s="262"/>
      <c r="F491" s="262"/>
      <c r="G491" s="110" t="s">
        <v>212</v>
      </c>
      <c r="H491" s="205" t="s">
        <v>71</v>
      </c>
      <c r="I491" s="239">
        <v>3</v>
      </c>
      <c r="J491" s="339"/>
      <c r="K491" s="364">
        <f t="shared" si="71"/>
        <v>0</v>
      </c>
      <c r="L491" s="198"/>
      <c r="P491" s="264"/>
      <c r="Q491" s="264"/>
      <c r="R491" s="264"/>
    </row>
    <row r="492" spans="2:18" ht="30" customHeight="1">
      <c r="B492" s="197"/>
      <c r="C492" s="205">
        <v>16.899999999999999</v>
      </c>
      <c r="D492" s="262"/>
      <c r="E492" s="262"/>
      <c r="F492" s="262"/>
      <c r="G492" s="110" t="s">
        <v>213</v>
      </c>
      <c r="H492" s="205" t="s">
        <v>71</v>
      </c>
      <c r="I492" s="239">
        <v>18</v>
      </c>
      <c r="J492" s="339"/>
      <c r="K492" s="364">
        <f t="shared" si="71"/>
        <v>0</v>
      </c>
      <c r="L492" s="198"/>
      <c r="P492" s="264"/>
      <c r="Q492" s="264"/>
      <c r="R492" s="264"/>
    </row>
    <row r="493" spans="2:18" ht="30" customHeight="1">
      <c r="B493" s="197"/>
      <c r="C493" s="205">
        <v>16.100000000000001</v>
      </c>
      <c r="D493" s="262"/>
      <c r="E493" s="262"/>
      <c r="F493" s="262"/>
      <c r="G493" s="110" t="s">
        <v>214</v>
      </c>
      <c r="H493" s="205" t="s">
        <v>71</v>
      </c>
      <c r="I493" s="239">
        <v>34</v>
      </c>
      <c r="J493" s="339"/>
      <c r="K493" s="364">
        <f t="shared" si="71"/>
        <v>0</v>
      </c>
      <c r="L493" s="198"/>
      <c r="P493" s="264"/>
      <c r="Q493" s="264"/>
      <c r="R493" s="264"/>
    </row>
    <row r="494" spans="2:18" ht="30" customHeight="1">
      <c r="B494" s="197"/>
      <c r="C494" s="205">
        <v>16.110000000000003</v>
      </c>
      <c r="D494" s="262"/>
      <c r="E494" s="262"/>
      <c r="F494" s="262"/>
      <c r="G494" s="110" t="s">
        <v>215</v>
      </c>
      <c r="H494" s="205" t="s">
        <v>71</v>
      </c>
      <c r="I494" s="239">
        <v>1</v>
      </c>
      <c r="J494" s="339"/>
      <c r="K494" s="364">
        <f t="shared" si="71"/>
        <v>0</v>
      </c>
      <c r="L494" s="198"/>
      <c r="P494" s="264"/>
      <c r="Q494" s="264"/>
      <c r="R494" s="264"/>
    </row>
    <row r="495" spans="2:18" ht="30" customHeight="1">
      <c r="B495" s="197"/>
      <c r="C495" s="205">
        <v>16.120000000000005</v>
      </c>
      <c r="D495" s="262"/>
      <c r="E495" s="262"/>
      <c r="F495" s="262"/>
      <c r="G495" s="110" t="s">
        <v>216</v>
      </c>
      <c r="H495" s="205" t="s">
        <v>71</v>
      </c>
      <c r="I495" s="239">
        <v>3</v>
      </c>
      <c r="J495" s="339"/>
      <c r="K495" s="364">
        <f t="shared" si="71"/>
        <v>0</v>
      </c>
      <c r="L495" s="198"/>
      <c r="P495" s="264"/>
      <c r="Q495" s="264"/>
      <c r="R495" s="264"/>
    </row>
    <row r="496" spans="2:18" ht="30" customHeight="1">
      <c r="B496" s="197"/>
      <c r="C496" s="205">
        <v>16.130000000000006</v>
      </c>
      <c r="D496" s="262"/>
      <c r="E496" s="262"/>
      <c r="F496" s="262"/>
      <c r="G496" s="110" t="s">
        <v>217</v>
      </c>
      <c r="H496" s="205" t="s">
        <v>71</v>
      </c>
      <c r="I496" s="239">
        <v>1</v>
      </c>
      <c r="J496" s="339"/>
      <c r="K496" s="364">
        <f t="shared" si="71"/>
        <v>0</v>
      </c>
      <c r="L496" s="198"/>
      <c r="P496" s="264"/>
      <c r="Q496" s="264"/>
      <c r="R496" s="264"/>
    </row>
    <row r="497" spans="2:18" ht="30" customHeight="1">
      <c r="B497" s="197"/>
      <c r="C497" s="205">
        <v>16.140000000000008</v>
      </c>
      <c r="D497" s="262"/>
      <c r="E497" s="262"/>
      <c r="F497" s="262"/>
      <c r="G497" s="110" t="s">
        <v>218</v>
      </c>
      <c r="H497" s="205" t="s">
        <v>71</v>
      </c>
      <c r="I497" s="239">
        <v>2</v>
      </c>
      <c r="J497" s="339"/>
      <c r="K497" s="364">
        <f t="shared" si="71"/>
        <v>0</v>
      </c>
      <c r="L497" s="198"/>
      <c r="P497" s="264"/>
      <c r="Q497" s="264"/>
      <c r="R497" s="264"/>
    </row>
    <row r="498" spans="2:18" ht="30" customHeight="1">
      <c r="B498" s="197"/>
      <c r="C498" s="205">
        <v>16.150000000000009</v>
      </c>
      <c r="D498" s="262"/>
      <c r="E498" s="262"/>
      <c r="F498" s="262"/>
      <c r="G498" s="110" t="s">
        <v>219</v>
      </c>
      <c r="H498" s="205" t="s">
        <v>71</v>
      </c>
      <c r="I498" s="239">
        <v>6</v>
      </c>
      <c r="J498" s="339"/>
      <c r="K498" s="364">
        <f t="shared" si="71"/>
        <v>0</v>
      </c>
      <c r="L498" s="198"/>
      <c r="P498" s="264"/>
      <c r="Q498" s="264"/>
      <c r="R498" s="264"/>
    </row>
    <row r="499" spans="2:18" ht="30" customHeight="1">
      <c r="B499" s="197"/>
      <c r="C499" s="205">
        <v>16.160000000000011</v>
      </c>
      <c r="D499" s="262"/>
      <c r="E499" s="262"/>
      <c r="F499" s="262"/>
      <c r="G499" s="110" t="s">
        <v>220</v>
      </c>
      <c r="H499" s="205" t="s">
        <v>71</v>
      </c>
      <c r="I499" s="239">
        <v>7</v>
      </c>
      <c r="J499" s="339"/>
      <c r="K499" s="364">
        <f t="shared" si="71"/>
        <v>0</v>
      </c>
      <c r="L499" s="198"/>
      <c r="P499" s="264"/>
      <c r="Q499" s="264"/>
      <c r="R499" s="264"/>
    </row>
    <row r="500" spans="2:18" ht="30" customHeight="1">
      <c r="B500" s="197"/>
      <c r="C500" s="205">
        <v>16.170000000000012</v>
      </c>
      <c r="D500" s="262"/>
      <c r="E500" s="262"/>
      <c r="F500" s="262"/>
      <c r="G500" s="110" t="s">
        <v>221</v>
      </c>
      <c r="H500" s="205" t="s">
        <v>71</v>
      </c>
      <c r="I500" s="239">
        <v>22</v>
      </c>
      <c r="J500" s="339"/>
      <c r="K500" s="364">
        <f t="shared" si="71"/>
        <v>0</v>
      </c>
      <c r="L500" s="198"/>
      <c r="P500" s="264"/>
      <c r="Q500" s="264"/>
      <c r="R500" s="264"/>
    </row>
    <row r="501" spans="2:18" ht="30" customHeight="1">
      <c r="B501" s="197"/>
      <c r="C501" s="205">
        <v>16.180000000000014</v>
      </c>
      <c r="D501" s="262"/>
      <c r="E501" s="262"/>
      <c r="F501" s="262"/>
      <c r="G501" s="110" t="s">
        <v>222</v>
      </c>
      <c r="H501" s="205" t="s">
        <v>71</v>
      </c>
      <c r="I501" s="239">
        <v>3</v>
      </c>
      <c r="J501" s="339"/>
      <c r="K501" s="364">
        <f t="shared" si="71"/>
        <v>0</v>
      </c>
      <c r="L501" s="198"/>
      <c r="P501" s="264"/>
      <c r="Q501" s="264"/>
      <c r="R501" s="264"/>
    </row>
    <row r="502" spans="2:18" ht="30" customHeight="1">
      <c r="B502" s="197"/>
      <c r="C502" s="205">
        <v>16.190000000000015</v>
      </c>
      <c r="D502" s="262"/>
      <c r="E502" s="262"/>
      <c r="F502" s="262"/>
      <c r="G502" s="110" t="s">
        <v>223</v>
      </c>
      <c r="H502" s="205" t="s">
        <v>71</v>
      </c>
      <c r="I502" s="239">
        <v>4</v>
      </c>
      <c r="J502" s="339"/>
      <c r="K502" s="364">
        <f t="shared" si="71"/>
        <v>0</v>
      </c>
      <c r="L502" s="198"/>
      <c r="P502" s="264"/>
      <c r="Q502" s="264"/>
      <c r="R502" s="264"/>
    </row>
    <row r="503" spans="2:18" ht="30" customHeight="1">
      <c r="B503" s="197"/>
      <c r="C503" s="205">
        <v>16.200000000000017</v>
      </c>
      <c r="D503" s="262"/>
      <c r="E503" s="262"/>
      <c r="F503" s="262"/>
      <c r="G503" s="110" t="s">
        <v>224</v>
      </c>
      <c r="H503" s="205" t="s">
        <v>71</v>
      </c>
      <c r="I503" s="239">
        <v>1</v>
      </c>
      <c r="J503" s="339"/>
      <c r="K503" s="364">
        <f t="shared" si="71"/>
        <v>0</v>
      </c>
      <c r="L503" s="198"/>
      <c r="P503" s="264"/>
      <c r="Q503" s="264"/>
      <c r="R503" s="264"/>
    </row>
    <row r="504" spans="2:18" ht="30" customHeight="1">
      <c r="B504" s="197"/>
      <c r="C504" s="205">
        <v>16.210000000000019</v>
      </c>
      <c r="D504" s="262"/>
      <c r="E504" s="262"/>
      <c r="F504" s="262"/>
      <c r="G504" s="110" t="s">
        <v>225</v>
      </c>
      <c r="H504" s="205" t="s">
        <v>71</v>
      </c>
      <c r="I504" s="239">
        <v>90</v>
      </c>
      <c r="J504" s="339"/>
      <c r="K504" s="364">
        <f t="shared" si="71"/>
        <v>0</v>
      </c>
      <c r="L504" s="198"/>
      <c r="P504" s="264"/>
      <c r="Q504" s="264"/>
      <c r="R504" s="264"/>
    </row>
    <row r="505" spans="2:18" ht="30" customHeight="1">
      <c r="B505" s="197"/>
      <c r="C505" s="205">
        <v>16.22000000000002</v>
      </c>
      <c r="D505" s="262"/>
      <c r="E505" s="262"/>
      <c r="F505" s="262"/>
      <c r="G505" s="110" t="s">
        <v>226</v>
      </c>
      <c r="H505" s="205" t="s">
        <v>71</v>
      </c>
      <c r="I505" s="239">
        <v>1</v>
      </c>
      <c r="J505" s="339"/>
      <c r="K505" s="364">
        <f t="shared" si="71"/>
        <v>0</v>
      </c>
      <c r="L505" s="198"/>
      <c r="P505" s="264"/>
      <c r="Q505" s="264"/>
      <c r="R505" s="264"/>
    </row>
    <row r="506" spans="2:18" ht="30" customHeight="1">
      <c r="B506" s="197"/>
      <c r="C506" s="205">
        <v>16.230000000000022</v>
      </c>
      <c r="D506" s="262"/>
      <c r="E506" s="262"/>
      <c r="F506" s="262"/>
      <c r="G506" s="110" t="s">
        <v>27</v>
      </c>
      <c r="H506" s="205" t="s">
        <v>26</v>
      </c>
      <c r="I506" s="239">
        <v>60.976289999999999</v>
      </c>
      <c r="J506" s="339"/>
      <c r="K506" s="364">
        <f t="shared" si="71"/>
        <v>0</v>
      </c>
      <c r="L506" s="198"/>
      <c r="P506" s="264"/>
      <c r="Q506" s="264"/>
      <c r="R506" s="264"/>
    </row>
    <row r="507" spans="2:18" ht="30" customHeight="1">
      <c r="B507" s="197"/>
      <c r="C507" s="205">
        <v>16.240000000000023</v>
      </c>
      <c r="D507" s="262"/>
      <c r="E507" s="262"/>
      <c r="F507" s="262"/>
      <c r="G507" s="110" t="s">
        <v>227</v>
      </c>
      <c r="H507" s="205" t="s">
        <v>26</v>
      </c>
      <c r="I507" s="239">
        <v>7.8976289999999993</v>
      </c>
      <c r="J507" s="339"/>
      <c r="K507" s="364">
        <f t="shared" si="71"/>
        <v>0</v>
      </c>
      <c r="L507" s="198"/>
      <c r="P507" s="264"/>
      <c r="Q507" s="264"/>
      <c r="R507" s="264"/>
    </row>
    <row r="508" spans="2:18" ht="30" customHeight="1">
      <c r="B508" s="197"/>
      <c r="C508" s="205">
        <v>2.2999999999999998</v>
      </c>
      <c r="D508" s="262"/>
      <c r="E508" s="262"/>
      <c r="F508" s="262"/>
      <c r="G508" s="110" t="s">
        <v>28</v>
      </c>
      <c r="H508" s="205" t="s">
        <v>26</v>
      </c>
      <c r="I508" s="239">
        <v>53.078660999999997</v>
      </c>
      <c r="J508" s="339"/>
      <c r="K508" s="364">
        <f t="shared" si="71"/>
        <v>0</v>
      </c>
      <c r="L508" s="198"/>
      <c r="P508" s="264"/>
      <c r="Q508" s="264"/>
      <c r="R508" s="264"/>
    </row>
    <row r="509" spans="2:18" ht="30" customHeight="1">
      <c r="B509" s="197"/>
      <c r="C509" s="205">
        <v>2.4</v>
      </c>
      <c r="D509" s="262"/>
      <c r="E509" s="262"/>
      <c r="F509" s="262"/>
      <c r="G509" s="110" t="s">
        <v>29</v>
      </c>
      <c r="H509" s="205" t="s">
        <v>26</v>
      </c>
      <c r="I509" s="239">
        <v>60.976289999999999</v>
      </c>
      <c r="J509" s="339"/>
      <c r="K509" s="364">
        <f t="shared" si="71"/>
        <v>0</v>
      </c>
      <c r="L509" s="198"/>
      <c r="P509" s="264"/>
      <c r="Q509" s="264"/>
      <c r="R509" s="264"/>
    </row>
    <row r="510" spans="2:18" ht="30" customHeight="1">
      <c r="B510" s="197"/>
      <c r="C510" s="205">
        <v>16.25</v>
      </c>
      <c r="D510" s="262"/>
      <c r="E510" s="262"/>
      <c r="F510" s="262"/>
      <c r="G510" s="110" t="s">
        <v>228</v>
      </c>
      <c r="H510" s="205" t="s">
        <v>71</v>
      </c>
      <c r="I510" s="239">
        <v>1</v>
      </c>
      <c r="J510" s="339"/>
      <c r="K510" s="364">
        <f t="shared" si="71"/>
        <v>0</v>
      </c>
      <c r="L510" s="198"/>
      <c r="P510" s="264"/>
      <c r="Q510" s="264"/>
      <c r="R510" s="264"/>
    </row>
    <row r="511" spans="2:18" ht="30" customHeight="1">
      <c r="B511" s="197"/>
      <c r="C511" s="241" t="s">
        <v>23</v>
      </c>
      <c r="D511" s="239"/>
      <c r="E511" s="239"/>
      <c r="F511" s="239"/>
      <c r="G511" s="110"/>
      <c r="H511" s="205"/>
      <c r="I511" s="109"/>
      <c r="J511" s="307"/>
      <c r="K511" s="358">
        <f>SUM(K484:K510)</f>
        <v>0</v>
      </c>
      <c r="L511" s="198"/>
      <c r="Q511" s="264"/>
      <c r="R511" s="264"/>
    </row>
    <row r="512" spans="2:18" ht="30" customHeight="1">
      <c r="B512" s="197"/>
      <c r="C512" s="432" t="s">
        <v>229</v>
      </c>
      <c r="D512" s="432"/>
      <c r="E512" s="432"/>
      <c r="F512" s="432"/>
      <c r="G512" s="432"/>
      <c r="H512" s="433"/>
      <c r="I512" s="433"/>
      <c r="J512" s="433"/>
      <c r="K512" s="367">
        <f>+K511</f>
        <v>0</v>
      </c>
      <c r="L512" s="198"/>
      <c r="N512" s="189">
        <v>402243639.1092</v>
      </c>
      <c r="O512" s="249">
        <f>+K512-N512</f>
        <v>-402243639.1092</v>
      </c>
      <c r="Q512" s="264"/>
      <c r="R512" s="264"/>
    </row>
    <row r="513" spans="2:18" ht="30" customHeight="1">
      <c r="B513" s="197"/>
      <c r="C513" s="151" t="s">
        <v>230</v>
      </c>
      <c r="D513" s="434" t="s">
        <v>231</v>
      </c>
      <c r="E513" s="435"/>
      <c r="F513" s="435"/>
      <c r="G513" s="435"/>
      <c r="H513" s="331"/>
      <c r="I513" s="331"/>
      <c r="J513" s="331"/>
      <c r="K513" s="331"/>
      <c r="L513" s="198"/>
      <c r="Q513" s="264"/>
      <c r="R513" s="264"/>
    </row>
    <row r="514" spans="2:18" ht="30" customHeight="1">
      <c r="B514" s="197"/>
      <c r="C514" s="437" t="s">
        <v>232</v>
      </c>
      <c r="D514" s="438"/>
      <c r="E514" s="438"/>
      <c r="F514" s="438"/>
      <c r="G514" s="438"/>
      <c r="H514" s="332"/>
      <c r="I514" s="332"/>
      <c r="J514" s="332"/>
      <c r="K514" s="333"/>
      <c r="L514" s="198"/>
      <c r="Q514" s="264"/>
      <c r="R514" s="264"/>
    </row>
    <row r="515" spans="2:18" ht="30" customHeight="1" thickBot="1">
      <c r="B515" s="197"/>
      <c r="C515" s="263" t="s">
        <v>233</v>
      </c>
      <c r="D515" s="262"/>
      <c r="E515" s="262"/>
      <c r="F515" s="262"/>
      <c r="G515" s="110" t="s">
        <v>234</v>
      </c>
      <c r="H515" s="205" t="s">
        <v>71</v>
      </c>
      <c r="I515" s="239">
        <v>1</v>
      </c>
      <c r="J515" s="339"/>
      <c r="K515" s="364">
        <f>ROUND((+I515*J515),0)</f>
        <v>0</v>
      </c>
      <c r="L515" s="198"/>
      <c r="P515" s="264"/>
      <c r="Q515" s="264"/>
      <c r="R515" s="264"/>
    </row>
    <row r="516" spans="2:18" ht="30" customHeight="1">
      <c r="B516" s="197"/>
      <c r="C516" s="241" t="s">
        <v>23</v>
      </c>
      <c r="D516" s="239"/>
      <c r="E516" s="239"/>
      <c r="F516" s="239"/>
      <c r="G516" s="110"/>
      <c r="H516" s="205"/>
      <c r="I516" s="109"/>
      <c r="J516" s="307"/>
      <c r="K516" s="358">
        <f>+K515</f>
        <v>0</v>
      </c>
      <c r="L516" s="198"/>
      <c r="N516" s="189">
        <v>1080945</v>
      </c>
      <c r="O516" s="249">
        <f>+K516-N516</f>
        <v>-1080945</v>
      </c>
      <c r="Q516" s="264"/>
      <c r="R516" s="264"/>
    </row>
    <row r="517" spans="2:18" ht="30" customHeight="1">
      <c r="B517" s="197"/>
      <c r="C517" s="432" t="s">
        <v>235</v>
      </c>
      <c r="D517" s="432"/>
      <c r="E517" s="432"/>
      <c r="F517" s="432"/>
      <c r="G517" s="432"/>
      <c r="H517" s="433"/>
      <c r="I517" s="433"/>
      <c r="J517" s="433"/>
      <c r="K517" s="367">
        <f>+K516</f>
        <v>0</v>
      </c>
      <c r="L517" s="198"/>
      <c r="Q517" s="264"/>
      <c r="R517" s="264"/>
    </row>
    <row r="518" spans="2:18" ht="30" customHeight="1">
      <c r="B518" s="197"/>
      <c r="C518" s="151" t="s">
        <v>236</v>
      </c>
      <c r="D518" s="434" t="s">
        <v>237</v>
      </c>
      <c r="E518" s="435"/>
      <c r="F518" s="435"/>
      <c r="G518" s="435"/>
      <c r="H518" s="331"/>
      <c r="I518" s="331"/>
      <c r="J518" s="331"/>
      <c r="K518" s="331"/>
      <c r="L518" s="198"/>
      <c r="Q518" s="264"/>
      <c r="R518" s="264"/>
    </row>
    <row r="519" spans="2:18" ht="30" customHeight="1">
      <c r="B519" s="197"/>
      <c r="C519" s="382" t="s">
        <v>238</v>
      </c>
      <c r="D519" s="383"/>
      <c r="E519" s="383"/>
      <c r="F519" s="383"/>
      <c r="G519" s="383"/>
      <c r="H519" s="332"/>
      <c r="I519" s="332"/>
      <c r="J519" s="332"/>
      <c r="K519" s="333"/>
      <c r="L519" s="198"/>
      <c r="P519" s="264"/>
      <c r="Q519" s="264"/>
      <c r="R519" s="264"/>
    </row>
    <row r="520" spans="2:18" ht="30" customHeight="1">
      <c r="B520" s="197"/>
      <c r="C520" s="265">
        <v>18.100000000000001</v>
      </c>
      <c r="D520" s="262"/>
      <c r="E520" s="262"/>
      <c r="F520" s="262"/>
      <c r="G520" s="110" t="s">
        <v>239</v>
      </c>
      <c r="H520" s="205" t="s">
        <v>33</v>
      </c>
      <c r="I520" s="239">
        <v>285</v>
      </c>
      <c r="J520" s="339"/>
      <c r="K520" s="364">
        <f>ROUND((+I520*J520),0)</f>
        <v>0</v>
      </c>
      <c r="L520" s="198"/>
      <c r="P520" s="264"/>
      <c r="Q520" s="264"/>
      <c r="R520" s="264"/>
    </row>
    <row r="521" spans="2:18" ht="30" customHeight="1">
      <c r="B521" s="197"/>
      <c r="C521" s="265">
        <v>18.2</v>
      </c>
      <c r="D521" s="262"/>
      <c r="E521" s="262"/>
      <c r="F521" s="262"/>
      <c r="G521" s="110" t="s">
        <v>240</v>
      </c>
      <c r="H521" s="205" t="s">
        <v>21</v>
      </c>
      <c r="I521" s="239">
        <v>12.32</v>
      </c>
      <c r="J521" s="339"/>
      <c r="K521" s="364">
        <f>ROUND((+I521*J521),0)</f>
        <v>0</v>
      </c>
      <c r="L521" s="198"/>
      <c r="P521" s="264"/>
      <c r="Q521" s="264"/>
      <c r="R521" s="264"/>
    </row>
    <row r="522" spans="2:18" ht="30" customHeight="1">
      <c r="B522" s="197"/>
      <c r="C522" s="241" t="s">
        <v>23</v>
      </c>
      <c r="D522" s="239"/>
      <c r="E522" s="239"/>
      <c r="F522" s="239"/>
      <c r="G522" s="110"/>
      <c r="H522" s="205"/>
      <c r="I522" s="109"/>
      <c r="J522" s="307"/>
      <c r="K522" s="358">
        <f>+K520+K521</f>
        <v>0</v>
      </c>
      <c r="L522" s="198"/>
      <c r="N522" s="189">
        <v>366964268.6943</v>
      </c>
      <c r="O522" s="249">
        <f>+K522-N522</f>
        <v>-366964268.6943</v>
      </c>
      <c r="P522" s="264"/>
    </row>
    <row r="523" spans="2:18" ht="30" customHeight="1">
      <c r="B523" s="197"/>
      <c r="C523" s="432" t="s">
        <v>241</v>
      </c>
      <c r="D523" s="432"/>
      <c r="E523" s="432"/>
      <c r="F523" s="432"/>
      <c r="G523" s="432"/>
      <c r="H523" s="432"/>
      <c r="I523" s="432"/>
      <c r="J523" s="432"/>
      <c r="K523" s="358">
        <f>+K522</f>
        <v>0</v>
      </c>
      <c r="L523" s="198"/>
      <c r="P523" s="264"/>
    </row>
    <row r="524" spans="2:18" ht="30" customHeight="1" thickBot="1">
      <c r="B524" s="197"/>
      <c r="C524" s="266"/>
      <c r="D524" s="267"/>
      <c r="E524" s="267"/>
      <c r="F524" s="267"/>
      <c r="G524" s="112"/>
      <c r="H524" s="268"/>
      <c r="I524" s="137"/>
      <c r="J524" s="308"/>
      <c r="K524" s="269"/>
      <c r="L524" s="198"/>
    </row>
    <row r="525" spans="2:18" ht="30" customHeight="1">
      <c r="B525" s="197"/>
      <c r="C525" s="270"/>
      <c r="D525" s="271"/>
      <c r="E525" s="271"/>
      <c r="F525" s="271"/>
      <c r="G525" s="111"/>
      <c r="H525" s="272"/>
      <c r="I525" s="150"/>
      <c r="J525" s="309"/>
      <c r="K525" s="273"/>
      <c r="L525" s="198"/>
    </row>
    <row r="526" spans="2:18" s="274" customFormat="1" ht="30" customHeight="1">
      <c r="B526" s="275"/>
      <c r="C526" s="391" t="s">
        <v>242</v>
      </c>
      <c r="D526" s="391"/>
      <c r="E526" s="391"/>
      <c r="F526" s="391"/>
      <c r="G526" s="391"/>
      <c r="H526" s="391"/>
      <c r="I526" s="391"/>
      <c r="J526" s="391"/>
      <c r="K526" s="365">
        <f>+K523+K517+K512+K481+K469+K422+K392+K318+K244+K176+K108</f>
        <v>0</v>
      </c>
      <c r="L526" s="276"/>
      <c r="M526" s="189"/>
      <c r="N526" s="189">
        <f>SUM(N14:N525)</f>
        <v>6065971211.4366055</v>
      </c>
      <c r="O526" s="189">
        <f>SUM(O14:O525)</f>
        <v>-6065971211.4366055</v>
      </c>
      <c r="P526" s="264"/>
      <c r="Q526" s="323"/>
      <c r="R526" s="323"/>
    </row>
    <row r="527" spans="2:18" s="274" customFormat="1" ht="30" customHeight="1">
      <c r="B527" s="275"/>
      <c r="C527" s="426" t="s">
        <v>243</v>
      </c>
      <c r="D527" s="427"/>
      <c r="E527" s="427"/>
      <c r="F527" s="427"/>
      <c r="G527" s="427"/>
      <c r="H527" s="427"/>
      <c r="I527" s="427"/>
      <c r="J527" s="428"/>
      <c r="K527" s="366"/>
      <c r="L527" s="276"/>
      <c r="M527" s="189"/>
      <c r="N527" s="189"/>
      <c r="O527" s="189"/>
      <c r="R527" s="264"/>
    </row>
    <row r="528" spans="2:18" s="274" customFormat="1" ht="57" customHeight="1">
      <c r="B528" s="275"/>
      <c r="C528" s="426" t="s">
        <v>244</v>
      </c>
      <c r="D528" s="427"/>
      <c r="E528" s="427"/>
      <c r="F528" s="427"/>
      <c r="G528" s="427"/>
      <c r="H528" s="427"/>
      <c r="I528" s="427"/>
      <c r="J528" s="428"/>
      <c r="K528" s="366"/>
      <c r="L528" s="276"/>
      <c r="M528" s="189"/>
      <c r="N528" s="189"/>
      <c r="O528" s="189"/>
      <c r="R528" s="264"/>
    </row>
    <row r="529" spans="2:19" s="274" customFormat="1" ht="30" customHeight="1">
      <c r="B529" s="275"/>
      <c r="C529" s="429" t="s">
        <v>245</v>
      </c>
      <c r="D529" s="430"/>
      <c r="E529" s="430"/>
      <c r="F529" s="430"/>
      <c r="G529" s="430"/>
      <c r="H529" s="430"/>
      <c r="I529" s="430"/>
      <c r="J529" s="431"/>
      <c r="K529" s="365">
        <f>+K526+K527+K528</f>
        <v>0</v>
      </c>
      <c r="L529" s="276"/>
      <c r="M529" s="189"/>
      <c r="N529" s="189"/>
      <c r="O529" s="189"/>
      <c r="P529" s="264"/>
      <c r="R529" s="323"/>
      <c r="S529" s="323"/>
    </row>
    <row r="530" spans="2:19" s="274" customFormat="1" ht="30" customHeight="1">
      <c r="B530" s="275"/>
      <c r="C530" s="277"/>
      <c r="D530" s="277"/>
      <c r="E530" s="277"/>
      <c r="F530" s="277"/>
      <c r="G530" s="277"/>
      <c r="H530" s="277"/>
      <c r="I530" s="277"/>
      <c r="J530" s="310"/>
      <c r="K530" s="278"/>
      <c r="L530" s="276"/>
      <c r="M530" s="189"/>
      <c r="N530" s="189"/>
      <c r="O530" s="189"/>
    </row>
    <row r="531" spans="2:19" s="274" customFormat="1" ht="15">
      <c r="B531" s="275"/>
      <c r="C531" s="279"/>
      <c r="D531" s="279"/>
      <c r="E531" s="279"/>
      <c r="F531" s="279"/>
      <c r="G531" s="279"/>
      <c r="H531" s="279"/>
      <c r="I531" s="279"/>
      <c r="J531" s="311"/>
      <c r="K531" s="280"/>
      <c r="L531" s="276"/>
    </row>
    <row r="532" spans="2:19" s="274" customFormat="1" ht="15.75" thickBot="1">
      <c r="B532" s="275"/>
      <c r="C532" s="281"/>
      <c r="D532" s="282"/>
      <c r="E532" s="282"/>
      <c r="F532" s="282"/>
      <c r="G532" s="281"/>
      <c r="H532" s="281"/>
      <c r="I532" s="283"/>
      <c r="J532" s="301"/>
      <c r="K532" s="284"/>
      <c r="L532" s="276"/>
    </row>
    <row r="533" spans="2:19" s="274" customFormat="1" ht="15">
      <c r="B533" s="275"/>
      <c r="C533" s="285"/>
      <c r="D533" s="420"/>
      <c r="E533" s="420"/>
      <c r="F533" s="420"/>
      <c r="G533" s="420"/>
      <c r="H533" s="420"/>
      <c r="I533" s="420"/>
      <c r="J533" s="420"/>
      <c r="K533" s="421"/>
      <c r="L533" s="286"/>
    </row>
    <row r="534" spans="2:19" s="274" customFormat="1" ht="46.5" customHeight="1">
      <c r="B534" s="275"/>
      <c r="C534" s="386" t="s">
        <v>246</v>
      </c>
      <c r="D534" s="387"/>
      <c r="E534" s="387"/>
      <c r="F534" s="387"/>
      <c r="G534" s="387"/>
      <c r="H534" s="419" t="s">
        <v>247</v>
      </c>
      <c r="I534" s="419"/>
      <c r="J534" s="419"/>
      <c r="K534" s="316" t="s">
        <v>248</v>
      </c>
      <c r="L534" s="287"/>
      <c r="P534" s="324"/>
    </row>
    <row r="535" spans="2:19" s="274" customFormat="1" ht="32.25" customHeight="1">
      <c r="B535" s="275"/>
      <c r="C535" s="386" t="s">
        <v>249</v>
      </c>
      <c r="D535" s="387"/>
      <c r="E535" s="387"/>
      <c r="F535" s="387"/>
      <c r="G535" s="387"/>
      <c r="H535" s="418" t="s">
        <v>250</v>
      </c>
      <c r="I535" s="418"/>
      <c r="J535" s="312" t="s">
        <v>251</v>
      </c>
      <c r="K535" s="315" t="s">
        <v>260</v>
      </c>
      <c r="L535" s="287"/>
    </row>
    <row r="536" spans="2:19" s="274" customFormat="1" ht="30" customHeight="1">
      <c r="B536" s="275"/>
      <c r="C536" s="386" t="s">
        <v>252</v>
      </c>
      <c r="D536" s="387"/>
      <c r="E536" s="387"/>
      <c r="F536" s="387"/>
      <c r="G536" s="387"/>
      <c r="H536" s="417" t="s">
        <v>253</v>
      </c>
      <c r="I536" s="417"/>
      <c r="J536" s="312" t="s">
        <v>254</v>
      </c>
      <c r="K536" s="315" t="s">
        <v>260</v>
      </c>
      <c r="L536" s="287"/>
    </row>
    <row r="537" spans="2:19" s="274" customFormat="1" ht="58.5" customHeight="1">
      <c r="B537" s="275"/>
      <c r="C537" s="115"/>
      <c r="E537" s="116"/>
      <c r="F537" s="116"/>
      <c r="G537" s="117"/>
      <c r="H537" s="418" t="s">
        <v>255</v>
      </c>
      <c r="I537" s="418"/>
      <c r="J537" s="312" t="s">
        <v>256</v>
      </c>
      <c r="K537" s="315" t="s">
        <v>260</v>
      </c>
      <c r="L537" s="276"/>
    </row>
    <row r="538" spans="2:19" ht="57" customHeight="1">
      <c r="B538" s="197"/>
      <c r="C538" s="118"/>
      <c r="D538" s="119"/>
      <c r="E538" s="119"/>
      <c r="F538" s="119"/>
      <c r="G538" s="120"/>
      <c r="H538" s="418" t="s">
        <v>257</v>
      </c>
      <c r="I538" s="418"/>
      <c r="J538" s="312" t="s">
        <v>258</v>
      </c>
      <c r="K538" s="315" t="s">
        <v>260</v>
      </c>
      <c r="L538" s="198"/>
      <c r="P538" s="325"/>
    </row>
    <row r="539" spans="2:19" ht="15" thickBot="1">
      <c r="B539" s="197"/>
      <c r="C539" s="123"/>
      <c r="D539" s="121"/>
      <c r="E539" s="121"/>
      <c r="F539" s="121"/>
      <c r="G539" s="122"/>
      <c r="H539" s="415"/>
      <c r="I539" s="415"/>
      <c r="J539" s="415"/>
      <c r="K539" s="416"/>
      <c r="L539" s="198"/>
    </row>
    <row r="540" spans="2:19" ht="15" thickBot="1">
      <c r="B540" s="288"/>
      <c r="C540" s="289"/>
      <c r="D540" s="289"/>
      <c r="E540" s="290"/>
      <c r="F540" s="289"/>
      <c r="G540" s="291"/>
      <c r="H540" s="289"/>
      <c r="I540" s="289"/>
      <c r="J540" s="302"/>
      <c r="K540" s="292"/>
      <c r="L540" s="293"/>
    </row>
    <row r="541" spans="2:19" ht="15" thickTop="1"/>
  </sheetData>
  <mergeCells count="124">
    <mergeCell ref="H537:I537"/>
    <mergeCell ref="H538:I538"/>
    <mergeCell ref="H539:K539"/>
    <mergeCell ref="D533:K533"/>
    <mergeCell ref="C534:G534"/>
    <mergeCell ref="H534:J534"/>
    <mergeCell ref="C535:G535"/>
    <mergeCell ref="H535:I535"/>
    <mergeCell ref="C536:G536"/>
    <mergeCell ref="H536:I536"/>
    <mergeCell ref="C519:G519"/>
    <mergeCell ref="C523:J523"/>
    <mergeCell ref="C526:J526"/>
    <mergeCell ref="C527:J527"/>
    <mergeCell ref="C528:J528"/>
    <mergeCell ref="C529:J529"/>
    <mergeCell ref="C483:K483"/>
    <mergeCell ref="C512:J512"/>
    <mergeCell ref="D513:G513"/>
    <mergeCell ref="C514:G514"/>
    <mergeCell ref="C517:J517"/>
    <mergeCell ref="D518:G518"/>
    <mergeCell ref="C424:K424"/>
    <mergeCell ref="C469:J469"/>
    <mergeCell ref="D470:H470"/>
    <mergeCell ref="C471:K471"/>
    <mergeCell ref="C481:J481"/>
    <mergeCell ref="D482:H482"/>
    <mergeCell ref="C394:K394"/>
    <mergeCell ref="D403:K403"/>
    <mergeCell ref="D407:K407"/>
    <mergeCell ref="D412:K412"/>
    <mergeCell ref="C422:J422"/>
    <mergeCell ref="D423:K423"/>
    <mergeCell ref="D364:K364"/>
    <mergeCell ref="D370:K370"/>
    <mergeCell ref="D375:K375"/>
    <mergeCell ref="D386:K386"/>
    <mergeCell ref="C392:J392"/>
    <mergeCell ref="D393:K393"/>
    <mergeCell ref="D333:K333"/>
    <mergeCell ref="D338:K338"/>
    <mergeCell ref="D341:K341"/>
    <mergeCell ref="D346:K346"/>
    <mergeCell ref="D350:K350"/>
    <mergeCell ref="D356:K356"/>
    <mergeCell ref="D313:K313"/>
    <mergeCell ref="C318:J318"/>
    <mergeCell ref="D319:K319"/>
    <mergeCell ref="C320:K320"/>
    <mergeCell ref="D323:K323"/>
    <mergeCell ref="D327:K327"/>
    <mergeCell ref="D273:K273"/>
    <mergeCell ref="D277:K277"/>
    <mergeCell ref="D283:K283"/>
    <mergeCell ref="D289:K289"/>
    <mergeCell ref="D295:K295"/>
    <mergeCell ref="D300:K300"/>
    <mergeCell ref="C246:K246"/>
    <mergeCell ref="D250:K250"/>
    <mergeCell ref="D254:K254"/>
    <mergeCell ref="D260:K260"/>
    <mergeCell ref="D265:K265"/>
    <mergeCell ref="D268:K268"/>
    <mergeCell ref="D222:K222"/>
    <mergeCell ref="D228:K228"/>
    <mergeCell ref="D233:K233"/>
    <mergeCell ref="D241:K241"/>
    <mergeCell ref="C244:J244"/>
    <mergeCell ref="D245:K245"/>
    <mergeCell ref="D192:K192"/>
    <mergeCell ref="D197:K197"/>
    <mergeCell ref="D200:K200"/>
    <mergeCell ref="D205:K205"/>
    <mergeCell ref="D209:K209"/>
    <mergeCell ref="D216:K216"/>
    <mergeCell ref="D173:K173"/>
    <mergeCell ref="C176:J176"/>
    <mergeCell ref="D177:K177"/>
    <mergeCell ref="C178:K178"/>
    <mergeCell ref="D182:K182"/>
    <mergeCell ref="D186:K186"/>
    <mergeCell ref="D137:K137"/>
    <mergeCell ref="D141:K141"/>
    <mergeCell ref="D148:K148"/>
    <mergeCell ref="D154:K154"/>
    <mergeCell ref="D160:K160"/>
    <mergeCell ref="D165:K165"/>
    <mergeCell ref="C110:K110"/>
    <mergeCell ref="D114:K114"/>
    <mergeCell ref="D118:K118"/>
    <mergeCell ref="D124:K124"/>
    <mergeCell ref="D129:K129"/>
    <mergeCell ref="D132:K132"/>
    <mergeCell ref="D67:K67"/>
    <mergeCell ref="D74:K74"/>
    <mergeCell ref="D80:K80"/>
    <mergeCell ref="D101:K101"/>
    <mergeCell ref="C108:J108"/>
    <mergeCell ref="D109:K109"/>
    <mergeCell ref="D30:K30"/>
    <mergeCell ref="D38:K38"/>
    <mergeCell ref="D41:K41"/>
    <mergeCell ref="D46:K46"/>
    <mergeCell ref="D51:K51"/>
    <mergeCell ref="D59:K59"/>
    <mergeCell ref="C14:K14"/>
    <mergeCell ref="D18:K18"/>
    <mergeCell ref="D24:K24"/>
    <mergeCell ref="C11:C12"/>
    <mergeCell ref="D11:D12"/>
    <mergeCell ref="E11:F11"/>
    <mergeCell ref="G11:G12"/>
    <mergeCell ref="H11:H12"/>
    <mergeCell ref="I11:I12"/>
    <mergeCell ref="C3:F3"/>
    <mergeCell ref="C5:K5"/>
    <mergeCell ref="C6:K6"/>
    <mergeCell ref="C7:K8"/>
    <mergeCell ref="C9:K9"/>
    <mergeCell ref="C10:K10"/>
    <mergeCell ref="J11:J12"/>
    <mergeCell ref="K11:K12"/>
    <mergeCell ref="D13:K13"/>
  </mergeCells>
  <pageMargins left="0.11811023622047245" right="0.11811023622047245" top="0.15748031496062992" bottom="0.15748031496062992" header="0.31496062992125984" footer="0.31496062992125984"/>
  <pageSetup scale="42" orientation="portrait" r:id="rId1"/>
  <rowBreaks count="10" manualBreakCount="10">
    <brk id="58" max="12" man="1"/>
    <brk id="113" max="12" man="1"/>
    <brk id="164" max="12" man="1"/>
    <brk id="221" max="12" man="1"/>
    <brk id="276" max="12" man="1"/>
    <brk id="282" max="12" man="1"/>
    <brk id="337" max="12" man="1"/>
    <brk id="392" max="12" man="1"/>
    <brk id="451" max="12" man="1"/>
    <brk id="512"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B1" zoomScale="80" zoomScaleNormal="80" zoomScaleSheetLayoutView="80" workbookViewId="0">
      <selection activeCell="F89" sqref="F89"/>
    </sheetView>
  </sheetViews>
  <sheetFormatPr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30"/>
    </row>
    <row r="3" spans="2:16" ht="36.75" customHeight="1">
      <c r="B3" s="4"/>
      <c r="C3" s="439" t="s">
        <v>261</v>
      </c>
      <c r="D3" s="440"/>
      <c r="E3" s="440"/>
      <c r="F3" s="440"/>
      <c r="P3" s="5"/>
    </row>
    <row r="4" spans="2:16">
      <c r="B4" s="4"/>
      <c r="C4" s="113" t="s">
        <v>1</v>
      </c>
      <c r="D4" s="131" t="s">
        <v>2</v>
      </c>
      <c r="E4" s="113" t="s">
        <v>3</v>
      </c>
      <c r="F4" s="114">
        <v>1</v>
      </c>
      <c r="P4" s="5"/>
    </row>
    <row r="5" spans="2:16">
      <c r="B5" s="4"/>
      <c r="C5" s="106"/>
      <c r="D5" s="107"/>
      <c r="E5" s="106"/>
      <c r="F5" s="107"/>
      <c r="P5" s="5"/>
    </row>
    <row r="6" spans="2:16" ht="48" customHeight="1">
      <c r="B6" s="4"/>
      <c r="C6" s="441" t="s">
        <v>262</v>
      </c>
      <c r="D6" s="441"/>
      <c r="E6" s="441"/>
      <c r="F6" s="441"/>
      <c r="G6" s="441"/>
      <c r="H6" s="441"/>
      <c r="I6" s="441"/>
      <c r="J6" s="441"/>
      <c r="K6" s="441"/>
      <c r="L6" s="441"/>
      <c r="M6" s="441"/>
      <c r="N6" s="441"/>
      <c r="O6" s="441"/>
      <c r="P6" s="6"/>
    </row>
    <row r="7" spans="2:16" ht="15" thickBot="1">
      <c r="B7" s="4"/>
      <c r="C7" s="31"/>
      <c r="D7" s="31"/>
      <c r="E7" s="31"/>
      <c r="F7" s="31"/>
      <c r="G7" s="31"/>
      <c r="H7" s="31"/>
      <c r="I7" s="31"/>
      <c r="J7" s="31"/>
      <c r="K7" s="31"/>
      <c r="L7" s="31"/>
      <c r="M7" s="31"/>
      <c r="N7" s="31"/>
      <c r="O7" s="31"/>
      <c r="P7" s="5"/>
    </row>
    <row r="8" spans="2:16" ht="15">
      <c r="B8" s="4"/>
      <c r="C8" s="480"/>
      <c r="D8" s="482"/>
      <c r="E8" s="483"/>
      <c r="F8" s="483"/>
      <c r="G8" s="483"/>
      <c r="H8" s="483"/>
      <c r="I8" s="483"/>
      <c r="J8" s="483"/>
      <c r="K8" s="484"/>
      <c r="L8" s="491"/>
      <c r="M8" s="492"/>
      <c r="N8" s="492"/>
      <c r="O8" s="493"/>
      <c r="P8" s="7"/>
    </row>
    <row r="9" spans="2:16" ht="15">
      <c r="B9" s="4"/>
      <c r="C9" s="481"/>
      <c r="D9" s="444" t="s">
        <v>263</v>
      </c>
      <c r="E9" s="445"/>
      <c r="F9" s="445"/>
      <c r="G9" s="445"/>
      <c r="H9" s="445"/>
      <c r="I9" s="445"/>
      <c r="J9" s="445"/>
      <c r="K9" s="446"/>
      <c r="L9" s="494"/>
      <c r="M9" s="495"/>
      <c r="N9" s="495"/>
      <c r="O9" s="496"/>
      <c r="P9" s="7"/>
    </row>
    <row r="10" spans="2:16" ht="15">
      <c r="B10" s="4"/>
      <c r="C10" s="481"/>
      <c r="D10" s="444"/>
      <c r="E10" s="445"/>
      <c r="F10" s="445"/>
      <c r="G10" s="445"/>
      <c r="H10" s="445"/>
      <c r="I10" s="445"/>
      <c r="J10" s="445"/>
      <c r="K10" s="446"/>
      <c r="L10" s="442" t="s">
        <v>264</v>
      </c>
      <c r="M10" s="497"/>
      <c r="N10" s="498"/>
      <c r="O10" s="499"/>
      <c r="P10" s="7"/>
    </row>
    <row r="11" spans="2:16" ht="15">
      <c r="B11" s="4"/>
      <c r="C11" s="481"/>
      <c r="D11" s="444" t="s">
        <v>265</v>
      </c>
      <c r="E11" s="445"/>
      <c r="F11" s="445"/>
      <c r="G11" s="445"/>
      <c r="H11" s="445"/>
      <c r="I11" s="445"/>
      <c r="J11" s="445"/>
      <c r="K11" s="446"/>
      <c r="L11" s="485"/>
      <c r="M11" s="500"/>
      <c r="N11" s="501"/>
      <c r="O11" s="502"/>
      <c r="P11" s="8"/>
    </row>
    <row r="12" spans="2:16" ht="12.75" customHeight="1">
      <c r="B12" s="4"/>
      <c r="C12" s="481"/>
      <c r="D12" s="447"/>
      <c r="E12" s="448"/>
      <c r="F12" s="448"/>
      <c r="G12" s="448"/>
      <c r="H12" s="448"/>
      <c r="I12" s="448"/>
      <c r="J12" s="448"/>
      <c r="K12" s="449"/>
      <c r="L12" s="442" t="s">
        <v>266</v>
      </c>
      <c r="M12" s="442">
        <v>1</v>
      </c>
      <c r="N12" s="442" t="s">
        <v>267</v>
      </c>
      <c r="O12" s="489">
        <v>1</v>
      </c>
      <c r="P12" s="7"/>
    </row>
    <row r="13" spans="2:16" ht="13.5">
      <c r="B13" s="4"/>
      <c r="C13" s="481"/>
      <c r="D13" s="447"/>
      <c r="E13" s="448"/>
      <c r="F13" s="448"/>
      <c r="G13" s="448"/>
      <c r="H13" s="448"/>
      <c r="I13" s="448"/>
      <c r="J13" s="448"/>
      <c r="K13" s="449"/>
      <c r="L13" s="443"/>
      <c r="M13" s="443"/>
      <c r="N13" s="443"/>
      <c r="O13" s="490"/>
      <c r="P13" s="7"/>
    </row>
    <row r="14" spans="2:16" ht="15">
      <c r="B14" s="4"/>
      <c r="C14" s="481"/>
      <c r="D14" s="444" t="s">
        <v>268</v>
      </c>
      <c r="E14" s="445"/>
      <c r="F14" s="445"/>
      <c r="G14" s="445"/>
      <c r="H14" s="445"/>
      <c r="I14" s="445"/>
      <c r="J14" s="445"/>
      <c r="K14" s="446"/>
      <c r="L14" s="443"/>
      <c r="M14" s="443"/>
      <c r="N14" s="443"/>
      <c r="O14" s="490"/>
      <c r="P14" s="7"/>
    </row>
    <row r="15" spans="2:16" ht="15.75" thickBot="1">
      <c r="B15" s="4"/>
      <c r="C15" s="32"/>
      <c r="D15" s="33"/>
      <c r="E15" s="33"/>
      <c r="F15" s="33"/>
      <c r="G15" s="33"/>
      <c r="H15" s="33"/>
      <c r="I15" s="33"/>
      <c r="J15" s="33"/>
      <c r="K15" s="33"/>
      <c r="L15" s="33"/>
      <c r="M15" s="34"/>
      <c r="N15" s="34"/>
      <c r="O15" s="35"/>
      <c r="P15" s="9"/>
    </row>
    <row r="16" spans="2:16" ht="15">
      <c r="B16" s="4"/>
      <c r="C16" s="36"/>
      <c r="D16" s="126"/>
      <c r="E16" s="126"/>
      <c r="F16" s="126"/>
      <c r="G16" s="126"/>
      <c r="H16" s="126"/>
      <c r="I16" s="126"/>
      <c r="J16" s="126"/>
      <c r="K16" s="126"/>
      <c r="L16" s="37" t="s">
        <v>269</v>
      </c>
      <c r="M16" s="38" t="s">
        <v>270</v>
      </c>
      <c r="N16" s="38" t="s">
        <v>271</v>
      </c>
      <c r="O16" s="39" t="s">
        <v>272</v>
      </c>
      <c r="P16" s="8"/>
    </row>
    <row r="17" spans="2:16" ht="15">
      <c r="B17" s="4"/>
      <c r="C17" s="40"/>
      <c r="D17" s="124"/>
      <c r="E17" s="124"/>
      <c r="F17" s="124"/>
      <c r="G17" s="124"/>
      <c r="H17" s="124"/>
      <c r="I17" s="124"/>
      <c r="J17" s="124"/>
      <c r="K17" s="124"/>
      <c r="L17" s="41"/>
      <c r="M17" s="42"/>
      <c r="N17" s="42"/>
      <c r="O17" s="43"/>
      <c r="P17" s="10"/>
    </row>
    <row r="18" spans="2:16" ht="18" customHeight="1">
      <c r="B18" s="4"/>
      <c r="C18" s="522" t="s">
        <v>273</v>
      </c>
      <c r="D18" s="523"/>
      <c r="E18" s="523"/>
      <c r="F18" s="523"/>
      <c r="G18" s="124"/>
      <c r="H18" s="124"/>
      <c r="I18" s="124" t="s">
        <v>274</v>
      </c>
      <c r="J18" s="31"/>
      <c r="K18" s="124"/>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457" t="s">
        <v>275</v>
      </c>
      <c r="D22" s="458"/>
      <c r="E22" s="458"/>
      <c r="F22" s="458"/>
      <c r="G22" s="458"/>
      <c r="H22" s="458"/>
      <c r="I22" s="458"/>
      <c r="J22" s="458"/>
      <c r="K22" s="458"/>
      <c r="L22" s="458"/>
      <c r="M22" s="458"/>
      <c r="N22" s="458"/>
      <c r="O22" s="459"/>
      <c r="P22" s="12"/>
    </row>
    <row r="23" spans="2:16" ht="15" thickBot="1">
      <c r="B23" s="4"/>
      <c r="C23" s="54"/>
      <c r="D23" s="31"/>
      <c r="E23" s="31"/>
      <c r="F23" s="31"/>
      <c r="G23" s="31"/>
      <c r="H23" s="31"/>
      <c r="I23" s="31"/>
      <c r="J23" s="31"/>
      <c r="K23" s="31"/>
      <c r="L23" s="31"/>
      <c r="M23" s="31"/>
      <c r="N23" s="31"/>
      <c r="O23" s="55"/>
      <c r="P23" s="5"/>
    </row>
    <row r="24" spans="2:16" ht="15">
      <c r="B24" s="4"/>
      <c r="C24" s="56" t="s">
        <v>276</v>
      </c>
      <c r="D24" s="486" t="s">
        <v>10</v>
      </c>
      <c r="E24" s="487"/>
      <c r="F24" s="487"/>
      <c r="G24" s="487"/>
      <c r="H24" s="487"/>
      <c r="I24" s="487"/>
      <c r="J24" s="487"/>
      <c r="K24" s="487"/>
      <c r="L24" s="488"/>
      <c r="M24" s="455" t="s">
        <v>277</v>
      </c>
      <c r="N24" s="456"/>
      <c r="O24" s="56" t="s">
        <v>12</v>
      </c>
      <c r="P24" s="13"/>
    </row>
    <row r="25" spans="2:16" ht="15" thickBot="1">
      <c r="B25" s="4"/>
      <c r="C25" s="57"/>
      <c r="D25" s="466"/>
      <c r="E25" s="506"/>
      <c r="F25" s="506"/>
      <c r="G25" s="506"/>
      <c r="H25" s="506"/>
      <c r="I25" s="506"/>
      <c r="J25" s="506"/>
      <c r="K25" s="506"/>
      <c r="L25" s="467"/>
      <c r="M25" s="466"/>
      <c r="N25" s="467"/>
      <c r="O25" s="58"/>
      <c r="P25" s="14"/>
    </row>
    <row r="26" spans="2:16">
      <c r="B26" s="4"/>
      <c r="C26" s="471" t="s">
        <v>278</v>
      </c>
      <c r="D26" s="472"/>
      <c r="E26" s="472"/>
      <c r="F26" s="472"/>
      <c r="G26" s="472"/>
      <c r="H26" s="472"/>
      <c r="I26" s="472"/>
      <c r="J26" s="472"/>
      <c r="K26" s="472"/>
      <c r="L26" s="472"/>
      <c r="M26" s="472"/>
      <c r="N26" s="472"/>
      <c r="O26" s="473"/>
      <c r="P26" s="15"/>
    </row>
    <row r="27" spans="2:16">
      <c r="B27" s="4"/>
      <c r="C27" s="474"/>
      <c r="D27" s="475"/>
      <c r="E27" s="475"/>
      <c r="F27" s="475"/>
      <c r="G27" s="475"/>
      <c r="H27" s="475"/>
      <c r="I27" s="475"/>
      <c r="J27" s="475"/>
      <c r="K27" s="475"/>
      <c r="L27" s="475"/>
      <c r="M27" s="475"/>
      <c r="N27" s="475"/>
      <c r="O27" s="476"/>
      <c r="P27" s="15"/>
    </row>
    <row r="28" spans="2:16" ht="13.5" thickBot="1">
      <c r="B28" s="4"/>
      <c r="C28" s="477"/>
      <c r="D28" s="478"/>
      <c r="E28" s="478"/>
      <c r="F28" s="478"/>
      <c r="G28" s="478"/>
      <c r="H28" s="478"/>
      <c r="I28" s="478"/>
      <c r="J28" s="478"/>
      <c r="K28" s="478"/>
      <c r="L28" s="478"/>
      <c r="M28" s="478"/>
      <c r="N28" s="478"/>
      <c r="O28" s="479"/>
      <c r="P28" s="15"/>
    </row>
    <row r="29" spans="2:16" ht="15">
      <c r="B29" s="4"/>
      <c r="C29" s="468" t="s">
        <v>10</v>
      </c>
      <c r="D29" s="469"/>
      <c r="E29" s="469"/>
      <c r="F29" s="469"/>
      <c r="G29" s="470"/>
      <c r="H29" s="453" t="s">
        <v>279</v>
      </c>
      <c r="I29" s="469"/>
      <c r="J29" s="504" t="s">
        <v>280</v>
      </c>
      <c r="K29" s="505"/>
      <c r="L29" s="59" t="s">
        <v>281</v>
      </c>
      <c r="M29" s="453" t="s">
        <v>282</v>
      </c>
      <c r="N29" s="454"/>
      <c r="O29" s="60" t="s">
        <v>283</v>
      </c>
      <c r="P29" s="16"/>
    </row>
    <row r="30" spans="2:16" ht="14.25">
      <c r="B30" s="4"/>
      <c r="C30" s="534"/>
      <c r="D30" s="535"/>
      <c r="E30" s="535"/>
      <c r="F30" s="535"/>
      <c r="G30" s="536"/>
      <c r="H30" s="537"/>
      <c r="I30" s="536"/>
      <c r="J30" s="537"/>
      <c r="K30" s="536"/>
      <c r="L30" s="61"/>
      <c r="M30" s="460"/>
      <c r="N30" s="461"/>
      <c r="O30" s="62"/>
      <c r="P30" s="17"/>
    </row>
    <row r="31" spans="2:16" ht="14.25">
      <c r="B31" s="4"/>
      <c r="C31" s="63"/>
      <c r="D31" s="64"/>
      <c r="E31" s="64"/>
      <c r="F31" s="64"/>
      <c r="G31" s="65"/>
      <c r="H31" s="66"/>
      <c r="I31" s="65"/>
      <c r="J31" s="66"/>
      <c r="K31" s="65"/>
      <c r="L31" s="61"/>
      <c r="M31" s="460"/>
      <c r="N31" s="461"/>
      <c r="O31" s="62"/>
      <c r="P31" s="17"/>
    </row>
    <row r="32" spans="2:16" ht="15" thickBot="1">
      <c r="B32" s="4"/>
      <c r="C32" s="538"/>
      <c r="D32" s="539"/>
      <c r="E32" s="539"/>
      <c r="F32" s="539"/>
      <c r="G32" s="540"/>
      <c r="H32" s="541"/>
      <c r="I32" s="540"/>
      <c r="J32" s="541"/>
      <c r="K32" s="540"/>
      <c r="L32" s="67"/>
      <c r="M32" s="507"/>
      <c r="N32" s="508"/>
      <c r="O32" s="62"/>
      <c r="P32" s="17"/>
    </row>
    <row r="33" spans="2:16" ht="15.75" thickBot="1">
      <c r="B33" s="4"/>
      <c r="C33" s="450" t="s">
        <v>284</v>
      </c>
      <c r="D33" s="451"/>
      <c r="E33" s="451"/>
      <c r="F33" s="451"/>
      <c r="G33" s="451"/>
      <c r="H33" s="451"/>
      <c r="I33" s="451"/>
      <c r="J33" s="451"/>
      <c r="K33" s="451"/>
      <c r="L33" s="451"/>
      <c r="M33" s="451"/>
      <c r="N33" s="452"/>
      <c r="O33" s="68"/>
      <c r="P33" s="18"/>
    </row>
    <row r="34" spans="2:16" ht="13.5" customHeight="1">
      <c r="B34" s="4"/>
      <c r="C34" s="471" t="s">
        <v>285</v>
      </c>
      <c r="D34" s="472"/>
      <c r="E34" s="472"/>
      <c r="F34" s="472"/>
      <c r="G34" s="472"/>
      <c r="H34" s="472"/>
      <c r="I34" s="472"/>
      <c r="J34" s="472"/>
      <c r="K34" s="472"/>
      <c r="L34" s="472"/>
      <c r="M34" s="472"/>
      <c r="N34" s="472"/>
      <c r="O34" s="473"/>
      <c r="P34" s="15"/>
    </row>
    <row r="35" spans="2:16">
      <c r="B35" s="4"/>
      <c r="C35" s="474"/>
      <c r="D35" s="475"/>
      <c r="E35" s="475"/>
      <c r="F35" s="475"/>
      <c r="G35" s="475"/>
      <c r="H35" s="475"/>
      <c r="I35" s="475"/>
      <c r="J35" s="475"/>
      <c r="K35" s="475"/>
      <c r="L35" s="475"/>
      <c r="M35" s="475"/>
      <c r="N35" s="475"/>
      <c r="O35" s="476"/>
      <c r="P35" s="15"/>
    </row>
    <row r="36" spans="2:16" ht="13.5" thickBot="1">
      <c r="B36" s="4"/>
      <c r="C36" s="477"/>
      <c r="D36" s="478"/>
      <c r="E36" s="478"/>
      <c r="F36" s="478"/>
      <c r="G36" s="478"/>
      <c r="H36" s="478"/>
      <c r="I36" s="478"/>
      <c r="J36" s="478"/>
      <c r="K36" s="478"/>
      <c r="L36" s="478"/>
      <c r="M36" s="478"/>
      <c r="N36" s="478"/>
      <c r="O36" s="479"/>
      <c r="P36" s="15"/>
    </row>
    <row r="37" spans="2:16" ht="15">
      <c r="B37" s="4"/>
      <c r="C37" s="468" t="s">
        <v>10</v>
      </c>
      <c r="D37" s="503"/>
      <c r="E37" s="503"/>
      <c r="F37" s="503"/>
      <c r="G37" s="503"/>
      <c r="H37" s="503"/>
      <c r="I37" s="503"/>
      <c r="J37" s="454"/>
      <c r="K37" s="125" t="s">
        <v>277</v>
      </c>
      <c r="L37" s="59" t="s">
        <v>12</v>
      </c>
      <c r="M37" s="453" t="s">
        <v>286</v>
      </c>
      <c r="N37" s="454"/>
      <c r="O37" s="60" t="s">
        <v>283</v>
      </c>
      <c r="P37" s="16"/>
    </row>
    <row r="38" spans="2:16" ht="14.25">
      <c r="B38" s="4"/>
      <c r="C38" s="534"/>
      <c r="D38" s="535"/>
      <c r="E38" s="535"/>
      <c r="F38" s="535"/>
      <c r="G38" s="535"/>
      <c r="H38" s="535"/>
      <c r="I38" s="535"/>
      <c r="J38" s="536"/>
      <c r="K38" s="129"/>
      <c r="L38" s="69"/>
      <c r="M38" s="464"/>
      <c r="N38" s="465"/>
      <c r="O38" s="62"/>
      <c r="P38" s="17"/>
    </row>
    <row r="39" spans="2:16" ht="15" thickBot="1">
      <c r="B39" s="4"/>
      <c r="C39" s="538"/>
      <c r="D39" s="539"/>
      <c r="E39" s="539"/>
      <c r="F39" s="539"/>
      <c r="G39" s="539"/>
      <c r="H39" s="539"/>
      <c r="I39" s="539"/>
      <c r="J39" s="540"/>
      <c r="K39" s="64"/>
      <c r="L39" s="70"/>
      <c r="M39" s="462"/>
      <c r="N39" s="463"/>
      <c r="O39" s="71"/>
      <c r="P39" s="17"/>
    </row>
    <row r="40" spans="2:16" ht="15.75" thickBot="1">
      <c r="B40" s="4"/>
      <c r="C40" s="450" t="s">
        <v>284</v>
      </c>
      <c r="D40" s="451"/>
      <c r="E40" s="451"/>
      <c r="F40" s="451"/>
      <c r="G40" s="451"/>
      <c r="H40" s="451"/>
      <c r="I40" s="451"/>
      <c r="J40" s="451"/>
      <c r="K40" s="451"/>
      <c r="L40" s="451"/>
      <c r="M40" s="451"/>
      <c r="N40" s="452"/>
      <c r="O40" s="72">
        <v>0</v>
      </c>
      <c r="P40" s="17"/>
    </row>
    <row r="41" spans="2:16">
      <c r="B41" s="4"/>
      <c r="C41" s="471" t="s">
        <v>287</v>
      </c>
      <c r="D41" s="472"/>
      <c r="E41" s="472"/>
      <c r="F41" s="472"/>
      <c r="G41" s="472"/>
      <c r="H41" s="472"/>
      <c r="I41" s="472"/>
      <c r="J41" s="472"/>
      <c r="K41" s="472"/>
      <c r="L41" s="472"/>
      <c r="M41" s="472"/>
      <c r="N41" s="472"/>
      <c r="O41" s="473"/>
      <c r="P41" s="15"/>
    </row>
    <row r="42" spans="2:16">
      <c r="B42" s="4"/>
      <c r="C42" s="474"/>
      <c r="D42" s="475"/>
      <c r="E42" s="475"/>
      <c r="F42" s="475"/>
      <c r="G42" s="475"/>
      <c r="H42" s="475"/>
      <c r="I42" s="475"/>
      <c r="J42" s="475"/>
      <c r="K42" s="475"/>
      <c r="L42" s="475"/>
      <c r="M42" s="475"/>
      <c r="N42" s="475"/>
      <c r="O42" s="476"/>
      <c r="P42" s="15"/>
    </row>
    <row r="43" spans="2:16" ht="13.5" thickBot="1">
      <c r="B43" s="4"/>
      <c r="C43" s="477"/>
      <c r="D43" s="478"/>
      <c r="E43" s="478"/>
      <c r="F43" s="478"/>
      <c r="G43" s="478"/>
      <c r="H43" s="478"/>
      <c r="I43" s="478"/>
      <c r="J43" s="478"/>
      <c r="K43" s="478"/>
      <c r="L43" s="478"/>
      <c r="M43" s="478"/>
      <c r="N43" s="478"/>
      <c r="O43" s="479"/>
      <c r="P43" s="15"/>
    </row>
    <row r="44" spans="2:16" ht="17.25">
      <c r="B44" s="4"/>
      <c r="C44" s="468" t="s">
        <v>288</v>
      </c>
      <c r="D44" s="503"/>
      <c r="E44" s="503"/>
      <c r="F44" s="503"/>
      <c r="G44" s="503"/>
      <c r="H44" s="503"/>
      <c r="I44" s="503"/>
      <c r="J44" s="59" t="s">
        <v>289</v>
      </c>
      <c r="K44" s="127" t="s">
        <v>290</v>
      </c>
      <c r="L44" s="73" t="s">
        <v>291</v>
      </c>
      <c r="M44" s="453" t="s">
        <v>292</v>
      </c>
      <c r="N44" s="454"/>
      <c r="O44" s="60" t="s">
        <v>283</v>
      </c>
      <c r="P44" s="16"/>
    </row>
    <row r="45" spans="2:16" ht="14.25">
      <c r="B45" s="4"/>
      <c r="C45" s="534"/>
      <c r="D45" s="535"/>
      <c r="E45" s="535"/>
      <c r="F45" s="535"/>
      <c r="G45" s="535"/>
      <c r="H45" s="535"/>
      <c r="I45" s="535"/>
      <c r="J45" s="74"/>
      <c r="K45" s="75"/>
      <c r="L45" s="74"/>
      <c r="M45" s="514"/>
      <c r="N45" s="515"/>
      <c r="O45" s="62"/>
      <c r="P45" s="17"/>
    </row>
    <row r="46" spans="2:16" ht="15" thickBot="1">
      <c r="B46" s="4"/>
      <c r="C46" s="538"/>
      <c r="D46" s="539"/>
      <c r="E46" s="539"/>
      <c r="F46" s="539"/>
      <c r="G46" s="539"/>
      <c r="H46" s="539"/>
      <c r="I46" s="539"/>
      <c r="J46" s="76"/>
      <c r="K46" s="77"/>
      <c r="L46" s="76"/>
      <c r="M46" s="462"/>
      <c r="N46" s="463"/>
      <c r="O46" s="78"/>
      <c r="P46" s="17"/>
    </row>
    <row r="47" spans="2:16" ht="15.75" thickBot="1">
      <c r="B47" s="4"/>
      <c r="C47" s="450" t="s">
        <v>284</v>
      </c>
      <c r="D47" s="451"/>
      <c r="E47" s="451"/>
      <c r="F47" s="451"/>
      <c r="G47" s="451"/>
      <c r="H47" s="451"/>
      <c r="I47" s="451"/>
      <c r="J47" s="451"/>
      <c r="K47" s="451"/>
      <c r="L47" s="451"/>
      <c r="M47" s="451"/>
      <c r="N47" s="452"/>
      <c r="O47" s="68"/>
      <c r="P47" s="18"/>
    </row>
    <row r="48" spans="2:16">
      <c r="B48" s="4"/>
      <c r="C48" s="471" t="s">
        <v>293</v>
      </c>
      <c r="D48" s="472"/>
      <c r="E48" s="472"/>
      <c r="F48" s="472"/>
      <c r="G48" s="472"/>
      <c r="H48" s="472"/>
      <c r="I48" s="472"/>
      <c r="J48" s="472"/>
      <c r="K48" s="472"/>
      <c r="L48" s="472"/>
      <c r="M48" s="472"/>
      <c r="N48" s="472"/>
      <c r="O48" s="473"/>
      <c r="P48" s="15"/>
    </row>
    <row r="49" spans="2:16">
      <c r="B49" s="4"/>
      <c r="C49" s="474"/>
      <c r="D49" s="475"/>
      <c r="E49" s="475"/>
      <c r="F49" s="475"/>
      <c r="G49" s="475"/>
      <c r="H49" s="475"/>
      <c r="I49" s="475"/>
      <c r="J49" s="475"/>
      <c r="K49" s="475"/>
      <c r="L49" s="475"/>
      <c r="M49" s="475"/>
      <c r="N49" s="475"/>
      <c r="O49" s="476"/>
      <c r="P49" s="15"/>
    </row>
    <row r="50" spans="2:16" ht="13.5" thickBot="1">
      <c r="B50" s="4"/>
      <c r="C50" s="477"/>
      <c r="D50" s="478"/>
      <c r="E50" s="478"/>
      <c r="F50" s="478"/>
      <c r="G50" s="478"/>
      <c r="H50" s="478"/>
      <c r="I50" s="478"/>
      <c r="J50" s="478"/>
      <c r="K50" s="478"/>
      <c r="L50" s="478"/>
      <c r="M50" s="478"/>
      <c r="N50" s="478"/>
      <c r="O50" s="479"/>
      <c r="P50" s="15"/>
    </row>
    <row r="51" spans="2:16" ht="30">
      <c r="B51" s="4"/>
      <c r="C51" s="468" t="s">
        <v>294</v>
      </c>
      <c r="D51" s="503"/>
      <c r="E51" s="503"/>
      <c r="F51" s="503"/>
      <c r="G51" s="503"/>
      <c r="H51" s="503"/>
      <c r="I51" s="503"/>
      <c r="J51" s="59" t="s">
        <v>295</v>
      </c>
      <c r="K51" s="79" t="s">
        <v>296</v>
      </c>
      <c r="L51" s="80" t="s">
        <v>297</v>
      </c>
      <c r="M51" s="512" t="s">
        <v>282</v>
      </c>
      <c r="N51" s="513"/>
      <c r="O51" s="81" t="s">
        <v>283</v>
      </c>
      <c r="P51" s="19"/>
    </row>
    <row r="52" spans="2:16" ht="14.25">
      <c r="B52" s="4"/>
      <c r="C52" s="82"/>
      <c r="D52" s="83"/>
      <c r="E52" s="83"/>
      <c r="F52" s="83"/>
      <c r="G52" s="83"/>
      <c r="H52" s="83"/>
      <c r="I52" s="83"/>
      <c r="J52" s="84"/>
      <c r="K52" s="85"/>
      <c r="L52" s="86"/>
      <c r="M52" s="516"/>
      <c r="N52" s="517"/>
      <c r="O52" s="87"/>
      <c r="P52" s="20"/>
    </row>
    <row r="53" spans="2:16" ht="14.25">
      <c r="B53" s="4"/>
      <c r="C53" s="82"/>
      <c r="D53" s="83"/>
      <c r="E53" s="83"/>
      <c r="F53" s="83"/>
      <c r="G53" s="83"/>
      <c r="H53" s="83"/>
      <c r="I53" s="83"/>
      <c r="J53" s="84"/>
      <c r="K53" s="85"/>
      <c r="L53" s="86"/>
      <c r="M53" s="516"/>
      <c r="N53" s="517"/>
      <c r="O53" s="87"/>
      <c r="P53" s="20"/>
    </row>
    <row r="54" spans="2:16" ht="14.25">
      <c r="B54" s="4"/>
      <c r="C54" s="82"/>
      <c r="D54" s="83"/>
      <c r="E54" s="83"/>
      <c r="F54" s="83"/>
      <c r="G54" s="83"/>
      <c r="H54" s="83"/>
      <c r="I54" s="83"/>
      <c r="J54" s="84"/>
      <c r="K54" s="85"/>
      <c r="L54" s="86"/>
      <c r="M54" s="514"/>
      <c r="N54" s="515"/>
      <c r="O54" s="87"/>
      <c r="P54" s="20"/>
    </row>
    <row r="55" spans="2:16" ht="15" thickBot="1">
      <c r="B55" s="4"/>
      <c r="C55" s="538"/>
      <c r="D55" s="539"/>
      <c r="E55" s="539"/>
      <c r="F55" s="539"/>
      <c r="G55" s="539"/>
      <c r="H55" s="539"/>
      <c r="I55" s="539"/>
      <c r="J55" s="76"/>
      <c r="K55" s="77"/>
      <c r="L55" s="76"/>
      <c r="M55" s="462"/>
      <c r="N55" s="463"/>
      <c r="O55" s="78"/>
      <c r="P55" s="17"/>
    </row>
    <row r="56" spans="2:16" ht="15.75" thickBot="1">
      <c r="B56" s="4"/>
      <c r="C56" s="450" t="s">
        <v>284</v>
      </c>
      <c r="D56" s="451"/>
      <c r="E56" s="451"/>
      <c r="F56" s="451"/>
      <c r="G56" s="451"/>
      <c r="H56" s="451"/>
      <c r="I56" s="451"/>
      <c r="J56" s="451"/>
      <c r="K56" s="451"/>
      <c r="L56" s="451"/>
      <c r="M56" s="451"/>
      <c r="N56" s="452"/>
      <c r="O56" s="72"/>
      <c r="P56" s="17"/>
    </row>
    <row r="57" spans="2:16" ht="15" thickBot="1">
      <c r="B57" s="4"/>
      <c r="C57" s="54"/>
      <c r="D57" s="31"/>
      <c r="E57" s="31"/>
      <c r="F57" s="31"/>
      <c r="G57" s="31"/>
      <c r="H57" s="31"/>
      <c r="I57" s="31"/>
      <c r="J57" s="31"/>
      <c r="K57" s="31"/>
      <c r="L57" s="31"/>
      <c r="M57" s="31"/>
      <c r="N57" s="31"/>
      <c r="O57" s="55"/>
      <c r="P57" s="5"/>
    </row>
    <row r="58" spans="2:16" ht="15.75" thickBot="1">
      <c r="B58" s="4"/>
      <c r="C58" s="509" t="s">
        <v>298</v>
      </c>
      <c r="D58" s="510"/>
      <c r="E58" s="510"/>
      <c r="F58" s="510"/>
      <c r="G58" s="510"/>
      <c r="H58" s="510"/>
      <c r="I58" s="510"/>
      <c r="J58" s="510"/>
      <c r="K58" s="510"/>
      <c r="L58" s="510"/>
      <c r="M58" s="510"/>
      <c r="N58" s="511"/>
      <c r="O58" s="88"/>
      <c r="P58" s="21"/>
    </row>
    <row r="59" spans="2:16">
      <c r="B59" s="4"/>
      <c r="C59" s="471" t="s">
        <v>299</v>
      </c>
      <c r="D59" s="472"/>
      <c r="E59" s="472"/>
      <c r="F59" s="472"/>
      <c r="G59" s="472"/>
      <c r="H59" s="472"/>
      <c r="I59" s="472"/>
      <c r="J59" s="472"/>
      <c r="K59" s="472"/>
      <c r="L59" s="472"/>
      <c r="M59" s="472"/>
      <c r="N59" s="472"/>
      <c r="O59" s="473"/>
      <c r="P59" s="15"/>
    </row>
    <row r="60" spans="2:16">
      <c r="B60" s="4"/>
      <c r="C60" s="474"/>
      <c r="D60" s="475"/>
      <c r="E60" s="475"/>
      <c r="F60" s="475"/>
      <c r="G60" s="475"/>
      <c r="H60" s="475"/>
      <c r="I60" s="475"/>
      <c r="J60" s="475"/>
      <c r="K60" s="475"/>
      <c r="L60" s="475"/>
      <c r="M60" s="475"/>
      <c r="N60" s="475"/>
      <c r="O60" s="476"/>
      <c r="P60" s="15"/>
    </row>
    <row r="61" spans="2:16" ht="13.5" thickBot="1">
      <c r="B61" s="4"/>
      <c r="C61" s="477"/>
      <c r="D61" s="478"/>
      <c r="E61" s="478"/>
      <c r="F61" s="478"/>
      <c r="G61" s="478"/>
      <c r="H61" s="478"/>
      <c r="I61" s="478"/>
      <c r="J61" s="478"/>
      <c r="K61" s="478"/>
      <c r="L61" s="478"/>
      <c r="M61" s="478"/>
      <c r="N61" s="478"/>
      <c r="O61" s="479"/>
      <c r="P61" s="15"/>
    </row>
    <row r="62" spans="2:16" ht="15">
      <c r="B62" s="4"/>
      <c r="C62" s="468" t="s">
        <v>300</v>
      </c>
      <c r="D62" s="503"/>
      <c r="E62" s="503"/>
      <c r="F62" s="503"/>
      <c r="G62" s="503"/>
      <c r="H62" s="503"/>
      <c r="I62" s="503"/>
      <c r="J62" s="127"/>
      <c r="K62" s="128"/>
      <c r="L62" s="80" t="s">
        <v>301</v>
      </c>
      <c r="M62" s="512" t="s">
        <v>302</v>
      </c>
      <c r="N62" s="513"/>
      <c r="O62" s="81"/>
      <c r="P62" s="19"/>
    </row>
    <row r="63" spans="2:16" ht="14.25">
      <c r="B63" s="4"/>
      <c r="C63" s="534" t="s">
        <v>303</v>
      </c>
      <c r="D63" s="535"/>
      <c r="E63" s="535"/>
      <c r="F63" s="535"/>
      <c r="G63" s="535"/>
      <c r="H63" s="535"/>
      <c r="I63" s="535"/>
      <c r="J63" s="89"/>
      <c r="K63" s="90"/>
      <c r="L63" s="91"/>
      <c r="M63" s="530"/>
      <c r="N63" s="531"/>
      <c r="O63" s="92"/>
      <c r="P63" s="22"/>
    </row>
    <row r="64" spans="2:16" ht="14.25">
      <c r="B64" s="4"/>
      <c r="C64" s="63" t="s">
        <v>304</v>
      </c>
      <c r="D64" s="64"/>
      <c r="E64" s="64"/>
      <c r="F64" s="64"/>
      <c r="G64" s="64"/>
      <c r="H64" s="64"/>
      <c r="I64" s="64"/>
      <c r="J64" s="89"/>
      <c r="K64" s="90"/>
      <c r="L64" s="91"/>
      <c r="M64" s="530"/>
      <c r="N64" s="531"/>
      <c r="O64" s="92"/>
      <c r="P64" s="22"/>
    </row>
    <row r="65" spans="2:16" ht="15" thickBot="1">
      <c r="B65" s="4"/>
      <c r="C65" s="48" t="s">
        <v>305</v>
      </c>
      <c r="D65" s="49"/>
      <c r="E65" s="49"/>
      <c r="F65" s="49"/>
      <c r="G65" s="49"/>
      <c r="H65" s="49"/>
      <c r="I65" s="49"/>
      <c r="J65" s="93"/>
      <c r="K65" s="94"/>
      <c r="L65" s="91"/>
      <c r="M65" s="532"/>
      <c r="N65" s="533"/>
      <c r="O65" s="92"/>
      <c r="P65" s="22"/>
    </row>
    <row r="66" spans="2:16" ht="15.75" thickBot="1">
      <c r="B66" s="4"/>
      <c r="C66" s="450" t="s">
        <v>284</v>
      </c>
      <c r="D66" s="451"/>
      <c r="E66" s="451"/>
      <c r="F66" s="451"/>
      <c r="G66" s="451"/>
      <c r="H66" s="451"/>
      <c r="I66" s="451"/>
      <c r="J66" s="451"/>
      <c r="K66" s="451"/>
      <c r="L66" s="451"/>
      <c r="M66" s="451"/>
      <c r="N66" s="452"/>
      <c r="O66" s="95"/>
      <c r="P66" s="23"/>
    </row>
    <row r="67" spans="2:16" ht="15" thickBot="1">
      <c r="B67" s="4"/>
      <c r="C67" s="54"/>
      <c r="D67" s="31"/>
      <c r="E67" s="31"/>
      <c r="F67" s="31"/>
      <c r="G67" s="31"/>
      <c r="H67" s="31"/>
      <c r="I67" s="31"/>
      <c r="J67" s="31"/>
      <c r="K67" s="31"/>
      <c r="L67" s="31"/>
      <c r="M67" s="31"/>
      <c r="N67" s="31"/>
      <c r="O67" s="55"/>
      <c r="P67" s="5"/>
    </row>
    <row r="68" spans="2:16" ht="15.75" thickBot="1">
      <c r="B68" s="4"/>
      <c r="C68" s="509" t="s">
        <v>306</v>
      </c>
      <c r="D68" s="510"/>
      <c r="E68" s="510"/>
      <c r="F68" s="510"/>
      <c r="G68" s="510"/>
      <c r="H68" s="510"/>
      <c r="I68" s="510"/>
      <c r="J68" s="510"/>
      <c r="K68" s="510"/>
      <c r="L68" s="510"/>
      <c r="M68" s="510"/>
      <c r="N68" s="511"/>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307</v>
      </c>
      <c r="I70" s="97"/>
      <c r="J70" s="97"/>
      <c r="K70" s="97"/>
      <c r="L70" s="31"/>
      <c r="M70" s="31"/>
      <c r="N70" s="31"/>
      <c r="O70" s="55"/>
      <c r="P70" s="5"/>
    </row>
    <row r="71" spans="2:16" ht="15">
      <c r="B71" s="4"/>
      <c r="C71" s="54"/>
      <c r="D71" s="31"/>
      <c r="E71" s="31"/>
      <c r="F71" s="31"/>
      <c r="G71" s="31"/>
      <c r="H71" s="97" t="s">
        <v>308</v>
      </c>
      <c r="I71" s="31"/>
      <c r="J71" s="31"/>
      <c r="K71" s="31"/>
      <c r="L71" s="31"/>
      <c r="M71" s="31"/>
      <c r="N71" s="31"/>
      <c r="O71" s="55"/>
      <c r="P71" s="24"/>
    </row>
    <row r="72" spans="2:16" ht="15">
      <c r="B72" s="4"/>
      <c r="C72" s="54"/>
      <c r="D72" s="31"/>
      <c r="E72" s="31"/>
      <c r="F72" s="31"/>
      <c r="G72" s="31"/>
      <c r="H72" s="97" t="s">
        <v>309</v>
      </c>
      <c r="I72" s="31"/>
      <c r="J72" s="31"/>
      <c r="K72" s="31"/>
      <c r="L72" s="31"/>
      <c r="M72" s="31"/>
      <c r="N72" s="31"/>
      <c r="O72" s="55"/>
      <c r="P72" s="24"/>
    </row>
    <row r="73" spans="2:16" ht="14.25">
      <c r="B73" s="4"/>
      <c r="C73" s="40"/>
      <c r="D73" s="98"/>
      <c r="E73" s="98"/>
      <c r="F73" s="98"/>
      <c r="G73" s="98"/>
      <c r="H73" s="97" t="s">
        <v>310</v>
      </c>
      <c r="I73" s="98"/>
      <c r="J73" s="98"/>
      <c r="K73" s="98"/>
      <c r="L73" s="98"/>
      <c r="M73" s="98"/>
      <c r="N73" s="98"/>
      <c r="O73" s="99"/>
      <c r="P73" s="25"/>
    </row>
    <row r="74" spans="2:16" ht="14.25">
      <c r="B74" s="4"/>
      <c r="C74" s="54"/>
      <c r="D74" s="31"/>
      <c r="E74" s="31"/>
      <c r="F74" s="31"/>
      <c r="G74" s="31"/>
      <c r="H74" s="31" t="s">
        <v>311</v>
      </c>
      <c r="I74" s="31"/>
      <c r="J74" s="31"/>
      <c r="K74" s="31"/>
      <c r="L74" s="31"/>
      <c r="M74" s="31"/>
      <c r="N74" s="31"/>
      <c r="O74" s="55"/>
      <c r="P74" s="5"/>
    </row>
    <row r="75" spans="2:16" ht="15">
      <c r="B75" s="4"/>
      <c r="C75" s="100" t="s">
        <v>312</v>
      </c>
      <c r="D75" s="101"/>
      <c r="E75" s="101"/>
      <c r="F75" s="101"/>
      <c r="G75" s="101"/>
      <c r="H75" s="101"/>
      <c r="I75" s="101"/>
      <c r="J75" s="101"/>
      <c r="K75" s="101"/>
      <c r="L75" s="101"/>
      <c r="M75" s="101"/>
      <c r="N75" s="101"/>
      <c r="O75" s="102"/>
      <c r="P75" s="5"/>
    </row>
    <row r="76" spans="2:16" ht="14.25">
      <c r="B76" s="4"/>
      <c r="C76" s="527"/>
      <c r="D76" s="528"/>
      <c r="E76" s="528"/>
      <c r="F76" s="528"/>
      <c r="G76" s="528"/>
      <c r="H76" s="528"/>
      <c r="I76" s="528"/>
      <c r="J76" s="528"/>
      <c r="K76" s="528"/>
      <c r="L76" s="528"/>
      <c r="M76" s="528"/>
      <c r="N76" s="528"/>
      <c r="O76" s="529"/>
      <c r="P76" s="25"/>
    </row>
    <row r="77" spans="2:16" ht="14.25">
      <c r="B77" s="4"/>
      <c r="C77" s="527"/>
      <c r="D77" s="528"/>
      <c r="E77" s="528"/>
      <c r="F77" s="528"/>
      <c r="G77" s="528"/>
      <c r="H77" s="528"/>
      <c r="I77" s="528"/>
      <c r="J77" s="528"/>
      <c r="K77" s="528"/>
      <c r="L77" s="528"/>
      <c r="M77" s="528"/>
      <c r="N77" s="528"/>
      <c r="O77" s="529"/>
      <c r="P77" s="25"/>
    </row>
    <row r="78" spans="2:16" ht="14.25">
      <c r="B78" s="4"/>
      <c r="C78" s="40"/>
      <c r="D78" s="98"/>
      <c r="E78" s="98"/>
      <c r="F78" s="98"/>
      <c r="G78" s="98"/>
      <c r="H78" s="98"/>
      <c r="I78" s="98"/>
      <c r="J78" s="98"/>
      <c r="K78" s="98"/>
      <c r="L78" s="98"/>
      <c r="M78" s="98"/>
      <c r="N78" s="98"/>
      <c r="O78" s="99"/>
      <c r="P78" s="25"/>
    </row>
    <row r="79" spans="2:16" ht="15">
      <c r="B79" s="4"/>
      <c r="C79" s="103" t="s">
        <v>313</v>
      </c>
      <c r="D79" s="98"/>
      <c r="E79" s="98"/>
      <c r="F79" s="98"/>
      <c r="G79" s="98"/>
      <c r="H79" s="98"/>
      <c r="I79" s="98"/>
      <c r="J79" s="98"/>
      <c r="K79" s="98"/>
      <c r="L79" s="98"/>
      <c r="M79" s="98"/>
      <c r="N79" s="98"/>
      <c r="O79" s="99"/>
      <c r="P79" s="25"/>
    </row>
    <row r="80" spans="2:16" ht="12.75" customHeight="1">
      <c r="B80" s="4"/>
      <c r="C80" s="524" t="s">
        <v>314</v>
      </c>
      <c r="D80" s="525"/>
      <c r="E80" s="525"/>
      <c r="F80" s="525"/>
      <c r="G80" s="525"/>
      <c r="H80" s="525"/>
      <c r="I80" s="525"/>
      <c r="J80" s="525"/>
      <c r="K80" s="525"/>
      <c r="L80" s="525"/>
      <c r="M80" s="525"/>
      <c r="N80" s="525"/>
      <c r="O80" s="526"/>
      <c r="P80" s="26"/>
    </row>
    <row r="81" spans="2:16" ht="28.5" customHeight="1">
      <c r="B81" s="4"/>
      <c r="C81" s="524"/>
      <c r="D81" s="525"/>
      <c r="E81" s="525"/>
      <c r="F81" s="525"/>
      <c r="G81" s="525"/>
      <c r="H81" s="525"/>
      <c r="I81" s="525"/>
      <c r="J81" s="525"/>
      <c r="K81" s="525"/>
      <c r="L81" s="525"/>
      <c r="M81" s="525"/>
      <c r="N81" s="525"/>
      <c r="O81" s="526"/>
      <c r="P81" s="26"/>
    </row>
    <row r="82" spans="2:16" ht="13.35" customHeight="1">
      <c r="B82" s="4"/>
      <c r="C82" s="524" t="s">
        <v>315</v>
      </c>
      <c r="D82" s="525"/>
      <c r="E82" s="525"/>
      <c r="F82" s="525"/>
      <c r="G82" s="525"/>
      <c r="H82" s="525"/>
      <c r="I82" s="525"/>
      <c r="J82" s="525"/>
      <c r="K82" s="525"/>
      <c r="L82" s="525"/>
      <c r="M82" s="525"/>
      <c r="N82" s="525"/>
      <c r="O82" s="526"/>
      <c r="P82" s="26"/>
    </row>
    <row r="83" spans="2:16" ht="45" customHeight="1">
      <c r="B83" s="4"/>
      <c r="C83" s="524"/>
      <c r="D83" s="525"/>
      <c r="E83" s="525"/>
      <c r="F83" s="525"/>
      <c r="G83" s="525"/>
      <c r="H83" s="525"/>
      <c r="I83" s="525"/>
      <c r="J83" s="525"/>
      <c r="K83" s="525"/>
      <c r="L83" s="525"/>
      <c r="M83" s="525"/>
      <c r="N83" s="525"/>
      <c r="O83" s="526"/>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307</v>
      </c>
      <c r="I85" s="31"/>
      <c r="J85" s="31"/>
      <c r="K85" s="31"/>
      <c r="L85" s="31"/>
      <c r="M85" s="31"/>
      <c r="N85" s="31"/>
      <c r="O85" s="55"/>
      <c r="P85" s="5"/>
    </row>
    <row r="86" spans="2:16" ht="14.25">
      <c r="B86" s="4"/>
      <c r="C86" s="54"/>
      <c r="D86" s="31"/>
      <c r="E86" s="31"/>
      <c r="F86" s="31"/>
      <c r="G86" s="31"/>
      <c r="H86" s="31" t="s">
        <v>308</v>
      </c>
      <c r="I86" s="64"/>
      <c r="J86" s="64"/>
      <c r="K86" s="64"/>
      <c r="L86" s="31"/>
      <c r="M86" s="31"/>
      <c r="N86" s="31"/>
      <c r="O86" s="55"/>
      <c r="P86" s="5"/>
    </row>
    <row r="87" spans="2:16" ht="14.25">
      <c r="B87" s="4"/>
      <c r="C87" s="54"/>
      <c r="D87" s="31"/>
      <c r="E87" s="31"/>
      <c r="F87" s="31"/>
      <c r="G87" s="31"/>
      <c r="H87" s="31" t="s">
        <v>316</v>
      </c>
      <c r="I87" s="104"/>
      <c r="J87" s="104"/>
      <c r="K87" s="104"/>
      <c r="L87" s="31"/>
      <c r="M87" s="31"/>
      <c r="N87" s="31"/>
      <c r="O87" s="55"/>
      <c r="P87" s="5"/>
    </row>
    <row r="88" spans="2:16" ht="14.25">
      <c r="B88" s="4"/>
      <c r="C88" s="105"/>
      <c r="D88" s="98"/>
      <c r="E88" s="98"/>
      <c r="F88" s="98"/>
      <c r="G88" s="98"/>
      <c r="H88" s="31" t="s">
        <v>317</v>
      </c>
      <c r="I88" s="31"/>
      <c r="J88" s="31"/>
      <c r="K88" s="31"/>
      <c r="L88" s="98"/>
      <c r="M88" s="98"/>
      <c r="N88" s="98"/>
      <c r="O88" s="99"/>
      <c r="P88" s="25"/>
    </row>
    <row r="89" spans="2:16" ht="18.75" customHeight="1" thickBot="1">
      <c r="B89" s="4"/>
      <c r="C89" s="520"/>
      <c r="D89" s="521"/>
      <c r="E89" s="521"/>
      <c r="F89" s="77"/>
      <c r="G89" s="77"/>
      <c r="H89" s="77"/>
      <c r="I89" s="77"/>
      <c r="J89" s="77"/>
      <c r="K89" s="518"/>
      <c r="L89" s="518"/>
      <c r="M89" s="518"/>
      <c r="N89" s="518"/>
      <c r="O89" s="519"/>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LIDA ALEXANDRA DIAZ CLAVIJO</cp:lastModifiedBy>
  <cp:revision/>
  <dcterms:created xsi:type="dcterms:W3CDTF">2006-06-27T16:47:25Z</dcterms:created>
  <dcterms:modified xsi:type="dcterms:W3CDTF">2026-03-19T19:06:57Z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