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ESTUDIOS DE MERCADO PUBLICADOS\PROCESO AIRES ACONDICIONDOS\"/>
    </mc:Choice>
  </mc:AlternateContent>
  <xr:revisionPtr revIDLastSave="0" documentId="8_{C7DA1D65-8C8C-470A-9742-B6BC0E78F9BF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5" i="1" l="1"/>
  <c r="N5" i="1" s="1"/>
  <c r="M4" i="1"/>
  <c r="M3" i="1"/>
  <c r="N3" i="1" s="1"/>
  <c r="O3" i="1" s="1"/>
  <c r="P3" i="1" s="1"/>
  <c r="K6" i="1"/>
  <c r="J4" i="1"/>
  <c r="K4" i="1" s="1"/>
  <c r="L4" i="1" s="1"/>
  <c r="J5" i="1"/>
  <c r="K5" i="1" s="1"/>
  <c r="L5" i="1" s="1"/>
  <c r="J3" i="1"/>
  <c r="K3" i="1" s="1"/>
  <c r="L3" i="1" s="1"/>
  <c r="L6" i="1" s="1"/>
  <c r="O5" i="1" l="1"/>
  <c r="P5" i="1" s="1"/>
  <c r="N4" i="1"/>
  <c r="O4" i="1" s="1"/>
  <c r="P4" i="1" s="1"/>
  <c r="P6" i="1" s="1"/>
  <c r="F5" i="1"/>
  <c r="G5" i="1" s="1"/>
  <c r="H5" i="1" s="1"/>
  <c r="F4" i="1"/>
  <c r="G4" i="1" s="1"/>
  <c r="H4" i="1" s="1"/>
  <c r="F3" i="1"/>
  <c r="G3" i="1" s="1"/>
  <c r="H3" i="1" s="1"/>
  <c r="H6" i="1" s="1"/>
</calcChain>
</file>

<file path=xl/sharedStrings.xml><?xml version="1.0" encoding="utf-8"?>
<sst xmlns="http://schemas.openxmlformats.org/spreadsheetml/2006/main" count="29" uniqueCount="20">
  <si>
    <t xml:space="preserve">ITEM </t>
  </si>
  <si>
    <t>DESCRIPCION (FICHA TECNICA)</t>
  </si>
  <si>
    <t>UNIDAD DE MEDIDA</t>
  </si>
  <si>
    <t>CANT SOLICITADA</t>
  </si>
  <si>
    <t>Suministro e instalación de aire acondicionado piso -techo -tecnología inverter, capacidad 60,000 btu. Incluye suministro e instalación de evaporadora, manejadora y tubería de conexión hasta 20 m, tuberías de cobre con su respectivo aislamiento líquido y gas. Tubería de drenaje y demás accesorios.</t>
  </si>
  <si>
    <t>Suministro e instalación de acometida eléctrica principal desde la subestación eléctrica a un tablero principal (200ml) en calibre # 2 AWG, 5 hilos, incluye cable cobre 3f # 2 AWG, (FFFNT), tubería IMC
2” (70m), conduleta, accesorios IMC 2” terminales estañados 2”; cajas tipo intemperie.</t>
  </si>
  <si>
    <t>Suministro e instalación de Tablero 8 circuitos, incluye totalizador 150A, barrajes, 2 totalizadores de 40A</t>
  </si>
  <si>
    <t>un</t>
  </si>
  <si>
    <t>ml</t>
  </si>
  <si>
    <t xml:space="preserve">Valor Unitario </t>
  </si>
  <si>
    <t>IVA %</t>
  </si>
  <si>
    <t>Valor Unitario + IVA</t>
  </si>
  <si>
    <t xml:space="preserve">Valor Total </t>
  </si>
  <si>
    <t xml:space="preserve">VALOR TOTAL </t>
  </si>
  <si>
    <t>TOTAL INCLUIDO IVA</t>
  </si>
  <si>
    <t>COTIZACION No. 1 TECNOBOBINADOS</t>
  </si>
  <si>
    <t>COTIZACION No. 2 INGEARQ AMIGA S.A.S.</t>
  </si>
  <si>
    <t xml:space="preserve">PROMEDIO </t>
  </si>
  <si>
    <t xml:space="preserve">Reviso: </t>
  </si>
  <si>
    <t>LUZ ELENA RODAS ZULUAGA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</si>
</sst>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2" fillId="0" borderId="1" xfId="0" applyNumberFormat="1" applyFont="1" applyBorder="1"/>
    <xf numFmtId="164" fontId="1" fillId="0" borderId="1" xfId="0" applyNumberFormat="1" applyFont="1" applyBorder="1"/>
    <xf numFmtId="165" fontId="2" fillId="0" borderId="1" xfId="1" applyNumberFormat="1" applyFont="1" applyBorder="1"/>
    <xf numFmtId="165" fontId="2" fillId="0" borderId="1" xfId="0" applyNumberFormat="1" applyFont="1" applyBorder="1"/>
    <xf numFmtId="43" fontId="2" fillId="0" borderId="1" xfId="1" applyFont="1" applyBorder="1" applyAlignment="1">
      <alignment horizontal="left" indent="2"/>
    </xf>
    <xf numFmtId="0" fontId="1" fillId="0" borderId="1" xfId="0" applyFont="1" applyBorder="1"/>
    <xf numFmtId="165" fontId="1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/>
    <xf numFmtId="165" fontId="1" fillId="0" borderId="2" xfId="0" applyNumberFormat="1" applyFont="1" applyBorder="1"/>
    <xf numFmtId="0" fontId="1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/>
    <xf numFmtId="0" fontId="2" fillId="4" borderId="1" xfId="0" applyFont="1" applyFill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6</xdr:row>
      <xdr:rowOff>114300</xdr:rowOff>
    </xdr:from>
    <xdr:to>
      <xdr:col>1</xdr:col>
      <xdr:colOff>1577340</xdr:colOff>
      <xdr:row>8</xdr:row>
      <xdr:rowOff>156845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7586E9-7B71-46B2-823C-B1B1E307D32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4000500"/>
          <a:ext cx="1196340" cy="366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topLeftCell="D1" workbookViewId="0">
      <selection activeCell="B15" sqref="B15"/>
    </sheetView>
  </sheetViews>
  <sheetFormatPr baseColWidth="10" defaultRowHeight="12.75" x14ac:dyDescent="0.2"/>
  <cols>
    <col min="1" max="1" width="11.42578125" style="1"/>
    <col min="2" max="2" width="39.28515625" style="1" customWidth="1"/>
    <col min="3" max="3" width="17" style="1" customWidth="1"/>
    <col min="4" max="4" width="25" style="1" customWidth="1"/>
    <col min="5" max="5" width="14.28515625" style="1" bestFit="1" customWidth="1"/>
    <col min="6" max="6" width="13.28515625" style="1" bestFit="1" customWidth="1"/>
    <col min="7" max="8" width="14.28515625" style="1" bestFit="1" customWidth="1"/>
    <col min="9" max="9" width="14.85546875" style="1" bestFit="1" customWidth="1"/>
    <col min="10" max="12" width="11.42578125" style="1"/>
    <col min="13" max="13" width="11.7109375" style="1" bestFit="1" customWidth="1"/>
    <col min="14" max="14" width="11.42578125" style="1"/>
    <col min="15" max="16" width="11.7109375" style="1" bestFit="1" customWidth="1"/>
    <col min="17" max="16384" width="11.42578125" style="1"/>
  </cols>
  <sheetData>
    <row r="1" spans="1:16" x14ac:dyDescent="0.2">
      <c r="E1" s="25" t="s">
        <v>15</v>
      </c>
      <c r="F1" s="26"/>
      <c r="G1" s="26"/>
      <c r="H1" s="26"/>
      <c r="I1" s="27" t="s">
        <v>16</v>
      </c>
      <c r="J1" s="27"/>
      <c r="K1" s="27"/>
      <c r="L1" s="27"/>
      <c r="M1" s="28" t="s">
        <v>17</v>
      </c>
      <c r="N1" s="28"/>
      <c r="O1" s="28"/>
      <c r="P1" s="28"/>
    </row>
    <row r="2" spans="1:16" s="2" customFormat="1" ht="38.25" x14ac:dyDescent="0.25">
      <c r="A2" s="6" t="s">
        <v>0</v>
      </c>
      <c r="B2" s="3" t="s">
        <v>1</v>
      </c>
      <c r="C2" s="3" t="s">
        <v>2</v>
      </c>
      <c r="D2" s="3" t="s">
        <v>3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9</v>
      </c>
      <c r="J2" s="3" t="s">
        <v>10</v>
      </c>
      <c r="K2" s="3" t="s">
        <v>11</v>
      </c>
      <c r="L2" s="14" t="s">
        <v>12</v>
      </c>
      <c r="M2" s="17" t="s">
        <v>9</v>
      </c>
      <c r="N2" s="17" t="s">
        <v>10</v>
      </c>
      <c r="O2" s="17" t="s">
        <v>11</v>
      </c>
      <c r="P2" s="17" t="s">
        <v>12</v>
      </c>
    </row>
    <row r="3" spans="1:16" ht="102" x14ac:dyDescent="0.2">
      <c r="A3" s="4">
        <v>1</v>
      </c>
      <c r="B3" s="5" t="s">
        <v>4</v>
      </c>
      <c r="C3" s="4" t="s">
        <v>7</v>
      </c>
      <c r="D3" s="4">
        <v>2</v>
      </c>
      <c r="E3" s="7">
        <v>10050000</v>
      </c>
      <c r="F3" s="7">
        <f>E3*19%</f>
        <v>1909500</v>
      </c>
      <c r="G3" s="7">
        <f>E3+F3</f>
        <v>11959500</v>
      </c>
      <c r="H3" s="7">
        <f>G3*2</f>
        <v>23919000</v>
      </c>
      <c r="I3" s="9">
        <v>12000000</v>
      </c>
      <c r="J3" s="10">
        <f>(I3*19)/100</f>
        <v>2280000</v>
      </c>
      <c r="K3" s="10">
        <f>(I3+J3)</f>
        <v>14280000</v>
      </c>
      <c r="L3" s="15">
        <f>(K3*D3)</f>
        <v>28560000</v>
      </c>
      <c r="M3" s="18">
        <f>AVERAGE(E3,I3)</f>
        <v>11025000</v>
      </c>
      <c r="N3" s="18">
        <f>(M3*19)/100</f>
        <v>2094750</v>
      </c>
      <c r="O3" s="18">
        <f>(M3+N3)</f>
        <v>13119750</v>
      </c>
      <c r="P3" s="18">
        <f>(O3*D3)</f>
        <v>26239500</v>
      </c>
    </row>
    <row r="4" spans="1:16" ht="102" x14ac:dyDescent="0.2">
      <c r="A4" s="4">
        <v>2</v>
      </c>
      <c r="B4" s="5" t="s">
        <v>5</v>
      </c>
      <c r="C4" s="4" t="s">
        <v>8</v>
      </c>
      <c r="D4" s="4">
        <v>200</v>
      </c>
      <c r="E4" s="7">
        <v>127530</v>
      </c>
      <c r="F4" s="7">
        <f>E4*19%</f>
        <v>24230.7</v>
      </c>
      <c r="G4" s="7">
        <f>E4+F4</f>
        <v>151760.70000000001</v>
      </c>
      <c r="H4" s="7">
        <f>G4*200</f>
        <v>30352140.000000004</v>
      </c>
      <c r="I4" s="11">
        <v>137000</v>
      </c>
      <c r="J4" s="10">
        <f t="shared" ref="J4:J5" si="0">(I4*19)/100</f>
        <v>26030</v>
      </c>
      <c r="K4" s="10">
        <f t="shared" ref="K4:K6" si="1">(I4+J4)</f>
        <v>163030</v>
      </c>
      <c r="L4" s="15">
        <f t="shared" ref="L4:L5" si="2">(K4*D4)</f>
        <v>32606000</v>
      </c>
      <c r="M4" s="18">
        <f>AVERAGE(E4,I4)</f>
        <v>132265</v>
      </c>
      <c r="N4" s="18">
        <f t="shared" ref="N4:N5" si="3">(M4*19)/100</f>
        <v>25130.35</v>
      </c>
      <c r="O4" s="18">
        <f t="shared" ref="O4:O5" si="4">(M4+N4)</f>
        <v>157395.35</v>
      </c>
      <c r="P4" s="18">
        <f t="shared" ref="P4:P5" si="5">(O4*D4)</f>
        <v>31479070</v>
      </c>
    </row>
    <row r="5" spans="1:16" ht="38.25" x14ac:dyDescent="0.2">
      <c r="A5" s="4">
        <v>3</v>
      </c>
      <c r="B5" s="5" t="s">
        <v>6</v>
      </c>
      <c r="C5" s="4" t="s">
        <v>7</v>
      </c>
      <c r="D5" s="4">
        <v>1</v>
      </c>
      <c r="E5" s="7">
        <v>1890000</v>
      </c>
      <c r="F5" s="7">
        <f>E5*19%</f>
        <v>359100</v>
      </c>
      <c r="G5" s="7">
        <f>E5+F5</f>
        <v>2249100</v>
      </c>
      <c r="H5" s="7">
        <f>G5</f>
        <v>2249100</v>
      </c>
      <c r="I5" s="9">
        <v>2100000</v>
      </c>
      <c r="J5" s="10">
        <f t="shared" si="0"/>
        <v>399000</v>
      </c>
      <c r="K5" s="10">
        <f t="shared" si="1"/>
        <v>2499000</v>
      </c>
      <c r="L5" s="15">
        <f t="shared" si="2"/>
        <v>2499000</v>
      </c>
      <c r="M5" s="18">
        <f t="shared" ref="M5" si="6">AVERAGE(E5,I5)</f>
        <v>1995000</v>
      </c>
      <c r="N5" s="18">
        <f t="shared" si="3"/>
        <v>379050</v>
      </c>
      <c r="O5" s="18">
        <f t="shared" si="4"/>
        <v>2374050</v>
      </c>
      <c r="P5" s="18">
        <f t="shared" si="5"/>
        <v>2374050</v>
      </c>
    </row>
    <row r="6" spans="1:16" x14ac:dyDescent="0.2">
      <c r="A6" s="21" t="s">
        <v>13</v>
      </c>
      <c r="B6" s="21"/>
      <c r="C6" s="21"/>
      <c r="D6" s="21"/>
      <c r="E6" s="22" t="s">
        <v>14</v>
      </c>
      <c r="F6" s="23"/>
      <c r="G6" s="24"/>
      <c r="H6" s="8">
        <f>SUM(H3:H5)</f>
        <v>56520240</v>
      </c>
      <c r="I6" s="12"/>
      <c r="J6" s="12"/>
      <c r="K6" s="13">
        <f t="shared" si="1"/>
        <v>0</v>
      </c>
      <c r="L6" s="16">
        <f>SUM(L3:L5)</f>
        <v>63665000</v>
      </c>
      <c r="M6" s="18"/>
      <c r="N6" s="19"/>
      <c r="O6" s="19"/>
      <c r="P6" s="18">
        <f>SUM(P3:P5)</f>
        <v>60092620</v>
      </c>
    </row>
    <row r="10" spans="1:16" x14ac:dyDescent="0.2">
      <c r="A10" s="1" t="s">
        <v>18</v>
      </c>
      <c r="B10" s="20" t="s">
        <v>19</v>
      </c>
    </row>
  </sheetData>
  <mergeCells count="5">
    <mergeCell ref="A6:D6"/>
    <mergeCell ref="E6:G6"/>
    <mergeCell ref="E1:H1"/>
    <mergeCell ref="I1:L1"/>
    <mergeCell ref="M1:P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2020-10-22T21:21:13Z</dcterms:created>
  <dcterms:modified xsi:type="dcterms:W3CDTF">2020-11-12T11:37:45Z</dcterms:modified>
</cp:coreProperties>
</file>