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95" windowWidth="24240" windowHeight="13740" activeTab="2"/>
  </bookViews>
  <sheets>
    <sheet name="Matriz de Riesgos Bienes" sheetId="1" state="hidden" r:id="rId1"/>
    <sheet name="GUIA" sheetId="5" r:id="rId2"/>
    <sheet name="Matriz de Riesgos " sheetId="8" r:id="rId3"/>
    <sheet name="Listas" sheetId="7" state="hidden" r:id="rId4"/>
  </sheets>
  <definedNames>
    <definedName name="_xlnm._FilterDatabase" localSheetId="2" hidden="1">'Matriz de Riesgos '!$B$6:$AF$7</definedName>
    <definedName name="_xlnm.Print_Area" localSheetId="1">GUIA!$B$3:$Y$17</definedName>
    <definedName name="_xlnm.Print_Area" localSheetId="2">'Matriz de Riesgos '!$B$4:$AF$7</definedName>
    <definedName name="_xlnm.Print_Area" localSheetId="0">'Matriz de Riesgos Bienes'!$B$3:$Y$12</definedName>
    <definedName name="_xlnm.Print_Titles" localSheetId="1">GUIA!$3:$3</definedName>
    <definedName name="_xlnm.Print_Titles" localSheetId="2">'Matriz de Riesgos '!$6:$6</definedName>
    <definedName name="_xlnm.Print_Titles" localSheetId="0">'Matriz de Riesgos Bienes'!$3:$3</definedName>
  </definedNames>
  <calcPr calcId="191029"/>
</workbook>
</file>

<file path=xl/calcChain.xml><?xml version="1.0" encoding="utf-8"?>
<calcChain xmlns="http://schemas.openxmlformats.org/spreadsheetml/2006/main">
  <c r="J7" i="8" l="1"/>
  <c r="L7" i="8"/>
  <c r="Z7" i="8" l="1"/>
  <c r="X7" i="8"/>
  <c r="V7" i="8"/>
  <c r="N7" i="8"/>
  <c r="O7" i="8" l="1"/>
  <c r="AA7" i="8"/>
  <c r="AB7" i="8" s="1"/>
  <c r="L2" i="7"/>
  <c r="Q7" i="8" l="1"/>
  <c r="Q2" i="7"/>
  <c r="S4" i="7"/>
  <c r="S5" i="7" s="1"/>
  <c r="T6" i="7" s="1"/>
  <c r="T3" i="7"/>
  <c r="U3" i="7" s="1"/>
  <c r="V3" i="7" s="1"/>
  <c r="W3" i="7" s="1"/>
  <c r="T4" i="7" l="1"/>
  <c r="U4" i="7" s="1"/>
  <c r="V4" i="7" s="1"/>
  <c r="W4" i="7" s="1"/>
  <c r="T5" i="7"/>
  <c r="S6" i="7"/>
  <c r="R10" i="5"/>
  <c r="K10" i="5"/>
  <c r="W6" i="7" l="1"/>
  <c r="U6" i="7"/>
  <c r="U5" i="7"/>
  <c r="V6" i="7"/>
  <c r="W5" i="7"/>
  <c r="V5" i="7"/>
  <c r="S7" i="7"/>
  <c r="W7" i="7"/>
  <c r="U7" i="7"/>
  <c r="V7" i="7"/>
  <c r="T7" i="7"/>
  <c r="R12" i="5"/>
  <c r="K12" i="5"/>
  <c r="R13" i="5"/>
  <c r="K13" i="5"/>
  <c r="R4" i="5"/>
  <c r="K4" i="5"/>
  <c r="R6" i="5"/>
  <c r="R8" i="5"/>
  <c r="K8" i="5"/>
  <c r="K6" i="5"/>
  <c r="V8" i="7" l="1"/>
  <c r="T8" i="7"/>
  <c r="U8" i="7"/>
  <c r="S8" i="7"/>
  <c r="W8" i="7"/>
</calcChain>
</file>

<file path=xl/comments1.xml><?xml version="1.0" encoding="utf-8"?>
<comments xmlns="http://schemas.openxmlformats.org/spreadsheetml/2006/main">
  <authors>
    <author>German Jurado</author>
  </authors>
  <commentList>
    <comment ref="E7" authorId="0">
      <text>
        <r>
          <rPr>
            <b/>
            <sz val="9"/>
            <color indexed="81"/>
            <rFont val="Tahoma"/>
            <charset val="1"/>
          </rPr>
          <t>German Jurado:</t>
        </r>
        <r>
          <rPr>
            <sz val="9"/>
            <color indexed="81"/>
            <rFont val="Tahoma"/>
            <charset val="1"/>
          </rPr>
          <t xml:space="preserve">
conforme a la describicion y la ocurrencia
este seria en etapa de planeación</t>
        </r>
      </text>
    </comment>
  </commentList>
</comments>
</file>

<file path=xl/sharedStrings.xml><?xml version="1.0" encoding="utf-8"?>
<sst xmlns="http://schemas.openxmlformats.org/spreadsheetml/2006/main" count="392" uniqueCount="166">
  <si>
    <t>CLASE</t>
  </si>
  <si>
    <t>FUENTE</t>
  </si>
  <si>
    <t>ETAPA</t>
  </si>
  <si>
    <t>TIPO</t>
  </si>
  <si>
    <t>DESCRIPCIÓN</t>
  </si>
  <si>
    <t>PROBABILIDAD</t>
  </si>
  <si>
    <t>IMPACTO</t>
  </si>
  <si>
    <t>VALORACION DEL RIESGO</t>
  </si>
  <si>
    <t>CATEGORÍA</t>
  </si>
  <si>
    <t>TRATAMIENTO/CONTROLES A SER IMPLEMENTADOS</t>
  </si>
  <si>
    <t>VALORACIÓN DEL RIESGO</t>
  </si>
  <si>
    <t>AFECTA LA EJECUCIÓN DEL CONTRATO</t>
  </si>
  <si>
    <t>PERSONA RESPONSABLE POR IMPLEMENTAR EL TRATAMIENTO</t>
  </si>
  <si>
    <t>FECHA ESTIMADA EN QUE SE INICIA EL TRATAMIENTO</t>
  </si>
  <si>
    <t>FECHA ESTIMADA EN QUE SE COMPLETA EL TRATAMIENTO</t>
  </si>
  <si>
    <t>COMO SE REALIZA EL MONITOREO</t>
  </si>
  <si>
    <t>PERODICIDAD CUANDO</t>
  </si>
  <si>
    <t>PLANEACIÓN / CONTRACTUAL / EJECUCIÓN</t>
  </si>
  <si>
    <t>General</t>
  </si>
  <si>
    <t>Externo</t>
  </si>
  <si>
    <t>CONSECUCIÓN DE LA OCURRENCIA DEL EVENTO</t>
  </si>
  <si>
    <t>A QUIEN SE LE ASIGNA EL RIESGO</t>
  </si>
  <si>
    <t>NÚMERO</t>
  </si>
  <si>
    <t>Se retrasa el cronograma general y específico de la totalidad del proceso contractual</t>
  </si>
  <si>
    <t>Riesgo Operacional</t>
  </si>
  <si>
    <t>Entidad/Contratista solo en etapa de Ejecución</t>
  </si>
  <si>
    <t>Implementación de Convenios, Acuerdos de Cooperación y Tratados Internacionales que establezcan nuevas condiciones.</t>
  </si>
  <si>
    <t>Entidad</t>
  </si>
  <si>
    <t>EJECUCIÓN</t>
  </si>
  <si>
    <t>Contratista</t>
  </si>
  <si>
    <t>Ampliar plazo de entrega de los bienes/Subsanar fallas y reponer bienes afectados.</t>
  </si>
  <si>
    <t>Ampliar plazo de entrega de los bienes.</t>
  </si>
  <si>
    <t>Se retrasa el cronograma general y específico de la totalidad del proceso contractual.</t>
  </si>
  <si>
    <t>Movimientos sociales que podrían bloquear las líneas de suministro.</t>
  </si>
  <si>
    <t>Inadecuados procesos, procedimientos, parámetros, equipos humanos o técnicos y sistemas de tecnología e información.</t>
  </si>
  <si>
    <t>Tratamiento desigual a Proponentes y Contratistas/Inseguridad Jurídica y Comercial presente en todo el proceso contractual.</t>
  </si>
  <si>
    <t>Subsanar errores/Implementar los Convenios, Acuerdos de Cooperación y Tratados Internacionales cuando sea pertinente en el proceso contractual.</t>
  </si>
  <si>
    <t>Elaboración de los estudios previos, pliegos de condición, invitaciones y contrato /  Ejecución del contrato.</t>
  </si>
  <si>
    <t>Entidad /  Contratista (cuando se encuentre en ejecución).</t>
  </si>
  <si>
    <t xml:space="preserve">Entidad. </t>
  </si>
  <si>
    <t>Contratista.</t>
  </si>
  <si>
    <t>Aprobación de los estudios previos, pliegos de condición, invitaciones y firma del contrato / Recibo a satisfacción de los bienes.</t>
  </si>
  <si>
    <t>Seguimiento por parte del Comité Estructurador-Contratos / Informes de Supervisión.</t>
  </si>
  <si>
    <t>Discrecional del Comité Estructurador-Contratos / Discrecional del Supervisión del Contrato.</t>
  </si>
  <si>
    <t xml:space="preserve"> Recibo a satisfacción de los bienes.</t>
  </si>
  <si>
    <t>Discrecional del Supervisión del Contrato.</t>
  </si>
  <si>
    <t>Interno</t>
  </si>
  <si>
    <t>Riesgo Regulatorio.</t>
  </si>
  <si>
    <t>Riesgo Político.</t>
  </si>
  <si>
    <t>Riesgo Social.</t>
  </si>
  <si>
    <t>Implementación de nuevas normas técnicas/Cambios legales abruptos</t>
  </si>
  <si>
    <t>Los bienes solicitados y/o entregados no cumplen con las necesidades de la Entidad /Inseguridad Jurídica y Comercial presente en todo el proceso contractual.</t>
  </si>
  <si>
    <t>Subsanar errores/Implementar nuevas normas técnicas en el proceso contractual./Implementar nuevo sistema legal o regulatorio en el proceso contractual.</t>
  </si>
  <si>
    <t>CONTRACTUAL / EJECUCIÓN</t>
  </si>
  <si>
    <t>Riesgo Económico</t>
  </si>
  <si>
    <t>Fluctuación de la tasa de cambio/Especulación y fluctuación de los precios</t>
  </si>
  <si>
    <t>Diferencias ostensibles en los precios finales del proceso contractual</t>
  </si>
  <si>
    <t>Estipular de manera clara en las diferentes etapas contractuales, los términos del pago y cambio si hay presencia de devisas extranjeras.</t>
  </si>
  <si>
    <t>Riesgos Financieros</t>
  </si>
  <si>
    <t>Falta de liquidez/Condiciones financieras adversas</t>
  </si>
  <si>
    <t>Disolución obligatoria o voluntaria de la Empresa, Consorcio o Unión Temporal/Se retrasa el cronograma general y específico de la totalidad del proceso contractual.</t>
  </si>
  <si>
    <t>Terminación del Contrato/Ampliar plazo de entrega de los bienes.</t>
  </si>
  <si>
    <t>Dentro del término de ejecución del contrato.</t>
  </si>
  <si>
    <t>Seguimiento e informes por parte del Supervisor del Contrato</t>
  </si>
  <si>
    <t>Riesgo Natural</t>
  </si>
  <si>
    <t>Presencia de eventos naturales</t>
  </si>
  <si>
    <t>Contratista (Salvo los riesgos que se escapan de la órbita de cuidado de éste)</t>
  </si>
  <si>
    <t>CALIFICACIÓN MONETARIA</t>
  </si>
  <si>
    <t>Riesgo Ambiental</t>
  </si>
  <si>
    <t>No obtención de licencias o permisos ambientales</t>
  </si>
  <si>
    <t>Riesgo Tecnológico</t>
  </si>
  <si>
    <t>Se retrasa el cronograma general y específico de la totalidad del proceso contractual/Se pueden presentar fallas operacionales de distinta índole dentro de la ejecución del contrato.</t>
  </si>
  <si>
    <t>Fallas u obsolecencia tecnológica</t>
  </si>
  <si>
    <t>Los bienes solicitados y/o entregados no cumplen con las necesidades de la Entidad/Se retrasa el cronograma general y específico de la totalidad del proceso contractual.</t>
  </si>
  <si>
    <t>Subsanar errores/Ampliar plazo de entrega de los bienes.</t>
  </si>
  <si>
    <t>CONTRACTUAL</t>
  </si>
  <si>
    <t>Riesgo Alto</t>
  </si>
  <si>
    <t>Acoger y formalizar la proyección cambiaria definida por el MDN</t>
  </si>
  <si>
    <t>Verificar el documento</t>
  </si>
  <si>
    <t>OBSERVACIONES DE SEGUIMIETNO</t>
  </si>
  <si>
    <t>FECHA REAL QUE SE COMPLETA EL TRATAMIENTO</t>
  </si>
  <si>
    <t>El Convenio se regira de acuerdo con lo establecido en el Oficio No. 14-5842 MDN-SGDF de Feb 4/2014. Trata Proyección tipo cambiario de 2014 a 2017 para preveer el desarrollo de los diferentes contratos de 2014-2017.</t>
  </si>
  <si>
    <t>Riesgo Bajo</t>
  </si>
  <si>
    <t>Verificar firma de pólizas de cumplimiento</t>
  </si>
  <si>
    <t xml:space="preserve">Los bienes solicitados y/o entregados no cumplen con las necesidades de la Entidad </t>
  </si>
  <si>
    <t>Supervisión permanente del contrato</t>
  </si>
  <si>
    <t>Entidad/Contratista en etapa de Contratación</t>
  </si>
  <si>
    <t>Riesgo Medio</t>
  </si>
  <si>
    <t>Realizar pruebas de acepatación para el mar SAT</t>
  </si>
  <si>
    <t>Informe de las pruebas realizadas</t>
  </si>
  <si>
    <t>Elaboración de los estudios previos, pliegos de condición, invitaciones y contrato (De acuerdo con estándares internacionales US COAST GUARD - SOLAS - OMI)</t>
  </si>
  <si>
    <t>Presentar pólizas de cumplimiento</t>
  </si>
  <si>
    <t>Se retrasa el cronograma general y específico de la totalidad del proceso contractual/Se pueden presentar fallas operacionales de distinta índole dentro de la ejecución del contrato./ Retrazo en la entrega de los bienes</t>
  </si>
  <si>
    <t>Verificación de las ofertas y evaluación técnica</t>
  </si>
  <si>
    <t>Asumir consecuencias patrimoniales y penales que se deriven del manejo indebido de la información que contenga por causa u ocasión de la ejecución del contrato.</t>
  </si>
  <si>
    <t xml:space="preserve">Asumir sobre costos en materiales y fluctuación de los precios </t>
  </si>
  <si>
    <t>Discrecional del Comité Estructurador-Contratos / Discrecional del Supervisor del Contrato.</t>
  </si>
  <si>
    <t>Discrecional del Supervisor del Contrato.</t>
  </si>
  <si>
    <t>Elaboración de las especificaciones técnicas y pliego de condiciones contemplando los avances tecnològiocs</t>
  </si>
  <si>
    <t>Especificaciones tècnicas aprobadas - Comité estructurador</t>
  </si>
  <si>
    <t>Evaluaciòn de ofertas y selecciòn</t>
  </si>
  <si>
    <t>Clase</t>
  </si>
  <si>
    <t>Específico</t>
  </si>
  <si>
    <t>Fuente</t>
  </si>
  <si>
    <t>Etapa</t>
  </si>
  <si>
    <t>Planeación</t>
  </si>
  <si>
    <t>Selección</t>
  </si>
  <si>
    <t>Contratación</t>
  </si>
  <si>
    <t>Ejecución</t>
  </si>
  <si>
    <t>Tipo</t>
  </si>
  <si>
    <t>Riesgos Económicos</t>
  </si>
  <si>
    <t>Riesgos Sociales o Políticos</t>
  </si>
  <si>
    <t>Riesgos Operacionales</t>
  </si>
  <si>
    <t>Riesgos Regulatorios</t>
  </si>
  <si>
    <t>Riesgos de la Naturaleza</t>
  </si>
  <si>
    <t>Riesgos Ambientales</t>
  </si>
  <si>
    <t>Riesgos Tecnológicos</t>
  </si>
  <si>
    <t>Probalilidad del Riesgo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</si>
  <si>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</si>
  <si>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</si>
  <si>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</si>
  <si>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</si>
  <si>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las circunstancias)</t>
  </si>
  <si>
    <t>PROBALILIDAD DEL RIESGO</t>
  </si>
  <si>
    <t>Valor</t>
  </si>
  <si>
    <t>Calificación Cualitativa</t>
  </si>
  <si>
    <t>Calificación Monetaria</t>
  </si>
  <si>
    <t>Valoración</t>
  </si>
  <si>
    <t>Insignificante</t>
  </si>
  <si>
    <t>Menor</t>
  </si>
  <si>
    <t>Moderado</t>
  </si>
  <si>
    <t>Mayor</t>
  </si>
  <si>
    <t>Catastrófico</t>
  </si>
  <si>
    <t>IMPACTO (Categorización Cualitativa)</t>
  </si>
  <si>
    <t>IMPACTO (Categorización Monetaria)</t>
  </si>
  <si>
    <t>CATEGORÍA DEL RIESGO</t>
  </si>
  <si>
    <t>Entidad y Contratista</t>
  </si>
  <si>
    <t>NOTA: Elaborado con base en el "Manual para la Identificación y Cobertura de Riesgo en los Procesos de Contratación" de Colombia Compra Eficiente www.colombiacompra.gov.co</t>
  </si>
  <si>
    <t>MAYOR IMPACTO DE CATEGORIZACION</t>
  </si>
  <si>
    <t>PERSONA QUIEN IMPLEMENTA EL TRATAMIENTO</t>
  </si>
  <si>
    <t>Valor 1, Obstruye la ejecución del contrato de manera intrascendente.</t>
  </si>
  <si>
    <t>Valor 2, Dificulta la ejecución del contrato de manera baja. Aplicando medidas mínimas, se puede lograr el objeto contractual.</t>
  </si>
  <si>
    <t>Valor 3, Afecta la ejecución del contrato sin alterar el beneficio para las partes.</t>
  </si>
  <si>
    <t>Valor 4, Obstruye la ejecución del contrato sustancialmente pero aún así permite la consecución del objeto del contrato.</t>
  </si>
  <si>
    <t>Valor 5, Perturba la ejecución del contrato de manera grave, imposibilitando la consecución del objero del contrato.</t>
  </si>
  <si>
    <t>Valor 1, Los sobrecostos no representan más del 1% del valor del contrato.</t>
  </si>
  <si>
    <t>Valor 2,Los sobrecostos no representan más del 5% del valor del contrato.</t>
  </si>
  <si>
    <t>Valor 3,Genera un impacto sobre le valor del contrato entre un 5%y un 15%.</t>
  </si>
  <si>
    <t>Valor 4, Incrementa el valor del contrato entre un 15% y un 30%.</t>
  </si>
  <si>
    <t>Valor 5, Impacto sobre el valor del contrato sobre más del 30%</t>
  </si>
  <si>
    <t>Valor 1, Raro (puede ocurrir excepcionalmente)</t>
  </si>
  <si>
    <t>Valor 2, Improbable (puede ocurrir ocasionalmente)</t>
  </si>
  <si>
    <t>Valor 3, Posible (puede ocurrir en cualquier momento futuro)</t>
  </si>
  <si>
    <t>Valor 4, Probable (probablemente va a ocurrir)</t>
  </si>
  <si>
    <t>Valor 5, Casi Cierto (ocurre en la mayoría de las circunstancias)</t>
  </si>
  <si>
    <t>IMPACTO DESPUES DEL TRATAMIENTO</t>
  </si>
  <si>
    <t>VALORACION DEL IMPACTO DEL RIESGO MAYOR</t>
  </si>
  <si>
    <t>Firma del convenio</t>
  </si>
  <si>
    <t>Desequilibrio entre los compromisos adquiridos por las Entidades.</t>
  </si>
  <si>
    <t>Sobrecarga de actividades a cargo de una sola entidad en perjuicio de la misma.</t>
  </si>
  <si>
    <t>DIMAR - AUNAP</t>
  </si>
  <si>
    <t>Se debe realizar una analisis previo de los compromisos adquiridos por cada entidad con el fin de que se verifique su equilibrio en funcion del objeto del convenio.</t>
  </si>
  <si>
    <t>Semestral</t>
  </si>
  <si>
    <t>Precontractual</t>
  </si>
  <si>
    <t>Revisión costeo</t>
  </si>
  <si>
    <t>Matriz de Identificación y Cobertura de Riesgos de Contratación 
Convenio AUNAP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</si>
</sst>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_-;\-* #,##0_-;_-* &quot;-&quot;??_-;_-@_-"/>
  </numFmts>
  <fonts count="14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i/>
      <sz val="16"/>
      <color theme="4" tint="-0.499984740745262"/>
      <name val="Calibri"/>
      <family val="2"/>
      <scheme val="minor"/>
    </font>
    <font>
      <i/>
      <sz val="10"/>
      <color theme="1"/>
      <name val="Arial Narrow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5" fillId="0" borderId="0" xfId="0" applyFont="1"/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/>
    <xf numFmtId="14" fontId="4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textRotation="90" wrapText="1"/>
    </xf>
    <xf numFmtId="14" fontId="4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9" fontId="0" fillId="0" borderId="0" xfId="1" applyFont="1"/>
    <xf numFmtId="9" fontId="4" fillId="0" borderId="1" xfId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0" xfId="0" applyAlignment="1">
      <alignment horizontal="left" vertical="center" wrapText="1"/>
    </xf>
    <xf numFmtId="9" fontId="0" fillId="0" borderId="0" xfId="1" applyNumberFormat="1" applyFont="1" applyAlignment="1">
      <alignment horizontal="left" vertical="center" wrapText="1"/>
    </xf>
    <xf numFmtId="9" fontId="0" fillId="0" borderId="0" xfId="0" applyNumberFormat="1" applyAlignment="1">
      <alignment horizontal="left" vertical="center" wrapText="1"/>
    </xf>
    <xf numFmtId="0" fontId="0" fillId="4" borderId="0" xfId="0" applyFill="1" applyAlignment="1">
      <alignment horizontal="left" vertical="center" wrapText="1"/>
    </xf>
    <xf numFmtId="0" fontId="0" fillId="4" borderId="1" xfId="0" applyFill="1" applyBorder="1" applyAlignment="1">
      <alignment horizontal="left" vertical="center" wrapText="1"/>
    </xf>
    <xf numFmtId="0" fontId="0" fillId="4" borderId="2" xfId="0" applyFill="1" applyBorder="1" applyAlignment="1">
      <alignment horizontal="left" vertical="center" wrapText="1"/>
    </xf>
    <xf numFmtId="9" fontId="0" fillId="5" borderId="1" xfId="0" applyNumberFormat="1" applyFill="1" applyBorder="1"/>
    <xf numFmtId="9" fontId="0" fillId="6" borderId="1" xfId="0" applyNumberFormat="1" applyFill="1" applyBorder="1"/>
    <xf numFmtId="9" fontId="0" fillId="7" borderId="1" xfId="0" applyNumberFormat="1" applyFill="1" applyBorder="1"/>
    <xf numFmtId="9" fontId="0" fillId="8" borderId="1" xfId="0" applyNumberFormat="1" applyFill="1" applyBorder="1"/>
    <xf numFmtId="0" fontId="0" fillId="9" borderId="0" xfId="0" applyFill="1" applyAlignment="1">
      <alignment horizontal="left" vertical="center" wrapText="1"/>
    </xf>
    <xf numFmtId="0" fontId="8" fillId="4" borderId="0" xfId="0" applyFont="1" applyFill="1" applyAlignment="1">
      <alignment vertical="center" wrapText="1"/>
    </xf>
    <xf numFmtId="0" fontId="8" fillId="4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4" fillId="0" borderId="1" xfId="0" applyFont="1" applyBorder="1" applyAlignment="1">
      <alignment vertical="center" textRotation="90" wrapText="1"/>
    </xf>
    <xf numFmtId="0" fontId="9" fillId="10" borderId="1" xfId="0" applyFont="1" applyFill="1" applyBorder="1" applyAlignment="1">
      <alignment horizontal="center" vertical="center" textRotation="90" wrapText="1"/>
    </xf>
    <xf numFmtId="0" fontId="9" fillId="10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11" fillId="0" borderId="3" xfId="0" applyFont="1" applyBorder="1" applyAlignment="1">
      <alignment horizontal="left"/>
    </xf>
    <xf numFmtId="0" fontId="4" fillId="11" borderId="1" xfId="0" applyFont="1" applyFill="1" applyBorder="1" applyAlignment="1">
      <alignment vertical="center" wrapText="1"/>
    </xf>
    <xf numFmtId="9" fontId="4" fillId="11" borderId="1" xfId="0" applyNumberFormat="1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165" fontId="0" fillId="4" borderId="0" xfId="2" applyNumberFormat="1" applyFont="1" applyFill="1" applyAlignment="1">
      <alignment horizontal="left" vertical="center" wrapText="1"/>
    </xf>
    <xf numFmtId="165" fontId="0" fillId="0" borderId="0" xfId="2" applyNumberFormat="1" applyFont="1" applyAlignment="1">
      <alignment horizontal="left" vertical="center" wrapText="1"/>
    </xf>
    <xf numFmtId="165" fontId="4" fillId="11" borderId="1" xfId="2" applyNumberFormat="1" applyFont="1" applyFill="1" applyBorder="1" applyAlignment="1">
      <alignment vertical="center" wrapText="1"/>
    </xf>
    <xf numFmtId="165" fontId="4" fillId="11" borderId="1" xfId="2" applyNumberFormat="1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textRotation="90" wrapText="1"/>
    </xf>
    <xf numFmtId="0" fontId="9" fillId="12" borderId="1" xfId="0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horizontal="center" vertical="center" textRotation="90" wrapText="1"/>
    </xf>
    <xf numFmtId="14" fontId="4" fillId="14" borderId="1" xfId="0" applyNumberFormat="1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14" fontId="4" fillId="14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textRotation="90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9" fillId="13" borderId="4" xfId="0" applyFont="1" applyFill="1" applyBorder="1" applyAlignment="1">
      <alignment horizontal="center" vertical="center" wrapText="1"/>
    </xf>
    <xf numFmtId="0" fontId="9" fillId="13" borderId="5" xfId="0" applyFont="1" applyFill="1" applyBorder="1" applyAlignment="1">
      <alignment horizontal="center" vertical="center" wrapText="1"/>
    </xf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790575</xdr:colOff>
      <xdr:row>3</xdr:row>
      <xdr:rowOff>47626</xdr:rowOff>
    </xdr:from>
    <xdr:to>
      <xdr:col>30</xdr:col>
      <xdr:colOff>66676</xdr:colOff>
      <xdr:row>3</xdr:row>
      <xdr:rowOff>636696</xdr:rowOff>
    </xdr:to>
    <xdr:pic>
      <xdr:nvPicPr>
        <xdr:cNvPr id="2" name="1 Imagen" descr="Presidencia de la República de Colombia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667"/>
        <a:stretch/>
      </xdr:blipFill>
      <xdr:spPr bwMode="auto">
        <a:xfrm>
          <a:off x="19135725" y="581026"/>
          <a:ext cx="1333500" cy="5890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419101</xdr:colOff>
      <xdr:row>3</xdr:row>
      <xdr:rowOff>57151</xdr:rowOff>
    </xdr:from>
    <xdr:to>
      <xdr:col>7</xdr:col>
      <xdr:colOff>706967</xdr:colOff>
      <xdr:row>3</xdr:row>
      <xdr:rowOff>652785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3076" y="590551"/>
          <a:ext cx="1676399" cy="5956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Z12"/>
  <sheetViews>
    <sheetView topLeftCell="A10" zoomScaleNormal="100" workbookViewId="0">
      <selection activeCell="A10" sqref="A10:XFD12"/>
    </sheetView>
  </sheetViews>
  <sheetFormatPr baseColWidth="10" defaultRowHeight="15" x14ac:dyDescent="0.25"/>
  <cols>
    <col min="1" max="1" width="3.85546875" customWidth="1"/>
    <col min="2" max="4" width="3" bestFit="1" customWidth="1"/>
    <col min="5" max="5" width="7.28515625" bestFit="1" customWidth="1"/>
    <col min="6" max="6" width="4.28515625" customWidth="1"/>
    <col min="7" max="7" width="23.85546875" customWidth="1"/>
    <col min="8" max="8" width="25.140625" customWidth="1"/>
    <col min="9" max="10" width="3.7109375" bestFit="1" customWidth="1"/>
    <col min="11" max="11" width="7.42578125" customWidth="1"/>
    <col min="12" max="12" width="7.28515625" customWidth="1"/>
    <col min="13" max="13" width="3.7109375" bestFit="1" customWidth="1"/>
    <col min="14" max="14" width="12.140625" customWidth="1"/>
    <col min="15" max="15" width="25.42578125" customWidth="1"/>
    <col min="16" max="19" width="3" bestFit="1" customWidth="1"/>
    <col min="20" max="20" width="7.42578125" customWidth="1"/>
    <col min="21" max="21" width="25" customWidth="1"/>
    <col min="22" max="22" width="20.85546875" customWidth="1"/>
    <col min="23" max="23" width="23.85546875" customWidth="1"/>
    <col min="24" max="24" width="19.42578125" customWidth="1"/>
    <col min="25" max="25" width="20.42578125" customWidth="1"/>
  </cols>
  <sheetData>
    <row r="3" spans="2:26" ht="95.25" customHeight="1" x14ac:dyDescent="0.25">
      <c r="B3" s="7" t="s">
        <v>22</v>
      </c>
      <c r="C3" s="7" t="s">
        <v>0</v>
      </c>
      <c r="D3" s="7" t="s">
        <v>1</v>
      </c>
      <c r="E3" s="7" t="s">
        <v>2</v>
      </c>
      <c r="F3" s="7" t="s">
        <v>3</v>
      </c>
      <c r="G3" s="8" t="s">
        <v>4</v>
      </c>
      <c r="H3" s="8" t="s">
        <v>20</v>
      </c>
      <c r="I3" s="7" t="s">
        <v>5</v>
      </c>
      <c r="J3" s="7" t="s">
        <v>6</v>
      </c>
      <c r="K3" s="7" t="s">
        <v>7</v>
      </c>
      <c r="L3" s="7" t="s">
        <v>67</v>
      </c>
      <c r="M3" s="7" t="s">
        <v>8</v>
      </c>
      <c r="N3" s="7" t="s">
        <v>21</v>
      </c>
      <c r="O3" s="8" t="s">
        <v>9</v>
      </c>
      <c r="P3" s="7" t="s">
        <v>5</v>
      </c>
      <c r="Q3" s="7" t="s">
        <v>6</v>
      </c>
      <c r="R3" s="7" t="s">
        <v>10</v>
      </c>
      <c r="S3" s="7" t="s">
        <v>8</v>
      </c>
      <c r="T3" s="7" t="s">
        <v>11</v>
      </c>
      <c r="U3" s="8" t="s">
        <v>12</v>
      </c>
      <c r="V3" s="8" t="s">
        <v>13</v>
      </c>
      <c r="W3" s="8" t="s">
        <v>14</v>
      </c>
      <c r="X3" s="8" t="s">
        <v>15</v>
      </c>
      <c r="Y3" s="8" t="s">
        <v>16</v>
      </c>
      <c r="Z3" s="1"/>
    </row>
    <row r="4" spans="2:26" ht="128.25" customHeight="1" x14ac:dyDescent="0.25">
      <c r="B4" s="4">
        <v>1</v>
      </c>
      <c r="C4" s="2" t="s">
        <v>18</v>
      </c>
      <c r="D4" s="2" t="s">
        <v>19</v>
      </c>
      <c r="E4" s="2" t="s">
        <v>17</v>
      </c>
      <c r="F4" s="2" t="s">
        <v>49</v>
      </c>
      <c r="G4" s="4" t="s">
        <v>33</v>
      </c>
      <c r="H4" s="4" t="s">
        <v>32</v>
      </c>
      <c r="I4" s="4"/>
      <c r="J4" s="4"/>
      <c r="K4" s="4"/>
      <c r="L4" s="4"/>
      <c r="M4" s="2"/>
      <c r="N4" s="2" t="s">
        <v>25</v>
      </c>
      <c r="O4" s="4" t="s">
        <v>31</v>
      </c>
      <c r="P4" s="4"/>
      <c r="Q4" s="4"/>
      <c r="R4" s="4"/>
      <c r="S4" s="4"/>
      <c r="T4" s="4"/>
      <c r="U4" s="2" t="s">
        <v>38</v>
      </c>
      <c r="V4" s="4" t="s">
        <v>37</v>
      </c>
      <c r="W4" s="4" t="s">
        <v>41</v>
      </c>
      <c r="X4" s="4" t="s">
        <v>42</v>
      </c>
      <c r="Y4" s="4" t="s">
        <v>43</v>
      </c>
    </row>
    <row r="5" spans="2:26" ht="138.75" customHeight="1" x14ac:dyDescent="0.25">
      <c r="B5" s="4">
        <v>2</v>
      </c>
      <c r="C5" s="2" t="s">
        <v>18</v>
      </c>
      <c r="D5" s="2" t="s">
        <v>46</v>
      </c>
      <c r="E5" s="2" t="s">
        <v>17</v>
      </c>
      <c r="F5" s="2" t="s">
        <v>48</v>
      </c>
      <c r="G5" s="4" t="s">
        <v>26</v>
      </c>
      <c r="H5" s="4" t="s">
        <v>35</v>
      </c>
      <c r="I5" s="4"/>
      <c r="J5" s="4"/>
      <c r="K5" s="4"/>
      <c r="L5" s="4"/>
      <c r="M5" s="4"/>
      <c r="N5" s="2" t="s">
        <v>27</v>
      </c>
      <c r="O5" s="4" t="s">
        <v>36</v>
      </c>
      <c r="P5" s="4"/>
      <c r="Q5" s="4"/>
      <c r="R5" s="4"/>
      <c r="S5" s="4"/>
      <c r="T5" s="4"/>
      <c r="U5" s="2" t="s">
        <v>39</v>
      </c>
      <c r="V5" s="4" t="s">
        <v>37</v>
      </c>
      <c r="W5" s="4" t="s">
        <v>41</v>
      </c>
      <c r="X5" s="4" t="s">
        <v>42</v>
      </c>
      <c r="Y5" s="4" t="s">
        <v>43</v>
      </c>
    </row>
    <row r="6" spans="2:26" ht="128.25" customHeight="1" x14ac:dyDescent="0.25">
      <c r="B6" s="4">
        <v>3</v>
      </c>
      <c r="C6" s="2" t="s">
        <v>18</v>
      </c>
      <c r="D6" s="2" t="s">
        <v>46</v>
      </c>
      <c r="E6" s="2" t="s">
        <v>17</v>
      </c>
      <c r="F6" s="2" t="s">
        <v>47</v>
      </c>
      <c r="G6" s="4" t="s">
        <v>50</v>
      </c>
      <c r="H6" s="4" t="s">
        <v>51</v>
      </c>
      <c r="I6" s="4"/>
      <c r="J6" s="4"/>
      <c r="K6" s="4"/>
      <c r="L6" s="4"/>
      <c r="M6" s="4"/>
      <c r="N6" s="2" t="s">
        <v>25</v>
      </c>
      <c r="O6" s="4" t="s">
        <v>52</v>
      </c>
      <c r="P6" s="4"/>
      <c r="Q6" s="4"/>
      <c r="R6" s="4"/>
      <c r="S6" s="4"/>
      <c r="T6" s="4"/>
      <c r="U6" s="2" t="s">
        <v>38</v>
      </c>
      <c r="V6" s="4" t="s">
        <v>37</v>
      </c>
      <c r="W6" s="4" t="s">
        <v>41</v>
      </c>
      <c r="X6" s="4" t="s">
        <v>42</v>
      </c>
      <c r="Y6" s="4" t="s">
        <v>43</v>
      </c>
    </row>
    <row r="7" spans="2:26" ht="99.75" customHeight="1" x14ac:dyDescent="0.25">
      <c r="B7" s="4">
        <v>4</v>
      </c>
      <c r="C7" s="2" t="s">
        <v>18</v>
      </c>
      <c r="D7" s="2" t="s">
        <v>19</v>
      </c>
      <c r="E7" s="2" t="s">
        <v>53</v>
      </c>
      <c r="F7" s="2" t="s">
        <v>54</v>
      </c>
      <c r="G7" s="4" t="s">
        <v>55</v>
      </c>
      <c r="H7" s="4" t="s">
        <v>56</v>
      </c>
      <c r="I7" s="4"/>
      <c r="J7" s="4"/>
      <c r="K7" s="4"/>
      <c r="L7" s="4"/>
      <c r="M7" s="4"/>
      <c r="N7" s="2" t="s">
        <v>29</v>
      </c>
      <c r="O7" s="4" t="s">
        <v>57</v>
      </c>
      <c r="P7" s="4"/>
      <c r="Q7" s="4"/>
      <c r="R7" s="4"/>
      <c r="S7" s="4"/>
      <c r="T7" s="4"/>
      <c r="U7" s="2" t="s">
        <v>29</v>
      </c>
      <c r="V7" s="4" t="s">
        <v>37</v>
      </c>
      <c r="W7" s="4" t="s">
        <v>41</v>
      </c>
      <c r="X7" s="4" t="s">
        <v>42</v>
      </c>
      <c r="Y7" s="4" t="s">
        <v>43</v>
      </c>
    </row>
    <row r="8" spans="2:26" ht="117" customHeight="1" x14ac:dyDescent="0.25">
      <c r="B8" s="4">
        <v>5</v>
      </c>
      <c r="C8" s="2" t="s">
        <v>18</v>
      </c>
      <c r="D8" s="2" t="s">
        <v>19</v>
      </c>
      <c r="E8" s="2" t="s">
        <v>28</v>
      </c>
      <c r="F8" s="2" t="s">
        <v>58</v>
      </c>
      <c r="G8" s="4" t="s">
        <v>59</v>
      </c>
      <c r="H8" s="4" t="s">
        <v>60</v>
      </c>
      <c r="I8" s="4"/>
      <c r="J8" s="4"/>
      <c r="K8" s="4"/>
      <c r="L8" s="4"/>
      <c r="M8" s="4"/>
      <c r="N8" s="2" t="s">
        <v>29</v>
      </c>
      <c r="O8" s="4" t="s">
        <v>61</v>
      </c>
      <c r="P8" s="4"/>
      <c r="Q8" s="4"/>
      <c r="R8" s="4"/>
      <c r="S8" s="4"/>
      <c r="T8" s="4"/>
      <c r="U8" s="2" t="s">
        <v>29</v>
      </c>
      <c r="V8" s="4" t="s">
        <v>62</v>
      </c>
      <c r="W8" s="4" t="s">
        <v>44</v>
      </c>
      <c r="X8" s="4" t="s">
        <v>63</v>
      </c>
      <c r="Y8" s="4" t="s">
        <v>45</v>
      </c>
    </row>
    <row r="9" spans="2:26" ht="119.25" customHeight="1" x14ac:dyDescent="0.25">
      <c r="B9" s="4">
        <v>6</v>
      </c>
      <c r="C9" s="2" t="s">
        <v>18</v>
      </c>
      <c r="D9" s="2" t="s">
        <v>19</v>
      </c>
      <c r="E9" s="2" t="s">
        <v>28</v>
      </c>
      <c r="F9" s="2" t="s">
        <v>24</v>
      </c>
      <c r="G9" s="4" t="s">
        <v>34</v>
      </c>
      <c r="H9" s="4" t="s">
        <v>71</v>
      </c>
      <c r="I9" s="4"/>
      <c r="J9" s="4"/>
      <c r="K9" s="4"/>
      <c r="L9" s="4"/>
      <c r="M9" s="4"/>
      <c r="N9" s="2" t="s">
        <v>29</v>
      </c>
      <c r="O9" s="4" t="s">
        <v>30</v>
      </c>
      <c r="P9" s="4"/>
      <c r="Q9" s="4"/>
      <c r="R9" s="4"/>
      <c r="S9" s="4"/>
      <c r="T9" s="4"/>
      <c r="U9" s="2" t="s">
        <v>40</v>
      </c>
      <c r="V9" s="4" t="s">
        <v>62</v>
      </c>
      <c r="W9" s="4" t="s">
        <v>44</v>
      </c>
      <c r="X9" s="4" t="s">
        <v>63</v>
      </c>
      <c r="Y9" s="4" t="s">
        <v>45</v>
      </c>
    </row>
    <row r="10" spans="2:26" ht="117" customHeight="1" x14ac:dyDescent="0.25">
      <c r="B10" s="4">
        <v>7</v>
      </c>
      <c r="C10" s="2" t="s">
        <v>18</v>
      </c>
      <c r="D10" s="2" t="s">
        <v>19</v>
      </c>
      <c r="E10" s="2" t="s">
        <v>28</v>
      </c>
      <c r="F10" s="2" t="s">
        <v>64</v>
      </c>
      <c r="G10" s="4" t="s">
        <v>65</v>
      </c>
      <c r="H10" s="4" t="s">
        <v>23</v>
      </c>
      <c r="I10" s="4"/>
      <c r="J10" s="4"/>
      <c r="K10" s="4"/>
      <c r="L10" s="4"/>
      <c r="M10" s="4"/>
      <c r="N10" s="2" t="s">
        <v>66</v>
      </c>
      <c r="O10" s="4" t="s">
        <v>31</v>
      </c>
      <c r="P10" s="4"/>
      <c r="Q10" s="4"/>
      <c r="R10" s="4"/>
      <c r="S10" s="4"/>
      <c r="T10" s="4"/>
      <c r="U10" s="2" t="s">
        <v>66</v>
      </c>
      <c r="V10" s="4" t="s">
        <v>62</v>
      </c>
      <c r="W10" s="4" t="s">
        <v>44</v>
      </c>
      <c r="X10" s="4" t="s">
        <v>63</v>
      </c>
      <c r="Y10" s="4" t="s">
        <v>45</v>
      </c>
    </row>
    <row r="11" spans="2:26" ht="102.75" customHeight="1" x14ac:dyDescent="0.25">
      <c r="B11" s="5">
        <v>8</v>
      </c>
      <c r="C11" s="2" t="s">
        <v>18</v>
      </c>
      <c r="D11" s="2" t="s">
        <v>19</v>
      </c>
      <c r="E11" s="2" t="s">
        <v>28</v>
      </c>
      <c r="F11" s="3" t="s">
        <v>68</v>
      </c>
      <c r="G11" s="5" t="s">
        <v>69</v>
      </c>
      <c r="H11" s="5" t="s">
        <v>32</v>
      </c>
      <c r="I11" s="6"/>
      <c r="J11" s="6"/>
      <c r="K11" s="6"/>
      <c r="L11" s="6"/>
      <c r="M11" s="6"/>
      <c r="N11" s="2" t="s">
        <v>29</v>
      </c>
      <c r="O11" s="4" t="s">
        <v>61</v>
      </c>
      <c r="P11" s="6"/>
      <c r="Q11" s="6"/>
      <c r="R11" s="6"/>
      <c r="S11" s="6"/>
      <c r="T11" s="6"/>
      <c r="U11" s="2" t="s">
        <v>40</v>
      </c>
      <c r="V11" s="4" t="s">
        <v>62</v>
      </c>
      <c r="W11" s="4" t="s">
        <v>44</v>
      </c>
      <c r="X11" s="4" t="s">
        <v>63</v>
      </c>
      <c r="Y11" s="4" t="s">
        <v>45</v>
      </c>
    </row>
    <row r="12" spans="2:26" ht="116.25" customHeight="1" x14ac:dyDescent="0.25">
      <c r="B12" s="5">
        <v>9</v>
      </c>
      <c r="C12" s="3" t="s">
        <v>18</v>
      </c>
      <c r="D12" s="3" t="s">
        <v>19</v>
      </c>
      <c r="E12" s="3" t="s">
        <v>28</v>
      </c>
      <c r="F12" s="3" t="s">
        <v>70</v>
      </c>
      <c r="G12" s="5" t="s">
        <v>72</v>
      </c>
      <c r="H12" s="5" t="s">
        <v>73</v>
      </c>
      <c r="I12" s="6"/>
      <c r="J12" s="6"/>
      <c r="K12" s="6"/>
      <c r="L12" s="6"/>
      <c r="M12" s="6"/>
      <c r="N12" s="2" t="s">
        <v>29</v>
      </c>
      <c r="O12" s="4" t="s">
        <v>74</v>
      </c>
      <c r="P12" s="6"/>
      <c r="Q12" s="6"/>
      <c r="R12" s="6"/>
      <c r="S12" s="6"/>
      <c r="T12" s="6"/>
      <c r="U12" s="2" t="s">
        <v>29</v>
      </c>
      <c r="V12" s="4" t="s">
        <v>62</v>
      </c>
      <c r="W12" s="4" t="s">
        <v>44</v>
      </c>
      <c r="X12" s="4" t="s">
        <v>63</v>
      </c>
      <c r="Y12" s="4" t="s">
        <v>45</v>
      </c>
    </row>
  </sheetData>
  <pageMargins left="0.82677165354330717" right="3.937007874015748E-2" top="0.55118110236220474" bottom="0.55118110236220474" header="0.31496062992125984" footer="0.31496062992125984"/>
  <pageSetup paperSize="5" scale="60" orientation="landscape" r:id="rId1"/>
  <headerFooter>
    <oddFooter>&amp;C&amp;F - &amp;D - 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B17"/>
  <sheetViews>
    <sheetView topLeftCell="B3" zoomScaleNormal="100" workbookViewId="0">
      <pane xSplit="9" ySplit="1" topLeftCell="O4" activePane="bottomRight" state="frozen"/>
      <selection activeCell="B3" sqref="B3"/>
      <selection pane="topRight" activeCell="K3" sqref="K3"/>
      <selection pane="bottomLeft" activeCell="B4" sqref="B4"/>
      <selection pane="bottomRight" activeCell="O4" sqref="O4"/>
    </sheetView>
  </sheetViews>
  <sheetFormatPr baseColWidth="10" defaultRowHeight="15" x14ac:dyDescent="0.25"/>
  <cols>
    <col min="1" max="1" width="3.85546875" customWidth="1"/>
    <col min="2" max="2" width="5.28515625" bestFit="1" customWidth="1"/>
    <col min="3" max="4" width="3" bestFit="1" customWidth="1"/>
    <col min="5" max="5" width="7.28515625" bestFit="1" customWidth="1"/>
    <col min="6" max="6" width="4.28515625" customWidth="1"/>
    <col min="7" max="7" width="23.85546875" customWidth="1"/>
    <col min="8" max="8" width="25.140625" customWidth="1"/>
    <col min="9" max="10" width="3.85546875" bestFit="1" customWidth="1"/>
    <col min="11" max="11" width="7.42578125" customWidth="1"/>
    <col min="12" max="12" width="7.28515625" customWidth="1"/>
    <col min="13" max="13" width="7.7109375" customWidth="1"/>
    <col min="14" max="14" width="11.7109375" customWidth="1"/>
    <col min="15" max="15" width="25.42578125" customWidth="1"/>
    <col min="16" max="18" width="3.140625" bestFit="1" customWidth="1"/>
    <col min="19" max="19" width="7.28515625" customWidth="1"/>
    <col min="20" max="20" width="7.42578125" hidden="1" customWidth="1"/>
    <col min="21" max="21" width="13.42578125" customWidth="1"/>
    <col min="22" max="22" width="20.85546875" customWidth="1"/>
    <col min="23" max="23" width="23.85546875" customWidth="1"/>
    <col min="24" max="24" width="19.42578125" customWidth="1"/>
    <col min="25" max="25" width="20.42578125" customWidth="1"/>
    <col min="26" max="26" width="3.85546875" customWidth="1"/>
    <col min="27" max="27" width="33.28515625" hidden="1" customWidth="1"/>
    <col min="28" max="28" width="23.85546875" hidden="1" customWidth="1"/>
  </cols>
  <sheetData>
    <row r="3" spans="1:28" ht="95.25" customHeight="1" x14ac:dyDescent="0.25">
      <c r="B3" s="24" t="s">
        <v>22</v>
      </c>
      <c r="C3" s="24" t="s">
        <v>0</v>
      </c>
      <c r="D3" s="24" t="s">
        <v>1</v>
      </c>
      <c r="E3" s="24" t="s">
        <v>2</v>
      </c>
      <c r="F3" s="24" t="s">
        <v>3</v>
      </c>
      <c r="G3" s="23" t="s">
        <v>4</v>
      </c>
      <c r="H3" s="23" t="s">
        <v>20</v>
      </c>
      <c r="I3" s="24" t="s">
        <v>5</v>
      </c>
      <c r="J3" s="24" t="s">
        <v>6</v>
      </c>
      <c r="K3" s="24" t="s">
        <v>7</v>
      </c>
      <c r="L3" s="24" t="s">
        <v>67</v>
      </c>
      <c r="M3" s="24" t="s">
        <v>8</v>
      </c>
      <c r="N3" s="24" t="s">
        <v>21</v>
      </c>
      <c r="O3" s="23" t="s">
        <v>9</v>
      </c>
      <c r="P3" s="24" t="s">
        <v>5</v>
      </c>
      <c r="Q3" s="24" t="s">
        <v>6</v>
      </c>
      <c r="R3" s="24" t="s">
        <v>10</v>
      </c>
      <c r="S3" s="24" t="s">
        <v>8</v>
      </c>
      <c r="T3" s="24" t="s">
        <v>11</v>
      </c>
      <c r="U3" s="23" t="s">
        <v>12</v>
      </c>
      <c r="V3" s="23" t="s">
        <v>13</v>
      </c>
      <c r="W3" s="23" t="s">
        <v>14</v>
      </c>
      <c r="X3" s="23" t="s">
        <v>15</v>
      </c>
      <c r="Y3" s="23" t="s">
        <v>16</v>
      </c>
      <c r="Z3" s="1"/>
      <c r="AA3" s="23" t="s">
        <v>79</v>
      </c>
      <c r="AB3" s="23" t="s">
        <v>80</v>
      </c>
    </row>
    <row r="4" spans="1:28" s="11" customFormat="1" ht="116.25" customHeight="1" x14ac:dyDescent="0.25">
      <c r="B4" s="65">
        <v>1</v>
      </c>
      <c r="C4" s="66" t="s">
        <v>18</v>
      </c>
      <c r="D4" s="66" t="s">
        <v>46</v>
      </c>
      <c r="E4" s="66" t="s">
        <v>75</v>
      </c>
      <c r="F4" s="66" t="s">
        <v>47</v>
      </c>
      <c r="G4" s="65" t="s">
        <v>50</v>
      </c>
      <c r="H4" s="65" t="s">
        <v>84</v>
      </c>
      <c r="I4" s="65">
        <v>3</v>
      </c>
      <c r="J4" s="65">
        <v>4</v>
      </c>
      <c r="K4" s="65">
        <f>+J4+I4</f>
        <v>7</v>
      </c>
      <c r="L4" s="65">
        <v>1</v>
      </c>
      <c r="M4" s="65" t="s">
        <v>76</v>
      </c>
      <c r="N4" s="20" t="s">
        <v>86</v>
      </c>
      <c r="O4" s="18" t="s">
        <v>52</v>
      </c>
      <c r="P4" s="65">
        <v>3</v>
      </c>
      <c r="Q4" s="65">
        <v>1</v>
      </c>
      <c r="R4" s="65">
        <f>+Q4+P4</f>
        <v>4</v>
      </c>
      <c r="S4" s="65" t="s">
        <v>82</v>
      </c>
      <c r="T4" s="18"/>
      <c r="U4" s="20" t="s">
        <v>86</v>
      </c>
      <c r="V4" s="26">
        <v>41672</v>
      </c>
      <c r="W4" s="26">
        <v>41698</v>
      </c>
      <c r="X4" s="70" t="s">
        <v>90</v>
      </c>
      <c r="Y4" s="70" t="s">
        <v>96</v>
      </c>
      <c r="AA4" s="18"/>
      <c r="AB4" s="18"/>
    </row>
    <row r="5" spans="1:28" s="14" customFormat="1" ht="90.75" customHeight="1" x14ac:dyDescent="0.25">
      <c r="A5" s="11"/>
      <c r="B5" s="65"/>
      <c r="C5" s="66"/>
      <c r="D5" s="66"/>
      <c r="E5" s="66"/>
      <c r="F5" s="66"/>
      <c r="G5" s="65"/>
      <c r="H5" s="65"/>
      <c r="I5" s="65"/>
      <c r="J5" s="65"/>
      <c r="K5" s="65"/>
      <c r="L5" s="65"/>
      <c r="M5" s="65"/>
      <c r="N5" s="20" t="s">
        <v>27</v>
      </c>
      <c r="O5" s="18" t="s">
        <v>94</v>
      </c>
      <c r="P5" s="65"/>
      <c r="Q5" s="65"/>
      <c r="R5" s="65"/>
      <c r="S5" s="65"/>
      <c r="T5" s="18"/>
      <c r="U5" s="20" t="s">
        <v>27</v>
      </c>
      <c r="V5" s="26">
        <v>41699</v>
      </c>
      <c r="W5" s="26">
        <v>41988</v>
      </c>
      <c r="X5" s="70"/>
      <c r="Y5" s="70"/>
      <c r="Z5" s="11"/>
      <c r="AA5" s="18"/>
      <c r="AB5" s="18"/>
    </row>
    <row r="6" spans="1:28" s="11" customFormat="1" ht="90" customHeight="1" x14ac:dyDescent="0.25">
      <c r="B6" s="65">
        <v>2</v>
      </c>
      <c r="C6" s="66" t="s">
        <v>18</v>
      </c>
      <c r="D6" s="66" t="s">
        <v>19</v>
      </c>
      <c r="E6" s="66" t="s">
        <v>53</v>
      </c>
      <c r="F6" s="66" t="s">
        <v>54</v>
      </c>
      <c r="G6" s="65" t="s">
        <v>55</v>
      </c>
      <c r="H6" s="65" t="s">
        <v>56</v>
      </c>
      <c r="I6" s="65">
        <v>3</v>
      </c>
      <c r="J6" s="65">
        <v>4</v>
      </c>
      <c r="K6" s="65">
        <f t="shared" ref="K6" si="0">+J6+I6</f>
        <v>7</v>
      </c>
      <c r="L6" s="65">
        <v>2</v>
      </c>
      <c r="M6" s="65" t="s">
        <v>76</v>
      </c>
      <c r="N6" s="20" t="s">
        <v>27</v>
      </c>
      <c r="O6" s="18" t="s">
        <v>77</v>
      </c>
      <c r="P6" s="65">
        <v>3</v>
      </c>
      <c r="Q6" s="65">
        <v>1</v>
      </c>
      <c r="R6" s="65">
        <f t="shared" ref="R6" si="1">+Q6+P6</f>
        <v>4</v>
      </c>
      <c r="S6" s="65" t="s">
        <v>82</v>
      </c>
      <c r="T6" s="17"/>
      <c r="U6" s="20" t="s">
        <v>27</v>
      </c>
      <c r="V6" s="19">
        <v>41654</v>
      </c>
      <c r="W6" s="19">
        <v>41685</v>
      </c>
      <c r="X6" s="18" t="s">
        <v>78</v>
      </c>
      <c r="Y6" s="19">
        <v>41698</v>
      </c>
      <c r="AA6" s="19" t="s">
        <v>81</v>
      </c>
      <c r="AB6" s="19">
        <v>41674</v>
      </c>
    </row>
    <row r="7" spans="1:28" s="14" customFormat="1" ht="105" customHeight="1" x14ac:dyDescent="0.25">
      <c r="B7" s="65"/>
      <c r="C7" s="66"/>
      <c r="D7" s="66"/>
      <c r="E7" s="66"/>
      <c r="F7" s="66"/>
      <c r="G7" s="65"/>
      <c r="H7" s="65"/>
      <c r="I7" s="65"/>
      <c r="J7" s="65"/>
      <c r="K7" s="65"/>
      <c r="L7" s="65"/>
      <c r="M7" s="65"/>
      <c r="N7" s="20" t="s">
        <v>29</v>
      </c>
      <c r="O7" s="18" t="s">
        <v>95</v>
      </c>
      <c r="P7" s="65"/>
      <c r="Q7" s="65"/>
      <c r="R7" s="65"/>
      <c r="S7" s="65"/>
      <c r="T7" s="17"/>
      <c r="U7" s="20" t="s">
        <v>29</v>
      </c>
      <c r="V7" s="19">
        <v>41699</v>
      </c>
      <c r="W7" s="19">
        <v>41988</v>
      </c>
      <c r="X7" s="18" t="s">
        <v>83</v>
      </c>
      <c r="Y7" s="19">
        <v>41698</v>
      </c>
      <c r="Z7" s="11"/>
      <c r="AA7" s="18"/>
      <c r="AB7" s="18"/>
    </row>
    <row r="8" spans="1:28" s="11" customFormat="1" ht="51.75" customHeight="1" x14ac:dyDescent="0.25">
      <c r="B8" s="65">
        <v>3</v>
      </c>
      <c r="C8" s="66" t="s">
        <v>18</v>
      </c>
      <c r="D8" s="66" t="s">
        <v>19</v>
      </c>
      <c r="E8" s="66" t="s">
        <v>53</v>
      </c>
      <c r="F8" s="66" t="s">
        <v>58</v>
      </c>
      <c r="G8" s="65" t="s">
        <v>59</v>
      </c>
      <c r="H8" s="65" t="s">
        <v>60</v>
      </c>
      <c r="I8" s="65">
        <v>1</v>
      </c>
      <c r="J8" s="65">
        <v>4</v>
      </c>
      <c r="K8" s="65">
        <f>+J8+I8</f>
        <v>5</v>
      </c>
      <c r="L8" s="65">
        <v>5</v>
      </c>
      <c r="M8" s="65" t="s">
        <v>76</v>
      </c>
      <c r="N8" s="25" t="s">
        <v>29</v>
      </c>
      <c r="O8" s="9" t="s">
        <v>91</v>
      </c>
      <c r="P8" s="65">
        <v>1</v>
      </c>
      <c r="Q8" s="65">
        <v>1</v>
      </c>
      <c r="R8" s="65">
        <f>+Q8+P8</f>
        <v>2</v>
      </c>
      <c r="S8" s="65" t="s">
        <v>82</v>
      </c>
      <c r="T8" s="9"/>
      <c r="U8" s="10" t="s">
        <v>29</v>
      </c>
      <c r="V8" s="15">
        <v>41672</v>
      </c>
      <c r="W8" s="15">
        <v>41698</v>
      </c>
      <c r="X8" s="9" t="s">
        <v>83</v>
      </c>
      <c r="Y8" s="15">
        <v>41698</v>
      </c>
      <c r="AA8" s="9"/>
      <c r="AB8" s="9"/>
    </row>
    <row r="9" spans="1:28" s="11" customFormat="1" ht="59.25" customHeight="1" x14ac:dyDescent="0.25">
      <c r="B9" s="65"/>
      <c r="C9" s="66"/>
      <c r="D9" s="66"/>
      <c r="E9" s="66"/>
      <c r="F9" s="66"/>
      <c r="G9" s="65"/>
      <c r="H9" s="65"/>
      <c r="I9" s="65"/>
      <c r="J9" s="65"/>
      <c r="K9" s="65"/>
      <c r="L9" s="65"/>
      <c r="M9" s="65"/>
      <c r="N9" s="25" t="s">
        <v>27</v>
      </c>
      <c r="O9" s="9" t="s">
        <v>85</v>
      </c>
      <c r="P9" s="65"/>
      <c r="Q9" s="65"/>
      <c r="R9" s="65"/>
      <c r="S9" s="65"/>
      <c r="T9" s="9"/>
      <c r="U9" s="10" t="s">
        <v>27</v>
      </c>
      <c r="V9" s="15">
        <v>41699</v>
      </c>
      <c r="W9" s="15">
        <v>41988</v>
      </c>
      <c r="X9" s="9" t="s">
        <v>63</v>
      </c>
      <c r="Y9" s="9" t="s">
        <v>97</v>
      </c>
      <c r="AA9" s="9"/>
      <c r="AB9" s="9"/>
    </row>
    <row r="10" spans="1:28" s="11" customFormat="1" ht="63.75" customHeight="1" x14ac:dyDescent="0.25">
      <c r="B10" s="65">
        <v>4</v>
      </c>
      <c r="C10" s="66" t="s">
        <v>18</v>
      </c>
      <c r="D10" s="66" t="s">
        <v>19</v>
      </c>
      <c r="E10" s="66" t="s">
        <v>28</v>
      </c>
      <c r="F10" s="66" t="s">
        <v>24</v>
      </c>
      <c r="G10" s="65" t="s">
        <v>34</v>
      </c>
      <c r="H10" s="65" t="s">
        <v>92</v>
      </c>
      <c r="I10" s="65">
        <v>2</v>
      </c>
      <c r="J10" s="65">
        <v>4</v>
      </c>
      <c r="K10" s="65">
        <f>+I10+J10</f>
        <v>6</v>
      </c>
      <c r="L10" s="65">
        <v>4</v>
      </c>
      <c r="M10" s="65" t="s">
        <v>76</v>
      </c>
      <c r="N10" s="20" t="s">
        <v>29</v>
      </c>
      <c r="O10" s="18" t="s">
        <v>91</v>
      </c>
      <c r="P10" s="65">
        <v>1</v>
      </c>
      <c r="Q10" s="65">
        <v>4</v>
      </c>
      <c r="R10" s="65">
        <f>+Q10+P10</f>
        <v>5</v>
      </c>
      <c r="S10" s="65" t="s">
        <v>87</v>
      </c>
      <c r="T10" s="9"/>
      <c r="U10" s="20" t="s">
        <v>29</v>
      </c>
      <c r="V10" s="19">
        <v>41672</v>
      </c>
      <c r="W10" s="19">
        <v>41698</v>
      </c>
      <c r="X10" s="18" t="s">
        <v>83</v>
      </c>
      <c r="Y10" s="22" t="s">
        <v>96</v>
      </c>
      <c r="AA10" s="9"/>
      <c r="AB10" s="9"/>
    </row>
    <row r="11" spans="1:28" s="11" customFormat="1" ht="62.25" customHeight="1" x14ac:dyDescent="0.25">
      <c r="B11" s="65"/>
      <c r="C11" s="66"/>
      <c r="D11" s="66"/>
      <c r="E11" s="66"/>
      <c r="F11" s="66"/>
      <c r="G11" s="65"/>
      <c r="H11" s="65"/>
      <c r="I11" s="65"/>
      <c r="J11" s="65"/>
      <c r="K11" s="65"/>
      <c r="L11" s="65"/>
      <c r="M11" s="65"/>
      <c r="N11" s="20" t="s">
        <v>27</v>
      </c>
      <c r="O11" s="18" t="s">
        <v>85</v>
      </c>
      <c r="P11" s="65"/>
      <c r="Q11" s="65"/>
      <c r="R11" s="65"/>
      <c r="S11" s="65"/>
      <c r="T11" s="9"/>
      <c r="U11" s="20" t="s">
        <v>27</v>
      </c>
      <c r="V11" s="19">
        <v>41699</v>
      </c>
      <c r="W11" s="19">
        <v>41988</v>
      </c>
      <c r="X11" s="18" t="s">
        <v>63</v>
      </c>
      <c r="Y11" s="18" t="s">
        <v>97</v>
      </c>
      <c r="AA11" s="9"/>
      <c r="AB11" s="9"/>
    </row>
    <row r="12" spans="1:28" s="11" customFormat="1" ht="78.75" customHeight="1" x14ac:dyDescent="0.25">
      <c r="B12" s="9">
        <v>5</v>
      </c>
      <c r="C12" s="10" t="s">
        <v>18</v>
      </c>
      <c r="D12" s="10" t="s">
        <v>19</v>
      </c>
      <c r="E12" s="10" t="s">
        <v>28</v>
      </c>
      <c r="F12" s="10" t="s">
        <v>64</v>
      </c>
      <c r="G12" s="9" t="s">
        <v>65</v>
      </c>
      <c r="H12" s="9" t="s">
        <v>23</v>
      </c>
      <c r="I12" s="9">
        <v>3</v>
      </c>
      <c r="J12" s="9">
        <v>4</v>
      </c>
      <c r="K12" s="9">
        <f>+J12+I12</f>
        <v>7</v>
      </c>
      <c r="L12" s="9">
        <v>2</v>
      </c>
      <c r="M12" s="9" t="s">
        <v>76</v>
      </c>
      <c r="N12" s="10" t="s">
        <v>29</v>
      </c>
      <c r="O12" s="18" t="s">
        <v>31</v>
      </c>
      <c r="P12" s="9">
        <v>3</v>
      </c>
      <c r="Q12" s="9">
        <v>4</v>
      </c>
      <c r="R12" s="9">
        <f>+Q12+P12</f>
        <v>7</v>
      </c>
      <c r="S12" s="18" t="s">
        <v>76</v>
      </c>
      <c r="T12" s="9"/>
      <c r="U12" s="20" t="s">
        <v>29</v>
      </c>
      <c r="V12" s="15">
        <v>41699</v>
      </c>
      <c r="W12" s="15">
        <v>41988</v>
      </c>
      <c r="X12" s="9" t="s">
        <v>63</v>
      </c>
      <c r="Y12" s="18" t="s">
        <v>97</v>
      </c>
      <c r="AA12" s="9"/>
      <c r="AB12" s="9"/>
    </row>
    <row r="13" spans="1:28" s="11" customFormat="1" ht="71.25" customHeight="1" x14ac:dyDescent="0.25">
      <c r="B13" s="69">
        <v>6</v>
      </c>
      <c r="C13" s="68" t="s">
        <v>18</v>
      </c>
      <c r="D13" s="68" t="s">
        <v>19</v>
      </c>
      <c r="E13" s="68" t="s">
        <v>28</v>
      </c>
      <c r="F13" s="68" t="s">
        <v>70</v>
      </c>
      <c r="G13" s="69" t="s">
        <v>72</v>
      </c>
      <c r="H13" s="69" t="s">
        <v>73</v>
      </c>
      <c r="I13" s="67">
        <v>1</v>
      </c>
      <c r="J13" s="67">
        <v>4</v>
      </c>
      <c r="K13" s="67">
        <f>+J13+I13</f>
        <v>5</v>
      </c>
      <c r="L13" s="67">
        <v>4</v>
      </c>
      <c r="M13" s="65" t="s">
        <v>87</v>
      </c>
      <c r="N13" s="20" t="s">
        <v>27</v>
      </c>
      <c r="O13" s="18" t="s">
        <v>98</v>
      </c>
      <c r="P13" s="67">
        <v>1</v>
      </c>
      <c r="Q13" s="67">
        <v>2</v>
      </c>
      <c r="R13" s="67">
        <f>+Q13+P13</f>
        <v>3</v>
      </c>
      <c r="S13" s="65" t="s">
        <v>82</v>
      </c>
      <c r="T13" s="12"/>
      <c r="U13" s="20" t="s">
        <v>27</v>
      </c>
      <c r="V13" s="15">
        <v>41685</v>
      </c>
      <c r="W13" s="15">
        <v>41698</v>
      </c>
      <c r="X13" s="18" t="s">
        <v>99</v>
      </c>
      <c r="Y13" s="19">
        <v>41690</v>
      </c>
      <c r="AA13" s="9"/>
      <c r="AB13" s="9"/>
    </row>
    <row r="14" spans="1:28" s="11" customFormat="1" ht="57" customHeight="1" x14ac:dyDescent="0.25">
      <c r="B14" s="69"/>
      <c r="C14" s="68"/>
      <c r="D14" s="68"/>
      <c r="E14" s="68"/>
      <c r="F14" s="68"/>
      <c r="G14" s="69"/>
      <c r="H14" s="69"/>
      <c r="I14" s="67"/>
      <c r="J14" s="67"/>
      <c r="K14" s="67"/>
      <c r="L14" s="67"/>
      <c r="M14" s="65"/>
      <c r="N14" s="20" t="s">
        <v>27</v>
      </c>
      <c r="O14" s="18" t="s">
        <v>93</v>
      </c>
      <c r="P14" s="67"/>
      <c r="Q14" s="67"/>
      <c r="R14" s="67"/>
      <c r="S14" s="65"/>
      <c r="T14" s="16"/>
      <c r="U14" s="20" t="s">
        <v>27</v>
      </c>
      <c r="V14" s="19">
        <v>41685</v>
      </c>
      <c r="W14" s="19">
        <v>41698</v>
      </c>
      <c r="X14" s="18" t="s">
        <v>100</v>
      </c>
      <c r="Y14" s="19">
        <v>41698</v>
      </c>
      <c r="AA14" s="18"/>
      <c r="AB14" s="18"/>
    </row>
    <row r="15" spans="1:28" s="11" customFormat="1" ht="54" customHeight="1" x14ac:dyDescent="0.25">
      <c r="B15" s="69"/>
      <c r="C15" s="68"/>
      <c r="D15" s="68"/>
      <c r="E15" s="68"/>
      <c r="F15" s="68"/>
      <c r="G15" s="69"/>
      <c r="H15" s="69"/>
      <c r="I15" s="67"/>
      <c r="J15" s="67"/>
      <c r="K15" s="67"/>
      <c r="L15" s="67"/>
      <c r="M15" s="65"/>
      <c r="N15" s="10" t="s">
        <v>29</v>
      </c>
      <c r="O15" s="9" t="s">
        <v>88</v>
      </c>
      <c r="P15" s="67"/>
      <c r="Q15" s="67"/>
      <c r="R15" s="67"/>
      <c r="S15" s="65"/>
      <c r="T15" s="16"/>
      <c r="U15" s="20" t="s">
        <v>29</v>
      </c>
      <c r="V15" s="19">
        <v>41699</v>
      </c>
      <c r="W15" s="19">
        <v>41988</v>
      </c>
      <c r="X15" s="9" t="s">
        <v>89</v>
      </c>
      <c r="Y15" s="9" t="s">
        <v>97</v>
      </c>
      <c r="AA15" s="18"/>
      <c r="AB15" s="18"/>
    </row>
    <row r="16" spans="1:28" s="11" customFormat="1" ht="54" customHeight="1" x14ac:dyDescent="0.25">
      <c r="B16" s="69"/>
      <c r="C16" s="68"/>
      <c r="D16" s="68"/>
      <c r="E16" s="68"/>
      <c r="F16" s="68"/>
      <c r="G16" s="69"/>
      <c r="H16" s="69"/>
      <c r="I16" s="67"/>
      <c r="J16" s="67"/>
      <c r="K16" s="67"/>
      <c r="L16" s="67"/>
      <c r="M16" s="65"/>
      <c r="N16" s="10" t="s">
        <v>27</v>
      </c>
      <c r="O16" s="9" t="s">
        <v>85</v>
      </c>
      <c r="P16" s="67"/>
      <c r="Q16" s="67"/>
      <c r="R16" s="67"/>
      <c r="S16" s="65"/>
      <c r="T16" s="16"/>
      <c r="U16" s="20" t="s">
        <v>27</v>
      </c>
      <c r="V16" s="15">
        <v>41699</v>
      </c>
      <c r="W16" s="15">
        <v>41988</v>
      </c>
      <c r="X16" s="9" t="s">
        <v>63</v>
      </c>
      <c r="Y16" s="9" t="s">
        <v>97</v>
      </c>
      <c r="AA16" s="9"/>
      <c r="AB16" s="9"/>
    </row>
    <row r="17" spans="2:28" s="14" customFormat="1" ht="53.25" customHeight="1" x14ac:dyDescent="0.25">
      <c r="B17" s="69"/>
      <c r="C17" s="68"/>
      <c r="D17" s="68"/>
      <c r="E17" s="68"/>
      <c r="F17" s="68"/>
      <c r="G17" s="69"/>
      <c r="H17" s="69"/>
      <c r="I17" s="67"/>
      <c r="J17" s="67"/>
      <c r="K17" s="67"/>
      <c r="L17" s="67"/>
      <c r="M17" s="65"/>
      <c r="N17" s="10" t="s">
        <v>29</v>
      </c>
      <c r="O17" s="9" t="s">
        <v>91</v>
      </c>
      <c r="P17" s="67"/>
      <c r="Q17" s="67"/>
      <c r="R17" s="67"/>
      <c r="S17" s="65"/>
      <c r="T17" s="21"/>
      <c r="U17" s="20" t="s">
        <v>29</v>
      </c>
      <c r="V17" s="15">
        <v>41672</v>
      </c>
      <c r="W17" s="15">
        <v>41698</v>
      </c>
      <c r="X17" s="9" t="s">
        <v>83</v>
      </c>
      <c r="Y17" s="15">
        <v>41698</v>
      </c>
      <c r="AA17" s="13"/>
      <c r="AB17" s="13"/>
    </row>
  </sheetData>
  <mergeCells count="82">
    <mergeCell ref="H10:H11"/>
    <mergeCell ref="S10:S11"/>
    <mergeCell ref="K10:K11"/>
    <mergeCell ref="L10:L11"/>
    <mergeCell ref="M10:M11"/>
    <mergeCell ref="P10:P11"/>
    <mergeCell ref="Q10:Q11"/>
    <mergeCell ref="R10:R11"/>
    <mergeCell ref="Y4:Y5"/>
    <mergeCell ref="H4:H5"/>
    <mergeCell ref="G4:G5"/>
    <mergeCell ref="B4:B5"/>
    <mergeCell ref="F4:F5"/>
    <mergeCell ref="E4:E5"/>
    <mergeCell ref="D4:D5"/>
    <mergeCell ref="C4:C5"/>
    <mergeCell ref="Q4:Q5"/>
    <mergeCell ref="R4:R5"/>
    <mergeCell ref="S4:S5"/>
    <mergeCell ref="X4:X5"/>
    <mergeCell ref="B10:B11"/>
    <mergeCell ref="C10:C11"/>
    <mergeCell ref="P13:P17"/>
    <mergeCell ref="Q13:Q17"/>
    <mergeCell ref="R13:R17"/>
    <mergeCell ref="E13:E17"/>
    <mergeCell ref="D13:D17"/>
    <mergeCell ref="C13:C17"/>
    <mergeCell ref="B13:B17"/>
    <mergeCell ref="H13:H17"/>
    <mergeCell ref="G13:G17"/>
    <mergeCell ref="F13:F17"/>
    <mergeCell ref="D10:D11"/>
    <mergeCell ref="E10:E11"/>
    <mergeCell ref="F10:F11"/>
    <mergeCell ref="G10:G11"/>
    <mergeCell ref="S13:S17"/>
    <mergeCell ref="I4:I5"/>
    <mergeCell ref="J4:J5"/>
    <mergeCell ref="K4:K5"/>
    <mergeCell ref="L4:L5"/>
    <mergeCell ref="M4:M5"/>
    <mergeCell ref="P4:P5"/>
    <mergeCell ref="L13:L17"/>
    <mergeCell ref="M13:M17"/>
    <mergeCell ref="I10:I11"/>
    <mergeCell ref="J10:J11"/>
    <mergeCell ref="P8:P9"/>
    <mergeCell ref="K13:K17"/>
    <mergeCell ref="J13:J17"/>
    <mergeCell ref="I13:I17"/>
    <mergeCell ref="Q8:Q9"/>
    <mergeCell ref="R8:R9"/>
    <mergeCell ref="S8:S9"/>
    <mergeCell ref="P6:P7"/>
    <mergeCell ref="Q6:Q7"/>
    <mergeCell ref="R6:R7"/>
    <mergeCell ref="S6:S7"/>
    <mergeCell ref="M8:M9"/>
    <mergeCell ref="F8:F9"/>
    <mergeCell ref="E8:E9"/>
    <mergeCell ref="D8:D9"/>
    <mergeCell ref="C8:C9"/>
    <mergeCell ref="K8:K9"/>
    <mergeCell ref="L8:L9"/>
    <mergeCell ref="B8:B9"/>
    <mergeCell ref="H8:H9"/>
    <mergeCell ref="G8:G9"/>
    <mergeCell ref="I8:I9"/>
    <mergeCell ref="J8:J9"/>
    <mergeCell ref="B6:B7"/>
    <mergeCell ref="M6:M7"/>
    <mergeCell ref="L6:L7"/>
    <mergeCell ref="K6:K7"/>
    <mergeCell ref="J6:J7"/>
    <mergeCell ref="I6:I7"/>
    <mergeCell ref="H6:H7"/>
    <mergeCell ref="G6:G7"/>
    <mergeCell ref="F6:F7"/>
    <mergeCell ref="E6:E7"/>
    <mergeCell ref="D6:D7"/>
    <mergeCell ref="C6:C7"/>
  </mergeCells>
  <pageMargins left="1.0236220472440944" right="3.937007874015748E-2" top="0.55118110236220474" bottom="0.55118110236220474" header="0.31496062992125984" footer="0.31496062992125984"/>
  <pageSetup paperSize="5" scale="60" orientation="landscape" r:id="rId1"/>
  <headerFooter>
    <oddFooter>&amp;C&amp;A - &amp;D - Página &amp;P</oddFooter>
  </headerFooter>
  <rowBreaks count="1" manualBreakCount="1">
    <brk id="12" min="1" max="2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3:AI7"/>
  <sheetViews>
    <sheetView showGridLines="0" tabSelected="1" view="pageBreakPreview"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L9" sqref="L9"/>
    </sheetView>
  </sheetViews>
  <sheetFormatPr baseColWidth="10" defaultRowHeight="15" outlineLevelCol="1" x14ac:dyDescent="0.25"/>
  <cols>
    <col min="1" max="1" width="2" customWidth="1"/>
    <col min="2" max="2" width="5.28515625" bestFit="1" customWidth="1"/>
    <col min="3" max="4" width="3" bestFit="1" customWidth="1"/>
    <col min="5" max="5" width="3.28515625" bestFit="1" customWidth="1"/>
    <col min="6" max="6" width="5.42578125" customWidth="1"/>
    <col min="7" max="7" width="21" customWidth="1"/>
    <col min="8" max="8" width="14.7109375" customWidth="1"/>
    <col min="9" max="9" width="14.42578125" customWidth="1"/>
    <col min="10" max="10" width="5.28515625" bestFit="1" customWidth="1"/>
    <col min="11" max="11" width="20.85546875" customWidth="1"/>
    <col min="12" max="12" width="5.28515625" bestFit="1" customWidth="1"/>
    <col min="13" max="13" width="24" customWidth="1"/>
    <col min="14" max="14" width="5.28515625" bestFit="1" customWidth="1"/>
    <col min="15" max="15" width="5.7109375" hidden="1" customWidth="1" outlineLevel="1"/>
    <col min="16" max="16" width="8" bestFit="1" customWidth="1" collapsed="1"/>
    <col min="17" max="17" width="7.7109375" customWidth="1"/>
    <col min="18" max="18" width="8.42578125" customWidth="1"/>
    <col min="19" max="19" width="6.42578125" customWidth="1"/>
    <col min="20" max="20" width="25.42578125" customWidth="1"/>
    <col min="21" max="21" width="17.140625" customWidth="1"/>
    <col min="22" max="22" width="6.85546875" customWidth="1"/>
    <col min="23" max="23" width="17.28515625" customWidth="1"/>
    <col min="24" max="24" width="6.85546875" customWidth="1"/>
    <col min="25" max="25" width="14.7109375" customWidth="1"/>
    <col min="26" max="28" width="6.85546875" customWidth="1"/>
    <col min="29" max="29" width="14.42578125" customWidth="1"/>
    <col min="30" max="30" width="16.42578125" customWidth="1"/>
    <col min="31" max="31" width="14.140625" customWidth="1"/>
    <col min="32" max="32" width="11.42578125" customWidth="1"/>
    <col min="33" max="33" width="3.85546875" customWidth="1"/>
    <col min="34" max="34" width="33.28515625" hidden="1" customWidth="1"/>
    <col min="35" max="35" width="23.85546875" hidden="1" customWidth="1"/>
  </cols>
  <sheetData>
    <row r="3" spans="2:35" ht="12" customHeight="1" x14ac:dyDescent="0.2"/>
    <row r="4" spans="2:35" ht="53.25" customHeight="1" x14ac:dyDescent="0.25">
      <c r="B4" s="71" t="s">
        <v>165</v>
      </c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3"/>
    </row>
    <row r="5" spans="2:35" x14ac:dyDescent="0.25">
      <c r="B5" s="49" t="s">
        <v>137</v>
      </c>
      <c r="C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74" t="s">
        <v>155</v>
      </c>
      <c r="V5" s="74"/>
      <c r="W5" s="74"/>
      <c r="X5" s="74"/>
      <c r="Y5" s="74"/>
      <c r="Z5" s="74"/>
      <c r="AA5" s="74"/>
      <c r="AB5" s="75"/>
      <c r="AC5" s="48"/>
      <c r="AD5" s="48"/>
      <c r="AE5" s="48"/>
      <c r="AF5" s="48"/>
    </row>
    <row r="6" spans="2:35" ht="95.25" customHeight="1" x14ac:dyDescent="0.25">
      <c r="B6" s="46" t="s">
        <v>22</v>
      </c>
      <c r="C6" s="46" t="s">
        <v>0</v>
      </c>
      <c r="D6" s="46" t="s">
        <v>1</v>
      </c>
      <c r="E6" s="46" t="s">
        <v>2</v>
      </c>
      <c r="F6" s="46" t="s">
        <v>3</v>
      </c>
      <c r="G6" s="47" t="s">
        <v>4</v>
      </c>
      <c r="H6" s="47" t="s">
        <v>20</v>
      </c>
      <c r="I6" s="47" t="s">
        <v>123</v>
      </c>
      <c r="J6" s="46" t="s">
        <v>5</v>
      </c>
      <c r="K6" s="46" t="s">
        <v>133</v>
      </c>
      <c r="L6" s="46" t="s">
        <v>6</v>
      </c>
      <c r="M6" s="46" t="s">
        <v>134</v>
      </c>
      <c r="N6" s="46" t="s">
        <v>6</v>
      </c>
      <c r="O6" s="46" t="s">
        <v>138</v>
      </c>
      <c r="P6" s="46" t="s">
        <v>156</v>
      </c>
      <c r="Q6" s="46" t="s">
        <v>135</v>
      </c>
      <c r="R6" s="46" t="s">
        <v>21</v>
      </c>
      <c r="S6" s="46" t="s">
        <v>139</v>
      </c>
      <c r="T6" s="58" t="s">
        <v>9</v>
      </c>
      <c r="U6" s="58" t="s">
        <v>123</v>
      </c>
      <c r="V6" s="59" t="s">
        <v>5</v>
      </c>
      <c r="W6" s="59" t="s">
        <v>133</v>
      </c>
      <c r="X6" s="59" t="s">
        <v>6</v>
      </c>
      <c r="Y6" s="59" t="s">
        <v>134</v>
      </c>
      <c r="Z6" s="59" t="s">
        <v>6</v>
      </c>
      <c r="AA6" s="59" t="s">
        <v>138</v>
      </c>
      <c r="AB6" s="59" t="s">
        <v>135</v>
      </c>
      <c r="AC6" s="58" t="s">
        <v>13</v>
      </c>
      <c r="AD6" s="58" t="s">
        <v>14</v>
      </c>
      <c r="AE6" s="58" t="s">
        <v>15</v>
      </c>
      <c r="AF6" s="58" t="s">
        <v>16</v>
      </c>
      <c r="AG6" s="1"/>
      <c r="AH6" s="23" t="s">
        <v>79</v>
      </c>
      <c r="AI6" s="23" t="s">
        <v>80</v>
      </c>
    </row>
    <row r="7" spans="2:35" ht="100.5" x14ac:dyDescent="0.25">
      <c r="B7" s="52">
        <v>5</v>
      </c>
      <c r="C7" s="45" t="s">
        <v>102</v>
      </c>
      <c r="D7" s="45" t="s">
        <v>46</v>
      </c>
      <c r="E7" s="45" t="s">
        <v>108</v>
      </c>
      <c r="F7" s="45" t="s">
        <v>112</v>
      </c>
      <c r="G7" s="64" t="s">
        <v>158</v>
      </c>
      <c r="H7" s="64" t="s">
        <v>159</v>
      </c>
      <c r="I7" s="61" t="s">
        <v>151</v>
      </c>
      <c r="J7" s="55">
        <f>IF(I7="","",VLOOKUP(I7,Listas!$F$3:$G$7,2,FALSE))</f>
        <v>2</v>
      </c>
      <c r="K7" s="29" t="s">
        <v>142</v>
      </c>
      <c r="L7" s="55">
        <f>IF(K7="","",VLOOKUP(K7,Listas!$H$3:$J$7,3,FALSE))</f>
        <v>3</v>
      </c>
      <c r="M7" s="30" t="s">
        <v>145</v>
      </c>
      <c r="N7" s="55">
        <f>IF(M7="","",VLOOKUP(M7,Listas!$I$3:$J$7,2,FALSE))</f>
        <v>1</v>
      </c>
      <c r="O7" s="51">
        <f t="shared" ref="O7" si="0">IF(L7="","",MAX(L7,N7))</f>
        <v>3</v>
      </c>
      <c r="P7" s="56">
        <v>5</v>
      </c>
      <c r="Q7" s="50" t="str">
        <f t="shared" ref="Q7" si="1">IF(P7="","",IF(P7&lt;=4,"Riesgo Bajo",IF(P7&gt;=4.1,IF(P7&lt;=5,"Riesgo Medio",IF(P7&gt;=5.1,IF(P7&lt;=7,"Riesgo Alto",IF(P7&gt;=7.1%,"Riesgo Extremo","Error")))))))</f>
        <v>Riesgo Medio</v>
      </c>
      <c r="R7" s="62" t="s">
        <v>136</v>
      </c>
      <c r="S7" s="57" t="s">
        <v>160</v>
      </c>
      <c r="T7" s="61" t="s">
        <v>161</v>
      </c>
      <c r="U7" s="61" t="s">
        <v>150</v>
      </c>
      <c r="V7" s="55">
        <f>IF(U7="","",VLOOKUP(U7,Listas!$F$3:$G$7,2,FALSE))</f>
        <v>1</v>
      </c>
      <c r="W7" s="29" t="s">
        <v>141</v>
      </c>
      <c r="X7" s="55">
        <f>IF(W7="","",VLOOKUP(W7,Listas!$H$3:$J$7,3,FALSE))</f>
        <v>2</v>
      </c>
      <c r="Y7" s="30" t="s">
        <v>145</v>
      </c>
      <c r="Z7" s="55">
        <f>IF(Y7="","",VLOOKUP(Y7,Listas!$I$3:$J$7,2,FALSE))</f>
        <v>1</v>
      </c>
      <c r="AA7" s="56">
        <f t="shared" ref="AA7" si="2">IF(Z7="","",V7+V7)</f>
        <v>2</v>
      </c>
      <c r="AB7" s="50" t="str">
        <f t="shared" ref="AB7" si="3">IF(AA7="","",IF(AA7&lt;=4,"Riesgo Bajo",IF(AA7&gt;=4.1,IF(AA7&lt;=5,"Riesgo Medio",IF(AA7&gt;=5.1%,IF(AA7&lt;=7,"Riesgo Alto",IF(AA7&gt;=7.1%,"Riesgo Extremo","Error")))))))</f>
        <v>Riesgo Bajo</v>
      </c>
      <c r="AC7" s="63" t="s">
        <v>163</v>
      </c>
      <c r="AD7" s="63" t="s">
        <v>157</v>
      </c>
      <c r="AE7" s="60" t="s">
        <v>164</v>
      </c>
      <c r="AF7" s="60" t="s">
        <v>162</v>
      </c>
    </row>
  </sheetData>
  <mergeCells count="2">
    <mergeCell ref="B4:AF4"/>
    <mergeCell ref="U5:AB5"/>
  </mergeCells>
  <printOptions horizontalCentered="1"/>
  <pageMargins left="0.39370078740157483" right="0.39370078740157483" top="0.39370078740157483" bottom="0.19685039370078741" header="0" footer="0"/>
  <pageSetup scale="39" orientation="landscape" r:id="rId1"/>
  <headerFooter>
    <oddFooter>&amp;C&amp;A - &amp;D - Página &amp;P</oddFooter>
  </headerFooter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Listas!$L$3:$L$5</xm:f>
          </x14:formula1>
          <xm:sqref>R7</xm:sqref>
        </x14:dataValidation>
        <x14:dataValidation type="list" allowBlank="1" showInputMessage="1" showErrorMessage="1">
          <x14:formula1>
            <xm:f>Listas!$E$3:$E$10</xm:f>
          </x14:formula1>
          <xm:sqref>F7</xm:sqref>
        </x14:dataValidation>
        <x14:dataValidation type="list" allowBlank="1" showInputMessage="1" showErrorMessage="1">
          <x14:formula1>
            <xm:f>Listas!$D$3:$D$6</xm:f>
          </x14:formula1>
          <xm:sqref>E7</xm:sqref>
        </x14:dataValidation>
        <x14:dataValidation type="list" allowBlank="1" showInputMessage="1" showErrorMessage="1">
          <x14:formula1>
            <xm:f>Listas!$C$3:$C$4</xm:f>
          </x14:formula1>
          <xm:sqref>D7</xm:sqref>
        </x14:dataValidation>
        <x14:dataValidation type="list" allowBlank="1" showInputMessage="1" showErrorMessage="1">
          <x14:formula1>
            <xm:f>Listas!$B$3:$B$4</xm:f>
          </x14:formula1>
          <xm:sqref>C7</xm:sqref>
        </x14:dataValidation>
        <x14:dataValidation type="list" allowBlank="1" showInputMessage="1" showErrorMessage="1">
          <x14:formula1>
            <xm:f>Listas!$I$3:$I$7</xm:f>
          </x14:formula1>
          <xm:sqref>Y7 M7</xm:sqref>
        </x14:dataValidation>
        <x14:dataValidation type="list" allowBlank="1" showInputMessage="1" showErrorMessage="1">
          <x14:formula1>
            <xm:f>Listas!$H$3:$H$7</xm:f>
          </x14:formula1>
          <xm:sqref>W7 K7</xm:sqref>
        </x14:dataValidation>
        <x14:dataValidation type="list" allowBlank="1" showInputMessage="1" showErrorMessage="1">
          <x14:formula1>
            <xm:f>Listas!$F$3:$F$7</xm:f>
          </x14:formula1>
          <xm:sqref>U7 I7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10"/>
  <sheetViews>
    <sheetView workbookViewId="0">
      <selection activeCell="L2" sqref="L2"/>
    </sheetView>
  </sheetViews>
  <sheetFormatPr baseColWidth="10" defaultRowHeight="15" x14ac:dyDescent="0.25"/>
  <cols>
    <col min="1" max="1" width="3.140625" customWidth="1"/>
    <col min="2" max="2" width="9.7109375" bestFit="1" customWidth="1"/>
    <col min="3" max="3" width="7.85546875" bestFit="1" customWidth="1"/>
    <col min="4" max="4" width="12.28515625" bestFit="1" customWidth="1"/>
    <col min="5" max="5" width="15.28515625" bestFit="1" customWidth="1"/>
    <col min="6" max="6" width="26.85546875" customWidth="1"/>
    <col min="7" max="7" width="7.42578125" bestFit="1" customWidth="1"/>
    <col min="8" max="8" width="32.7109375" customWidth="1"/>
    <col min="9" max="9" width="21" bestFit="1" customWidth="1"/>
    <col min="12" max="12" width="27.42578125" customWidth="1"/>
    <col min="17" max="17" width="23" customWidth="1"/>
    <col min="18" max="18" width="5.42578125" bestFit="1" customWidth="1"/>
    <col min="22" max="22" width="12.140625" customWidth="1"/>
  </cols>
  <sheetData>
    <row r="2" spans="2:23" s="27" customFormat="1" ht="30" x14ac:dyDescent="0.25">
      <c r="B2" s="43" t="s">
        <v>101</v>
      </c>
      <c r="C2" s="44" t="s">
        <v>103</v>
      </c>
      <c r="D2" s="43" t="s">
        <v>104</v>
      </c>
      <c r="E2" s="44" t="s">
        <v>109</v>
      </c>
      <c r="F2" s="43" t="s">
        <v>117</v>
      </c>
      <c r="G2" s="43" t="s">
        <v>124</v>
      </c>
      <c r="H2" s="44" t="s">
        <v>125</v>
      </c>
      <c r="I2" s="44" t="s">
        <v>126</v>
      </c>
      <c r="J2" s="44" t="s">
        <v>124</v>
      </c>
      <c r="K2" s="44" t="s">
        <v>127</v>
      </c>
      <c r="L2" s="42" t="e">
        <f>+PROPER(#REF!)</f>
        <v>#REF!</v>
      </c>
      <c r="Q2" s="41" t="str">
        <f>IF(J4="","",IF(J4&lt;=80%,"Riesgo Bajo",IF(J4&gt;=80.1%,IF(J4&lt;=100%,"Riesgo Medio",IF(J4&gt;=100.1%,IF(J4&lt;=140%,"Riesgo Alto",IF(J4&gt;=140.1%,"Riesgo Extremo","Error")))))))</f>
        <v>Riesgo Extremo</v>
      </c>
      <c r="R2"/>
      <c r="S2" s="35" t="s">
        <v>128</v>
      </c>
      <c r="T2" s="35" t="s">
        <v>129</v>
      </c>
      <c r="U2" s="35" t="s">
        <v>130</v>
      </c>
      <c r="V2" s="35" t="s">
        <v>131</v>
      </c>
      <c r="W2" s="35" t="s">
        <v>132</v>
      </c>
    </row>
    <row r="3" spans="2:23" s="31" customFormat="1" ht="75" x14ac:dyDescent="0.25">
      <c r="B3" s="34" t="s">
        <v>18</v>
      </c>
      <c r="C3" s="31" t="s">
        <v>46</v>
      </c>
      <c r="D3" s="34" t="s">
        <v>105</v>
      </c>
      <c r="E3" s="31" t="s">
        <v>110</v>
      </c>
      <c r="F3" s="34" t="s">
        <v>150</v>
      </c>
      <c r="G3" s="53">
        <v>1</v>
      </c>
      <c r="H3" s="31" t="s">
        <v>140</v>
      </c>
      <c r="I3" s="31" t="s">
        <v>145</v>
      </c>
      <c r="J3" s="54">
        <v>1</v>
      </c>
      <c r="K3" s="31" t="s">
        <v>128</v>
      </c>
      <c r="L3" s="34" t="s">
        <v>27</v>
      </c>
      <c r="M3" s="27"/>
      <c r="N3" s="27"/>
      <c r="Q3"/>
      <c r="R3"/>
      <c r="S3" s="32">
        <v>0.2</v>
      </c>
      <c r="T3" s="33">
        <f>+S3+20%</f>
        <v>0.4</v>
      </c>
      <c r="U3" s="33">
        <f>+T3+20%</f>
        <v>0.60000000000000009</v>
      </c>
      <c r="V3" s="33">
        <f>+U3+20%</f>
        <v>0.8</v>
      </c>
      <c r="W3" s="33">
        <f>+V3+20%</f>
        <v>1</v>
      </c>
    </row>
    <row r="4" spans="2:23" s="31" customFormat="1" ht="75" x14ac:dyDescent="0.25">
      <c r="B4" s="34" t="s">
        <v>102</v>
      </c>
      <c r="C4" s="31" t="s">
        <v>19</v>
      </c>
      <c r="D4" s="34" t="s">
        <v>106</v>
      </c>
      <c r="E4" s="31" t="s">
        <v>111</v>
      </c>
      <c r="F4" s="34" t="s">
        <v>151</v>
      </c>
      <c r="G4" s="53">
        <v>2</v>
      </c>
      <c r="H4" s="31" t="s">
        <v>141</v>
      </c>
      <c r="I4" s="31" t="s">
        <v>146</v>
      </c>
      <c r="J4" s="54">
        <v>2</v>
      </c>
      <c r="K4" s="31" t="s">
        <v>129</v>
      </c>
      <c r="L4" s="34" t="s">
        <v>29</v>
      </c>
      <c r="M4" s="27"/>
      <c r="N4" s="27"/>
      <c r="Q4" s="36" t="s">
        <v>118</v>
      </c>
      <c r="R4" s="28">
        <v>0.2</v>
      </c>
      <c r="S4" s="37">
        <f t="shared" ref="S4:W8" si="0">+$S3+R$4</f>
        <v>0.4</v>
      </c>
      <c r="T4" s="37">
        <f t="shared" si="0"/>
        <v>0.60000000000000009</v>
      </c>
      <c r="U4" s="37">
        <f t="shared" si="0"/>
        <v>0.8</v>
      </c>
      <c r="V4" s="38">
        <f t="shared" si="0"/>
        <v>1</v>
      </c>
      <c r="W4" s="39">
        <f t="shared" si="0"/>
        <v>1.2</v>
      </c>
    </row>
    <row r="5" spans="2:23" s="31" customFormat="1" ht="60" x14ac:dyDescent="0.25">
      <c r="D5" s="34" t="s">
        <v>107</v>
      </c>
      <c r="E5" s="31" t="s">
        <v>112</v>
      </c>
      <c r="F5" s="34" t="s">
        <v>152</v>
      </c>
      <c r="G5" s="53">
        <v>3</v>
      </c>
      <c r="H5" s="31" t="s">
        <v>142</v>
      </c>
      <c r="I5" s="31" t="s">
        <v>147</v>
      </c>
      <c r="J5" s="54">
        <v>3</v>
      </c>
      <c r="K5" s="31" t="s">
        <v>130</v>
      </c>
      <c r="L5" s="34" t="s">
        <v>136</v>
      </c>
      <c r="Q5" s="36" t="s">
        <v>119</v>
      </c>
      <c r="R5" s="28">
        <v>0.4</v>
      </c>
      <c r="S5" s="37">
        <f t="shared" si="0"/>
        <v>0.60000000000000009</v>
      </c>
      <c r="T5" s="37">
        <f t="shared" si="0"/>
        <v>0.8</v>
      </c>
      <c r="U5" s="38">
        <f t="shared" si="0"/>
        <v>1</v>
      </c>
      <c r="V5" s="39">
        <f t="shared" si="0"/>
        <v>1.2000000000000002</v>
      </c>
      <c r="W5" s="39">
        <f t="shared" si="0"/>
        <v>1.4</v>
      </c>
    </row>
    <row r="6" spans="2:23" s="31" customFormat="1" ht="60" x14ac:dyDescent="0.25">
      <c r="D6" s="34" t="s">
        <v>108</v>
      </c>
      <c r="E6" s="31" t="s">
        <v>58</v>
      </c>
      <c r="F6" s="34" t="s">
        <v>153</v>
      </c>
      <c r="G6" s="53">
        <v>4</v>
      </c>
      <c r="H6" s="31" t="s">
        <v>143</v>
      </c>
      <c r="I6" s="31" t="s">
        <v>148</v>
      </c>
      <c r="J6" s="54">
        <v>4</v>
      </c>
      <c r="K6" s="31" t="s">
        <v>131</v>
      </c>
      <c r="L6" s="34"/>
      <c r="Q6" s="36" t="s">
        <v>120</v>
      </c>
      <c r="R6" s="28">
        <v>0.60000000000000009</v>
      </c>
      <c r="S6" s="37">
        <f t="shared" si="0"/>
        <v>0.8</v>
      </c>
      <c r="T6" s="38">
        <f t="shared" si="0"/>
        <v>1</v>
      </c>
      <c r="U6" s="39">
        <f t="shared" si="0"/>
        <v>1.2000000000000002</v>
      </c>
      <c r="V6" s="39">
        <f t="shared" si="0"/>
        <v>1.4000000000000001</v>
      </c>
      <c r="W6" s="40">
        <f t="shared" si="0"/>
        <v>1.6</v>
      </c>
    </row>
    <row r="7" spans="2:23" s="31" customFormat="1" ht="60" x14ac:dyDescent="0.25">
      <c r="E7" s="31" t="s">
        <v>113</v>
      </c>
      <c r="F7" s="34" t="s">
        <v>154</v>
      </c>
      <c r="G7" s="53">
        <v>5</v>
      </c>
      <c r="H7" s="31" t="s">
        <v>144</v>
      </c>
      <c r="I7" s="31" t="s">
        <v>149</v>
      </c>
      <c r="J7" s="54">
        <v>5</v>
      </c>
      <c r="K7" s="31" t="s">
        <v>132</v>
      </c>
      <c r="L7" s="34"/>
      <c r="Q7" s="36" t="s">
        <v>121</v>
      </c>
      <c r="R7" s="28">
        <v>0.8</v>
      </c>
      <c r="S7" s="38">
        <f t="shared" si="0"/>
        <v>1</v>
      </c>
      <c r="T7" s="39">
        <f t="shared" si="0"/>
        <v>1.2000000000000002</v>
      </c>
      <c r="U7" s="39">
        <f t="shared" si="0"/>
        <v>1.4000000000000001</v>
      </c>
      <c r="V7" s="40">
        <f t="shared" si="0"/>
        <v>1.6</v>
      </c>
      <c r="W7" s="40">
        <f t="shared" si="0"/>
        <v>1.8</v>
      </c>
    </row>
    <row r="8" spans="2:23" s="31" customFormat="1" ht="45" x14ac:dyDescent="0.25">
      <c r="E8" s="31" t="s">
        <v>114</v>
      </c>
      <c r="Q8" s="36" t="s">
        <v>122</v>
      </c>
      <c r="R8" s="28">
        <v>1</v>
      </c>
      <c r="S8" s="39">
        <f t="shared" si="0"/>
        <v>1.2</v>
      </c>
      <c r="T8" s="39">
        <f t="shared" si="0"/>
        <v>1.4</v>
      </c>
      <c r="U8" s="40">
        <f t="shared" si="0"/>
        <v>1.6</v>
      </c>
      <c r="V8" s="40">
        <f t="shared" si="0"/>
        <v>1.8</v>
      </c>
      <c r="W8" s="40">
        <f t="shared" si="0"/>
        <v>2</v>
      </c>
    </row>
    <row r="9" spans="2:23" s="31" customFormat="1" ht="32.1" x14ac:dyDescent="0.2">
      <c r="E9" s="31" t="s">
        <v>115</v>
      </c>
    </row>
    <row r="10" spans="2:23" s="31" customFormat="1" ht="30" x14ac:dyDescent="0.25">
      <c r="E10" s="31" t="s">
        <v>116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6</vt:i4>
      </vt:variant>
    </vt:vector>
  </HeadingPairs>
  <TitlesOfParts>
    <vt:vector size="10" baseType="lpstr">
      <vt:lpstr>Matriz de Riesgos Bienes</vt:lpstr>
      <vt:lpstr>GUIA</vt:lpstr>
      <vt:lpstr>Matriz de Riesgos </vt:lpstr>
      <vt:lpstr>Listas</vt:lpstr>
      <vt:lpstr>GUIA!Área_de_impresión</vt:lpstr>
      <vt:lpstr>'Matriz de Riesgos '!Área_de_impresión</vt:lpstr>
      <vt:lpstr>'Matriz de Riesgos Bienes'!Área_de_impresión</vt:lpstr>
      <vt:lpstr>GUIA!Títulos_a_imprimir</vt:lpstr>
      <vt:lpstr>'Matriz de Riesgos '!Títulos_a_imprimir</vt:lpstr>
      <vt:lpstr>'Matriz de Riesgos Bienes'!Títulos_a_imprimir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Elkin Yesid Rojas Gonzalez</dc:creator>
  <cp:lastModifiedBy>German Jurado</cp:lastModifiedBy>
  <cp:lastPrinted>2019-11-28T15:01:55Z</cp:lastPrinted>
  <dcterms:created xsi:type="dcterms:W3CDTF">2014-02-03T22:30:24Z</dcterms:created>
  <dcterms:modified xsi:type="dcterms:W3CDTF">2020-11-09T19:48:31Z</dcterms:modified>
</cp:coreProperties>
</file>