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70308e9d07174e/Documentos/Parques Nacionales/2- 2026/8- PNN Sanquianga/2- Raciones de Campaña/Documentos del Proceso/"/>
    </mc:Choice>
  </mc:AlternateContent>
  <xr:revisionPtr revIDLastSave="14" documentId="13_ncr:1_{065AA6BE-FCE1-45CC-A621-8475241C9D8D}" xr6:coauthVersionLast="47" xr6:coauthVersionMax="47" xr10:uidLastSave="{76952458-7BA3-4A09-A715-71DC64AF51C2}"/>
  <bookViews>
    <workbookView xWindow="-108" yWindow="-108" windowWidth="23256" windowHeight="12456" xr2:uid="{2BA50576-02E3-40C1-921D-9DCCD76718CC}"/>
  </bookViews>
  <sheets>
    <sheet name="PRECIO DE REFERENCIA" sheetId="5" r:id="rId1"/>
  </sheets>
  <definedNames>
    <definedName name="_xlnm._FilterDatabase" localSheetId="0" hidden="1">'PRECIO DE REFERENCIA'!$A$2:$O$23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5" l="1"/>
  <c r="Q46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H28" i="5"/>
  <c r="I28" i="5"/>
  <c r="J28" i="5"/>
  <c r="K28" i="5"/>
  <c r="L28" i="5" s="1"/>
  <c r="M28" i="5" s="1"/>
  <c r="H29" i="5"/>
  <c r="I29" i="5"/>
  <c r="J29" i="5"/>
  <c r="K29" i="5"/>
  <c r="L29" i="5" s="1"/>
  <c r="M29" i="5" s="1"/>
  <c r="H30" i="5"/>
  <c r="I30" i="5"/>
  <c r="J30" i="5"/>
  <c r="K30" i="5"/>
  <c r="H31" i="5"/>
  <c r="I31" i="5"/>
  <c r="J31" i="5"/>
  <c r="K31" i="5"/>
  <c r="L31" i="5" s="1"/>
  <c r="M31" i="5" s="1"/>
  <c r="H32" i="5"/>
  <c r="I32" i="5"/>
  <c r="J32" i="5"/>
  <c r="K32" i="5"/>
  <c r="H33" i="5"/>
  <c r="I33" i="5"/>
  <c r="J33" i="5"/>
  <c r="K33" i="5"/>
  <c r="L33" i="5" s="1"/>
  <c r="M33" i="5" s="1"/>
  <c r="H34" i="5"/>
  <c r="I34" i="5"/>
  <c r="J34" i="5"/>
  <c r="K34" i="5"/>
  <c r="H35" i="5"/>
  <c r="I35" i="5"/>
  <c r="J35" i="5"/>
  <c r="K35" i="5"/>
  <c r="H36" i="5"/>
  <c r="I36" i="5"/>
  <c r="J36" i="5"/>
  <c r="K36" i="5"/>
  <c r="H37" i="5"/>
  <c r="I37" i="5"/>
  <c r="J37" i="5"/>
  <c r="K37" i="5"/>
  <c r="H38" i="5"/>
  <c r="I38" i="5"/>
  <c r="J38" i="5"/>
  <c r="K38" i="5"/>
  <c r="H39" i="5"/>
  <c r="I39" i="5"/>
  <c r="J39" i="5"/>
  <c r="K39" i="5"/>
  <c r="H40" i="5"/>
  <c r="I40" i="5"/>
  <c r="J40" i="5"/>
  <c r="K40" i="5"/>
  <c r="H41" i="5"/>
  <c r="I41" i="5"/>
  <c r="J41" i="5"/>
  <c r="K41" i="5"/>
  <c r="L41" i="5" s="1"/>
  <c r="M41" i="5" s="1"/>
  <c r="H42" i="5"/>
  <c r="I42" i="5"/>
  <c r="J42" i="5"/>
  <c r="K42" i="5"/>
  <c r="H43" i="5"/>
  <c r="I43" i="5"/>
  <c r="J43" i="5"/>
  <c r="K43" i="5"/>
  <c r="H44" i="5"/>
  <c r="I44" i="5"/>
  <c r="J44" i="5"/>
  <c r="K44" i="5"/>
  <c r="H45" i="5"/>
  <c r="I45" i="5"/>
  <c r="J45" i="5"/>
  <c r="K45" i="5"/>
  <c r="H46" i="5"/>
  <c r="I46" i="5"/>
  <c r="J46" i="5"/>
  <c r="K46" i="5"/>
  <c r="H24" i="5"/>
  <c r="I24" i="5"/>
  <c r="J24" i="5"/>
  <c r="K24" i="5"/>
  <c r="H25" i="5"/>
  <c r="I25" i="5"/>
  <c r="J25" i="5"/>
  <c r="K25" i="5"/>
  <c r="H26" i="5"/>
  <c r="I26" i="5"/>
  <c r="J26" i="5"/>
  <c r="K26" i="5"/>
  <c r="H27" i="5"/>
  <c r="I27" i="5"/>
  <c r="J27" i="5"/>
  <c r="K27" i="5"/>
  <c r="Q47" i="5" l="1"/>
  <c r="O31" i="5"/>
  <c r="O28" i="5"/>
  <c r="O41" i="5"/>
  <c r="O33" i="5"/>
  <c r="O29" i="5"/>
  <c r="L39" i="5"/>
  <c r="M39" i="5" s="1"/>
  <c r="O39" i="5" s="1"/>
  <c r="L45" i="5"/>
  <c r="M45" i="5" s="1"/>
  <c r="O45" i="5" s="1"/>
  <c r="L43" i="5"/>
  <c r="M43" i="5" s="1"/>
  <c r="O43" i="5" s="1"/>
  <c r="L42" i="5"/>
  <c r="M42" i="5" s="1"/>
  <c r="O42" i="5" s="1"/>
  <c r="L40" i="5"/>
  <c r="M40" i="5" s="1"/>
  <c r="O40" i="5" s="1"/>
  <c r="L37" i="5"/>
  <c r="M37" i="5" s="1"/>
  <c r="O37" i="5" s="1"/>
  <c r="L35" i="5"/>
  <c r="M35" i="5" s="1"/>
  <c r="O35" i="5" s="1"/>
  <c r="L34" i="5"/>
  <c r="M34" i="5" s="1"/>
  <c r="O34" i="5" s="1"/>
  <c r="L44" i="5"/>
  <c r="M44" i="5" s="1"/>
  <c r="O44" i="5" s="1"/>
  <c r="L36" i="5"/>
  <c r="M36" i="5" s="1"/>
  <c r="O36" i="5" s="1"/>
  <c r="L32" i="5"/>
  <c r="M32" i="5" s="1"/>
  <c r="O32" i="5" s="1"/>
  <c r="L46" i="5"/>
  <c r="M46" i="5" s="1"/>
  <c r="O46" i="5" s="1"/>
  <c r="L38" i="5"/>
  <c r="M38" i="5" s="1"/>
  <c r="O38" i="5" s="1"/>
  <c r="L30" i="5"/>
  <c r="M30" i="5" s="1"/>
  <c r="O30" i="5" s="1"/>
  <c r="L26" i="5"/>
  <c r="M26" i="5" s="1"/>
  <c r="O26" i="5" s="1"/>
  <c r="L24" i="5"/>
  <c r="M24" i="5" s="1"/>
  <c r="O24" i="5" s="1"/>
  <c r="L25" i="5"/>
  <c r="M25" i="5" s="1"/>
  <c r="O25" i="5" s="1"/>
  <c r="L27" i="5"/>
  <c r="M27" i="5" s="1"/>
  <c r="O27" i="5" s="1"/>
  <c r="H22" i="5" l="1"/>
  <c r="H23" i="5"/>
  <c r="K21" i="5"/>
  <c r="H21" i="5"/>
  <c r="I21" i="5"/>
  <c r="J21" i="5"/>
  <c r="J23" i="5"/>
  <c r="K23" i="5"/>
  <c r="I23" i="5" l="1"/>
  <c r="L23" i="5" s="1"/>
  <c r="M23" i="5" s="1"/>
  <c r="O23" i="5" s="1"/>
  <c r="K22" i="5"/>
  <c r="J22" i="5"/>
  <c r="I22" i="5"/>
  <c r="L21" i="5"/>
  <c r="M21" i="5" s="1"/>
  <c r="O21" i="5" l="1"/>
  <c r="L22" i="5"/>
  <c r="M22" i="5" s="1"/>
  <c r="O22" i="5" l="1"/>
  <c r="H5" i="5"/>
  <c r="I5" i="5"/>
  <c r="J5" i="5"/>
  <c r="K5" i="5"/>
  <c r="H6" i="5"/>
  <c r="I6" i="5"/>
  <c r="J6" i="5"/>
  <c r="K6" i="5"/>
  <c r="H7" i="5"/>
  <c r="I7" i="5"/>
  <c r="J7" i="5"/>
  <c r="K7" i="5"/>
  <c r="H8" i="5"/>
  <c r="I8" i="5"/>
  <c r="J8" i="5"/>
  <c r="K8" i="5"/>
  <c r="H9" i="5"/>
  <c r="I9" i="5"/>
  <c r="J9" i="5"/>
  <c r="K9" i="5"/>
  <c r="H10" i="5"/>
  <c r="I10" i="5"/>
  <c r="J10" i="5"/>
  <c r="K10" i="5"/>
  <c r="H11" i="5"/>
  <c r="I11" i="5"/>
  <c r="J11" i="5"/>
  <c r="K11" i="5"/>
  <c r="H12" i="5"/>
  <c r="I12" i="5"/>
  <c r="J12" i="5"/>
  <c r="K12" i="5"/>
  <c r="H13" i="5"/>
  <c r="I13" i="5"/>
  <c r="J13" i="5"/>
  <c r="K13" i="5"/>
  <c r="H14" i="5"/>
  <c r="I14" i="5"/>
  <c r="J14" i="5"/>
  <c r="K14" i="5"/>
  <c r="H15" i="5"/>
  <c r="I15" i="5"/>
  <c r="J15" i="5"/>
  <c r="K15" i="5"/>
  <c r="H16" i="5"/>
  <c r="I16" i="5"/>
  <c r="J16" i="5"/>
  <c r="K16" i="5"/>
  <c r="H17" i="5"/>
  <c r="I17" i="5"/>
  <c r="J17" i="5"/>
  <c r="K17" i="5"/>
  <c r="H18" i="5"/>
  <c r="I18" i="5"/>
  <c r="J18" i="5"/>
  <c r="K18" i="5"/>
  <c r="H19" i="5"/>
  <c r="I19" i="5"/>
  <c r="J19" i="5"/>
  <c r="K19" i="5"/>
  <c r="H20" i="5"/>
  <c r="I20" i="5"/>
  <c r="J20" i="5"/>
  <c r="K20" i="5"/>
  <c r="K4" i="5"/>
  <c r="J4" i="5"/>
  <c r="I4" i="5"/>
  <c r="H4" i="5"/>
  <c r="L13" i="5" l="1"/>
  <c r="M13" i="5" s="1"/>
  <c r="L17" i="5"/>
  <c r="L6" i="5"/>
  <c r="M6" i="5" s="1"/>
  <c r="L8" i="5"/>
  <c r="M8" i="5" s="1"/>
  <c r="L5" i="5"/>
  <c r="L15" i="5"/>
  <c r="L9" i="5"/>
  <c r="L12" i="5"/>
  <c r="L16" i="5"/>
  <c r="L14" i="5"/>
  <c r="M14" i="5" s="1"/>
  <c r="L11" i="5"/>
  <c r="L10" i="5"/>
  <c r="M10" i="5" s="1"/>
  <c r="L7" i="5"/>
  <c r="L20" i="5"/>
  <c r="L19" i="5"/>
  <c r="M19" i="5" s="1"/>
  <c r="L18" i="5"/>
  <c r="M15" i="5" l="1"/>
  <c r="M12" i="5"/>
  <c r="O12" i="5" s="1"/>
  <c r="M18" i="5"/>
  <c r="M17" i="5"/>
  <c r="O17" i="5" s="1"/>
  <c r="M5" i="5"/>
  <c r="M11" i="5"/>
  <c r="M7" i="5"/>
  <c r="O7" i="5" s="1"/>
  <c r="O6" i="5"/>
  <c r="O8" i="5"/>
  <c r="O10" i="5"/>
  <c r="O13" i="5"/>
  <c r="M16" i="5"/>
  <c r="O16" i="5" s="1"/>
  <c r="M20" i="5"/>
  <c r="O20" i="5" s="1"/>
  <c r="M9" i="5"/>
  <c r="O19" i="5"/>
  <c r="O14" i="5"/>
  <c r="O5" i="5" l="1"/>
  <c r="O15" i="5"/>
  <c r="O18" i="5"/>
  <c r="O11" i="5"/>
  <c r="O9" i="5"/>
  <c r="L4" i="5" l="1"/>
  <c r="M4" i="5" s="1"/>
  <c r="O4" i="5" l="1"/>
</calcChain>
</file>

<file path=xl/sharedStrings.xml><?xml version="1.0" encoding="utf-8"?>
<sst xmlns="http://schemas.openxmlformats.org/spreadsheetml/2006/main" count="108" uniqueCount="71">
  <si>
    <t>ITEM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</si>
  <si>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</si>
  <si>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</si>
  <si>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</si>
  <si>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</si>
  <si>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METRICA UTILIZADA </t>
  </si>
  <si>
    <t>CANTIDAD</t>
  </si>
  <si>
    <t>UNIDAD DE MEDIDA</t>
  </si>
  <si>
    <t>DESCRIPCIÓN</t>
  </si>
  <si>
    <t>VALOR TOTAL UNITARIO INCLUIDO IVA</t>
  </si>
  <si>
    <t xml:space="preserve">COEFICIENTE 
DE VARIACION </t>
  </si>
  <si>
    <t xml:space="preserve">ANEXO - ESTUDIO DE COTIZACIÓNES (PRECIO DE REFERENCIA) </t>
  </si>
  <si>
    <t xml:space="preserve">PRECIO DE REFERENCIA UNITARIO INCLUIDO IVA Y DEMAS </t>
  </si>
  <si>
    <t>MAR ANTIGUO CENTRO DE BUCEO</t>
  </si>
  <si>
    <t>Up Down Safety Y Security S A S</t>
  </si>
  <si>
    <t>UN</t>
  </si>
  <si>
    <t>PAQ X 4</t>
  </si>
  <si>
    <t>PAQ X 36</t>
  </si>
  <si>
    <t>PAQ X 48</t>
  </si>
  <si>
    <t>PAQ X 6</t>
  </si>
  <si>
    <t>PAQ X 3</t>
  </si>
  <si>
    <t>PAQ X 12</t>
  </si>
  <si>
    <t>PAQ X 10</t>
  </si>
  <si>
    <t>PAQ X 100</t>
  </si>
  <si>
    <t>KTPL SAS</t>
  </si>
  <si>
    <t>CANTIDADES REQUERIDAS POR EL PNN SANQUIANGA</t>
  </si>
  <si>
    <t>PRECIO DE REFERENCIA TOTAL</t>
  </si>
  <si>
    <t>VALOR TOTAL PRECIO DE REFERENCIA</t>
  </si>
  <si>
    <t>Atún lomitos x 175 gr presentación en lata abre fácil, de calidad y marca reconocida</t>
  </si>
  <si>
    <t xml:space="preserve">Ensalada de atún con vegetales y maíz en lata x 160 gr., de calidad y marca reconocida </t>
  </si>
  <si>
    <t>Embutido en bloque - jamoneta en lata x 180 gr., de calidad y marca reconocida</t>
  </si>
  <si>
    <t>Embutido en bloque - jamoneta en lata x 375 gr, de calidad y marca reconocida.</t>
  </si>
  <si>
    <t>Salchicha de pollo en lata x 150 gr., de calidad y marca reconocida</t>
  </si>
  <si>
    <t>Pescado conservado en salsa de tomate- sardina lata x 425 gr., de calidad y marca reconocida.</t>
  </si>
  <si>
    <t>Pollo con champiñones en lata x 180 gr., de calidad y marca reconocida</t>
  </si>
  <si>
    <t>Albóndiga en salsa en lata x 162 g x 5 unidades. de calidad y marca reconocida</t>
  </si>
  <si>
    <t>Frijol en lata x 580 gr., de calidad y marca reconocida</t>
  </si>
  <si>
    <t>Arvejas en lata x 300 gr., de calidad y marca reconocida</t>
  </si>
  <si>
    <t>Arvejas con zanahoria en lata x 300 gr., de calidad y marca reconocida</t>
  </si>
  <si>
    <t>Maíz tierno en lata x 248 gr., de calidad y marca reconocida</t>
  </si>
  <si>
    <t>Arroz blanco x 500 gr., de calidad y marca reconocida</t>
  </si>
  <si>
    <t>Azúcar morena x 500 gr., de calidad y marca reconocida</t>
  </si>
  <si>
    <t>Leche entera en polvo x 900 gr., de calidad y marca reconocida</t>
  </si>
  <si>
    <t>Aceite de cocina x galón 3000 ml., de calidad y marca reconocida</t>
  </si>
  <si>
    <t>Frijol bolsa x 500 gr., de calidad y marca reconocida</t>
  </si>
  <si>
    <t>Lenteja bolsa x 500 gr., de calidad y marca reconocida</t>
  </si>
  <si>
    <t>Frijol blanquillo bolsa x 500 gr., de calidad y marca reconocida</t>
  </si>
  <si>
    <t>Pasta clásica - spaghetti x 500 gr., de calidad y marca reconocida</t>
  </si>
  <si>
    <t>Pasta tornillo verduras x 500 gr., de calidad y marca reconocida</t>
  </si>
  <si>
    <t>panela redonda x 4 unidades 125 gr., de calidad y marca reconocida</t>
  </si>
  <si>
    <t>Avena en hojuelas x 500 gr., de calidad y marca reconocida</t>
  </si>
  <si>
    <t>Canela en astilla x 11 gr., de calidad y marca reconocida</t>
  </si>
  <si>
    <t>Clavos de olor x 9 gr., de calidad y marca reconocida</t>
  </si>
  <si>
    <t>Café granulado instantáneo x 170 gr., de calidad y marca reconocida</t>
  </si>
  <si>
    <t>Café tostado y molido 100% colombiano, tostion media, presentación paquete x 500 gr, de calidad y marca reconocida</t>
  </si>
  <si>
    <t>Chocolate en pasta sin azúcar con clavos y canela x 500 gr., de calidad y marca reconocida</t>
  </si>
  <si>
    <t>Sal x 500 gr., de calidad y marca reconocida</t>
  </si>
  <si>
    <t>Salsa de tomate 1000 gr., de calidad y marca reconocida</t>
  </si>
  <si>
    <t>Bebida maltosa no alcohólica a base de malta, se elabora a base de agua, azúcar, malta de cebada, gas carbónico, colorante artificial (color caramelo), presentación x 1 lt.,. de calidad y marca reconocida</t>
  </si>
  <si>
    <t>Mermelada de frutas de calidad x frasco x 100g (sabor fresa, piña y mora) de calidad y marca reconocida</t>
  </si>
  <si>
    <t>Bocadillos veleños x 36 unidades de calidad y marca reconocida</t>
  </si>
  <si>
    <t>Chocolatinas - chocolate con leche (caja de 48 unidades de 12 gramos cada una) de calidad y marca reconocida</t>
  </si>
  <si>
    <t>Barras de cereal x 24 gr paquete x 6 unidades de calidad y marca reconocida</t>
  </si>
  <si>
    <t>Galleta semidulces paquete x 3 tacos con vitaminas, hie-rro y acido folico de calidad y marca reconocida</t>
  </si>
  <si>
    <t>Galleta de soda paquete x 4 tacos de calidad y marca reconocida</t>
  </si>
  <si>
    <t>Galletas integrales en sobre individuales paquete x 12 unidades de calidad y marca reconocida</t>
  </si>
  <si>
    <t>Bebida liquida  hidratante de frutas naturales x500 ml - paca x 12 de calidad y marca reconocida</t>
  </si>
  <si>
    <t>Refresco en polvo hidrante x 500g (frutos rojos, mandarina, tropical) de calidad y marca reconocida</t>
  </si>
  <si>
    <t>Mani tostado con sal x 125 gr de calidad y marca reconocida</t>
  </si>
  <si>
    <t>Tabletas purificadoras de agua x 10 pastillas de calidad y marca reconocida</t>
  </si>
  <si>
    <t>Crema no láctea instantánea para café paq x 100 sobres(4gr) de calidad y marca reconocida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</si>
</sst>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.00_-;\-&quot;$&quot;\ * #,##0.00_-;_-&quot;$&quot;\ * &quot;-&quot;??_-;_-@_-"/>
    <numFmt numFmtId="166" formatCode="_(* #,##0.00_);_(* \(#,##0.00\);_(* &quot;-&quot;??_);_(@_)"/>
    <numFmt numFmtId="167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CB2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</cellStyleXfs>
  <cellXfs count="3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67" fontId="3" fillId="9" borderId="1" xfId="2" applyNumberFormat="1" applyFont="1" applyFill="1" applyBorder="1" applyAlignment="1" applyProtection="1">
      <alignment horizontal="center" vertical="center" wrapText="1"/>
    </xf>
    <xf numFmtId="167" fontId="3" fillId="9" borderId="1" xfId="1" applyNumberFormat="1" applyFont="1" applyFill="1" applyBorder="1" applyAlignment="1" applyProtection="1">
      <alignment horizontal="center" vertical="center" wrapText="1"/>
    </xf>
    <xf numFmtId="9" fontId="3" fillId="9" borderId="1" xfId="3" applyFont="1" applyFill="1" applyBorder="1" applyAlignment="1" applyProtection="1">
      <alignment horizontal="center" vertical="center" wrapText="1"/>
    </xf>
    <xf numFmtId="167" fontId="3" fillId="5" borderId="1" xfId="2" applyNumberFormat="1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64" fontId="3" fillId="9" borderId="1" xfId="2" applyNumberFormat="1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7" fontId="6" fillId="5" borderId="1" xfId="0" applyNumberFormat="1" applyFont="1" applyFill="1" applyBorder="1" applyAlignment="1">
      <alignment horizontal="center" vertical="center" wrapText="1"/>
    </xf>
    <xf numFmtId="167" fontId="6" fillId="5" borderId="1" xfId="2" applyNumberFormat="1" applyFont="1" applyFill="1" applyBorder="1" applyAlignment="1" applyProtection="1">
      <alignment horizontal="center" vertical="center" wrapText="1"/>
    </xf>
    <xf numFmtId="167" fontId="2" fillId="0" borderId="0" xfId="0" applyNumberFormat="1" applyFont="1" applyAlignment="1">
      <alignment wrapText="1"/>
    </xf>
    <xf numFmtId="0" fontId="3" fillId="5" borderId="1" xfId="2" applyNumberFormat="1" applyFont="1" applyFill="1" applyBorder="1" applyAlignment="1" applyProtection="1">
      <alignment horizontal="center" vertical="center" wrapText="1"/>
    </xf>
    <xf numFmtId="0" fontId="7" fillId="10" borderId="4" xfId="0" applyFont="1" applyFill="1" applyBorder="1" applyAlignment="1">
      <alignment vertical="center" wrapText="1"/>
    </xf>
    <xf numFmtId="0" fontId="7" fillId="10" borderId="5" xfId="0" applyFont="1" applyFill="1" applyBorder="1" applyAlignment="1">
      <alignment vertical="center" wrapText="1"/>
    </xf>
    <xf numFmtId="0" fontId="7" fillId="10" borderId="6" xfId="0" applyFont="1" applyFill="1" applyBorder="1" applyAlignment="1">
      <alignment vertical="center" wrapText="1"/>
    </xf>
    <xf numFmtId="0" fontId="7" fillId="10" borderId="7" xfId="0" applyFont="1" applyFill="1" applyBorder="1" applyAlignment="1">
      <alignment vertical="center" wrapText="1"/>
    </xf>
    <xf numFmtId="0" fontId="7" fillId="10" borderId="8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7" fontId="6" fillId="5" borderId="1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5">
    <cellStyle name="BodyStyle" xfId="4" xr:uid="{F1F3D045-B693-4516-8A16-04E08A4DAD3F}"/>
    <cellStyle name="Millares 2" xfId="1" xr:uid="{9F9C1794-FE5E-4C72-9C2D-59C6A477913A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CB2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Q49"/>
  <sheetViews>
    <sheetView tabSelected="1" topLeftCell="F1" zoomScale="90" zoomScaleNormal="90" workbookViewId="0">
      <pane ySplit="1" topLeftCell="A2" activePane="bottomLeft" state="frozen"/>
      <selection pane="bottomLeft" activeCell="R2" sqref="R2"/>
    </sheetView>
  </sheetViews>
  <sheetFormatPr baseColWidth="10" defaultColWidth="13.6640625" defaultRowHeight="12.6" x14ac:dyDescent="0.2"/>
  <cols>
    <col min="1" max="1" width="15" style="1" customWidth="1"/>
    <col min="2" max="2" width="73.33203125" style="1" customWidth="1"/>
    <col min="3" max="3" width="10.44140625" style="2" bestFit="1" customWidth="1"/>
    <col min="4" max="4" width="13" style="2" customWidth="1"/>
    <col min="5" max="7" width="16.33203125" style="1" customWidth="1"/>
    <col min="8" max="8" width="9.6640625" style="1" customWidth="1"/>
    <col min="9" max="9" width="14.44140625" style="1" customWidth="1"/>
    <col min="10" max="10" width="11.33203125" style="1" customWidth="1"/>
    <col min="11" max="11" width="13.6640625" style="1" customWidth="1"/>
    <col min="12" max="12" width="14.77734375" style="1" customWidth="1"/>
    <col min="13" max="14" width="22" style="1" customWidth="1"/>
    <col min="15" max="15" width="15.44140625" style="1" customWidth="1"/>
    <col min="16" max="17" width="22" style="1" customWidth="1"/>
    <col min="18" max="16384" width="13.6640625" style="1"/>
  </cols>
  <sheetData>
    <row r="1" spans="1:17" ht="12.75" customHeight="1" x14ac:dyDescent="0.2">
      <c r="A1" s="26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51.75" customHeight="1" x14ac:dyDescent="0.2">
      <c r="A2" s="30" t="s">
        <v>0</v>
      </c>
      <c r="B2" s="30" t="s">
        <v>8</v>
      </c>
      <c r="C2" s="30" t="s">
        <v>7</v>
      </c>
      <c r="D2" s="30" t="s">
        <v>6</v>
      </c>
      <c r="E2" s="4" t="s">
        <v>13</v>
      </c>
      <c r="F2" s="5" t="s">
        <v>24</v>
      </c>
      <c r="G2" s="6" t="s">
        <v>14</v>
      </c>
      <c r="H2" s="29" t="s">
        <v>1</v>
      </c>
      <c r="I2" s="29" t="s">
        <v>2</v>
      </c>
      <c r="J2" s="29" t="s">
        <v>3</v>
      </c>
      <c r="K2" s="29" t="s">
        <v>4</v>
      </c>
      <c r="L2" s="29" t="s">
        <v>10</v>
      </c>
      <c r="M2" s="25" t="s">
        <v>12</v>
      </c>
      <c r="N2" s="25" t="s">
        <v>12</v>
      </c>
      <c r="O2" s="29" t="s">
        <v>5</v>
      </c>
      <c r="P2" s="25" t="s">
        <v>25</v>
      </c>
      <c r="Q2" s="25" t="s">
        <v>26</v>
      </c>
    </row>
    <row r="3" spans="1:17" ht="34.799999999999997" thickBot="1" x14ac:dyDescent="0.25">
      <c r="A3" s="30"/>
      <c r="B3" s="30"/>
      <c r="C3" s="30"/>
      <c r="D3" s="30"/>
      <c r="E3" s="4" t="s">
        <v>9</v>
      </c>
      <c r="F3" s="5" t="s">
        <v>9</v>
      </c>
      <c r="G3" s="6" t="s">
        <v>9</v>
      </c>
      <c r="H3" s="29"/>
      <c r="I3" s="29"/>
      <c r="J3" s="29"/>
      <c r="K3" s="29"/>
      <c r="L3" s="29"/>
      <c r="M3" s="25"/>
      <c r="N3" s="25"/>
      <c r="O3" s="29"/>
      <c r="P3" s="25"/>
      <c r="Q3" s="25"/>
    </row>
    <row r="4" spans="1:17" ht="23.4" thickBot="1" x14ac:dyDescent="0.25">
      <c r="A4" s="3">
        <v>1</v>
      </c>
      <c r="B4" s="20" t="s">
        <v>28</v>
      </c>
      <c r="C4" s="13" t="s">
        <v>15</v>
      </c>
      <c r="D4" s="14">
        <v>1</v>
      </c>
      <c r="E4" s="12">
        <v>7152</v>
      </c>
      <c r="F4" s="12">
        <v>6960</v>
      </c>
      <c r="G4" s="12">
        <v>7488</v>
      </c>
      <c r="H4" s="7">
        <f t="shared" ref="H4:H21" si="0">+MIN(E4:G4)</f>
        <v>6960</v>
      </c>
      <c r="I4" s="7">
        <f t="shared" ref="I4:I21" si="1">+AVERAGE(E4:G4)</f>
        <v>7200</v>
      </c>
      <c r="J4" s="7">
        <f t="shared" ref="J4:J21" si="2">+MEDIAN(E4:G4)</f>
        <v>7152</v>
      </c>
      <c r="K4" s="8">
        <f t="shared" ref="K4:K21" si="3">_xlfn.STDEV.P(E4:G4)</f>
        <v>218.21090715177368</v>
      </c>
      <c r="L4" s="9">
        <f>+K4/I4</f>
        <v>3.0307070437746345E-2</v>
      </c>
      <c r="M4" s="10">
        <f>IF(L4&lt;=0.15,I4,IF(AND(L4&gt;0.15,L4&lt;=0.49),J4,H4))</f>
        <v>7200</v>
      </c>
      <c r="N4" s="17">
        <v>7200</v>
      </c>
      <c r="O4" s="11" t="str">
        <f t="shared" ref="O4" si="4">IF(M4=H4, "MENOR VALOR", IF(M4=I4,"MEDIA ARITMETICA", IF(M4=J4,"MEDIANA")))</f>
        <v>MEDIA ARITMETICA</v>
      </c>
      <c r="P4" s="19">
        <v>30</v>
      </c>
      <c r="Q4" s="10">
        <f>+N4*P4</f>
        <v>216000</v>
      </c>
    </row>
    <row r="5" spans="1:17" ht="23.4" thickBot="1" x14ac:dyDescent="0.25">
      <c r="A5" s="3">
        <v>2</v>
      </c>
      <c r="B5" s="21" t="s">
        <v>29</v>
      </c>
      <c r="C5" s="13" t="s">
        <v>15</v>
      </c>
      <c r="D5" s="14">
        <v>1</v>
      </c>
      <c r="E5" s="12">
        <v>12963</v>
      </c>
      <c r="F5" s="12">
        <v>12615</v>
      </c>
      <c r="G5" s="12">
        <v>13572</v>
      </c>
      <c r="H5" s="7">
        <f t="shared" si="0"/>
        <v>12615</v>
      </c>
      <c r="I5" s="7">
        <f t="shared" si="1"/>
        <v>13050</v>
      </c>
      <c r="J5" s="7">
        <f t="shared" si="2"/>
        <v>12963</v>
      </c>
      <c r="K5" s="8">
        <f t="shared" si="3"/>
        <v>395.50726921258985</v>
      </c>
      <c r="L5" s="9">
        <f t="shared" ref="L5:L21" si="5">+K5/I5</f>
        <v>3.0307070437746348E-2</v>
      </c>
      <c r="M5" s="10">
        <f t="shared" ref="M5:M21" si="6">IF(L5&lt;=0.15,I5,IF(AND(L5&gt;0.15,L5&lt;=0.49),J5,H5))</f>
        <v>13050</v>
      </c>
      <c r="N5" s="17">
        <v>13050</v>
      </c>
      <c r="O5" s="11" t="str">
        <f t="shared" ref="O5:O21" si="7">IF(M5=H5, "MENOR VALOR", IF(M5=I5,"MEDIA ARITMETICA", IF(M5=J5,"MEDIANA")))</f>
        <v>MEDIA ARITMETICA</v>
      </c>
      <c r="P5" s="19">
        <v>30</v>
      </c>
      <c r="Q5" s="10">
        <f t="shared" ref="Q5:Q45" si="8">+N5*P5</f>
        <v>391500</v>
      </c>
    </row>
    <row r="6" spans="1:17" ht="23.4" thickBot="1" x14ac:dyDescent="0.25">
      <c r="A6" s="3">
        <v>3</v>
      </c>
      <c r="B6" s="22" t="s">
        <v>30</v>
      </c>
      <c r="C6" s="13" t="s">
        <v>15</v>
      </c>
      <c r="D6" s="15">
        <v>1</v>
      </c>
      <c r="E6" s="12">
        <v>17657</v>
      </c>
      <c r="F6" s="12">
        <v>17183</v>
      </c>
      <c r="G6" s="12">
        <v>18486</v>
      </c>
      <c r="H6" s="7">
        <f t="shared" si="0"/>
        <v>17183</v>
      </c>
      <c r="I6" s="7">
        <f t="shared" si="1"/>
        <v>17775.333333333332</v>
      </c>
      <c r="J6" s="7">
        <f t="shared" si="2"/>
        <v>17657</v>
      </c>
      <c r="K6" s="8">
        <f t="shared" si="3"/>
        <v>538.48821301450562</v>
      </c>
      <c r="L6" s="9">
        <f t="shared" si="5"/>
        <v>3.0294127424586825E-2</v>
      </c>
      <c r="M6" s="10">
        <f t="shared" si="6"/>
        <v>17775.333333333332</v>
      </c>
      <c r="N6" s="17">
        <v>17775</v>
      </c>
      <c r="O6" s="11" t="str">
        <f t="shared" si="7"/>
        <v>MEDIA ARITMETICA</v>
      </c>
      <c r="P6" s="19">
        <v>30</v>
      </c>
      <c r="Q6" s="10">
        <f t="shared" si="8"/>
        <v>533250</v>
      </c>
    </row>
    <row r="7" spans="1:17" ht="23.4" thickBot="1" x14ac:dyDescent="0.25">
      <c r="A7" s="3">
        <v>4</v>
      </c>
      <c r="B7" s="22" t="s">
        <v>31</v>
      </c>
      <c r="C7" s="13" t="s">
        <v>15</v>
      </c>
      <c r="D7" s="14">
        <v>1</v>
      </c>
      <c r="E7" s="12">
        <v>28832</v>
      </c>
      <c r="F7" s="12">
        <v>28058</v>
      </c>
      <c r="G7" s="12">
        <v>30186</v>
      </c>
      <c r="H7" s="7">
        <f t="shared" si="0"/>
        <v>28058</v>
      </c>
      <c r="I7" s="7">
        <f t="shared" si="1"/>
        <v>29025.333333333332</v>
      </c>
      <c r="J7" s="7">
        <f t="shared" si="2"/>
        <v>28832</v>
      </c>
      <c r="K7" s="8">
        <f t="shared" si="3"/>
        <v>879.44275285862443</v>
      </c>
      <c r="L7" s="9">
        <f t="shared" si="5"/>
        <v>3.0299143949835471E-2</v>
      </c>
      <c r="M7" s="10">
        <f t="shared" si="6"/>
        <v>29025.333333333332</v>
      </c>
      <c r="N7" s="17">
        <v>29025</v>
      </c>
      <c r="O7" s="11" t="str">
        <f t="shared" si="7"/>
        <v>MEDIA ARITMETICA</v>
      </c>
      <c r="P7" s="19">
        <v>20</v>
      </c>
      <c r="Q7" s="10">
        <f t="shared" si="8"/>
        <v>580500</v>
      </c>
    </row>
    <row r="8" spans="1:17" ht="23.4" thickBot="1" x14ac:dyDescent="0.25">
      <c r="A8" s="3">
        <v>5</v>
      </c>
      <c r="B8" s="23" t="s">
        <v>32</v>
      </c>
      <c r="C8" s="13" t="s">
        <v>15</v>
      </c>
      <c r="D8" s="14">
        <v>1</v>
      </c>
      <c r="E8" s="12">
        <v>9387</v>
      </c>
      <c r="F8" s="12">
        <v>9135</v>
      </c>
      <c r="G8" s="12">
        <v>9828</v>
      </c>
      <c r="H8" s="7">
        <f t="shared" si="0"/>
        <v>9135</v>
      </c>
      <c r="I8" s="7">
        <f t="shared" si="1"/>
        <v>9450</v>
      </c>
      <c r="J8" s="7">
        <f t="shared" si="2"/>
        <v>9387</v>
      </c>
      <c r="K8" s="8">
        <f t="shared" si="3"/>
        <v>286.40181563670296</v>
      </c>
      <c r="L8" s="9">
        <f t="shared" si="5"/>
        <v>3.0307070437746345E-2</v>
      </c>
      <c r="M8" s="10">
        <f t="shared" si="6"/>
        <v>9450</v>
      </c>
      <c r="N8" s="17">
        <v>9450</v>
      </c>
      <c r="O8" s="11" t="str">
        <f t="shared" si="7"/>
        <v>MEDIA ARITMETICA</v>
      </c>
      <c r="P8" s="19">
        <v>30</v>
      </c>
      <c r="Q8" s="10">
        <f t="shared" si="8"/>
        <v>283500</v>
      </c>
    </row>
    <row r="9" spans="1:17" ht="23.4" thickBot="1" x14ac:dyDescent="0.25">
      <c r="A9" s="3">
        <v>6</v>
      </c>
      <c r="B9" s="23" t="s">
        <v>33</v>
      </c>
      <c r="C9" s="13" t="s">
        <v>15</v>
      </c>
      <c r="D9" s="14">
        <v>1</v>
      </c>
      <c r="E9" s="12">
        <v>17061</v>
      </c>
      <c r="F9" s="12">
        <v>16603</v>
      </c>
      <c r="G9" s="12">
        <v>17862</v>
      </c>
      <c r="H9" s="7">
        <f t="shared" si="0"/>
        <v>16603</v>
      </c>
      <c r="I9" s="7">
        <f t="shared" si="1"/>
        <v>17175.333333333332</v>
      </c>
      <c r="J9" s="7">
        <f t="shared" si="2"/>
        <v>17061</v>
      </c>
      <c r="K9" s="8">
        <f t="shared" si="3"/>
        <v>520.3039709844835</v>
      </c>
      <c r="L9" s="9">
        <f t="shared" si="5"/>
        <v>3.0293675289241366E-2</v>
      </c>
      <c r="M9" s="10">
        <f t="shared" si="6"/>
        <v>17175.333333333332</v>
      </c>
      <c r="N9" s="17">
        <v>17175</v>
      </c>
      <c r="O9" s="11" t="str">
        <f t="shared" si="7"/>
        <v>MEDIA ARITMETICA</v>
      </c>
      <c r="P9" s="19">
        <v>20</v>
      </c>
      <c r="Q9" s="10">
        <f t="shared" si="8"/>
        <v>343500</v>
      </c>
    </row>
    <row r="10" spans="1:17" ht="23.4" thickBot="1" x14ac:dyDescent="0.25">
      <c r="A10" s="3">
        <v>7</v>
      </c>
      <c r="B10" s="23" t="s">
        <v>34</v>
      </c>
      <c r="C10" s="13" t="s">
        <v>15</v>
      </c>
      <c r="D10" s="14">
        <v>1</v>
      </c>
      <c r="E10" s="12">
        <v>27714</v>
      </c>
      <c r="F10" s="12">
        <v>26970</v>
      </c>
      <c r="G10" s="12">
        <v>29016</v>
      </c>
      <c r="H10" s="7">
        <f t="shared" si="0"/>
        <v>26970</v>
      </c>
      <c r="I10" s="7">
        <f t="shared" si="1"/>
        <v>27900</v>
      </c>
      <c r="J10" s="7">
        <f t="shared" si="2"/>
        <v>27714</v>
      </c>
      <c r="K10" s="8">
        <f t="shared" si="3"/>
        <v>845.56726521312305</v>
      </c>
      <c r="L10" s="9">
        <f t="shared" si="5"/>
        <v>3.0307070437746345E-2</v>
      </c>
      <c r="M10" s="10">
        <f>IF(L10&lt;=0.15,I10,IF(AND(L10&gt;0.15,L10&lt;=0.49),J10,H10))</f>
        <v>27900</v>
      </c>
      <c r="N10" s="17">
        <v>27900</v>
      </c>
      <c r="O10" s="11" t="str">
        <f t="shared" si="7"/>
        <v>MEDIA ARITMETICA</v>
      </c>
      <c r="P10" s="19">
        <v>15</v>
      </c>
      <c r="Q10" s="10">
        <f t="shared" si="8"/>
        <v>418500</v>
      </c>
    </row>
    <row r="11" spans="1:17" ht="23.4" thickBot="1" x14ac:dyDescent="0.25">
      <c r="A11" s="3">
        <v>8</v>
      </c>
      <c r="B11" s="23" t="s">
        <v>35</v>
      </c>
      <c r="C11" s="13" t="s">
        <v>15</v>
      </c>
      <c r="D11" s="14">
        <v>1</v>
      </c>
      <c r="E11" s="12">
        <v>17359</v>
      </c>
      <c r="F11" s="12">
        <v>16893</v>
      </c>
      <c r="G11" s="12">
        <v>18174</v>
      </c>
      <c r="H11" s="7">
        <f t="shared" si="0"/>
        <v>16893</v>
      </c>
      <c r="I11" s="7">
        <f t="shared" si="1"/>
        <v>17475.333333333332</v>
      </c>
      <c r="J11" s="7">
        <f t="shared" si="2"/>
        <v>17359</v>
      </c>
      <c r="K11" s="8">
        <f t="shared" si="3"/>
        <v>529.39609199749691</v>
      </c>
      <c r="L11" s="9">
        <f t="shared" si="5"/>
        <v>3.0293905237715843E-2</v>
      </c>
      <c r="M11" s="10">
        <f t="shared" si="6"/>
        <v>17475.333333333332</v>
      </c>
      <c r="N11" s="17">
        <v>17475</v>
      </c>
      <c r="O11" s="11" t="str">
        <f t="shared" si="7"/>
        <v>MEDIA ARITMETICA</v>
      </c>
      <c r="P11" s="19">
        <v>15</v>
      </c>
      <c r="Q11" s="10">
        <f t="shared" si="8"/>
        <v>262125</v>
      </c>
    </row>
    <row r="12" spans="1:17" ht="23.4" thickBot="1" x14ac:dyDescent="0.25">
      <c r="A12" s="3">
        <v>9</v>
      </c>
      <c r="B12" s="23" t="s">
        <v>36</v>
      </c>
      <c r="C12" s="13" t="s">
        <v>15</v>
      </c>
      <c r="D12" s="14">
        <v>1</v>
      </c>
      <c r="E12" s="12">
        <v>21829</v>
      </c>
      <c r="F12" s="12">
        <v>21243</v>
      </c>
      <c r="G12" s="12">
        <v>22854</v>
      </c>
      <c r="H12" s="7">
        <f t="shared" si="0"/>
        <v>21243</v>
      </c>
      <c r="I12" s="7">
        <f t="shared" si="1"/>
        <v>21975.333333333332</v>
      </c>
      <c r="J12" s="7">
        <f t="shared" si="2"/>
        <v>21829</v>
      </c>
      <c r="K12" s="8">
        <f t="shared" si="3"/>
        <v>665.77790758046501</v>
      </c>
      <c r="L12" s="9">
        <f t="shared" si="5"/>
        <v>3.0296601079109836E-2</v>
      </c>
      <c r="M12" s="10">
        <f t="shared" si="6"/>
        <v>21975.333333333332</v>
      </c>
      <c r="N12" s="17">
        <v>21975</v>
      </c>
      <c r="O12" s="11" t="str">
        <f t="shared" si="7"/>
        <v>MEDIA ARITMETICA</v>
      </c>
      <c r="P12" s="19">
        <v>15</v>
      </c>
      <c r="Q12" s="10">
        <f t="shared" si="8"/>
        <v>329625</v>
      </c>
    </row>
    <row r="13" spans="1:17" ht="23.4" thickBot="1" x14ac:dyDescent="0.25">
      <c r="A13" s="3">
        <v>10</v>
      </c>
      <c r="B13" s="23" t="s">
        <v>37</v>
      </c>
      <c r="C13" s="13" t="s">
        <v>15</v>
      </c>
      <c r="D13" s="14">
        <v>1</v>
      </c>
      <c r="E13" s="12">
        <v>7823</v>
      </c>
      <c r="F13" s="12">
        <v>7613</v>
      </c>
      <c r="G13" s="12">
        <v>8190</v>
      </c>
      <c r="H13" s="7">
        <f t="shared" si="0"/>
        <v>7613</v>
      </c>
      <c r="I13" s="7">
        <f t="shared" si="1"/>
        <v>7875.333333333333</v>
      </c>
      <c r="J13" s="7">
        <f t="shared" si="2"/>
        <v>7823</v>
      </c>
      <c r="K13" s="8">
        <f t="shared" si="3"/>
        <v>238.44822405619959</v>
      </c>
      <c r="L13" s="9">
        <f t="shared" si="5"/>
        <v>3.0277857960238668E-2</v>
      </c>
      <c r="M13" s="10">
        <f>IF(L13&lt;=0.15,I13,IF(AND(L13&gt;0.15,L13&lt;=0.49),J13,H13))</f>
        <v>7875.333333333333</v>
      </c>
      <c r="N13" s="17">
        <v>7875</v>
      </c>
      <c r="O13" s="11" t="str">
        <f t="shared" si="7"/>
        <v>MEDIA ARITMETICA</v>
      </c>
      <c r="P13" s="19">
        <v>20</v>
      </c>
      <c r="Q13" s="10">
        <f t="shared" si="8"/>
        <v>157500</v>
      </c>
    </row>
    <row r="14" spans="1:17" ht="23.4" thickBot="1" x14ac:dyDescent="0.25">
      <c r="A14" s="3">
        <v>11</v>
      </c>
      <c r="B14" s="23" t="s">
        <v>38</v>
      </c>
      <c r="C14" s="13" t="s">
        <v>15</v>
      </c>
      <c r="D14" s="14">
        <v>1</v>
      </c>
      <c r="E14" s="12">
        <v>8493</v>
      </c>
      <c r="F14" s="12">
        <v>8265</v>
      </c>
      <c r="G14" s="12">
        <v>8892</v>
      </c>
      <c r="H14" s="7">
        <f t="shared" si="0"/>
        <v>8265</v>
      </c>
      <c r="I14" s="7">
        <f t="shared" si="1"/>
        <v>8550</v>
      </c>
      <c r="J14" s="7">
        <f t="shared" si="2"/>
        <v>8493</v>
      </c>
      <c r="K14" s="8">
        <f t="shared" si="3"/>
        <v>259.12545224273128</v>
      </c>
      <c r="L14" s="9">
        <f t="shared" si="5"/>
        <v>3.0307070437746348E-2</v>
      </c>
      <c r="M14" s="10">
        <f t="shared" si="6"/>
        <v>8550</v>
      </c>
      <c r="N14" s="17">
        <v>8550</v>
      </c>
      <c r="O14" s="11" t="str">
        <f t="shared" si="7"/>
        <v>MEDIA ARITMETICA</v>
      </c>
      <c r="P14" s="19">
        <v>15</v>
      </c>
      <c r="Q14" s="10">
        <f t="shared" si="8"/>
        <v>128250</v>
      </c>
    </row>
    <row r="15" spans="1:17" ht="23.4" thickBot="1" x14ac:dyDescent="0.25">
      <c r="A15" s="3">
        <v>12</v>
      </c>
      <c r="B15" s="23" t="s">
        <v>39</v>
      </c>
      <c r="C15" s="13" t="s">
        <v>15</v>
      </c>
      <c r="D15" s="14">
        <v>1</v>
      </c>
      <c r="E15" s="12">
        <v>8493</v>
      </c>
      <c r="F15" s="12">
        <v>8265</v>
      </c>
      <c r="G15" s="12">
        <v>8892</v>
      </c>
      <c r="H15" s="7">
        <f t="shared" si="0"/>
        <v>8265</v>
      </c>
      <c r="I15" s="7">
        <f t="shared" si="1"/>
        <v>8550</v>
      </c>
      <c r="J15" s="7">
        <f t="shared" si="2"/>
        <v>8493</v>
      </c>
      <c r="K15" s="8">
        <f t="shared" si="3"/>
        <v>259.12545224273128</v>
      </c>
      <c r="L15" s="9">
        <f t="shared" si="5"/>
        <v>3.0307070437746348E-2</v>
      </c>
      <c r="M15" s="10">
        <f t="shared" si="6"/>
        <v>8550</v>
      </c>
      <c r="N15" s="17">
        <v>8550</v>
      </c>
      <c r="O15" s="11" t="str">
        <f t="shared" si="7"/>
        <v>MEDIA ARITMETICA</v>
      </c>
      <c r="P15" s="19">
        <v>20</v>
      </c>
      <c r="Q15" s="10">
        <f t="shared" si="8"/>
        <v>171000</v>
      </c>
    </row>
    <row r="16" spans="1:17" ht="23.4" thickBot="1" x14ac:dyDescent="0.25">
      <c r="A16" s="3">
        <v>13</v>
      </c>
      <c r="B16" s="23" t="s">
        <v>40</v>
      </c>
      <c r="C16" s="13" t="s">
        <v>15</v>
      </c>
      <c r="D16" s="14">
        <v>1</v>
      </c>
      <c r="E16" s="12">
        <v>3055</v>
      </c>
      <c r="F16" s="12">
        <v>2973</v>
      </c>
      <c r="G16" s="12">
        <v>3198</v>
      </c>
      <c r="H16" s="7">
        <f t="shared" si="0"/>
        <v>2973</v>
      </c>
      <c r="I16" s="7">
        <f t="shared" si="1"/>
        <v>3075.3333333333335</v>
      </c>
      <c r="J16" s="7">
        <f t="shared" si="2"/>
        <v>3055</v>
      </c>
      <c r="K16" s="8">
        <f t="shared" si="3"/>
        <v>92.974309474296291</v>
      </c>
      <c r="L16" s="9">
        <f t="shared" si="5"/>
        <v>3.0232270585615527E-2</v>
      </c>
      <c r="M16" s="10">
        <f t="shared" si="6"/>
        <v>3075.3333333333335</v>
      </c>
      <c r="N16" s="17">
        <v>3075</v>
      </c>
      <c r="O16" s="11" t="str">
        <f t="shared" si="7"/>
        <v>MEDIA ARITMETICA</v>
      </c>
      <c r="P16" s="19">
        <v>75</v>
      </c>
      <c r="Q16" s="10">
        <f t="shared" si="8"/>
        <v>230625</v>
      </c>
    </row>
    <row r="17" spans="1:17" ht="23.4" thickBot="1" x14ac:dyDescent="0.25">
      <c r="A17" s="3">
        <v>14</v>
      </c>
      <c r="B17" s="23" t="s">
        <v>41</v>
      </c>
      <c r="C17" s="13" t="s">
        <v>15</v>
      </c>
      <c r="D17" s="14">
        <v>1</v>
      </c>
      <c r="E17" s="12">
        <v>3829</v>
      </c>
      <c r="F17" s="12">
        <v>3727</v>
      </c>
      <c r="G17" s="12">
        <v>4009</v>
      </c>
      <c r="H17" s="7">
        <f t="shared" si="0"/>
        <v>3727</v>
      </c>
      <c r="I17" s="7">
        <f t="shared" si="1"/>
        <v>3855</v>
      </c>
      <c r="J17" s="7">
        <f t="shared" si="2"/>
        <v>3829</v>
      </c>
      <c r="K17" s="8">
        <f t="shared" si="3"/>
        <v>116.58473313431737</v>
      </c>
      <c r="L17" s="9">
        <f t="shared" si="5"/>
        <v>3.024247292718998E-2</v>
      </c>
      <c r="M17" s="10">
        <f t="shared" si="6"/>
        <v>3855</v>
      </c>
      <c r="N17" s="17">
        <v>3855</v>
      </c>
      <c r="O17" s="11" t="str">
        <f t="shared" si="7"/>
        <v>MEDIA ARITMETICA</v>
      </c>
      <c r="P17" s="19">
        <v>20</v>
      </c>
      <c r="Q17" s="10">
        <f t="shared" si="8"/>
        <v>77100</v>
      </c>
    </row>
    <row r="18" spans="1:17" ht="23.4" thickBot="1" x14ac:dyDescent="0.25">
      <c r="A18" s="3">
        <v>15</v>
      </c>
      <c r="B18" s="23" t="s">
        <v>42</v>
      </c>
      <c r="C18" s="13" t="s">
        <v>15</v>
      </c>
      <c r="D18" s="14">
        <v>1</v>
      </c>
      <c r="E18" s="12">
        <v>56173</v>
      </c>
      <c r="F18" s="12">
        <v>54665</v>
      </c>
      <c r="G18" s="12">
        <v>58812</v>
      </c>
      <c r="H18" s="7">
        <f t="shared" si="0"/>
        <v>54665</v>
      </c>
      <c r="I18" s="7">
        <f t="shared" si="1"/>
        <v>56550</v>
      </c>
      <c r="J18" s="7">
        <f t="shared" si="2"/>
        <v>56173</v>
      </c>
      <c r="K18" s="8">
        <f t="shared" si="3"/>
        <v>1713.8648332545558</v>
      </c>
      <c r="L18" s="9">
        <f t="shared" si="5"/>
        <v>3.0307070437746345E-2</v>
      </c>
      <c r="M18" s="10">
        <f t="shared" si="6"/>
        <v>56550</v>
      </c>
      <c r="N18" s="17">
        <v>56550</v>
      </c>
      <c r="O18" s="11" t="str">
        <f t="shared" si="7"/>
        <v>MEDIA ARITMETICA</v>
      </c>
      <c r="P18" s="19">
        <v>12</v>
      </c>
      <c r="Q18" s="10">
        <f t="shared" si="8"/>
        <v>678600</v>
      </c>
    </row>
    <row r="19" spans="1:17" ht="23.4" thickBot="1" x14ac:dyDescent="0.25">
      <c r="A19" s="3">
        <v>16</v>
      </c>
      <c r="B19" s="23" t="s">
        <v>43</v>
      </c>
      <c r="C19" s="13" t="s">
        <v>15</v>
      </c>
      <c r="D19" s="14">
        <v>1</v>
      </c>
      <c r="E19" s="12">
        <v>45892</v>
      </c>
      <c r="F19" s="12">
        <v>44660</v>
      </c>
      <c r="G19" s="12">
        <v>48048</v>
      </c>
      <c r="H19" s="7">
        <f t="shared" si="0"/>
        <v>44660</v>
      </c>
      <c r="I19" s="7">
        <f t="shared" si="1"/>
        <v>46200</v>
      </c>
      <c r="J19" s="7">
        <f t="shared" si="2"/>
        <v>45892</v>
      </c>
      <c r="K19" s="8">
        <f t="shared" si="3"/>
        <v>1400.1866542238813</v>
      </c>
      <c r="L19" s="9">
        <f t="shared" si="5"/>
        <v>3.0307070437746348E-2</v>
      </c>
      <c r="M19" s="10">
        <f t="shared" si="6"/>
        <v>46200</v>
      </c>
      <c r="N19" s="17">
        <v>46200</v>
      </c>
      <c r="O19" s="11" t="str">
        <f t="shared" si="7"/>
        <v>MEDIA ARITMETICA</v>
      </c>
      <c r="P19" s="19">
        <v>10</v>
      </c>
      <c r="Q19" s="10">
        <f t="shared" si="8"/>
        <v>462000</v>
      </c>
    </row>
    <row r="20" spans="1:17" ht="23.4" thickBot="1" x14ac:dyDescent="0.25">
      <c r="A20" s="3">
        <v>17</v>
      </c>
      <c r="B20" s="23" t="s">
        <v>44</v>
      </c>
      <c r="C20" s="13" t="s">
        <v>15</v>
      </c>
      <c r="D20" s="14">
        <v>1</v>
      </c>
      <c r="E20" s="12">
        <v>9164</v>
      </c>
      <c r="F20" s="12">
        <v>8918</v>
      </c>
      <c r="G20" s="12">
        <v>9594</v>
      </c>
      <c r="H20" s="7">
        <f t="shared" si="0"/>
        <v>8918</v>
      </c>
      <c r="I20" s="7">
        <f t="shared" si="1"/>
        <v>9225.3333333333339</v>
      </c>
      <c r="J20" s="7">
        <f t="shared" si="2"/>
        <v>9164</v>
      </c>
      <c r="K20" s="8">
        <f t="shared" si="3"/>
        <v>279.36276694569654</v>
      </c>
      <c r="L20" s="9">
        <f t="shared" si="5"/>
        <v>3.0282132563849169E-2</v>
      </c>
      <c r="M20" s="10">
        <f t="shared" si="6"/>
        <v>9225.3333333333339</v>
      </c>
      <c r="N20" s="17">
        <v>9225</v>
      </c>
      <c r="O20" s="11" t="str">
        <f t="shared" si="7"/>
        <v>MEDIA ARITMETICA</v>
      </c>
      <c r="P20" s="19">
        <v>12</v>
      </c>
      <c r="Q20" s="10">
        <f t="shared" si="8"/>
        <v>110700</v>
      </c>
    </row>
    <row r="21" spans="1:17" ht="23.4" thickBot="1" x14ac:dyDescent="0.25">
      <c r="A21" s="3">
        <v>18</v>
      </c>
      <c r="B21" s="23" t="s">
        <v>45</v>
      </c>
      <c r="C21" s="13" t="s">
        <v>15</v>
      </c>
      <c r="D21" s="14">
        <v>1</v>
      </c>
      <c r="E21" s="12">
        <v>6705</v>
      </c>
      <c r="F21" s="12">
        <v>6525</v>
      </c>
      <c r="G21" s="12">
        <v>7020</v>
      </c>
      <c r="H21" s="7">
        <f t="shared" si="0"/>
        <v>6525</v>
      </c>
      <c r="I21" s="7">
        <f t="shared" si="1"/>
        <v>6750</v>
      </c>
      <c r="J21" s="7">
        <f t="shared" si="2"/>
        <v>6705</v>
      </c>
      <c r="K21" s="8">
        <f t="shared" si="3"/>
        <v>204.57272545478784</v>
      </c>
      <c r="L21" s="9">
        <f t="shared" si="5"/>
        <v>3.0307070437746348E-2</v>
      </c>
      <c r="M21" s="10">
        <f t="shared" si="6"/>
        <v>6750</v>
      </c>
      <c r="N21" s="17">
        <v>6750</v>
      </c>
      <c r="O21" s="11" t="str">
        <f t="shared" si="7"/>
        <v>MEDIA ARITMETICA</v>
      </c>
      <c r="P21" s="19">
        <v>12</v>
      </c>
      <c r="Q21" s="10">
        <f t="shared" si="8"/>
        <v>81000</v>
      </c>
    </row>
    <row r="22" spans="1:17" ht="23.4" thickBot="1" x14ac:dyDescent="0.25">
      <c r="A22" s="3">
        <v>19</v>
      </c>
      <c r="B22" s="23" t="s">
        <v>46</v>
      </c>
      <c r="C22" s="13" t="s">
        <v>15</v>
      </c>
      <c r="D22" s="14">
        <v>1</v>
      </c>
      <c r="E22" s="12">
        <v>7897</v>
      </c>
      <c r="F22" s="12">
        <v>7685</v>
      </c>
      <c r="G22" s="12">
        <v>8268</v>
      </c>
      <c r="H22" s="7">
        <f t="shared" ref="H22:H45" si="9">+MIN(E22:G22)</f>
        <v>7685</v>
      </c>
      <c r="I22" s="7">
        <f t="shared" ref="I22:I45" si="10">+AVERAGE(E22:G22)</f>
        <v>7950</v>
      </c>
      <c r="J22" s="7">
        <f t="shared" ref="J22:J45" si="11">+MEDIAN(E22:G22)</f>
        <v>7897</v>
      </c>
      <c r="K22" s="8">
        <f t="shared" ref="K22:K45" si="12">_xlfn.STDEV.P(E22:G22)</f>
        <v>240.94120998008344</v>
      </c>
      <c r="L22" s="9">
        <f t="shared" ref="L22:L23" si="13">+K22/I22</f>
        <v>3.0307070437746345E-2</v>
      </c>
      <c r="M22" s="10">
        <f t="shared" ref="M22:M23" si="14">IF(L22&lt;=0.15,I22,IF(AND(L22&gt;0.15,L22&lt;=0.49),J22,H22))</f>
        <v>7950</v>
      </c>
      <c r="N22" s="17">
        <v>7950</v>
      </c>
      <c r="O22" s="11" t="str">
        <f t="shared" ref="O22:O45" si="15">IF(M22=H22, "MENOR VALOR", IF(M22=I22,"MEDIA ARITMETICA", IF(M22=J22,"MEDIANA")))</f>
        <v>MEDIA ARITMETICA</v>
      </c>
      <c r="P22" s="19">
        <v>12</v>
      </c>
      <c r="Q22" s="10">
        <f t="shared" si="8"/>
        <v>95400</v>
      </c>
    </row>
    <row r="23" spans="1:17" ht="23.4" thickBot="1" x14ac:dyDescent="0.25">
      <c r="A23" s="3">
        <v>20</v>
      </c>
      <c r="B23" s="24" t="s">
        <v>47</v>
      </c>
      <c r="C23" s="13" t="s">
        <v>15</v>
      </c>
      <c r="D23" s="14">
        <v>1</v>
      </c>
      <c r="E23" s="12">
        <v>5737</v>
      </c>
      <c r="F23" s="12">
        <v>5583</v>
      </c>
      <c r="G23" s="12">
        <v>6006</v>
      </c>
      <c r="H23" s="7">
        <f t="shared" si="9"/>
        <v>5583</v>
      </c>
      <c r="I23" s="7">
        <f t="shared" si="10"/>
        <v>5775.333333333333</v>
      </c>
      <c r="J23" s="7">
        <f t="shared" si="11"/>
        <v>5737</v>
      </c>
      <c r="K23" s="8">
        <f t="shared" si="12"/>
        <v>174.80338160980244</v>
      </c>
      <c r="L23" s="9">
        <f t="shared" si="13"/>
        <v>3.0267236801881991E-2</v>
      </c>
      <c r="M23" s="10">
        <f t="shared" si="14"/>
        <v>5775.333333333333</v>
      </c>
      <c r="N23" s="17">
        <v>5775</v>
      </c>
      <c r="O23" s="11" t="str">
        <f t="shared" si="15"/>
        <v>MEDIA ARITMETICA</v>
      </c>
      <c r="P23" s="19">
        <v>20</v>
      </c>
      <c r="Q23" s="10">
        <f t="shared" si="8"/>
        <v>115500</v>
      </c>
    </row>
    <row r="24" spans="1:17" ht="23.4" thickBot="1" x14ac:dyDescent="0.25">
      <c r="A24" s="3">
        <v>21</v>
      </c>
      <c r="B24" s="23" t="s">
        <v>48</v>
      </c>
      <c r="C24" s="13" t="s">
        <v>15</v>
      </c>
      <c r="D24" s="14">
        <v>1</v>
      </c>
      <c r="E24" s="12">
        <v>6780</v>
      </c>
      <c r="F24" s="12">
        <v>6598</v>
      </c>
      <c r="G24" s="12">
        <v>7098</v>
      </c>
      <c r="H24" s="7">
        <f t="shared" si="9"/>
        <v>6598</v>
      </c>
      <c r="I24" s="7">
        <f t="shared" si="10"/>
        <v>6825.333333333333</v>
      </c>
      <c r="J24" s="7">
        <f t="shared" si="11"/>
        <v>6780</v>
      </c>
      <c r="K24" s="8">
        <f t="shared" si="12"/>
        <v>206.62580241156286</v>
      </c>
      <c r="L24" s="9">
        <f>+K24/I24</f>
        <v>3.0273364291594482E-2</v>
      </c>
      <c r="M24" s="10">
        <f>IF(L24&lt;=0.15,I24,IF(AND(L24&gt;0.15,L24&lt;=0.49),J24,H24))</f>
        <v>6825.333333333333</v>
      </c>
      <c r="N24" s="17">
        <v>6825</v>
      </c>
      <c r="O24" s="11" t="str">
        <f t="shared" si="15"/>
        <v>MEDIA ARITMETICA</v>
      </c>
      <c r="P24" s="19">
        <v>10</v>
      </c>
      <c r="Q24" s="10">
        <f t="shared" si="8"/>
        <v>68250</v>
      </c>
    </row>
    <row r="25" spans="1:17" ht="23.4" thickBot="1" x14ac:dyDescent="0.25">
      <c r="A25" s="3">
        <v>22</v>
      </c>
      <c r="B25" s="24" t="s">
        <v>49</v>
      </c>
      <c r="C25" s="13" t="s">
        <v>16</v>
      </c>
      <c r="D25" s="14">
        <v>1</v>
      </c>
      <c r="E25" s="12">
        <v>5588</v>
      </c>
      <c r="F25" s="12">
        <v>5438</v>
      </c>
      <c r="G25" s="12">
        <v>5850</v>
      </c>
      <c r="H25" s="7">
        <f t="shared" si="9"/>
        <v>5438</v>
      </c>
      <c r="I25" s="7">
        <f t="shared" si="10"/>
        <v>5625.333333333333</v>
      </c>
      <c r="J25" s="7">
        <f t="shared" si="11"/>
        <v>5588</v>
      </c>
      <c r="K25" s="8">
        <f t="shared" si="12"/>
        <v>170.25732159162951</v>
      </c>
      <c r="L25" s="9">
        <f t="shared" ref="L25:L27" si="16">+K25/I25</f>
        <v>3.0266174731861138E-2</v>
      </c>
      <c r="M25" s="10">
        <f t="shared" ref="M25:M27" si="17">IF(L25&lt;=0.15,I25,IF(AND(L25&gt;0.15,L25&lt;=0.49),J25,H25))</f>
        <v>5625.333333333333</v>
      </c>
      <c r="N25" s="17">
        <v>5625</v>
      </c>
      <c r="O25" s="11" t="str">
        <f t="shared" si="15"/>
        <v>MEDIA ARITMETICA</v>
      </c>
      <c r="P25" s="19">
        <v>11</v>
      </c>
      <c r="Q25" s="10">
        <f t="shared" si="8"/>
        <v>61875</v>
      </c>
    </row>
    <row r="26" spans="1:17" ht="23.4" thickBot="1" x14ac:dyDescent="0.25">
      <c r="A26" s="3">
        <v>23</v>
      </c>
      <c r="B26" s="23" t="s">
        <v>50</v>
      </c>
      <c r="C26" s="13" t="s">
        <v>15</v>
      </c>
      <c r="D26" s="14">
        <v>1</v>
      </c>
      <c r="E26" s="12">
        <v>7003</v>
      </c>
      <c r="F26" s="12">
        <v>6815</v>
      </c>
      <c r="G26" s="12">
        <v>7332</v>
      </c>
      <c r="H26" s="7">
        <f t="shared" si="9"/>
        <v>6815</v>
      </c>
      <c r="I26" s="7">
        <f t="shared" si="10"/>
        <v>7050</v>
      </c>
      <c r="J26" s="7">
        <f t="shared" si="11"/>
        <v>7003</v>
      </c>
      <c r="K26" s="8">
        <f t="shared" si="12"/>
        <v>213.66484658611174</v>
      </c>
      <c r="L26" s="9">
        <f t="shared" si="16"/>
        <v>3.0307070437746345E-2</v>
      </c>
      <c r="M26" s="10">
        <f t="shared" si="17"/>
        <v>7050</v>
      </c>
      <c r="N26" s="17">
        <v>7050</v>
      </c>
      <c r="O26" s="11" t="str">
        <f t="shared" si="15"/>
        <v>MEDIA ARITMETICA</v>
      </c>
      <c r="P26" s="19">
        <v>10</v>
      </c>
      <c r="Q26" s="10">
        <f t="shared" si="8"/>
        <v>70500</v>
      </c>
    </row>
    <row r="27" spans="1:17" ht="23.4" thickBot="1" x14ac:dyDescent="0.25">
      <c r="A27" s="3">
        <v>24</v>
      </c>
      <c r="B27" s="23" t="s">
        <v>51</v>
      </c>
      <c r="C27" s="13" t="s">
        <v>15</v>
      </c>
      <c r="D27" s="14">
        <v>1</v>
      </c>
      <c r="E27" s="12">
        <v>4619</v>
      </c>
      <c r="F27" s="12">
        <v>4495</v>
      </c>
      <c r="G27" s="12">
        <v>4836</v>
      </c>
      <c r="H27" s="7">
        <f t="shared" si="9"/>
        <v>4495</v>
      </c>
      <c r="I27" s="7">
        <f t="shared" si="10"/>
        <v>4650</v>
      </c>
      <c r="J27" s="7">
        <f t="shared" si="11"/>
        <v>4619</v>
      </c>
      <c r="K27" s="8">
        <f t="shared" si="12"/>
        <v>140.92787753552051</v>
      </c>
      <c r="L27" s="9">
        <f t="shared" si="16"/>
        <v>3.0307070437746345E-2</v>
      </c>
      <c r="M27" s="10">
        <f t="shared" si="17"/>
        <v>4650</v>
      </c>
      <c r="N27" s="17">
        <v>4650</v>
      </c>
      <c r="O27" s="11" t="str">
        <f t="shared" si="15"/>
        <v>MEDIA ARITMETICA</v>
      </c>
      <c r="P27" s="19">
        <v>20</v>
      </c>
      <c r="Q27" s="10">
        <f t="shared" si="8"/>
        <v>93000</v>
      </c>
    </row>
    <row r="28" spans="1:17" ht="23.4" thickBot="1" x14ac:dyDescent="0.25">
      <c r="A28" s="3">
        <v>25</v>
      </c>
      <c r="B28" s="23" t="s">
        <v>52</v>
      </c>
      <c r="C28" s="13" t="s">
        <v>15</v>
      </c>
      <c r="D28" s="14">
        <v>1</v>
      </c>
      <c r="E28" s="12">
        <v>2161</v>
      </c>
      <c r="F28" s="12">
        <v>2103</v>
      </c>
      <c r="G28" s="12">
        <v>2262</v>
      </c>
      <c r="H28" s="7">
        <f t="shared" si="9"/>
        <v>2103</v>
      </c>
      <c r="I28" s="7">
        <f t="shared" si="10"/>
        <v>2175.3333333333335</v>
      </c>
      <c r="J28" s="7">
        <f t="shared" si="11"/>
        <v>2161</v>
      </c>
      <c r="K28" s="8">
        <f t="shared" si="12"/>
        <v>65.697962085762015</v>
      </c>
      <c r="L28" s="9">
        <f>+K28/I28</f>
        <v>3.0201331023182044E-2</v>
      </c>
      <c r="M28" s="10">
        <f>IF(L28&lt;=0.15,I28,IF(AND(L28&gt;0.15,L28&lt;=0.49),J28,H28))</f>
        <v>2175.3333333333335</v>
      </c>
      <c r="N28" s="17">
        <v>2175</v>
      </c>
      <c r="O28" s="11" t="str">
        <f t="shared" si="15"/>
        <v>MEDIA ARITMETICA</v>
      </c>
      <c r="P28" s="19">
        <v>20</v>
      </c>
      <c r="Q28" s="10">
        <f t="shared" si="8"/>
        <v>43500</v>
      </c>
    </row>
    <row r="29" spans="1:17" ht="23.4" thickBot="1" x14ac:dyDescent="0.25">
      <c r="A29" s="3">
        <v>26</v>
      </c>
      <c r="B29" s="23" t="s">
        <v>53</v>
      </c>
      <c r="C29" s="13" t="s">
        <v>15</v>
      </c>
      <c r="D29" s="14">
        <v>1</v>
      </c>
      <c r="E29" s="12">
        <v>42987</v>
      </c>
      <c r="F29" s="12">
        <v>41833</v>
      </c>
      <c r="G29" s="12">
        <v>45006</v>
      </c>
      <c r="H29" s="7">
        <f t="shared" si="9"/>
        <v>41833</v>
      </c>
      <c r="I29" s="7">
        <f t="shared" si="10"/>
        <v>43275.333333333336</v>
      </c>
      <c r="J29" s="7">
        <f t="shared" si="11"/>
        <v>42987</v>
      </c>
      <c r="K29" s="8">
        <f t="shared" si="12"/>
        <v>1311.3185052542431</v>
      </c>
      <c r="L29" s="9">
        <f t="shared" ref="L29:L46" si="18">+K29/I29</f>
        <v>3.0301754007384721E-2</v>
      </c>
      <c r="M29" s="10">
        <f t="shared" ref="M29:M33" si="19">IF(L29&lt;=0.15,I29,IF(AND(L29&gt;0.15,L29&lt;=0.49),J29,H29))</f>
        <v>43275.333333333336</v>
      </c>
      <c r="N29" s="17">
        <v>43275</v>
      </c>
      <c r="O29" s="11" t="str">
        <f t="shared" si="15"/>
        <v>MEDIA ARITMETICA</v>
      </c>
      <c r="P29" s="19">
        <v>10</v>
      </c>
      <c r="Q29" s="10">
        <f t="shared" si="8"/>
        <v>432750</v>
      </c>
    </row>
    <row r="30" spans="1:17" ht="23.4" thickBot="1" x14ac:dyDescent="0.25">
      <c r="A30" s="3">
        <v>27</v>
      </c>
      <c r="B30" s="23" t="s">
        <v>54</v>
      </c>
      <c r="C30" s="13" t="s">
        <v>15</v>
      </c>
      <c r="D30" s="14">
        <v>1</v>
      </c>
      <c r="E30" s="12">
        <v>36417</v>
      </c>
      <c r="F30" s="12">
        <v>35440</v>
      </c>
      <c r="G30" s="12">
        <v>38128</v>
      </c>
      <c r="H30" s="7">
        <f t="shared" si="9"/>
        <v>35440</v>
      </c>
      <c r="I30" s="7">
        <f t="shared" si="10"/>
        <v>36661.666666666664</v>
      </c>
      <c r="J30" s="7">
        <f t="shared" si="11"/>
        <v>36417</v>
      </c>
      <c r="K30" s="8">
        <f t="shared" si="12"/>
        <v>1110.9252400089256</v>
      </c>
      <c r="L30" s="9">
        <f t="shared" si="18"/>
        <v>3.0302093194769987E-2</v>
      </c>
      <c r="M30" s="10">
        <f t="shared" si="19"/>
        <v>36661.666666666664</v>
      </c>
      <c r="N30" s="17">
        <v>36662</v>
      </c>
      <c r="O30" s="11" t="str">
        <f t="shared" si="15"/>
        <v>MEDIA ARITMETICA</v>
      </c>
      <c r="P30" s="19">
        <v>25</v>
      </c>
      <c r="Q30" s="10">
        <f t="shared" si="8"/>
        <v>916550</v>
      </c>
    </row>
    <row r="31" spans="1:17" ht="23.4" thickBot="1" x14ac:dyDescent="0.25">
      <c r="A31" s="3">
        <v>28</v>
      </c>
      <c r="B31" s="23" t="s">
        <v>55</v>
      </c>
      <c r="C31" s="13" t="s">
        <v>15</v>
      </c>
      <c r="D31" s="14">
        <v>1</v>
      </c>
      <c r="E31" s="12">
        <v>26224</v>
      </c>
      <c r="F31" s="12">
        <v>25520</v>
      </c>
      <c r="G31" s="12">
        <v>27456</v>
      </c>
      <c r="H31" s="7">
        <f t="shared" si="9"/>
        <v>25520</v>
      </c>
      <c r="I31" s="7">
        <f t="shared" si="10"/>
        <v>26400</v>
      </c>
      <c r="J31" s="7">
        <f t="shared" si="11"/>
        <v>26224</v>
      </c>
      <c r="K31" s="8">
        <f t="shared" si="12"/>
        <v>800.10665955650347</v>
      </c>
      <c r="L31" s="9">
        <f t="shared" si="18"/>
        <v>3.0307070437746345E-2</v>
      </c>
      <c r="M31" s="10">
        <f t="shared" si="19"/>
        <v>26400</v>
      </c>
      <c r="N31" s="17">
        <v>26400</v>
      </c>
      <c r="O31" s="11" t="str">
        <f t="shared" si="15"/>
        <v>MEDIA ARITMETICA</v>
      </c>
      <c r="P31" s="19">
        <v>12</v>
      </c>
      <c r="Q31" s="10">
        <f t="shared" si="8"/>
        <v>316800</v>
      </c>
    </row>
    <row r="32" spans="1:17" ht="23.4" thickBot="1" x14ac:dyDescent="0.25">
      <c r="A32" s="3">
        <v>29</v>
      </c>
      <c r="B32" s="23" t="s">
        <v>56</v>
      </c>
      <c r="C32" s="13" t="s">
        <v>15</v>
      </c>
      <c r="D32" s="14">
        <v>1</v>
      </c>
      <c r="E32" s="12">
        <v>2086</v>
      </c>
      <c r="F32" s="12">
        <v>2030</v>
      </c>
      <c r="G32" s="12">
        <v>2184</v>
      </c>
      <c r="H32" s="7">
        <f t="shared" si="9"/>
        <v>2030</v>
      </c>
      <c r="I32" s="7">
        <f t="shared" si="10"/>
        <v>2100</v>
      </c>
      <c r="J32" s="7">
        <f t="shared" si="11"/>
        <v>2086</v>
      </c>
      <c r="K32" s="8">
        <f t="shared" si="12"/>
        <v>63.644847919267328</v>
      </c>
      <c r="L32" s="9">
        <f t="shared" si="18"/>
        <v>3.0307070437746348E-2</v>
      </c>
      <c r="M32" s="10">
        <f t="shared" si="19"/>
        <v>2100</v>
      </c>
      <c r="N32" s="17">
        <v>2100</v>
      </c>
      <c r="O32" s="11" t="str">
        <f t="shared" si="15"/>
        <v>MEDIA ARITMETICA</v>
      </c>
      <c r="P32" s="19">
        <v>20</v>
      </c>
      <c r="Q32" s="10">
        <f t="shared" si="8"/>
        <v>42000</v>
      </c>
    </row>
    <row r="33" spans="1:17" ht="23.4" thickBot="1" x14ac:dyDescent="0.25">
      <c r="A33" s="3">
        <v>30</v>
      </c>
      <c r="B33" s="23" t="s">
        <v>57</v>
      </c>
      <c r="C33" s="13" t="s">
        <v>15</v>
      </c>
      <c r="D33" s="14">
        <v>1</v>
      </c>
      <c r="E33" s="12">
        <v>27118</v>
      </c>
      <c r="F33" s="12">
        <v>26390</v>
      </c>
      <c r="G33" s="12">
        <v>28392</v>
      </c>
      <c r="H33" s="7">
        <f t="shared" si="9"/>
        <v>26390</v>
      </c>
      <c r="I33" s="7">
        <f t="shared" si="10"/>
        <v>27300</v>
      </c>
      <c r="J33" s="7">
        <f t="shared" si="11"/>
        <v>27118</v>
      </c>
      <c r="K33" s="8">
        <f t="shared" si="12"/>
        <v>827.38302295047527</v>
      </c>
      <c r="L33" s="9">
        <f t="shared" si="18"/>
        <v>3.0307070437746348E-2</v>
      </c>
      <c r="M33" s="10">
        <f t="shared" si="19"/>
        <v>27300</v>
      </c>
      <c r="N33" s="17">
        <v>27300</v>
      </c>
      <c r="O33" s="11" t="str">
        <f t="shared" si="15"/>
        <v>MEDIA ARITMETICA</v>
      </c>
      <c r="P33" s="19">
        <v>6</v>
      </c>
      <c r="Q33" s="10">
        <f t="shared" si="8"/>
        <v>163800</v>
      </c>
    </row>
    <row r="34" spans="1:17" ht="34.799999999999997" thickBot="1" x14ac:dyDescent="0.25">
      <c r="A34" s="3">
        <v>31</v>
      </c>
      <c r="B34" s="23" t="s">
        <v>58</v>
      </c>
      <c r="C34" s="13" t="s">
        <v>15</v>
      </c>
      <c r="D34" s="14">
        <v>1</v>
      </c>
      <c r="E34" s="12">
        <v>6482</v>
      </c>
      <c r="F34" s="12">
        <v>6308</v>
      </c>
      <c r="G34" s="12">
        <v>6786</v>
      </c>
      <c r="H34" s="7">
        <f t="shared" si="9"/>
        <v>6308</v>
      </c>
      <c r="I34" s="7">
        <f t="shared" si="10"/>
        <v>6525.333333333333</v>
      </c>
      <c r="J34" s="7">
        <f t="shared" si="11"/>
        <v>6482</v>
      </c>
      <c r="K34" s="8">
        <f t="shared" si="12"/>
        <v>197.53368207866615</v>
      </c>
      <c r="L34" s="9">
        <f t="shared" si="18"/>
        <v>3.0271814785247163E-2</v>
      </c>
      <c r="M34" s="10">
        <f>IF(L34&lt;=0.15,I34,IF(AND(L34&gt;0.15,L34&lt;=0.49),J34,H34))</f>
        <v>6525.333333333333</v>
      </c>
      <c r="N34" s="17">
        <v>6525</v>
      </c>
      <c r="O34" s="11" t="str">
        <f t="shared" si="15"/>
        <v>MEDIA ARITMETICA</v>
      </c>
      <c r="P34" s="19">
        <v>15</v>
      </c>
      <c r="Q34" s="10">
        <f t="shared" si="8"/>
        <v>97875</v>
      </c>
    </row>
    <row r="35" spans="1:17" ht="23.4" thickBot="1" x14ac:dyDescent="0.25">
      <c r="A35" s="3">
        <v>32</v>
      </c>
      <c r="B35" s="23" t="s">
        <v>59</v>
      </c>
      <c r="C35" s="13" t="s">
        <v>15</v>
      </c>
      <c r="D35" s="14">
        <v>1</v>
      </c>
      <c r="E35" s="12">
        <v>8642</v>
      </c>
      <c r="F35" s="12">
        <v>8410</v>
      </c>
      <c r="G35" s="12">
        <v>9048</v>
      </c>
      <c r="H35" s="7">
        <f t="shared" si="9"/>
        <v>8410</v>
      </c>
      <c r="I35" s="7">
        <f t="shared" si="10"/>
        <v>8700</v>
      </c>
      <c r="J35" s="7">
        <f t="shared" si="11"/>
        <v>8642</v>
      </c>
      <c r="K35" s="8">
        <f t="shared" si="12"/>
        <v>263.67151280839323</v>
      </c>
      <c r="L35" s="9">
        <f t="shared" si="18"/>
        <v>3.0307070437746348E-2</v>
      </c>
      <c r="M35" s="10">
        <f t="shared" ref="M35:M36" si="20">IF(L35&lt;=0.15,I35,IF(AND(L35&gt;0.15,L35&lt;=0.49),J35,H35))</f>
        <v>8700</v>
      </c>
      <c r="N35" s="17">
        <v>8700</v>
      </c>
      <c r="O35" s="11" t="str">
        <f t="shared" si="15"/>
        <v>MEDIA ARITMETICA</v>
      </c>
      <c r="P35" s="19">
        <v>10</v>
      </c>
      <c r="Q35" s="10">
        <f t="shared" si="8"/>
        <v>87000</v>
      </c>
    </row>
    <row r="36" spans="1:17" ht="23.4" thickBot="1" x14ac:dyDescent="0.25">
      <c r="A36" s="3">
        <v>33</v>
      </c>
      <c r="B36" s="23" t="s">
        <v>60</v>
      </c>
      <c r="C36" s="13" t="s">
        <v>17</v>
      </c>
      <c r="D36" s="14">
        <v>1</v>
      </c>
      <c r="E36" s="12">
        <v>36431</v>
      </c>
      <c r="F36" s="12">
        <v>35453</v>
      </c>
      <c r="G36" s="12">
        <v>38142</v>
      </c>
      <c r="H36" s="7">
        <f t="shared" si="9"/>
        <v>35453</v>
      </c>
      <c r="I36" s="7">
        <f t="shared" si="10"/>
        <v>36675.333333333336</v>
      </c>
      <c r="J36" s="7">
        <f t="shared" si="11"/>
        <v>36431</v>
      </c>
      <c r="K36" s="8">
        <f t="shared" si="12"/>
        <v>1111.2918408570972</v>
      </c>
      <c r="L36" s="9">
        <f t="shared" si="18"/>
        <v>3.0300797289470594E-2</v>
      </c>
      <c r="M36" s="10">
        <f t="shared" si="20"/>
        <v>36675.333333333336</v>
      </c>
      <c r="N36" s="17">
        <v>36675</v>
      </c>
      <c r="O36" s="11" t="str">
        <f t="shared" si="15"/>
        <v>MEDIA ARITMETICA</v>
      </c>
      <c r="P36" s="19">
        <v>8</v>
      </c>
      <c r="Q36" s="10">
        <f t="shared" si="8"/>
        <v>293400</v>
      </c>
    </row>
    <row r="37" spans="1:17" ht="23.4" thickBot="1" x14ac:dyDescent="0.25">
      <c r="A37" s="3">
        <v>34</v>
      </c>
      <c r="B37" s="23" t="s">
        <v>61</v>
      </c>
      <c r="C37" s="13" t="s">
        <v>18</v>
      </c>
      <c r="D37" s="14">
        <v>1</v>
      </c>
      <c r="E37" s="12">
        <v>86420</v>
      </c>
      <c r="F37" s="12">
        <v>84100</v>
      </c>
      <c r="G37" s="12">
        <v>90480</v>
      </c>
      <c r="H37" s="7">
        <f t="shared" si="9"/>
        <v>84100</v>
      </c>
      <c r="I37" s="7">
        <f t="shared" si="10"/>
        <v>87000</v>
      </c>
      <c r="J37" s="7">
        <f t="shared" si="11"/>
        <v>86420</v>
      </c>
      <c r="K37" s="8">
        <f t="shared" si="12"/>
        <v>2636.7151280839321</v>
      </c>
      <c r="L37" s="9">
        <f t="shared" si="18"/>
        <v>3.0307070437746345E-2</v>
      </c>
      <c r="M37" s="10">
        <f>IF(L37&lt;=0.15,I37,IF(AND(L37&gt;0.15,L37&lt;=0.49),J37,H37))</f>
        <v>87000</v>
      </c>
      <c r="N37" s="17">
        <v>87000</v>
      </c>
      <c r="O37" s="11" t="str">
        <f t="shared" si="15"/>
        <v>MEDIA ARITMETICA</v>
      </c>
      <c r="P37" s="19">
        <v>4</v>
      </c>
      <c r="Q37" s="10">
        <f t="shared" si="8"/>
        <v>348000</v>
      </c>
    </row>
    <row r="38" spans="1:17" ht="23.4" thickBot="1" x14ac:dyDescent="0.25">
      <c r="A38" s="3">
        <v>35</v>
      </c>
      <c r="B38" s="23" t="s">
        <v>62</v>
      </c>
      <c r="C38" s="13" t="s">
        <v>19</v>
      </c>
      <c r="D38" s="14">
        <v>1</v>
      </c>
      <c r="E38" s="12">
        <v>20413</v>
      </c>
      <c r="F38" s="12">
        <v>19865</v>
      </c>
      <c r="G38" s="12">
        <v>21372</v>
      </c>
      <c r="H38" s="7">
        <f t="shared" si="9"/>
        <v>19865</v>
      </c>
      <c r="I38" s="7">
        <f t="shared" si="10"/>
        <v>20550</v>
      </c>
      <c r="J38" s="7">
        <f t="shared" si="11"/>
        <v>20413</v>
      </c>
      <c r="K38" s="8">
        <f t="shared" si="12"/>
        <v>622.81029749568745</v>
      </c>
      <c r="L38" s="9">
        <f t="shared" si="18"/>
        <v>3.0307070437746348E-2</v>
      </c>
      <c r="M38" s="10">
        <f t="shared" ref="M38:M46" si="21">IF(L38&lt;=0.15,I38,IF(AND(L38&gt;0.15,L38&lt;=0.49),J38,H38))</f>
        <v>20550</v>
      </c>
      <c r="N38" s="17">
        <v>20550</v>
      </c>
      <c r="O38" s="11" t="str">
        <f t="shared" si="15"/>
        <v>MEDIA ARITMETICA</v>
      </c>
      <c r="P38" s="19">
        <v>7</v>
      </c>
      <c r="Q38" s="10">
        <f t="shared" si="8"/>
        <v>143850</v>
      </c>
    </row>
    <row r="39" spans="1:17" ht="23.4" thickBot="1" x14ac:dyDescent="0.25">
      <c r="A39" s="3">
        <v>36</v>
      </c>
      <c r="B39" s="23" t="s">
        <v>63</v>
      </c>
      <c r="C39" s="13" t="s">
        <v>20</v>
      </c>
      <c r="D39" s="14">
        <v>1</v>
      </c>
      <c r="E39" s="12">
        <v>13634</v>
      </c>
      <c r="F39" s="12">
        <v>13268</v>
      </c>
      <c r="G39" s="12">
        <v>14274</v>
      </c>
      <c r="H39" s="7">
        <f t="shared" si="9"/>
        <v>13268</v>
      </c>
      <c r="I39" s="7">
        <f t="shared" si="10"/>
        <v>13725.333333333334</v>
      </c>
      <c r="J39" s="7">
        <f t="shared" si="11"/>
        <v>13634</v>
      </c>
      <c r="K39" s="8">
        <f t="shared" si="12"/>
        <v>415.74457970676605</v>
      </c>
      <c r="L39" s="9">
        <f t="shared" si="18"/>
        <v>3.0290308410731933E-2</v>
      </c>
      <c r="M39" s="10">
        <f t="shared" si="21"/>
        <v>13725.333333333334</v>
      </c>
      <c r="N39" s="17">
        <v>13725</v>
      </c>
      <c r="O39" s="11" t="str">
        <f t="shared" si="15"/>
        <v>MEDIA ARITMETICA</v>
      </c>
      <c r="P39" s="19">
        <v>12</v>
      </c>
      <c r="Q39" s="10">
        <f t="shared" si="8"/>
        <v>164700</v>
      </c>
    </row>
    <row r="40" spans="1:17" ht="23.4" thickBot="1" x14ac:dyDescent="0.25">
      <c r="A40" s="3">
        <v>37</v>
      </c>
      <c r="B40" s="23" t="s">
        <v>64</v>
      </c>
      <c r="C40" s="13" t="s">
        <v>16</v>
      </c>
      <c r="D40" s="14">
        <v>1</v>
      </c>
      <c r="E40" s="12">
        <v>10505</v>
      </c>
      <c r="F40" s="12">
        <v>10223</v>
      </c>
      <c r="G40" s="12">
        <v>10998</v>
      </c>
      <c r="H40" s="7">
        <f t="shared" si="9"/>
        <v>10223</v>
      </c>
      <c r="I40" s="7">
        <f t="shared" si="10"/>
        <v>10575.333333333334</v>
      </c>
      <c r="J40" s="7">
        <f t="shared" si="11"/>
        <v>10505</v>
      </c>
      <c r="K40" s="8">
        <f t="shared" si="12"/>
        <v>320.27731039765456</v>
      </c>
      <c r="L40" s="9">
        <f t="shared" si="18"/>
        <v>3.0285315866890362E-2</v>
      </c>
      <c r="M40" s="10">
        <f t="shared" si="21"/>
        <v>10575.333333333334</v>
      </c>
      <c r="N40" s="17">
        <v>10575.333333333334</v>
      </c>
      <c r="O40" s="11" t="str">
        <f t="shared" si="15"/>
        <v>MEDIA ARITMETICA</v>
      </c>
      <c r="P40" s="19">
        <v>12</v>
      </c>
      <c r="Q40" s="10">
        <f t="shared" si="8"/>
        <v>126904</v>
      </c>
    </row>
    <row r="41" spans="1:17" ht="23.4" thickBot="1" x14ac:dyDescent="0.25">
      <c r="A41" s="3">
        <v>38</v>
      </c>
      <c r="B41" s="23" t="s">
        <v>65</v>
      </c>
      <c r="C41" s="13" t="s">
        <v>21</v>
      </c>
      <c r="D41" s="14">
        <v>1</v>
      </c>
      <c r="E41" s="12">
        <v>16241</v>
      </c>
      <c r="F41" s="12">
        <v>15805</v>
      </c>
      <c r="G41" s="12">
        <v>17004</v>
      </c>
      <c r="H41" s="7">
        <f t="shared" si="9"/>
        <v>15805</v>
      </c>
      <c r="I41" s="7">
        <f t="shared" si="10"/>
        <v>16350</v>
      </c>
      <c r="J41" s="7">
        <f t="shared" si="11"/>
        <v>16241</v>
      </c>
      <c r="K41" s="8">
        <f t="shared" si="12"/>
        <v>495.52060165715278</v>
      </c>
      <c r="L41" s="9">
        <f t="shared" si="18"/>
        <v>3.0307070437746348E-2</v>
      </c>
      <c r="M41" s="10">
        <f t="shared" si="21"/>
        <v>16350</v>
      </c>
      <c r="N41" s="17">
        <v>16350</v>
      </c>
      <c r="O41" s="11" t="str">
        <f t="shared" si="15"/>
        <v>MEDIA ARITMETICA</v>
      </c>
      <c r="P41" s="19">
        <v>12</v>
      </c>
      <c r="Q41" s="10">
        <f t="shared" si="8"/>
        <v>196200</v>
      </c>
    </row>
    <row r="42" spans="1:17" ht="23.4" thickBot="1" x14ac:dyDescent="0.25">
      <c r="A42" s="3">
        <v>39</v>
      </c>
      <c r="B42" s="23" t="s">
        <v>66</v>
      </c>
      <c r="C42" s="13" t="s">
        <v>21</v>
      </c>
      <c r="D42" s="14">
        <v>1</v>
      </c>
      <c r="E42" s="12">
        <v>47680</v>
      </c>
      <c r="F42" s="12">
        <v>46400</v>
      </c>
      <c r="G42" s="12">
        <v>49920</v>
      </c>
      <c r="H42" s="7">
        <f t="shared" si="9"/>
        <v>46400</v>
      </c>
      <c r="I42" s="7">
        <f t="shared" si="10"/>
        <v>48000</v>
      </c>
      <c r="J42" s="7">
        <f t="shared" si="11"/>
        <v>47680</v>
      </c>
      <c r="K42" s="8">
        <f t="shared" si="12"/>
        <v>1454.7393810118247</v>
      </c>
      <c r="L42" s="9">
        <f t="shared" si="18"/>
        <v>3.0307070437746348E-2</v>
      </c>
      <c r="M42" s="10">
        <f t="shared" si="21"/>
        <v>48000</v>
      </c>
      <c r="N42" s="17">
        <v>48000</v>
      </c>
      <c r="O42" s="11" t="str">
        <f t="shared" si="15"/>
        <v>MEDIA ARITMETICA</v>
      </c>
      <c r="P42" s="19">
        <v>5</v>
      </c>
      <c r="Q42" s="10">
        <f t="shared" si="8"/>
        <v>240000</v>
      </c>
    </row>
    <row r="43" spans="1:17" ht="23.4" thickBot="1" x14ac:dyDescent="0.25">
      <c r="A43" s="3">
        <v>40</v>
      </c>
      <c r="B43" s="23" t="s">
        <v>67</v>
      </c>
      <c r="C43" s="13" t="s">
        <v>15</v>
      </c>
      <c r="D43" s="14">
        <v>1</v>
      </c>
      <c r="E43" s="12">
        <v>39008</v>
      </c>
      <c r="F43" s="12">
        <v>37961</v>
      </c>
      <c r="G43" s="12">
        <v>40841</v>
      </c>
      <c r="H43" s="7">
        <f t="shared" si="9"/>
        <v>37961</v>
      </c>
      <c r="I43" s="7">
        <f t="shared" si="10"/>
        <v>39270</v>
      </c>
      <c r="J43" s="7">
        <f t="shared" si="11"/>
        <v>39008</v>
      </c>
      <c r="K43" s="8">
        <f t="shared" si="12"/>
        <v>1190.2613158462304</v>
      </c>
      <c r="L43" s="9">
        <f t="shared" si="18"/>
        <v>3.0309684640851299E-2</v>
      </c>
      <c r="M43" s="10">
        <f t="shared" si="21"/>
        <v>39270</v>
      </c>
      <c r="N43" s="17">
        <v>39270</v>
      </c>
      <c r="O43" s="11" t="str">
        <f t="shared" si="15"/>
        <v>MEDIA ARITMETICA</v>
      </c>
      <c r="P43" s="19">
        <v>5</v>
      </c>
      <c r="Q43" s="10">
        <f t="shared" si="8"/>
        <v>196350</v>
      </c>
    </row>
    <row r="44" spans="1:17" ht="23.4" thickBot="1" x14ac:dyDescent="0.25">
      <c r="A44" s="3">
        <v>41</v>
      </c>
      <c r="B44" s="23" t="s">
        <v>68</v>
      </c>
      <c r="C44" s="13" t="s">
        <v>15</v>
      </c>
      <c r="D44" s="14">
        <v>1</v>
      </c>
      <c r="E44" s="12">
        <v>7152</v>
      </c>
      <c r="F44" s="12">
        <v>6960</v>
      </c>
      <c r="G44" s="12">
        <v>7488</v>
      </c>
      <c r="H44" s="7">
        <f t="shared" si="9"/>
        <v>6960</v>
      </c>
      <c r="I44" s="7">
        <f t="shared" si="10"/>
        <v>7200</v>
      </c>
      <c r="J44" s="7">
        <f t="shared" si="11"/>
        <v>7152</v>
      </c>
      <c r="K44" s="8">
        <f t="shared" si="12"/>
        <v>218.21090715177368</v>
      </c>
      <c r="L44" s="9">
        <f t="shared" si="18"/>
        <v>3.0307070437746345E-2</v>
      </c>
      <c r="M44" s="10">
        <f t="shared" si="21"/>
        <v>7200</v>
      </c>
      <c r="N44" s="17">
        <v>7200</v>
      </c>
      <c r="O44" s="11" t="str">
        <f t="shared" si="15"/>
        <v>MEDIA ARITMETICA</v>
      </c>
      <c r="P44" s="19">
        <v>12</v>
      </c>
      <c r="Q44" s="10">
        <f t="shared" si="8"/>
        <v>86400</v>
      </c>
    </row>
    <row r="45" spans="1:17" ht="23.4" thickBot="1" x14ac:dyDescent="0.25">
      <c r="A45" s="3">
        <v>42</v>
      </c>
      <c r="B45" s="24" t="s">
        <v>69</v>
      </c>
      <c r="C45" s="13" t="s">
        <v>22</v>
      </c>
      <c r="D45" s="14">
        <v>1</v>
      </c>
      <c r="E45" s="12">
        <v>20711</v>
      </c>
      <c r="F45" s="12">
        <v>20155</v>
      </c>
      <c r="G45" s="12">
        <v>21684</v>
      </c>
      <c r="H45" s="7">
        <f t="shared" si="9"/>
        <v>20155</v>
      </c>
      <c r="I45" s="7">
        <f t="shared" si="10"/>
        <v>20850</v>
      </c>
      <c r="J45" s="7">
        <f t="shared" si="11"/>
        <v>20711</v>
      </c>
      <c r="K45" s="8">
        <f t="shared" si="12"/>
        <v>631.90241862701134</v>
      </c>
      <c r="L45" s="9">
        <f t="shared" si="18"/>
        <v>3.0307070437746348E-2</v>
      </c>
      <c r="M45" s="10">
        <f t="shared" si="21"/>
        <v>20850</v>
      </c>
      <c r="N45" s="17">
        <v>20850</v>
      </c>
      <c r="O45" s="11" t="str">
        <f t="shared" si="15"/>
        <v>MEDIA ARITMETICA</v>
      </c>
      <c r="P45" s="19">
        <v>2</v>
      </c>
      <c r="Q45" s="10">
        <f t="shared" si="8"/>
        <v>41700</v>
      </c>
    </row>
    <row r="46" spans="1:17" ht="23.4" thickBot="1" x14ac:dyDescent="0.25">
      <c r="A46" s="3">
        <v>43</v>
      </c>
      <c r="B46" s="24" t="s">
        <v>70</v>
      </c>
      <c r="C46" s="13" t="s">
        <v>23</v>
      </c>
      <c r="D46" s="14">
        <v>1</v>
      </c>
      <c r="E46" s="12">
        <v>33774</v>
      </c>
      <c r="F46" s="12">
        <v>32867</v>
      </c>
      <c r="G46" s="12">
        <v>35361</v>
      </c>
      <c r="H46" s="7">
        <f t="shared" ref="H46" si="22">+MIN(E46:G46)</f>
        <v>32867</v>
      </c>
      <c r="I46" s="7">
        <f t="shared" ref="I46" si="23">+AVERAGE(E46:G46)</f>
        <v>34000.666666666664</v>
      </c>
      <c r="J46" s="7">
        <f t="shared" ref="J46" si="24">+MEDIAN(E46:G46)</f>
        <v>33774</v>
      </c>
      <c r="K46" s="8">
        <f t="shared" ref="K46" si="25">_xlfn.STDEV.P(E46:G46)</f>
        <v>1030.7092487969414</v>
      </c>
      <c r="L46" s="9">
        <f t="shared" si="18"/>
        <v>3.0314383506115806E-2</v>
      </c>
      <c r="M46" s="10">
        <f t="shared" si="21"/>
        <v>34000.666666666664</v>
      </c>
      <c r="N46" s="17">
        <v>34001</v>
      </c>
      <c r="O46" s="11" t="str">
        <f t="shared" ref="O46" si="26">IF(M46=H46, "MENOR VALOR", IF(M46=I46,"MEDIA ARITMETICA", IF(M46=J46,"MEDIANA")))</f>
        <v>MEDIA ARITMETICA</v>
      </c>
      <c r="P46" s="19">
        <v>3</v>
      </c>
      <c r="Q46" s="10">
        <f>+N46*P46</f>
        <v>102003</v>
      </c>
    </row>
    <row r="47" spans="1:17" ht="15" customHeight="1" x14ac:dyDescent="0.2">
      <c r="A47" s="28" t="s">
        <v>27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16">
        <f>SUM(Q4:Q46)</f>
        <v>9999582</v>
      </c>
    </row>
    <row r="49" spans="17:17" x14ac:dyDescent="0.2">
      <c r="Q49" s="18"/>
    </row>
  </sheetData>
  <mergeCells count="16">
    <mergeCell ref="P2:P3"/>
    <mergeCell ref="Q2:Q3"/>
    <mergeCell ref="A1:Q1"/>
    <mergeCell ref="A47:P47"/>
    <mergeCell ref="L2:L3"/>
    <mergeCell ref="I2:I3"/>
    <mergeCell ref="J2:J3"/>
    <mergeCell ref="K2:K3"/>
    <mergeCell ref="M2:M3"/>
    <mergeCell ref="O2:O3"/>
    <mergeCell ref="A2:A3"/>
    <mergeCell ref="B2:B3"/>
    <mergeCell ref="C2:C3"/>
    <mergeCell ref="D2:D3"/>
    <mergeCell ref="H2:H3"/>
    <mergeCell ref="N2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kharem carabali marulanda</cp:lastModifiedBy>
  <dcterms:created xsi:type="dcterms:W3CDTF">2023-04-24T16:43:36Z</dcterms:created>
  <dcterms:modified xsi:type="dcterms:W3CDTF">2026-03-25T02:21:37Z</dcterms:modified>
</cp:coreProperties>
</file>