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C:\Users\user\Documents\dico_d\2026\2. EVALUACION\3. REVISION TECNICOMECANICA\CDA BUCARAMANGA SAS\"/>
    </mc:Choice>
  </mc:AlternateContent>
  <xr:revisionPtr revIDLastSave="0" documentId="13_ncr:1_{5AE4F492-A6BE-4E7E-8B5F-C7D5431EDF01}" xr6:coauthVersionLast="47" xr6:coauthVersionMax="47" xr10:uidLastSave="{00000000-0000-0000-0000-000000000000}"/>
  <bookViews>
    <workbookView xWindow="-120" yWindow="-120" windowWidth="20730" windowHeight="11040" xr2:uid="{00000000-000D-0000-FFFF-FFFF00000000}"/>
  </bookViews>
  <sheets>
    <sheet name="EVALUACION" sheetId="1" r:id="rId1"/>
  </sheets>
  <externalReferences>
    <externalReference r:id="rId2"/>
  </externalReferenc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W19" i="1" l="1"/>
  <c r="W18" i="1"/>
  <c r="W16" i="1"/>
  <c r="U5" i="1"/>
  <c r="V5" i="1"/>
  <c r="W5" i="1"/>
  <c r="U6" i="1"/>
  <c r="V6" i="1"/>
  <c r="W6" i="1"/>
  <c r="U7" i="1"/>
  <c r="V7" i="1"/>
  <c r="W7" i="1"/>
  <c r="U8" i="1"/>
  <c r="V8" i="1"/>
  <c r="W8" i="1"/>
  <c r="U9" i="1"/>
  <c r="V9" i="1"/>
  <c r="W9" i="1"/>
  <c r="U10" i="1"/>
  <c r="V10" i="1"/>
  <c r="W10" i="1"/>
  <c r="U11" i="1"/>
  <c r="V11" i="1"/>
  <c r="W11" i="1"/>
  <c r="U12" i="1"/>
  <c r="V12" i="1"/>
  <c r="W12" i="1"/>
  <c r="U13" i="1"/>
  <c r="V13" i="1"/>
  <c r="W13" i="1"/>
  <c r="U14" i="1"/>
  <c r="V14" i="1"/>
  <c r="W14" i="1"/>
  <c r="U15" i="1"/>
  <c r="V15" i="1"/>
  <c r="W15" i="1"/>
  <c r="W4" i="1"/>
  <c r="V4" i="1"/>
  <c r="U4" i="1"/>
  <c r="S15" i="1"/>
  <c r="T15" i="1" s="1"/>
  <c r="F15" i="1"/>
  <c r="K15" i="1" s="1"/>
  <c r="L15" i="1" s="1"/>
  <c r="C15" i="1"/>
  <c r="B15" i="1"/>
  <c r="A15" i="1"/>
  <c r="S14" i="1"/>
  <c r="T14" i="1" s="1"/>
  <c r="F14" i="1"/>
  <c r="K14" i="1" s="1"/>
  <c r="L14" i="1" s="1"/>
  <c r="C14" i="1"/>
  <c r="B14" i="1"/>
  <c r="A14" i="1"/>
  <c r="S13" i="1"/>
  <c r="T13" i="1" s="1"/>
  <c r="F13" i="1"/>
  <c r="K13" i="1" s="1"/>
  <c r="L13" i="1" s="1"/>
  <c r="C13" i="1"/>
  <c r="B13" i="1"/>
  <c r="A13" i="1"/>
  <c r="S12" i="1"/>
  <c r="T12" i="1" s="1"/>
  <c r="F12" i="1"/>
  <c r="K12" i="1" s="1"/>
  <c r="L12" i="1" s="1"/>
  <c r="C12" i="1"/>
  <c r="B12" i="1"/>
  <c r="A12" i="1"/>
  <c r="S11" i="1"/>
  <c r="T11" i="1" s="1"/>
  <c r="K11" i="1"/>
  <c r="L11" i="1" s="1"/>
  <c r="F11" i="1"/>
  <c r="C11" i="1"/>
  <c r="B11" i="1"/>
  <c r="A11" i="1"/>
  <c r="S10" i="1"/>
  <c r="T10" i="1" s="1"/>
  <c r="F10" i="1"/>
  <c r="K10" i="1" s="1"/>
  <c r="L10" i="1" s="1"/>
  <c r="C10" i="1"/>
  <c r="B10" i="1"/>
  <c r="A10" i="1"/>
  <c r="S9" i="1"/>
  <c r="T9" i="1" s="1"/>
  <c r="F9" i="1"/>
  <c r="K9" i="1" s="1"/>
  <c r="L9" i="1" s="1"/>
  <c r="C9" i="1"/>
  <c r="B9" i="1"/>
  <c r="A9" i="1"/>
  <c r="S8" i="1"/>
  <c r="T8" i="1" s="1"/>
  <c r="F8" i="1"/>
  <c r="K8" i="1" s="1"/>
  <c r="L8" i="1" s="1"/>
  <c r="C8" i="1"/>
  <c r="B8" i="1"/>
  <c r="A8" i="1"/>
  <c r="S7" i="1"/>
  <c r="T7" i="1" s="1"/>
  <c r="F7" i="1"/>
  <c r="K7" i="1" s="1"/>
  <c r="L7" i="1" s="1"/>
  <c r="C7" i="1"/>
  <c r="B7" i="1"/>
  <c r="A7" i="1"/>
  <c r="S6" i="1"/>
  <c r="T6" i="1" s="1"/>
  <c r="F6" i="1"/>
  <c r="K6" i="1" s="1"/>
  <c r="L6" i="1" s="1"/>
  <c r="C6" i="1"/>
  <c r="B6" i="1"/>
  <c r="A6" i="1"/>
  <c r="S5" i="1"/>
  <c r="T5" i="1" s="1"/>
  <c r="F5" i="1"/>
  <c r="K5" i="1" s="1"/>
  <c r="L5" i="1" s="1"/>
  <c r="C5" i="1"/>
  <c r="B5" i="1"/>
  <c r="A5" i="1"/>
  <c r="S4" i="1"/>
  <c r="T4" i="1" s="1"/>
  <c r="L4" i="1"/>
  <c r="K4" i="1"/>
  <c r="F4" i="1"/>
  <c r="C4" i="1"/>
  <c r="B4" i="1"/>
  <c r="A4" i="1"/>
  <c r="L16" i="1" l="1"/>
  <c r="T16" i="1"/>
</calcChain>
</file>

<file path=xl/sharedStrings.xml><?xml version="1.0" encoding="utf-8"?>
<sst xmlns="http://schemas.openxmlformats.org/spreadsheetml/2006/main" count="49" uniqueCount="43">
  <si>
    <t>REVISIÓN TÉCNICO MECÁNICA Y DE EMISIONES CONTAMINANTES</t>
  </si>
  <si>
    <t>A-02-02-02-008-003 OTROS SERVICIOS PROFESIONALES, CIENTÍFICOS Y TÉCNICOS</t>
  </si>
  <si>
    <t>TARIFAS MÁXIMAS PERMITIDAS</t>
  </si>
  <si>
    <t>ÍTEM</t>
  </si>
  <si>
    <t xml:space="preserve">DESCRIPCIÓN DEL BIEN Y/O SERVICIO </t>
  </si>
  <si>
    <t>UNIDAD MEDIDA</t>
  </si>
  <si>
    <t>CANTIDAD</t>
  </si>
  <si>
    <t>VALOR SERVICIO</t>
  </si>
  <si>
    <t>IVA</t>
  </si>
  <si>
    <t>RUNT</t>
  </si>
  <si>
    <t>SICOV</t>
  </si>
  <si>
    <t>ANSV</t>
  </si>
  <si>
    <t>RECAUDO</t>
  </si>
  <si>
    <t>VR.  UNITARIO DE REFERENCIA</t>
  </si>
  <si>
    <t>VR.  TOTAL DE REFERENCIA</t>
  </si>
  <si>
    <t>VR.  UNITARIO OFERTADO</t>
  </si>
  <si>
    <t>VR.  TOTAL OFERTADO</t>
  </si>
  <si>
    <t>TOTAL</t>
  </si>
  <si>
    <t>TOTAL OFERTA</t>
  </si>
  <si>
    <r>
      <rPr>
        <b/>
        <sz val="14"/>
        <color theme="1"/>
        <rFont val="Arial Narrow"/>
        <family val="2"/>
      </rPr>
      <t>ADVERTENCIA</t>
    </r>
    <r>
      <rPr>
        <sz val="14"/>
        <color theme="1"/>
        <rFont val="Arial Narrow"/>
        <family val="2"/>
      </rPr>
      <t>: La oferta no puede superar los precios UNITARIOS DE REFERENCIA (por cada ítem), incluyendo cada componente del servicio , SO PENA DE INCURRIR EN CAUSAL DE RECHAZO.</t>
    </r>
  </si>
  <si>
    <r>
      <rPr>
        <b/>
        <sz val="14"/>
        <color rgb="FF000000"/>
        <rFont val="Arial Narrow"/>
        <family val="2"/>
      </rPr>
      <t>Nota 1:</t>
    </r>
    <r>
      <rPr>
        <sz val="14"/>
        <color rgb="FF000000"/>
        <rFont val="Arial Narrow"/>
        <family val="2"/>
      </rPr>
      <t xml:space="preserve"> El servicio incluye revisión técnico-mecánica (RTM), emisiones contaminantes (EC). IVA , RUNT, SICOV, ANSV y RECAUDO; IVA incluido (según aplique) junto con la expedición de los certificados correspondientes y los demás gravámenes y gastos a que haya lugar en la prestación del servicio.</t>
    </r>
  </si>
  <si>
    <r>
      <rPr>
        <b/>
        <sz val="14"/>
        <color theme="1"/>
        <rFont val="Arial Narrow"/>
        <family val="2"/>
      </rPr>
      <t>Nota 2:</t>
    </r>
    <r>
      <rPr>
        <sz val="14"/>
        <color theme="1"/>
        <rFont val="Arial Narrow"/>
        <family val="2"/>
      </rPr>
      <t xml:space="preserve"> Los valores de referencia desglosados de revisión técnico-mecánica (RTM), emisiones contaminantes (EC). IVA , RUNT, SICOV, ANSV y RECAUDO; IVA incluido (según aplique) junto con la expedición de los certificados correspondientes y los demás gravámenes y gastos a que haya lugar en la prestación del servicio, se encuentran ajustados conforme a la normatividad vigente, sin embargo, los valores de SICOV y RECAUDO se encuentran ajustados previendo alguna actualización o ajuste de estos precios, por lo anterior, la variación obedece simplemente a dicha proyección.</t>
    </r>
  </si>
  <si>
    <r>
      <rPr>
        <sz val="14"/>
        <color theme="1"/>
        <rFont val="Arial Narrow"/>
        <family val="2"/>
      </rPr>
      <t xml:space="preserve">El oferente deberá diligenciar el </t>
    </r>
    <r>
      <rPr>
        <b/>
        <sz val="14"/>
        <color theme="1"/>
        <rFont val="Arial Narrow"/>
        <family val="2"/>
      </rPr>
      <t>CUESTIONARIO ECONÓMICO (SECOP II)</t>
    </r>
    <r>
      <rPr>
        <sz val="14"/>
        <color theme="1"/>
        <rFont val="Arial Narrow"/>
        <family val="2"/>
      </rPr>
      <t xml:space="preserve"> con el Valor total de su Oferta Económica, la cual corresponde a la sumatoria de precios ofertados en el documento excel “</t>
    </r>
    <r>
      <rPr>
        <b/>
        <sz val="14"/>
        <color rgb="FF000000"/>
        <rFont val="Arial Narrow"/>
        <family val="2"/>
      </rPr>
      <t>ANEXO FORMULARIO VALORACIÓN ECONOMICA</t>
    </r>
    <r>
      <rPr>
        <sz val="14"/>
        <color theme="1"/>
        <rFont val="Arial Narrow"/>
        <family val="2"/>
      </rPr>
      <t>”</t>
    </r>
  </si>
  <si>
    <r>
      <rPr>
        <sz val="14"/>
        <color rgb="FF000000"/>
        <rFont val="Arial Narrow"/>
        <family val="2"/>
      </rPr>
      <t xml:space="preserve">Este anexo deberá adjuntarse como evidencia (archivo adjunto) de la pregunta </t>
    </r>
    <r>
      <rPr>
        <b/>
        <sz val="14"/>
        <color theme="1"/>
        <rFont val="Arial Narrow"/>
        <family val="2"/>
      </rPr>
      <t>CUESTIONARIO ECONÓMICO (SECOP II)</t>
    </r>
    <r>
      <rPr>
        <sz val="14"/>
        <color rgb="FF000000"/>
        <rFont val="Arial Narrow"/>
        <family val="2"/>
      </rPr>
      <t xml:space="preserve"> pues constituirá la propuesta económica.</t>
    </r>
  </si>
  <si>
    <r>
      <rPr>
        <sz val="14"/>
        <color rgb="FF000000"/>
        <rFont val="Arial Narrow"/>
        <family val="2"/>
      </rPr>
      <t>En caso de no presentar el “</t>
    </r>
    <r>
      <rPr>
        <b/>
        <sz val="14"/>
        <color rgb="FF000000"/>
        <rFont val="Arial Narrow"/>
        <family val="2"/>
      </rPr>
      <t>ANEXO FORMULARIO VALORACIÓN ECONOMICA</t>
    </r>
    <r>
      <rPr>
        <sz val="14"/>
        <color theme="1"/>
        <rFont val="Arial Narrow"/>
        <family val="2"/>
      </rPr>
      <t>” el oferente incurrirá en causal de rechazo toda vez que impedirá la comparación objetiva.</t>
    </r>
  </si>
  <si>
    <r>
      <rPr>
        <sz val="14"/>
        <color rgb="FF000000"/>
        <rFont val="Arial Narrow"/>
        <family val="2"/>
      </rPr>
      <t>· Para el diligenciamiento del</t>
    </r>
    <r>
      <rPr>
        <b/>
        <sz val="14"/>
        <color rgb="FF000000"/>
        <rFont val="Arial Narrow"/>
        <family val="2"/>
      </rPr>
      <t xml:space="preserve"> </t>
    </r>
    <r>
      <rPr>
        <sz val="14"/>
        <color rgb="FF000000"/>
        <rFont val="Arial Narrow"/>
        <family val="2"/>
      </rPr>
      <t>“</t>
    </r>
    <r>
      <rPr>
        <b/>
        <sz val="14"/>
        <color rgb="FF000000"/>
        <rFont val="Arial Narrow"/>
        <family val="2"/>
      </rPr>
      <t>ANEXO FORMULARIO DE VALORACIÓN ECONÓMICA</t>
    </r>
    <r>
      <rPr>
        <sz val="14"/>
        <color rgb="FF000000"/>
        <rFont val="Arial Narrow"/>
        <family val="2"/>
      </rPr>
      <t>” debe tenerse en cuenta lo siguiente:</t>
    </r>
  </si>
  <si>
    <r>
      <rPr>
        <sz val="14"/>
        <color rgb="FF000000"/>
        <rFont val="Arial Narrow"/>
        <family val="2"/>
      </rPr>
      <t xml:space="preserve">a) El valor ofertado </t>
    </r>
    <r>
      <rPr>
        <b/>
        <u/>
        <sz val="14"/>
        <color rgb="FF000000"/>
        <rFont val="Arial Narrow"/>
        <family val="2"/>
      </rPr>
      <t>BASE</t>
    </r>
    <r>
      <rPr>
        <sz val="14"/>
        <color rgb="FF000000"/>
        <rFont val="Arial Narrow"/>
        <family val="2"/>
      </rPr>
      <t xml:space="preserve"> debe estar dentro de los rangos inferior y superior conforme a lo establecido en la Resolución </t>
    </r>
    <r>
      <rPr>
        <sz val="14"/>
        <color theme="1"/>
        <rFont val="Arial Narrow"/>
        <family val="2"/>
      </rPr>
      <t xml:space="preserve"> </t>
    </r>
    <r>
      <rPr>
        <sz val="14"/>
        <color rgb="FF000000"/>
        <rFont val="Arial Narrow"/>
        <family val="2"/>
      </rPr>
      <t>No. 20253040051705  del 17 de diciembre de 2025.</t>
    </r>
  </si>
  <si>
    <r>
      <rPr>
        <sz val="14"/>
        <color rgb="FF000000"/>
        <rFont val="Arial Narrow"/>
        <family val="2"/>
      </rPr>
      <t xml:space="preserve">b) El valor ofertado conforme a los derechos del </t>
    </r>
    <r>
      <rPr>
        <b/>
        <u/>
        <sz val="14"/>
        <color rgb="FF000000"/>
        <rFont val="Arial Narrow"/>
        <family val="2"/>
      </rPr>
      <t>RUNT</t>
    </r>
    <r>
      <rPr>
        <sz val="14"/>
        <color rgb="FF000000"/>
        <rFont val="Arial Narrow"/>
        <family val="2"/>
      </rPr>
      <t xml:space="preserve"> está definido por el artículo 1° de la Resolución No. 20253040051705  del 17 de diciembre de 2025 y se estableció en el valor de </t>
    </r>
    <r>
      <rPr>
        <b/>
        <sz val="14"/>
        <color rgb="FF000000"/>
        <rFont val="Arial Narrow"/>
        <family val="2"/>
      </rPr>
      <t xml:space="preserve">$5.600,00, </t>
    </r>
    <r>
      <rPr>
        <sz val="14"/>
        <color rgb="FF000000"/>
        <rFont val="Arial Narrow"/>
        <family val="2"/>
      </rPr>
      <t xml:space="preserve">por lo anterior, el valor ofertado por concepto de RUNT no debe ser diferente al valor descrito.  </t>
    </r>
  </si>
  <si>
    <r>
      <rPr>
        <sz val="14"/>
        <color rgb="FF000000"/>
        <rFont val="Arial Narrow"/>
        <family val="2"/>
      </rPr>
      <t xml:space="preserve">c) El valor ofertado por concepto de </t>
    </r>
    <r>
      <rPr>
        <b/>
        <u/>
        <sz val="14"/>
        <color rgb="FF000000"/>
        <rFont val="Arial Narrow"/>
        <family val="2"/>
      </rPr>
      <t xml:space="preserve">ANSV </t>
    </r>
    <r>
      <rPr>
        <sz val="14"/>
        <color rgb="FF000000"/>
        <rFont val="Arial Narrow"/>
        <family val="2"/>
      </rPr>
      <t>esta definido en los rangos inferior y superior conforme a los años de antigüedad de acuerdo a la Resolución No. 20253040051705  del 17 de diciembre de 2025, por lo anterior, el valor ofertado por este concepto no puede superar los rangos descritos.</t>
    </r>
  </si>
  <si>
    <t>d) El valor (precio) unitario a ofertar por concepto de RECAUDO Y SICOV  , deberá digitarse sin decimales y no podrá sobrepasar el precio de referencia SICOV : $ 36.281 y para RECAUDO $ 11.288 lo anterior, como resultado del análisis de precios máximos según base de datos de la superintendecia de transportes de los CDA´s.</t>
  </si>
  <si>
    <t>NOTAS ECONÓMICAS</t>
  </si>
  <si>
    <r>
      <rPr>
        <b/>
        <sz val="14"/>
        <color theme="1"/>
        <rFont val="Arial Narrow"/>
        <family val="2"/>
      </rPr>
      <t>NOTA 1:</t>
    </r>
    <r>
      <rPr>
        <sz val="14"/>
        <color theme="1"/>
        <rFont val="Arial Narrow"/>
        <family val="2"/>
      </rPr>
      <t xml:space="preserve">  Los precios que se establecen aquí por los diferentes conceptos que componen la RTM +EC son los máximos permitidos por ley, por lo tanto, su oferta solo se pueden bajar hasta el mínimo establecido conforme a la normatividad vigente establecida por el </t>
    </r>
    <r>
      <rPr>
        <sz val="14"/>
        <color rgb="FF000000"/>
        <rFont val="Arial Narrow"/>
        <family val="2"/>
      </rPr>
      <t>Ministerio de Transporte para cada uno de los conceptos</t>
    </r>
    <r>
      <rPr>
        <sz val="14"/>
        <color theme="1"/>
        <rFont val="Arial Narrow"/>
        <family val="2"/>
      </rPr>
      <t>.</t>
    </r>
  </si>
  <si>
    <r>
      <rPr>
        <b/>
        <sz val="14"/>
        <color theme="1"/>
        <rFont val="Arial Narrow"/>
        <family val="2"/>
      </rPr>
      <t>NOTA 2:</t>
    </r>
    <r>
      <rPr>
        <sz val="14"/>
        <color theme="1"/>
        <rFont val="Arial Narrow"/>
        <family val="2"/>
      </rPr>
      <t xml:space="preserve"> En caso de variación en la regulación de las tarifas del servicio por parte del Ministerio de Transporte, durante la ejecución del contrato, la Entidad procederá a realizar los respectivos ajustes de precios”; en el evento de que esto suceda se dará aplicación en el contrato.</t>
    </r>
  </si>
  <si>
    <r>
      <rPr>
        <b/>
        <sz val="14"/>
        <color theme="1"/>
        <rFont val="Arial Narrow"/>
        <family val="2"/>
      </rPr>
      <t>NOTA 3:</t>
    </r>
    <r>
      <rPr>
        <u/>
        <sz val="14"/>
        <color rgb="FF000000"/>
        <rFont val="Arial Narrow"/>
        <family val="2"/>
      </rPr>
      <t xml:space="preserve"> </t>
    </r>
    <r>
      <rPr>
        <sz val="14"/>
        <color rgb="FF000000"/>
        <rFont val="Arial Narrow"/>
        <family val="2"/>
      </rPr>
      <t>El comité Económico evaluador podrá realizar la revisión de la totalidad de las propuestas presentadas con el fin de identificar cuantas de ellas son objeto de requerimiento por posibles precios artificialmente bajos, podrá solicitar aclaración a la oferta o a las ofertas identificadas por debajo del mínimo aceptable, acorde a lo establecido en el artículo 2.2.1.1.2.2.4 del decreto 1082 de 2015  y dando aplicabilidad a la guía para el manejo de ofertas artificialmente bajas en procesos de contratación expedida por Colombia Compra Eficiente</t>
    </r>
  </si>
  <si>
    <r>
      <rPr>
        <b/>
        <sz val="14"/>
        <color theme="1"/>
        <rFont val="Arial Narrow"/>
        <family val="2"/>
      </rPr>
      <t xml:space="preserve">NOTA 4: </t>
    </r>
    <r>
      <rPr>
        <sz val="14"/>
        <color theme="1"/>
        <rFont val="Arial Narrow"/>
        <family val="2"/>
      </rPr>
      <t>Los interesados en participar en el presente proceso deberán ofertar la totalidad de los ítems exigidos. En ninguno de los ítems el precio podrá ser igual a cero pesos ($0,00), deberá cumplir el total de las especificaciones técnicas, y no podrá sobrepasar el precio unitario de referencia IVA incluido según aplique y demás gravámenes (cuando aplique), por ítem. De sobrepasar cualquiera de ellos incurrirá en CAUSAL DE RECHAZO.</t>
    </r>
  </si>
  <si>
    <r>
      <rPr>
        <b/>
        <sz val="14"/>
        <color theme="1"/>
        <rFont val="Arial Narrow"/>
        <family val="2"/>
      </rPr>
      <t xml:space="preserve">NOTA 5: </t>
    </r>
    <r>
      <rPr>
        <sz val="14"/>
        <color theme="1"/>
        <rFont val="Arial Narrow"/>
        <family val="2"/>
      </rPr>
      <t>La CENAC BUCARAMANGA, no asumirá costos de ningún tipo, que no contemple el proponente dentro de su análisis de precios para presentar la oferta económica que permita la ejecución idónea del contrato resultante del presente proceso de contratación. Por lo tanto, el oferente debe contemplar todos los costos o gastos en que deba o pueda incurrir, para llevar a cabo la ejecución del proceso.</t>
    </r>
  </si>
  <si>
    <r>
      <rPr>
        <b/>
        <sz val="14"/>
        <color theme="1"/>
        <rFont val="Arial Narrow"/>
        <family val="2"/>
      </rPr>
      <t>NOTA 6:</t>
    </r>
    <r>
      <rPr>
        <sz val="14"/>
        <color theme="1"/>
        <rFont val="Arial Narrow"/>
        <family val="2"/>
      </rPr>
      <t xml:space="preserve"> Posterior selección del contratista el comité económico evaluador, sí dispone de presupuesto realizará el ajuste de cantidades, sin superar el valor total del presupuesto asignado al proceso de contratación con el fin de dar cubrimiento al 100% de la necesidad.</t>
    </r>
  </si>
  <si>
    <r>
      <rPr>
        <b/>
        <sz val="14"/>
        <color theme="1"/>
        <rFont val="Arial Narrow"/>
        <family val="2"/>
      </rPr>
      <t>NOTA 7</t>
    </r>
    <r>
      <rPr>
        <sz val="14"/>
        <color theme="1"/>
        <rFont val="Arial Narrow"/>
        <family val="2"/>
      </rPr>
      <t>: Si el PROPONENTE no incluye el impuesto al valor agregado (IVA) y demás gravámenes y el servicio causa dichos impuestos, la CENAC BUCARAMANGA, lo considerará INCLUIDO en el valor total de la PROPUESTA y así lo aceptará el PROPONENTE.</t>
    </r>
  </si>
  <si>
    <r>
      <rPr>
        <b/>
        <sz val="14"/>
        <color theme="1"/>
        <rFont val="Arial Narrow"/>
        <family val="2"/>
      </rPr>
      <t>NOTA 8:</t>
    </r>
    <r>
      <rPr>
        <sz val="14"/>
        <color theme="1"/>
        <rFont val="Arial Narrow"/>
        <family val="2"/>
      </rPr>
      <t xml:space="preserve"> </t>
    </r>
    <r>
      <rPr>
        <sz val="14"/>
        <color rgb="FF000000"/>
        <rFont val="Arial Narrow"/>
        <family val="2"/>
      </rPr>
      <t>Los valores (precios) unitarios a ser digitados e incluidos en el archivo Excel “</t>
    </r>
    <r>
      <rPr>
        <b/>
        <sz val="14"/>
        <color rgb="FF000000"/>
        <rFont val="Arial Narrow"/>
        <family val="2"/>
      </rPr>
      <t>ANEXO FORMULARIO VALORACIÓN ECONOMICA</t>
    </r>
    <r>
      <rPr>
        <sz val="14"/>
        <color rgb="FF000000"/>
        <rFont val="Arial Narrow"/>
        <family val="2"/>
      </rPr>
      <t xml:space="preserve">”, </t>
    </r>
    <r>
      <rPr>
        <u/>
        <sz val="14"/>
        <color rgb="FF000000"/>
        <rFont val="Arial Narrow"/>
        <family val="2"/>
      </rPr>
      <t>deben tener máximo dos decimales</t>
    </r>
    <r>
      <rPr>
        <sz val="14"/>
        <color rgb="FF000000"/>
        <rFont val="Arial Narrow"/>
        <family val="2"/>
      </rPr>
      <t xml:space="preserve">. En caso de tener mas de dos decimales, se hará la corrección aritmética usando para ello la fórmula de Excel </t>
    </r>
    <r>
      <rPr>
        <i/>
        <sz val="14"/>
        <color rgb="FF000000"/>
        <rFont val="Arial Narrow"/>
        <family val="2"/>
      </rPr>
      <t>"=Redondear (valor a redondear;2)”</t>
    </r>
    <r>
      <rPr>
        <sz val="14"/>
        <color rgb="FF000000"/>
        <rFont val="Arial Narrow"/>
        <family val="2"/>
      </rPr>
      <t xml:space="preserve"> en cada uno de los valores (precios) ofertados.</t>
    </r>
  </si>
  <si>
    <r>
      <rPr>
        <b/>
        <sz val="14"/>
        <color rgb="FF000000"/>
        <rFont val="Arial Narrow"/>
        <family val="2"/>
      </rPr>
      <t xml:space="preserve">NOTA 9: </t>
    </r>
    <r>
      <rPr>
        <sz val="14"/>
        <color rgb="FF000000"/>
        <rFont val="Arial Narrow"/>
        <family val="2"/>
      </rPr>
      <t>La adjudicación será total debiendo ofertar todos los ítems (incluido IVA cuando aplique), toda vez que llevará al oferente a estar incurso en una causal de rechazo.</t>
    </r>
  </si>
  <si>
    <t>Las ofertas deben realizarse en pesos colombianos, siendo esta también la moneda de pago del contrato resultante, adicionalmente en caso de resultar adjudicatario el oferente deberá enviar la lista de precios con la respectiva desagregación del IVA y demás impuestos según aplique.</t>
  </si>
  <si>
    <t xml:space="preserve">CDA BUCARAMANGA SAS </t>
  </si>
  <si>
    <t>CUMPLE NO CUMPLE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</si>
</sst>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xmlns:xr9="http://schemas.microsoft.com/office/spreadsheetml/2016/revision9" mc:Ignorable="x14ac x16r2 xr xr9">
  <numFmts count="4">
    <numFmt numFmtId="43" formatCode="_-* #,##0.00_-;\-* #,##0.00_-;_-* &quot;-&quot;??_-;_-@_-"/>
    <numFmt numFmtId="164" formatCode="_ * #,##0.00_ ;_ * \-#,##0.00_ ;_ * &quot;-&quot;??_ ;_ @_ "/>
    <numFmt numFmtId="165" formatCode="_-* #,##0_-;\-* #,##0_-;_-* &quot;-&quot;??_-;_-@_-"/>
    <numFmt numFmtId="166" formatCode="&quot;$&quot;\ #,##0.00"/>
  </numFmts>
  <fonts count="14">
    <font>
      <sz val="11"/>
      <color theme="1"/>
      <name val="Calibri"/>
      <charset val="134"/>
      <scheme val="minor"/>
    </font>
    <font>
      <sz val="11"/>
      <color theme="1"/>
      <name val="Arial Narrow"/>
      <family val="2"/>
    </font>
    <font>
      <b/>
      <sz val="11"/>
      <color theme="1"/>
      <name val="Arial Narrow"/>
      <family val="2"/>
    </font>
    <font>
      <sz val="11"/>
      <name val="Arial Narrow"/>
      <family val="2"/>
    </font>
    <font>
      <b/>
      <sz val="11"/>
      <name val="Arial Narrow"/>
      <family val="2"/>
    </font>
    <font>
      <b/>
      <sz val="11"/>
      <color rgb="FFFF0000"/>
      <name val="Arial Narrow"/>
      <family val="2"/>
    </font>
    <font>
      <b/>
      <sz val="14"/>
      <color theme="1"/>
      <name val="Arial Narrow"/>
      <family val="2"/>
    </font>
    <font>
      <sz val="14"/>
      <color theme="1"/>
      <name val="Arial Narrow"/>
      <family val="2"/>
    </font>
    <font>
      <b/>
      <sz val="14"/>
      <color rgb="FF000000"/>
      <name val="Arial Narrow"/>
      <family val="2"/>
    </font>
    <font>
      <sz val="14"/>
      <color rgb="FF000000"/>
      <name val="Arial Narrow"/>
      <family val="2"/>
    </font>
    <font>
      <b/>
      <u/>
      <sz val="14"/>
      <color rgb="FF000000"/>
      <name val="Arial Narrow"/>
      <family val="2"/>
    </font>
    <font>
      <u/>
      <sz val="14"/>
      <color rgb="FF000000"/>
      <name val="Arial Narrow"/>
      <family val="2"/>
    </font>
    <font>
      <i/>
      <sz val="14"/>
      <color rgb="FF000000"/>
      <name val="Arial Narrow"/>
      <family val="2"/>
    </font>
    <font>
      <sz val="11"/>
      <color theme="1"/>
      <name val="Calibri"/>
      <family val="2"/>
      <scheme val="minor"/>
    </font>
  </fonts>
  <fills count="7">
    <fill>
      <patternFill patternType="none"/>
    </fill>
    <fill>
      <patternFill patternType="gray125"/>
    </fill>
    <fill>
      <patternFill patternType="solid">
        <fgColor theme="5" tint="0.79998168889431442"/>
        <bgColor indexed="64"/>
      </patternFill>
    </fill>
    <fill>
      <patternFill patternType="solid">
        <fgColor theme="2" tint="-9.9978637043366805E-2"/>
        <bgColor indexed="64"/>
      </patternFill>
    </fill>
    <fill>
      <patternFill patternType="solid">
        <fgColor theme="7" tint="0.39997558519241921"/>
        <bgColor indexed="64"/>
      </patternFill>
    </fill>
    <fill>
      <patternFill patternType="solid">
        <fgColor theme="9" tint="0.59999389629810485"/>
        <bgColor indexed="64"/>
      </patternFill>
    </fill>
    <fill>
      <patternFill patternType="solid">
        <fgColor rgb="FFFFC000"/>
        <bgColor indexed="64"/>
      </patternFill>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2">
    <xf numFmtId="0" fontId="0" fillId="0" borderId="0">
      <alignment vertical="center"/>
    </xf>
    <xf numFmtId="164" fontId="13" fillId="0" borderId="0" applyFont="0" applyFill="0" applyBorder="0" applyAlignment="0" applyProtection="0">
      <alignment vertical="center"/>
    </xf>
  </cellStyleXfs>
  <cellXfs count="46">
    <xf numFmtId="0" fontId="0" fillId="0" borderId="0" xfId="0">
      <alignment vertical="center"/>
    </xf>
    <xf numFmtId="0" fontId="1" fillId="0" borderId="0" xfId="0" applyFont="1" applyAlignment="1">
      <alignment wrapText="1" shrinkToFit="1"/>
    </xf>
    <xf numFmtId="0" fontId="1" fillId="0" borderId="0" xfId="0" applyFont="1" applyAlignment="1">
      <alignment horizontal="center" wrapText="1" shrinkToFit="1"/>
    </xf>
    <xf numFmtId="165" fontId="1" fillId="0" borderId="0" xfId="0" applyNumberFormat="1" applyFont="1" applyAlignment="1">
      <alignment wrapText="1" shrinkToFit="1"/>
    </xf>
    <xf numFmtId="0" fontId="2" fillId="2" borderId="1" xfId="0" applyFont="1" applyFill="1" applyBorder="1" applyAlignment="1">
      <alignment horizontal="centerContinuous" vertical="center" wrapText="1" shrinkToFit="1"/>
    </xf>
    <xf numFmtId="0" fontId="3" fillId="3" borderId="1" xfId="0" applyFont="1" applyFill="1" applyBorder="1" applyAlignment="1">
      <alignment horizontal="centerContinuous" vertical="center" wrapText="1" shrinkToFit="1"/>
    </xf>
    <xf numFmtId="0" fontId="3" fillId="3" borderId="2" xfId="0" applyFont="1" applyFill="1" applyBorder="1" applyAlignment="1">
      <alignment horizontal="centerContinuous" vertical="center" wrapText="1" shrinkToFit="1"/>
    </xf>
    <xf numFmtId="0" fontId="4" fillId="4" borderId="1" xfId="0" applyFont="1" applyFill="1" applyBorder="1" applyAlignment="1">
      <alignment horizontal="centerContinuous" vertical="center" wrapText="1" shrinkToFit="1"/>
    </xf>
    <xf numFmtId="0" fontId="5" fillId="5" borderId="1" xfId="0" applyFont="1" applyFill="1" applyBorder="1" applyAlignment="1" applyProtection="1">
      <alignment horizontal="centerContinuous" vertical="center" wrapText="1" shrinkToFit="1"/>
      <protection locked="0"/>
    </xf>
    <xf numFmtId="0" fontId="4" fillId="5" borderId="1" xfId="0" applyFont="1" applyFill="1" applyBorder="1" applyAlignment="1" applyProtection="1">
      <alignment horizontal="centerContinuous" vertical="center" wrapText="1" shrinkToFit="1"/>
      <protection locked="0"/>
    </xf>
    <xf numFmtId="0" fontId="4" fillId="3" borderId="1" xfId="0" applyFont="1" applyFill="1" applyBorder="1" applyAlignment="1">
      <alignment horizontal="center" vertical="center" wrapText="1" shrinkToFit="1"/>
    </xf>
    <xf numFmtId="0" fontId="4" fillId="3" borderId="2" xfId="0" applyFont="1" applyFill="1" applyBorder="1" applyAlignment="1">
      <alignment horizontal="center" vertical="center" wrapText="1" shrinkToFit="1"/>
    </xf>
    <xf numFmtId="0" fontId="4" fillId="4" borderId="1" xfId="0" applyFont="1" applyFill="1" applyBorder="1" applyAlignment="1">
      <alignment horizontal="center" vertical="center" wrapText="1" shrinkToFit="1"/>
    </xf>
    <xf numFmtId="0" fontId="4" fillId="5" borderId="1" xfId="0" applyFont="1" applyFill="1" applyBorder="1" applyAlignment="1">
      <alignment horizontal="center" vertical="center" wrapText="1" shrinkToFit="1"/>
    </xf>
    <xf numFmtId="0" fontId="1" fillId="0" borderId="1" xfId="0" applyFont="1" applyBorder="1" applyAlignment="1">
      <alignment horizontal="center" vertical="center" wrapText="1" shrinkToFit="1"/>
    </xf>
    <xf numFmtId="0" fontId="1" fillId="0" borderId="1" xfId="0" applyFont="1" applyBorder="1" applyAlignment="1">
      <alignment horizontal="left" vertical="center" wrapText="1" shrinkToFit="1"/>
    </xf>
    <xf numFmtId="43" fontId="3" fillId="0" borderId="1" xfId="1" applyNumberFormat="1" applyFont="1" applyBorder="1" applyAlignment="1" applyProtection="1">
      <alignment horizontal="right" vertical="center" wrapText="1" shrinkToFit="1"/>
    </xf>
    <xf numFmtId="43" fontId="3" fillId="0" borderId="1" xfId="1" applyNumberFormat="1" applyFont="1" applyBorder="1" applyAlignment="1" applyProtection="1">
      <alignment horizontal="right" vertical="center" wrapText="1" shrinkToFit="1"/>
      <protection locked="0"/>
    </xf>
    <xf numFmtId="43" fontId="3" fillId="0" borderId="1" xfId="1" applyNumberFormat="1" applyFont="1" applyFill="1" applyBorder="1" applyAlignment="1" applyProtection="1">
      <alignment horizontal="right" vertical="center" wrapText="1" shrinkToFit="1"/>
    </xf>
    <xf numFmtId="0" fontId="2" fillId="6" borderId="2" xfId="0" applyFont="1" applyFill="1" applyBorder="1" applyAlignment="1">
      <alignment horizontal="centerContinuous" wrapText="1" shrinkToFit="1"/>
    </xf>
    <xf numFmtId="0" fontId="2" fillId="6" borderId="3" xfId="0" applyFont="1" applyFill="1" applyBorder="1" applyAlignment="1">
      <alignment horizontal="centerContinuous" wrapText="1" shrinkToFit="1"/>
    </xf>
    <xf numFmtId="0" fontId="2" fillId="6" borderId="4" xfId="0" applyFont="1" applyFill="1" applyBorder="1" applyAlignment="1">
      <alignment horizontal="centerContinuous" wrapText="1" shrinkToFit="1"/>
    </xf>
    <xf numFmtId="43" fontId="2" fillId="6" borderId="1" xfId="0" applyNumberFormat="1" applyFont="1" applyFill="1" applyBorder="1" applyAlignment="1">
      <alignment wrapText="1" shrinkToFit="1"/>
    </xf>
    <xf numFmtId="0" fontId="2" fillId="5" borderId="1" xfId="0" applyFont="1" applyFill="1" applyBorder="1" applyAlignment="1">
      <alignment horizontal="centerContinuous" wrapText="1" shrinkToFit="1"/>
    </xf>
    <xf numFmtId="43" fontId="2" fillId="5" borderId="1" xfId="0" applyNumberFormat="1" applyFont="1" applyFill="1" applyBorder="1" applyAlignment="1">
      <alignment wrapText="1" shrinkToFit="1"/>
    </xf>
    <xf numFmtId="0" fontId="7" fillId="0" borderId="0" xfId="0" applyFont="1" applyAlignment="1">
      <alignment wrapText="1" shrinkToFit="1"/>
    </xf>
    <xf numFmtId="0" fontId="6" fillId="0" borderId="0" xfId="0" applyFont="1" applyAlignment="1">
      <alignment horizontal="justify" vertical="center" wrapText="1"/>
    </xf>
    <xf numFmtId="0" fontId="7" fillId="0" borderId="0" xfId="0" applyFont="1" applyAlignment="1">
      <alignment horizontal="left" vertical="center" wrapText="1"/>
    </xf>
    <xf numFmtId="0" fontId="7" fillId="0" borderId="0" xfId="0" applyFont="1" applyAlignment="1">
      <alignment horizontal="center" wrapText="1" shrinkToFit="1"/>
    </xf>
    <xf numFmtId="0" fontId="9" fillId="0" borderId="0" xfId="0" applyFont="1" applyAlignment="1">
      <alignment horizontal="left" vertical="center"/>
    </xf>
    <xf numFmtId="0" fontId="7" fillId="0" borderId="0" xfId="0" applyFont="1" applyAlignment="1">
      <alignment horizontal="justify" wrapText="1" shrinkToFit="1"/>
    </xf>
    <xf numFmtId="0" fontId="9" fillId="0" borderId="0" xfId="0" applyFont="1" applyAlignment="1">
      <alignment horizontal="justify" vertical="center" wrapText="1"/>
    </xf>
    <xf numFmtId="0" fontId="8" fillId="0" borderId="0" xfId="0" applyFont="1" applyAlignment="1">
      <alignment horizontal="justify" vertical="center" wrapText="1"/>
    </xf>
    <xf numFmtId="0" fontId="6" fillId="0" borderId="0" xfId="0" applyFont="1" applyAlignment="1">
      <alignment horizontal="justify" vertical="center" wrapText="1"/>
    </xf>
    <xf numFmtId="0" fontId="9" fillId="0" borderId="0" xfId="0" applyFont="1" applyAlignment="1">
      <alignment horizontal="justify" vertical="center" wrapText="1"/>
    </xf>
    <xf numFmtId="0" fontId="6" fillId="0" borderId="0" xfId="0" applyFont="1" applyAlignment="1">
      <alignment horizontal="left" vertical="center" wrapText="1"/>
    </xf>
    <xf numFmtId="0" fontId="7" fillId="0" borderId="0" xfId="0" applyFont="1" applyAlignment="1">
      <alignment horizontal="justify" vertical="center" wrapText="1"/>
    </xf>
    <xf numFmtId="0" fontId="1" fillId="0" borderId="0" xfId="0" applyFont="1" applyAlignment="1">
      <alignment horizontal="center" vertical="center" wrapText="1" shrinkToFit="1"/>
    </xf>
    <xf numFmtId="165" fontId="1" fillId="0" borderId="0" xfId="0" applyNumberFormat="1" applyFont="1" applyAlignment="1">
      <alignment horizontal="center" vertical="center" wrapText="1" shrinkToFit="1"/>
    </xf>
    <xf numFmtId="0" fontId="7" fillId="0" borderId="0" xfId="0" applyFont="1" applyAlignment="1">
      <alignment horizontal="center" vertical="center" wrapText="1" shrinkToFit="1"/>
    </xf>
    <xf numFmtId="166" fontId="1" fillId="0" borderId="0" xfId="0" applyNumberFormat="1" applyFont="1" applyAlignment="1">
      <alignment horizontal="center" vertical="center" wrapText="1" shrinkToFit="1"/>
    </xf>
    <xf numFmtId="166" fontId="7" fillId="0" borderId="0" xfId="0" applyNumberFormat="1" applyFont="1" applyAlignment="1">
      <alignment horizontal="center" vertical="center" wrapText="1" shrinkToFit="1"/>
    </xf>
    <xf numFmtId="166" fontId="1" fillId="0" borderId="1" xfId="0" applyNumberFormat="1" applyFont="1" applyBorder="1" applyAlignment="1">
      <alignment horizontal="center" vertical="center" wrapText="1" shrinkToFit="1"/>
    </xf>
    <xf numFmtId="166" fontId="1" fillId="2" borderId="1" xfId="0" applyNumberFormat="1" applyFont="1" applyFill="1" applyBorder="1" applyAlignment="1">
      <alignment horizontal="center" vertical="center" wrapText="1" shrinkToFit="1"/>
    </xf>
    <xf numFmtId="166" fontId="1" fillId="5" borderId="1" xfId="0" applyNumberFormat="1" applyFont="1" applyFill="1" applyBorder="1" applyAlignment="1">
      <alignment horizontal="center" vertical="center" wrapText="1" shrinkToFit="1"/>
    </xf>
    <xf numFmtId="166" fontId="2" fillId="5" borderId="1" xfId="0" applyNumberFormat="1" applyFont="1" applyFill="1" applyBorder="1" applyAlignment="1">
      <alignment horizontal="center" vertical="center" wrapText="1" shrinkToFit="1"/>
    </xf>
  </cellXfs>
  <cellStyles count="2">
    <cellStyle name="Millares" xfId="1" builtinId="3"/>
    <cellStyle name="Normal" xfId="0" builtinId="0"/>
  </cellStyles>
  <dxfs count="18">
    <dxf>
      <font>
        <color rgb="FF9C0006"/>
      </font>
      <fill>
        <patternFill patternType="solid">
          <bgColor rgb="FFFFC7CE"/>
        </patternFill>
      </fill>
    </dxf>
    <dxf>
      <fill>
        <patternFill patternType="solid">
          <fgColor theme="4" tint="0.79995117038483843"/>
          <bgColor theme="4" tint="0.79995117038483843"/>
        </patternFill>
      </fill>
      <border>
        <bottom style="thin">
          <color theme="4" tint="0.39994506668294322"/>
        </bottom>
      </border>
    </dxf>
    <dxf>
      <font>
        <b/>
      </font>
      <fill>
        <patternFill patternType="solid">
          <fgColor theme="4" tint="0.79995117038483843"/>
          <bgColor theme="4" tint="0.79995117038483843"/>
        </patternFill>
      </fill>
      <border>
        <bottom style="thin">
          <color theme="4" tint="0.39994506668294322"/>
        </bottom>
      </border>
    </dxf>
    <dxf>
      <font>
        <color theme="1"/>
      </font>
    </dxf>
    <dxf>
      <font>
        <color theme="1"/>
      </font>
      <border>
        <bottom style="thin">
          <color theme="4" tint="0.39994506668294322"/>
        </bottom>
      </border>
    </dxf>
    <dxf>
      <font>
        <b/>
        <color theme="1"/>
      </font>
    </dxf>
    <dxf>
      <font>
        <b/>
        <color theme="1"/>
      </font>
      <border>
        <top style="thin">
          <color theme="4"/>
        </top>
        <bottom style="thin">
          <color theme="4"/>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fill>
        <patternFill patternType="solid">
          <fgColor theme="4" tint="0.79995117038483843"/>
          <bgColor theme="4" tint="0.79995117038483843"/>
        </patternFill>
      </fill>
      <border>
        <top style="thin">
          <color theme="4" tint="0.39994506668294322"/>
        </top>
        <bottom style="thin">
          <color theme="4" tint="0.39994506668294322"/>
        </bottom>
      </border>
    </dxf>
    <dxf>
      <font>
        <b/>
        <color theme="1"/>
      </font>
      <fill>
        <patternFill patternType="solid">
          <fgColor theme="4" tint="0.79995117038483843"/>
          <bgColor theme="4" tint="0.79995117038483843"/>
        </patternFill>
      </fill>
      <border>
        <bottom style="thin">
          <color theme="4" tint="0.39994506668294322"/>
        </bottom>
      </border>
    </dxf>
    <dxf>
      <fill>
        <patternFill patternType="solid">
          <fgColor theme="4" tint="0.79995117038483843"/>
          <bgColor theme="4" tint="0.79995117038483843"/>
        </patternFill>
      </fill>
    </dxf>
    <dxf>
      <fill>
        <patternFill patternType="solid">
          <fgColor theme="4" tint="0.79995117038483843"/>
          <bgColor theme="4" tint="0.79995117038483843"/>
        </patternFill>
      </fill>
    </dxf>
    <dxf>
      <font>
        <b/>
        <color theme="1"/>
      </font>
    </dxf>
    <dxf>
      <font>
        <b/>
        <color theme="1"/>
      </font>
    </dxf>
    <dxf>
      <font>
        <b/>
        <color theme="1"/>
      </font>
      <border>
        <top style="double">
          <color theme="4"/>
        </top>
      </border>
    </dxf>
    <dxf>
      <font>
        <b/>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4506668294322"/>
        </horizontal>
      </border>
    </dxf>
  </dxfs>
  <tableStyles count="2" defaultTableStyle="TableStylePreset3_Accent1" defaultPivotStyle="PivotStylePreset2_Accent1">
    <tableStyle name="TableStylePreset3_Accent1" pivot="0" count="7" xr9:uid="{59DB682C-5494-4EDE-A608-00C9E5F0F923}">
      <tableStyleElement type="wholeTable" dxfId="17"/>
      <tableStyleElement type="headerRow" dxfId="16"/>
      <tableStyleElement type="totalRow" dxfId="15"/>
      <tableStyleElement type="firstColumn" dxfId="14"/>
      <tableStyleElement type="lastColumn" dxfId="13"/>
      <tableStyleElement type="firstRowStripe" dxfId="12"/>
      <tableStyleElement type="firstColumnStripe" dxfId="11"/>
    </tableStyle>
    <tableStyle name="PivotStylePreset2_Accent1" table="0" count="10" xr9:uid="{267968C8-6FFD-4C36-ACC1-9EA1FD1885CA}">
      <tableStyleElement type="headerRow" dxfId="10"/>
      <tableStyleElement type="totalRow" dxfId="9"/>
      <tableStyleElement type="firstRowStripe" dxfId="8"/>
      <tableStyleElement type="firstColumnStripe" dxfId="7"/>
      <tableStyleElement type="firstSubtotalRow" dxfId="6"/>
      <tableStyleElement type="secondSubtotalRow" dxfId="5"/>
      <tableStyleElement type="firstRowSubheading" dxfId="4"/>
      <tableStyleElement type="secondRowSubheading" dxfId="3"/>
      <tableStyleElement type="pageFieldLabels" dxfId="2"/>
      <tableStyleElement type="pageFieldValues" dxfId="1"/>
    </tableStyle>
  </tableStyle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CUADRO%20INICIAL%20tecnomecanic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ECESIDAD"/>
      <sheetName val="resumen"/>
      <sheetName val="ACTIVOS"/>
      <sheetName val="FICHA TECNICA"/>
      <sheetName val="PRESUPUESTO POR UNIDAD"/>
      <sheetName val="DISTRIBUCION PRESUPUESTAL"/>
      <sheetName val="DISTRIBUCIÓN PRESUPUESTAL"/>
      <sheetName val="EMPRESAS COTIZADAS"/>
      <sheetName val="PRECIOS HISTÓRICOS 1"/>
      <sheetName val="PRECIOS HISTÓRICOS 2"/>
      <sheetName val="METRICA UTILIZADA"/>
      <sheetName val="ANALISIS COT"/>
      <sheetName val="ANALISIS COT ok"/>
      <sheetName val="PRECIOS DE REFERENCIA"/>
      <sheetName val="CUADRO F CUBRIMIENTO DE LA NECE"/>
      <sheetName val="ANEXO A CUBRIMIENTO NECESIDAD"/>
      <sheetName val="cantidad original"/>
      <sheetName val="ppto limitado"/>
      <sheetName val="esp tecnicas"/>
    </sheetNames>
    <sheetDataSet>
      <sheetData sheetId="0"/>
      <sheetData sheetId="1"/>
      <sheetData sheetId="2"/>
      <sheetData sheetId="3">
        <row r="8">
          <cell r="B8">
            <v>1</v>
          </cell>
          <cell r="C8" t="str">
            <v>CATEGORIA A: REVISIÓN TÉCNICO MECÁNICA Y DE GASES CONTAMINANTES PARA MOTOCICLETAS PARTICULAES (OFICIALES) ANTIGUEDAD  3-7 AÑOS</v>
          </cell>
          <cell r="D8" t="str">
            <v>SERVICIO</v>
          </cell>
        </row>
        <row r="9">
          <cell r="B9">
            <v>2</v>
          </cell>
          <cell r="C9" t="str">
            <v>CATEGORIA B: REVISIÓN TÉCNICO MECÁNICA Y DE GASES CONTAMINANTES PARA MOTOCICLETAS PARTICULAES (OFICIALES) ANTIGUEDAD  8-17 AÑOS</v>
          </cell>
          <cell r="D9" t="str">
            <v>SERVICIO</v>
          </cell>
        </row>
        <row r="10">
          <cell r="B10">
            <v>3</v>
          </cell>
          <cell r="C10" t="str">
            <v>CATEGORIA C: REVISIÓN TÉCNICO MECÁNICA Y DE GASES CONTAMINANTES PARA LIVIANOS PARTICULAES (OFICIALES) ANTIGUEDAD  3-7 AÑOS</v>
          </cell>
          <cell r="D10" t="str">
            <v>SERVICIO</v>
          </cell>
        </row>
        <row r="11">
          <cell r="B11">
            <v>4</v>
          </cell>
          <cell r="C11" t="str">
            <v>CATEGORIA D: REVISIÓN TÉCNICO MECÁNICA Y DE GASES CONTAMINANTES PARA LIVIANOS PARTICULAES (OFICIALES) ANTIGUEDAD  8-17 AÑOS</v>
          </cell>
          <cell r="D11" t="str">
            <v>SERVICIO</v>
          </cell>
        </row>
        <row r="12">
          <cell r="B12">
            <v>5</v>
          </cell>
          <cell r="C12" t="str">
            <v>CATEGORIA E: REVISIÓN TÉCNICO MECÁNICA Y DE GASES CONTAMINANTES PARA LIVIANOS PARTICULAES (OFICIALES) ANTIGUEDAD  17 AÑOS O MÁS</v>
          </cell>
          <cell r="D12" t="str">
            <v>SERVICIO</v>
          </cell>
        </row>
        <row r="13">
          <cell r="B13">
            <v>6</v>
          </cell>
          <cell r="C13" t="str">
            <v>CATEGORIA F: REVISIÓN TÉCNICO MECÁNICA Y DE GASES CONTAMINANTES PARA PESADOS PARTICULAES (OFICIALES) ANTIGUEDAD  3-7 AÑOS</v>
          </cell>
          <cell r="D13" t="str">
            <v>SERVICIO</v>
          </cell>
        </row>
        <row r="14">
          <cell r="B14">
            <v>7</v>
          </cell>
          <cell r="C14" t="str">
            <v>CATEGORIA G: REVISIÓN TÉCNICO MECÁNICA Y DE GASES CONTAMINANTES PARA PESADOS PARTICULAES (OFICIALES) ANTIGUEDAD  8-17 AÑOS</v>
          </cell>
          <cell r="D14" t="str">
            <v>SERVICIO</v>
          </cell>
        </row>
        <row r="15">
          <cell r="B15">
            <v>8</v>
          </cell>
          <cell r="C15" t="str">
            <v>CATEGORIA H: REVISIÓN TÉCNICO MECÁNICA Y DE GASES CONTAMINANTES PARA PESADOS PARTICULAES (OFICIALES) ANTIGUEDAD  17 AÑOS O MÁS</v>
          </cell>
          <cell r="D15" t="str">
            <v>SERVICIO</v>
          </cell>
        </row>
        <row r="16">
          <cell r="B16">
            <v>9</v>
          </cell>
          <cell r="C16" t="str">
            <v>CATEGORIA I: REVISIÓN TÉCNICO MECÁNICA Y DE GASES CONTAMINANTES PARA PESADOS PUBLICOS ANTIGUEDAD  8-17 AÑOS</v>
          </cell>
          <cell r="D16" t="str">
            <v>SERVICIO</v>
          </cell>
        </row>
        <row r="17">
          <cell r="B17">
            <v>10</v>
          </cell>
          <cell r="C17" t="str">
            <v>CATEGORIA J: REVISIÓN TÉCNICO MECÁNICA Y DE GASES CONTAMINANTES PARA PESADOS PUBLICOS ANTIGUEDAD  17 AÑOS O MÁS</v>
          </cell>
          <cell r="D17" t="str">
            <v>SERVICIO</v>
          </cell>
        </row>
        <row r="18">
          <cell r="B18">
            <v>11</v>
          </cell>
          <cell r="C18" t="str">
            <v>CATEGORIA K: REVISIÓN TÉCNICO MECÁNICA Y DE GASES CONTAMINANTES PARA CUATRIMOTOS PARTICULAES (OFICIALES) ANTIGUEDAD  8-17 AÑOS</v>
          </cell>
          <cell r="D18" t="str">
            <v>SERVICIO</v>
          </cell>
        </row>
        <row r="19">
          <cell r="B19">
            <v>12</v>
          </cell>
          <cell r="C19" t="str">
            <v>CATEGORIA L: REVISIÓN TÉCNICO MECÁNICA Y DE GASES CONTAMINANTES PARA MOTOCICLETAS PARTICULAES (OFICIALES) ANTIGUEDAD  0-2 AÑOS</v>
          </cell>
          <cell r="D19" t="str">
            <v>SERVICIO</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Set>
  </externalBook>
</externalLink>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45"/>
  <sheetViews>
    <sheetView tabSelected="1" topLeftCell="H1" zoomScale="80" zoomScaleNormal="80" workbookViewId="0">
      <selection activeCell="V4" sqref="V4"/>
    </sheetView>
  </sheetViews>
  <sheetFormatPr baseColWidth="10" defaultColWidth="7.5703125" defaultRowHeight="16.5"/>
  <cols>
    <col min="1" max="1" width="8.140625" style="1" customWidth="1"/>
    <col min="2" max="2" width="44" style="2" customWidth="1"/>
    <col min="3" max="4" width="11.85546875" style="1" customWidth="1"/>
    <col min="5" max="20" width="15" style="1" customWidth="1"/>
    <col min="21" max="21" width="14.7109375" style="40" hidden="1" customWidth="1"/>
    <col min="22" max="22" width="18.5703125" style="40" customWidth="1"/>
    <col min="23" max="23" width="14.7109375" style="40" hidden="1" customWidth="1"/>
    <col min="24" max="24" width="14.7109375" style="37" customWidth="1"/>
    <col min="25" max="25" width="14.7109375" style="1" customWidth="1"/>
    <col min="26" max="16355" width="7.5703125" style="1" customWidth="1"/>
    <col min="16356" max="16384" width="7.5703125" style="1"/>
  </cols>
  <sheetData>
    <row r="1" spans="1:24">
      <c r="A1" s="4" t="s">
        <v>0</v>
      </c>
      <c r="B1" s="4"/>
      <c r="C1" s="4"/>
      <c r="D1" s="4"/>
      <c r="E1" s="4"/>
      <c r="F1" s="4"/>
      <c r="G1" s="4"/>
      <c r="H1" s="4"/>
      <c r="I1" s="4"/>
      <c r="J1" s="4"/>
      <c r="K1" s="4"/>
      <c r="L1" s="4"/>
      <c r="M1" s="4"/>
      <c r="N1" s="4"/>
      <c r="O1" s="4"/>
      <c r="P1" s="4"/>
      <c r="Q1" s="4"/>
      <c r="R1" s="4"/>
      <c r="S1" s="4"/>
      <c r="T1" s="4"/>
      <c r="V1" s="43"/>
    </row>
    <row r="2" spans="1:24">
      <c r="A2" s="5" t="s">
        <v>1</v>
      </c>
      <c r="B2" s="5"/>
      <c r="C2" s="6"/>
      <c r="D2" s="6"/>
      <c r="E2" s="7" t="s">
        <v>2</v>
      </c>
      <c r="F2" s="7"/>
      <c r="G2" s="7"/>
      <c r="H2" s="7"/>
      <c r="I2" s="7"/>
      <c r="J2" s="7"/>
      <c r="K2" s="7"/>
      <c r="L2" s="7"/>
      <c r="M2" s="8"/>
      <c r="N2" s="9"/>
      <c r="O2" s="9" t="s">
        <v>41</v>
      </c>
      <c r="P2" s="9"/>
      <c r="Q2" s="9"/>
      <c r="R2" s="9"/>
      <c r="S2" s="9"/>
      <c r="T2" s="9"/>
      <c r="V2" s="44"/>
    </row>
    <row r="3" spans="1:24" s="2" customFormat="1" ht="49.5">
      <c r="A3" s="10" t="s">
        <v>3</v>
      </c>
      <c r="B3" s="10" t="s">
        <v>4</v>
      </c>
      <c r="C3" s="11" t="s">
        <v>5</v>
      </c>
      <c r="D3" s="11" t="s">
        <v>6</v>
      </c>
      <c r="E3" s="12" t="s">
        <v>7</v>
      </c>
      <c r="F3" s="12" t="s">
        <v>8</v>
      </c>
      <c r="G3" s="12" t="s">
        <v>9</v>
      </c>
      <c r="H3" s="12" t="s">
        <v>10</v>
      </c>
      <c r="I3" s="12" t="s">
        <v>11</v>
      </c>
      <c r="J3" s="12" t="s">
        <v>12</v>
      </c>
      <c r="K3" s="12" t="s">
        <v>13</v>
      </c>
      <c r="L3" s="12" t="s">
        <v>14</v>
      </c>
      <c r="M3" s="13" t="s">
        <v>7</v>
      </c>
      <c r="N3" s="13" t="s">
        <v>8</v>
      </c>
      <c r="O3" s="13" t="s">
        <v>9</v>
      </c>
      <c r="P3" s="13" t="s">
        <v>10</v>
      </c>
      <c r="Q3" s="13" t="s">
        <v>11</v>
      </c>
      <c r="R3" s="13" t="s">
        <v>12</v>
      </c>
      <c r="S3" s="13" t="s">
        <v>15</v>
      </c>
      <c r="T3" s="13" t="s">
        <v>16</v>
      </c>
      <c r="U3" s="40"/>
      <c r="V3" s="45" t="s">
        <v>42</v>
      </c>
      <c r="W3" s="40"/>
      <c r="X3" s="37"/>
    </row>
    <row r="4" spans="1:24" s="3" customFormat="1" ht="66">
      <c r="A4" s="14">
        <f>+'[1]FICHA TECNICA'!B8</f>
        <v>1</v>
      </c>
      <c r="B4" s="15" t="str">
        <f>+'[1]FICHA TECNICA'!C8</f>
        <v>CATEGORIA A: REVISIÓN TÉCNICO MECÁNICA Y DE GASES CONTAMINANTES PARA MOTOCICLETAS PARTICULAES (OFICIALES) ANTIGUEDAD  3-7 AÑOS</v>
      </c>
      <c r="C4" s="14" t="str">
        <f>+'[1]FICHA TECNICA'!D8</f>
        <v>SERVICIO</v>
      </c>
      <c r="D4" s="14">
        <v>51</v>
      </c>
      <c r="E4" s="16">
        <v>157187.79999999999</v>
      </c>
      <c r="F4" s="16">
        <f t="shared" ref="F4:F15" si="0">ROUND(E4*19%,2)</f>
        <v>29865.68</v>
      </c>
      <c r="G4" s="16">
        <v>5600</v>
      </c>
      <c r="H4" s="16">
        <v>36281</v>
      </c>
      <c r="I4" s="16">
        <v>8800</v>
      </c>
      <c r="J4" s="16">
        <v>11288</v>
      </c>
      <c r="K4" s="16">
        <f t="shared" ref="K4:K15" si="1">SUM(E4:J4)</f>
        <v>249022.47999999998</v>
      </c>
      <c r="L4" s="16">
        <f>+D4*K4</f>
        <v>12700146.479999999</v>
      </c>
      <c r="M4" s="17">
        <v>157112</v>
      </c>
      <c r="N4" s="17">
        <v>29851.279999999999</v>
      </c>
      <c r="O4" s="17">
        <v>5600</v>
      </c>
      <c r="P4" s="17">
        <v>35492</v>
      </c>
      <c r="Q4" s="17">
        <v>8800</v>
      </c>
      <c r="R4" s="17">
        <v>10345</v>
      </c>
      <c r="S4" s="16">
        <f t="shared" ref="S4:S15" si="2">SUM(M4:R4)</f>
        <v>247200.28</v>
      </c>
      <c r="T4" s="16">
        <f t="shared" ref="T4:T15" si="3">+D4*S4</f>
        <v>12607214.279999999</v>
      </c>
      <c r="U4" s="40">
        <f>SUM(M4:R4)</f>
        <v>247200.28</v>
      </c>
      <c r="V4" s="42" t="str">
        <f>IF(S4&lt;=K4,"CUMPLE","NO CUMPLE")</f>
        <v>CUMPLE</v>
      </c>
      <c r="W4" s="40">
        <f>S4*D4</f>
        <v>12607214.279999999</v>
      </c>
      <c r="X4" s="38"/>
    </row>
    <row r="5" spans="1:24" s="3" customFormat="1" ht="66">
      <c r="A5" s="14">
        <f>+'[1]FICHA TECNICA'!B9</f>
        <v>2</v>
      </c>
      <c r="B5" s="15" t="str">
        <f>+'[1]FICHA TECNICA'!C9</f>
        <v>CATEGORIA B: REVISIÓN TÉCNICO MECÁNICA Y DE GASES CONTAMINANTES PARA MOTOCICLETAS PARTICULAES (OFICIALES) ANTIGUEDAD  8-17 AÑOS</v>
      </c>
      <c r="C5" s="14" t="str">
        <f>+'[1]FICHA TECNICA'!D9</f>
        <v>SERVICIO</v>
      </c>
      <c r="D5" s="14">
        <v>55</v>
      </c>
      <c r="E5" s="16">
        <v>157187.79999999999</v>
      </c>
      <c r="F5" s="16">
        <f t="shared" si="0"/>
        <v>29865.68</v>
      </c>
      <c r="G5" s="16">
        <v>5600</v>
      </c>
      <c r="H5" s="16">
        <v>36281</v>
      </c>
      <c r="I5" s="16">
        <v>9100</v>
      </c>
      <c r="J5" s="16">
        <v>11288</v>
      </c>
      <c r="K5" s="16">
        <f t="shared" si="1"/>
        <v>249322.47999999998</v>
      </c>
      <c r="L5" s="16">
        <f t="shared" ref="L5:L15" si="4">+D5*K5</f>
        <v>13712736.399999999</v>
      </c>
      <c r="M5" s="17">
        <v>157112</v>
      </c>
      <c r="N5" s="17">
        <v>29851.279999999999</v>
      </c>
      <c r="O5" s="17">
        <v>5600</v>
      </c>
      <c r="P5" s="17">
        <v>35492</v>
      </c>
      <c r="Q5" s="17">
        <v>9100</v>
      </c>
      <c r="R5" s="17">
        <v>10345</v>
      </c>
      <c r="S5" s="16">
        <f t="shared" si="2"/>
        <v>247500.28</v>
      </c>
      <c r="T5" s="16">
        <f t="shared" si="3"/>
        <v>13612515.4</v>
      </c>
      <c r="U5" s="40">
        <f t="shared" ref="U5:U15" si="5">SUM(M5:R5)</f>
        <v>247500.28</v>
      </c>
      <c r="V5" s="42" t="str">
        <f t="shared" ref="V5:V15" si="6">IF(S5&lt;=K5,"CUMPLE","NO CUMPLE")</f>
        <v>CUMPLE</v>
      </c>
      <c r="W5" s="40">
        <f t="shared" ref="W5:W15" si="7">S5*D5</f>
        <v>13612515.4</v>
      </c>
      <c r="X5" s="38"/>
    </row>
    <row r="6" spans="1:24" s="3" customFormat="1" ht="66">
      <c r="A6" s="14">
        <f>+'[1]FICHA TECNICA'!B10</f>
        <v>3</v>
      </c>
      <c r="B6" s="15" t="str">
        <f>+'[1]FICHA TECNICA'!C10</f>
        <v>CATEGORIA C: REVISIÓN TÉCNICO MECÁNICA Y DE GASES CONTAMINANTES PARA LIVIANOS PARTICULAES (OFICIALES) ANTIGUEDAD  3-7 AÑOS</v>
      </c>
      <c r="C6" s="14" t="str">
        <f>+'[1]FICHA TECNICA'!D10</f>
        <v>SERVICIO</v>
      </c>
      <c r="D6" s="14">
        <v>6</v>
      </c>
      <c r="E6" s="16">
        <v>258669.6</v>
      </c>
      <c r="F6" s="16">
        <f t="shared" si="0"/>
        <v>49147.22</v>
      </c>
      <c r="G6" s="16">
        <v>5600</v>
      </c>
      <c r="H6" s="16">
        <v>36281</v>
      </c>
      <c r="I6" s="16">
        <v>9300</v>
      </c>
      <c r="J6" s="16">
        <v>11288</v>
      </c>
      <c r="K6" s="16">
        <f t="shared" si="1"/>
        <v>370285.82</v>
      </c>
      <c r="L6" s="16">
        <f t="shared" si="4"/>
        <v>2221714.92</v>
      </c>
      <c r="M6" s="17">
        <v>258624</v>
      </c>
      <c r="N6" s="17">
        <v>49138.559999999998</v>
      </c>
      <c r="O6" s="17">
        <v>5600</v>
      </c>
      <c r="P6" s="17">
        <v>35492</v>
      </c>
      <c r="Q6" s="17">
        <v>9300</v>
      </c>
      <c r="R6" s="17">
        <v>10345</v>
      </c>
      <c r="S6" s="16">
        <f t="shared" si="2"/>
        <v>368499.56</v>
      </c>
      <c r="T6" s="16">
        <f t="shared" si="3"/>
        <v>2210997.36</v>
      </c>
      <c r="U6" s="40">
        <f t="shared" si="5"/>
        <v>368499.56</v>
      </c>
      <c r="V6" s="42" t="str">
        <f t="shared" si="6"/>
        <v>CUMPLE</v>
      </c>
      <c r="W6" s="40">
        <f t="shared" si="7"/>
        <v>2210997.36</v>
      </c>
      <c r="X6" s="38"/>
    </row>
    <row r="7" spans="1:24" s="3" customFormat="1" ht="66">
      <c r="A7" s="14">
        <f>+'[1]FICHA TECNICA'!B11</f>
        <v>4</v>
      </c>
      <c r="B7" s="15" t="str">
        <f>+'[1]FICHA TECNICA'!C11</f>
        <v>CATEGORIA D: REVISIÓN TÉCNICO MECÁNICA Y DE GASES CONTAMINANTES PARA LIVIANOS PARTICULAES (OFICIALES) ANTIGUEDAD  8-17 AÑOS</v>
      </c>
      <c r="C7" s="14" t="str">
        <f>+'[1]FICHA TECNICA'!D11</f>
        <v>SERVICIO</v>
      </c>
      <c r="D7" s="14">
        <v>64</v>
      </c>
      <c r="E7" s="16">
        <v>258669.6</v>
      </c>
      <c r="F7" s="16">
        <f t="shared" si="0"/>
        <v>49147.22</v>
      </c>
      <c r="G7" s="16">
        <v>5600</v>
      </c>
      <c r="H7" s="16">
        <v>36281</v>
      </c>
      <c r="I7" s="16">
        <v>9700</v>
      </c>
      <c r="J7" s="16">
        <v>11288</v>
      </c>
      <c r="K7" s="16">
        <f t="shared" si="1"/>
        <v>370685.82</v>
      </c>
      <c r="L7" s="16">
        <f t="shared" si="4"/>
        <v>23723892.48</v>
      </c>
      <c r="M7" s="17">
        <v>258624</v>
      </c>
      <c r="N7" s="17">
        <v>49138.559999999998</v>
      </c>
      <c r="O7" s="17">
        <v>5600</v>
      </c>
      <c r="P7" s="17">
        <v>35492</v>
      </c>
      <c r="Q7" s="17">
        <v>9700</v>
      </c>
      <c r="R7" s="17">
        <v>10345</v>
      </c>
      <c r="S7" s="16">
        <f t="shared" si="2"/>
        <v>368899.56</v>
      </c>
      <c r="T7" s="16">
        <f t="shared" si="3"/>
        <v>23609571.84</v>
      </c>
      <c r="U7" s="40">
        <f t="shared" si="5"/>
        <v>368899.56</v>
      </c>
      <c r="V7" s="42" t="str">
        <f t="shared" si="6"/>
        <v>CUMPLE</v>
      </c>
      <c r="W7" s="40">
        <f t="shared" si="7"/>
        <v>23609571.84</v>
      </c>
      <c r="X7" s="38"/>
    </row>
    <row r="8" spans="1:24" s="3" customFormat="1" ht="66">
      <c r="A8" s="14">
        <f>+'[1]FICHA TECNICA'!B12</f>
        <v>5</v>
      </c>
      <c r="B8" s="15" t="str">
        <f>+'[1]FICHA TECNICA'!C12</f>
        <v>CATEGORIA E: REVISIÓN TÉCNICO MECÁNICA Y DE GASES CONTAMINANTES PARA LIVIANOS PARTICULAES (OFICIALES) ANTIGUEDAD  17 AÑOS O MÁS</v>
      </c>
      <c r="C8" s="14" t="str">
        <f>+'[1]FICHA TECNICA'!D12</f>
        <v>SERVICIO</v>
      </c>
      <c r="D8" s="14">
        <v>10</v>
      </c>
      <c r="E8" s="16">
        <v>258669.6</v>
      </c>
      <c r="F8" s="16">
        <f t="shared" si="0"/>
        <v>49147.22</v>
      </c>
      <c r="G8" s="16">
        <v>5600</v>
      </c>
      <c r="H8" s="16">
        <v>36281</v>
      </c>
      <c r="I8" s="16">
        <v>9300</v>
      </c>
      <c r="J8" s="16">
        <v>11288</v>
      </c>
      <c r="K8" s="16">
        <f t="shared" si="1"/>
        <v>370285.82</v>
      </c>
      <c r="L8" s="16">
        <f t="shared" si="4"/>
        <v>3702858.2</v>
      </c>
      <c r="M8" s="17">
        <v>258624</v>
      </c>
      <c r="N8" s="17">
        <v>49138.559999999998</v>
      </c>
      <c r="O8" s="17">
        <v>5600</v>
      </c>
      <c r="P8" s="17">
        <v>35492</v>
      </c>
      <c r="Q8" s="17">
        <v>9300</v>
      </c>
      <c r="R8" s="17">
        <v>10345</v>
      </c>
      <c r="S8" s="16">
        <f t="shared" si="2"/>
        <v>368499.56</v>
      </c>
      <c r="T8" s="16">
        <f t="shared" si="3"/>
        <v>3684995.6</v>
      </c>
      <c r="U8" s="40">
        <f t="shared" si="5"/>
        <v>368499.56</v>
      </c>
      <c r="V8" s="42" t="str">
        <f t="shared" si="6"/>
        <v>CUMPLE</v>
      </c>
      <c r="W8" s="40">
        <f t="shared" si="7"/>
        <v>3684995.6</v>
      </c>
      <c r="X8" s="38"/>
    </row>
    <row r="9" spans="1:24" s="3" customFormat="1" ht="66">
      <c r="A9" s="14">
        <f>+'[1]FICHA TECNICA'!B13</f>
        <v>6</v>
      </c>
      <c r="B9" s="15" t="str">
        <f>+'[1]FICHA TECNICA'!C13</f>
        <v>CATEGORIA F: REVISIÓN TÉCNICO MECÁNICA Y DE GASES CONTAMINANTES PARA PESADOS PARTICULAES (OFICIALES) ANTIGUEDAD  3-7 AÑOS</v>
      </c>
      <c r="C9" s="14" t="str">
        <f>+'[1]FICHA TECNICA'!D13</f>
        <v>SERVICIO</v>
      </c>
      <c r="D9" s="14">
        <v>25</v>
      </c>
      <c r="E9" s="16">
        <v>422154.6</v>
      </c>
      <c r="F9" s="16">
        <f t="shared" si="0"/>
        <v>80209.37</v>
      </c>
      <c r="G9" s="16">
        <v>5600</v>
      </c>
      <c r="H9" s="16">
        <v>36281</v>
      </c>
      <c r="I9" s="16">
        <v>8800</v>
      </c>
      <c r="J9" s="16">
        <v>11288</v>
      </c>
      <c r="K9" s="16">
        <f t="shared" si="1"/>
        <v>564332.97</v>
      </c>
      <c r="L9" s="16">
        <f t="shared" si="4"/>
        <v>14108324.25</v>
      </c>
      <c r="M9" s="17">
        <v>422154</v>
      </c>
      <c r="N9" s="17">
        <v>80209.259999999995</v>
      </c>
      <c r="O9" s="17">
        <v>5600</v>
      </c>
      <c r="P9" s="17">
        <v>35492</v>
      </c>
      <c r="Q9" s="17">
        <v>8800</v>
      </c>
      <c r="R9" s="17">
        <v>10345</v>
      </c>
      <c r="S9" s="16">
        <f t="shared" si="2"/>
        <v>562600.26</v>
      </c>
      <c r="T9" s="16">
        <f t="shared" si="3"/>
        <v>14065006.5</v>
      </c>
      <c r="U9" s="40">
        <f t="shared" si="5"/>
        <v>562600.26</v>
      </c>
      <c r="V9" s="42" t="str">
        <f t="shared" si="6"/>
        <v>CUMPLE</v>
      </c>
      <c r="W9" s="40">
        <f t="shared" si="7"/>
        <v>14065006.5</v>
      </c>
      <c r="X9" s="38"/>
    </row>
    <row r="10" spans="1:24" s="3" customFormat="1" ht="66">
      <c r="A10" s="14">
        <f>+'[1]FICHA TECNICA'!B14</f>
        <v>7</v>
      </c>
      <c r="B10" s="15" t="str">
        <f>+'[1]FICHA TECNICA'!C14</f>
        <v>CATEGORIA G: REVISIÓN TÉCNICO MECÁNICA Y DE GASES CONTAMINANTES PARA PESADOS PARTICULAES (OFICIALES) ANTIGUEDAD  8-17 AÑOS</v>
      </c>
      <c r="C10" s="14" t="str">
        <f>+'[1]FICHA TECNICA'!D14</f>
        <v>SERVICIO</v>
      </c>
      <c r="D10" s="14">
        <v>27</v>
      </c>
      <c r="E10" s="16">
        <v>422154.6</v>
      </c>
      <c r="F10" s="16">
        <f t="shared" si="0"/>
        <v>80209.37</v>
      </c>
      <c r="G10" s="16">
        <v>5600</v>
      </c>
      <c r="H10" s="16">
        <v>36281</v>
      </c>
      <c r="I10" s="16">
        <v>9100</v>
      </c>
      <c r="J10" s="16">
        <v>11288</v>
      </c>
      <c r="K10" s="16">
        <f t="shared" si="1"/>
        <v>564632.97</v>
      </c>
      <c r="L10" s="16">
        <f t="shared" si="4"/>
        <v>15245090.189999999</v>
      </c>
      <c r="M10" s="17">
        <v>422154</v>
      </c>
      <c r="N10" s="17">
        <v>80209.259999999995</v>
      </c>
      <c r="O10" s="17">
        <v>5600</v>
      </c>
      <c r="P10" s="17">
        <v>35492</v>
      </c>
      <c r="Q10" s="17">
        <v>9100</v>
      </c>
      <c r="R10" s="17">
        <v>10345</v>
      </c>
      <c r="S10" s="16">
        <f t="shared" si="2"/>
        <v>562900.26</v>
      </c>
      <c r="T10" s="16">
        <f t="shared" si="3"/>
        <v>15198307.02</v>
      </c>
      <c r="U10" s="40">
        <f t="shared" si="5"/>
        <v>562900.26</v>
      </c>
      <c r="V10" s="42" t="str">
        <f t="shared" si="6"/>
        <v>CUMPLE</v>
      </c>
      <c r="W10" s="40">
        <f t="shared" si="7"/>
        <v>15198307.02</v>
      </c>
      <c r="X10" s="38"/>
    </row>
    <row r="11" spans="1:24" s="3" customFormat="1" ht="66">
      <c r="A11" s="14">
        <f>+'[1]FICHA TECNICA'!B15</f>
        <v>8</v>
      </c>
      <c r="B11" s="15" t="str">
        <f>+'[1]FICHA TECNICA'!C15</f>
        <v>CATEGORIA H: REVISIÓN TÉCNICO MECÁNICA Y DE GASES CONTAMINANTES PARA PESADOS PARTICULAES (OFICIALES) ANTIGUEDAD  17 AÑOS O MÁS</v>
      </c>
      <c r="C11" s="14" t="str">
        <f>+'[1]FICHA TECNICA'!D15</f>
        <v>SERVICIO</v>
      </c>
      <c r="D11" s="14">
        <v>25</v>
      </c>
      <c r="E11" s="16">
        <v>422154.6</v>
      </c>
      <c r="F11" s="16">
        <f t="shared" si="0"/>
        <v>80209.37</v>
      </c>
      <c r="G11" s="16">
        <v>5600</v>
      </c>
      <c r="H11" s="16">
        <v>36281</v>
      </c>
      <c r="I11" s="16">
        <v>8800</v>
      </c>
      <c r="J11" s="16">
        <v>11288</v>
      </c>
      <c r="K11" s="16">
        <f t="shared" si="1"/>
        <v>564332.97</v>
      </c>
      <c r="L11" s="16">
        <f t="shared" si="4"/>
        <v>14108324.25</v>
      </c>
      <c r="M11" s="17">
        <v>422154</v>
      </c>
      <c r="N11" s="17">
        <v>80209.259999999995</v>
      </c>
      <c r="O11" s="17">
        <v>5600</v>
      </c>
      <c r="P11" s="17">
        <v>35492</v>
      </c>
      <c r="Q11" s="17">
        <v>8800</v>
      </c>
      <c r="R11" s="17">
        <v>10345</v>
      </c>
      <c r="S11" s="16">
        <f t="shared" si="2"/>
        <v>562600.26</v>
      </c>
      <c r="T11" s="16">
        <f t="shared" si="3"/>
        <v>14065006.5</v>
      </c>
      <c r="U11" s="40">
        <f t="shared" si="5"/>
        <v>562600.26</v>
      </c>
      <c r="V11" s="42" t="str">
        <f t="shared" si="6"/>
        <v>CUMPLE</v>
      </c>
      <c r="W11" s="40">
        <f t="shared" si="7"/>
        <v>14065006.5</v>
      </c>
      <c r="X11" s="38"/>
    </row>
    <row r="12" spans="1:24" s="3" customFormat="1" ht="49.5">
      <c r="A12" s="14">
        <f>+'[1]FICHA TECNICA'!B16</f>
        <v>9</v>
      </c>
      <c r="B12" s="15" t="str">
        <f>+'[1]FICHA TECNICA'!C16</f>
        <v>CATEGORIA I: REVISIÓN TÉCNICO MECÁNICA Y DE GASES CONTAMINANTES PARA PESADOS PUBLICOS ANTIGUEDAD  8-17 AÑOS</v>
      </c>
      <c r="C12" s="14" t="str">
        <f>+'[1]FICHA TECNICA'!D16</f>
        <v>SERVICIO</v>
      </c>
      <c r="D12" s="14">
        <v>18</v>
      </c>
      <c r="E12" s="16">
        <v>422154.6</v>
      </c>
      <c r="F12" s="16">
        <f t="shared" si="0"/>
        <v>80209.37</v>
      </c>
      <c r="G12" s="16">
        <v>5600</v>
      </c>
      <c r="H12" s="16">
        <v>36281</v>
      </c>
      <c r="I12" s="16">
        <v>8500</v>
      </c>
      <c r="J12" s="16">
        <v>11288</v>
      </c>
      <c r="K12" s="16">
        <f t="shared" si="1"/>
        <v>564032.97</v>
      </c>
      <c r="L12" s="16">
        <f t="shared" si="4"/>
        <v>10152593.459999999</v>
      </c>
      <c r="M12" s="17">
        <v>422154</v>
      </c>
      <c r="N12" s="17">
        <v>80209.259999999995</v>
      </c>
      <c r="O12" s="17">
        <v>5600</v>
      </c>
      <c r="P12" s="17">
        <v>35492</v>
      </c>
      <c r="Q12" s="17">
        <v>8500</v>
      </c>
      <c r="R12" s="17">
        <v>10345</v>
      </c>
      <c r="S12" s="16">
        <f t="shared" si="2"/>
        <v>562300.26</v>
      </c>
      <c r="T12" s="16">
        <f t="shared" si="3"/>
        <v>10121404.68</v>
      </c>
      <c r="U12" s="40">
        <f t="shared" si="5"/>
        <v>562300.26</v>
      </c>
      <c r="V12" s="42" t="str">
        <f t="shared" si="6"/>
        <v>CUMPLE</v>
      </c>
      <c r="W12" s="40">
        <f t="shared" si="7"/>
        <v>10121404.68</v>
      </c>
      <c r="X12" s="38"/>
    </row>
    <row r="13" spans="1:24" s="3" customFormat="1" ht="49.5">
      <c r="A13" s="14">
        <f>+'[1]FICHA TECNICA'!B17</f>
        <v>10</v>
      </c>
      <c r="B13" s="15" t="str">
        <f>+'[1]FICHA TECNICA'!C17</f>
        <v>CATEGORIA J: REVISIÓN TÉCNICO MECÁNICA Y DE GASES CONTAMINANTES PARA PESADOS PUBLICOS ANTIGUEDAD  17 AÑOS O MÁS</v>
      </c>
      <c r="C13" s="14" t="str">
        <f>+'[1]FICHA TECNICA'!D17</f>
        <v>SERVICIO</v>
      </c>
      <c r="D13" s="14">
        <v>11</v>
      </c>
      <c r="E13" s="16">
        <v>422154.6</v>
      </c>
      <c r="F13" s="16">
        <f t="shared" si="0"/>
        <v>80209.37</v>
      </c>
      <c r="G13" s="16">
        <v>5600</v>
      </c>
      <c r="H13" s="16">
        <v>36281</v>
      </c>
      <c r="I13" s="16">
        <v>8300</v>
      </c>
      <c r="J13" s="16">
        <v>11288</v>
      </c>
      <c r="K13" s="16">
        <f t="shared" si="1"/>
        <v>563832.97</v>
      </c>
      <c r="L13" s="16">
        <f t="shared" si="4"/>
        <v>6202162.6699999999</v>
      </c>
      <c r="M13" s="17">
        <v>422154</v>
      </c>
      <c r="N13" s="17">
        <v>80209.259999999995</v>
      </c>
      <c r="O13" s="17">
        <v>5600</v>
      </c>
      <c r="P13" s="17">
        <v>35492</v>
      </c>
      <c r="Q13" s="17">
        <v>8300</v>
      </c>
      <c r="R13" s="17">
        <v>10345</v>
      </c>
      <c r="S13" s="16">
        <f t="shared" si="2"/>
        <v>562100.26</v>
      </c>
      <c r="T13" s="16">
        <f t="shared" si="3"/>
        <v>6183102.8600000003</v>
      </c>
      <c r="U13" s="40">
        <f t="shared" si="5"/>
        <v>562100.26</v>
      </c>
      <c r="V13" s="42" t="str">
        <f t="shared" si="6"/>
        <v>CUMPLE</v>
      </c>
      <c r="W13" s="40">
        <f t="shared" si="7"/>
        <v>6183102.8600000003</v>
      </c>
      <c r="X13" s="38"/>
    </row>
    <row r="14" spans="1:24" s="3" customFormat="1" ht="66">
      <c r="A14" s="14">
        <f>+'[1]FICHA TECNICA'!B18</f>
        <v>11</v>
      </c>
      <c r="B14" s="15" t="str">
        <f>+'[1]FICHA TECNICA'!C18</f>
        <v>CATEGORIA K: REVISIÓN TÉCNICO MECÁNICA Y DE GASES CONTAMINANTES PARA CUATRIMOTOS PARTICULAES (OFICIALES) ANTIGUEDAD  8-17 AÑOS</v>
      </c>
      <c r="C14" s="14" t="str">
        <f>+'[1]FICHA TECNICA'!D18</f>
        <v>SERVICIO</v>
      </c>
      <c r="D14" s="14">
        <v>1</v>
      </c>
      <c r="E14" s="16">
        <v>258669.6</v>
      </c>
      <c r="F14" s="16">
        <f t="shared" si="0"/>
        <v>49147.22</v>
      </c>
      <c r="G14" s="16">
        <v>5600</v>
      </c>
      <c r="H14" s="16">
        <v>36281</v>
      </c>
      <c r="I14" s="18">
        <v>9700</v>
      </c>
      <c r="J14" s="16">
        <v>11288</v>
      </c>
      <c r="K14" s="16">
        <f t="shared" si="1"/>
        <v>370685.82</v>
      </c>
      <c r="L14" s="16">
        <f t="shared" si="4"/>
        <v>370685.82</v>
      </c>
      <c r="M14" s="17">
        <v>258624</v>
      </c>
      <c r="N14" s="17">
        <v>49138.559999999998</v>
      </c>
      <c r="O14" s="17">
        <v>5600</v>
      </c>
      <c r="P14" s="17">
        <v>35492</v>
      </c>
      <c r="Q14" s="17">
        <v>9700</v>
      </c>
      <c r="R14" s="17">
        <v>10345</v>
      </c>
      <c r="S14" s="16">
        <f t="shared" si="2"/>
        <v>368899.56</v>
      </c>
      <c r="T14" s="16">
        <f t="shared" si="3"/>
        <v>368899.56</v>
      </c>
      <c r="U14" s="40">
        <f t="shared" si="5"/>
        <v>368899.56</v>
      </c>
      <c r="V14" s="42" t="str">
        <f t="shared" si="6"/>
        <v>CUMPLE</v>
      </c>
      <c r="W14" s="40">
        <f t="shared" si="7"/>
        <v>368899.56</v>
      </c>
      <c r="X14" s="38"/>
    </row>
    <row r="15" spans="1:24" s="3" customFormat="1" ht="66">
      <c r="A15" s="14">
        <f>+'[1]FICHA TECNICA'!B19</f>
        <v>12</v>
      </c>
      <c r="B15" s="15" t="str">
        <f>+'[1]FICHA TECNICA'!C19</f>
        <v>CATEGORIA L: REVISIÓN TÉCNICO MECÁNICA Y DE GASES CONTAMINANTES PARA MOTOCICLETAS PARTICULAES (OFICIALES) ANTIGUEDAD  0-2 AÑOS</v>
      </c>
      <c r="C15" s="14" t="str">
        <f>+'[1]FICHA TECNICA'!D19</f>
        <v>SERVICIO</v>
      </c>
      <c r="D15" s="14">
        <v>1</v>
      </c>
      <c r="E15" s="16">
        <v>157187.79999999999</v>
      </c>
      <c r="F15" s="16">
        <f t="shared" si="0"/>
        <v>29865.68</v>
      </c>
      <c r="G15" s="16">
        <v>5600</v>
      </c>
      <c r="H15" s="16">
        <v>36281</v>
      </c>
      <c r="I15" s="18">
        <v>8500</v>
      </c>
      <c r="J15" s="16">
        <v>11288</v>
      </c>
      <c r="K15" s="16">
        <f t="shared" si="1"/>
        <v>248722.47999999998</v>
      </c>
      <c r="L15" s="16">
        <f t="shared" si="4"/>
        <v>248722.47999999998</v>
      </c>
      <c r="M15" s="17">
        <v>157112</v>
      </c>
      <c r="N15" s="17">
        <v>29851.279999999999</v>
      </c>
      <c r="O15" s="17">
        <v>5600</v>
      </c>
      <c r="P15" s="17">
        <v>35492</v>
      </c>
      <c r="Q15" s="17">
        <v>8500</v>
      </c>
      <c r="R15" s="17">
        <v>10345</v>
      </c>
      <c r="S15" s="16">
        <f t="shared" si="2"/>
        <v>246900.28</v>
      </c>
      <c r="T15" s="16">
        <f t="shared" si="3"/>
        <v>246900.28</v>
      </c>
      <c r="U15" s="40">
        <f t="shared" si="5"/>
        <v>246900.28</v>
      </c>
      <c r="V15" s="42" t="str">
        <f t="shared" si="6"/>
        <v>CUMPLE</v>
      </c>
      <c r="W15" s="40">
        <f t="shared" si="7"/>
        <v>246900.28</v>
      </c>
      <c r="X15" s="38"/>
    </row>
    <row r="16" spans="1:24">
      <c r="A16" s="19" t="s">
        <v>17</v>
      </c>
      <c r="B16" s="20"/>
      <c r="C16" s="20"/>
      <c r="D16" s="20"/>
      <c r="E16" s="20"/>
      <c r="F16" s="20"/>
      <c r="G16" s="20"/>
      <c r="H16" s="20"/>
      <c r="I16" s="20"/>
      <c r="J16" s="21"/>
      <c r="K16" s="22"/>
      <c r="L16" s="22">
        <f>SUM(L4:L15)</f>
        <v>116497251.59999999</v>
      </c>
      <c r="M16" s="23" t="s">
        <v>18</v>
      </c>
      <c r="N16" s="23"/>
      <c r="O16" s="23"/>
      <c r="P16" s="23"/>
      <c r="Q16" s="23"/>
      <c r="R16" s="23"/>
      <c r="S16" s="23"/>
      <c r="T16" s="24">
        <f>SUM(T4:T15)</f>
        <v>115973921.87999998</v>
      </c>
      <c r="V16" s="42"/>
      <c r="W16" s="40">
        <f>SUM(W4:W15)</f>
        <v>115973921.87999998</v>
      </c>
    </row>
    <row r="18" spans="1:24" s="25" customFormat="1" ht="18">
      <c r="A18" s="35" t="s">
        <v>19</v>
      </c>
      <c r="B18" s="35"/>
      <c r="C18" s="35"/>
      <c r="D18" s="35"/>
      <c r="E18" s="35"/>
      <c r="F18" s="35"/>
      <c r="G18" s="35"/>
      <c r="H18" s="35"/>
      <c r="I18" s="35"/>
      <c r="J18" s="35"/>
      <c r="K18" s="35"/>
      <c r="L18" s="35"/>
      <c r="M18" s="35"/>
      <c r="N18" s="35"/>
      <c r="O18" s="35"/>
      <c r="P18" s="35"/>
      <c r="Q18" s="35"/>
      <c r="R18" s="35"/>
      <c r="S18" s="35"/>
      <c r="T18" s="35"/>
      <c r="U18" s="41"/>
      <c r="V18" s="41"/>
      <c r="W18" s="41">
        <f>(W16/L16)*100</f>
        <v>99.550779342162599</v>
      </c>
      <c r="X18" s="39"/>
    </row>
    <row r="19" spans="1:24" s="25" customFormat="1" ht="18">
      <c r="A19" s="32" t="s">
        <v>20</v>
      </c>
      <c r="B19" s="32"/>
      <c r="C19" s="32"/>
      <c r="D19" s="32"/>
      <c r="E19" s="32"/>
      <c r="F19" s="32"/>
      <c r="G19" s="32"/>
      <c r="H19" s="32"/>
      <c r="I19" s="32"/>
      <c r="J19" s="32"/>
      <c r="K19" s="32"/>
      <c r="L19" s="32"/>
      <c r="M19" s="32"/>
      <c r="N19" s="32"/>
      <c r="O19" s="32"/>
      <c r="P19" s="32"/>
      <c r="Q19" s="32"/>
      <c r="R19" s="32"/>
      <c r="S19" s="32"/>
      <c r="T19" s="32"/>
      <c r="U19" s="41"/>
      <c r="V19" s="41"/>
      <c r="W19" s="41">
        <f>100-W18</f>
        <v>0.44922065783740095</v>
      </c>
      <c r="X19" s="39"/>
    </row>
    <row r="20" spans="1:24" s="25" customFormat="1" ht="18">
      <c r="A20" s="33" t="s">
        <v>21</v>
      </c>
      <c r="B20" s="33"/>
      <c r="C20" s="33"/>
      <c r="D20" s="33"/>
      <c r="E20" s="33"/>
      <c r="F20" s="33"/>
      <c r="G20" s="33"/>
      <c r="H20" s="33"/>
      <c r="I20" s="33"/>
      <c r="J20" s="33"/>
      <c r="K20" s="33"/>
      <c r="L20" s="33"/>
      <c r="M20" s="33"/>
      <c r="N20" s="33"/>
      <c r="O20" s="33"/>
      <c r="P20" s="33"/>
      <c r="Q20" s="33"/>
      <c r="R20" s="33"/>
      <c r="S20" s="33"/>
      <c r="T20" s="33"/>
      <c r="U20" s="41"/>
      <c r="V20" s="41"/>
      <c r="W20" s="41"/>
      <c r="X20" s="39"/>
    </row>
    <row r="21" spans="1:24" s="25" customFormat="1" ht="18">
      <c r="A21" s="26"/>
      <c r="B21" s="26"/>
      <c r="C21" s="26"/>
      <c r="D21" s="26"/>
      <c r="E21" s="26"/>
      <c r="F21" s="26"/>
      <c r="G21" s="26"/>
      <c r="H21" s="26"/>
      <c r="I21" s="26"/>
      <c r="J21" s="26"/>
      <c r="K21" s="26"/>
      <c r="L21" s="26"/>
      <c r="M21" s="26"/>
      <c r="N21" s="26"/>
      <c r="O21" s="26"/>
      <c r="P21" s="26"/>
      <c r="Q21" s="26"/>
      <c r="R21" s="26"/>
      <c r="S21" s="26"/>
      <c r="T21" s="26"/>
      <c r="U21" s="41"/>
      <c r="V21" s="41"/>
      <c r="W21" s="41"/>
      <c r="X21" s="39"/>
    </row>
    <row r="22" spans="1:24" s="25" customFormat="1" ht="18">
      <c r="A22" s="36" t="s">
        <v>22</v>
      </c>
      <c r="B22" s="36"/>
      <c r="C22" s="36"/>
      <c r="D22" s="36"/>
      <c r="E22" s="36"/>
      <c r="F22" s="36"/>
      <c r="G22" s="36"/>
      <c r="H22" s="36"/>
      <c r="I22" s="36"/>
      <c r="J22" s="36"/>
      <c r="K22" s="36"/>
      <c r="L22" s="36"/>
      <c r="M22" s="36"/>
      <c r="N22" s="36"/>
      <c r="O22" s="36"/>
      <c r="P22" s="36"/>
      <c r="Q22" s="36"/>
      <c r="R22" s="36"/>
      <c r="S22" s="36"/>
      <c r="T22" s="36"/>
      <c r="U22" s="41"/>
      <c r="V22" s="41"/>
      <c r="W22" s="41"/>
      <c r="X22" s="39"/>
    </row>
    <row r="23" spans="1:24" s="25" customFormat="1" ht="18">
      <c r="A23" s="27"/>
      <c r="B23" s="28"/>
      <c r="U23" s="41"/>
      <c r="V23" s="41"/>
      <c r="W23" s="41"/>
      <c r="X23" s="39"/>
    </row>
    <row r="24" spans="1:24" s="25" customFormat="1" ht="18">
      <c r="A24" s="29" t="s">
        <v>23</v>
      </c>
      <c r="B24" s="30"/>
      <c r="C24" s="30"/>
      <c r="D24" s="30"/>
      <c r="E24" s="30"/>
      <c r="F24" s="30"/>
      <c r="G24" s="30"/>
      <c r="H24" s="30"/>
      <c r="I24" s="30"/>
      <c r="J24" s="30"/>
      <c r="K24" s="30"/>
      <c r="L24" s="30"/>
      <c r="M24" s="30"/>
      <c r="N24" s="30"/>
      <c r="O24" s="30"/>
      <c r="P24" s="30"/>
      <c r="Q24" s="30"/>
      <c r="R24" s="30"/>
      <c r="S24" s="30"/>
      <c r="T24" s="30"/>
      <c r="U24" s="41"/>
      <c r="V24" s="41"/>
      <c r="W24" s="41"/>
      <c r="X24" s="39"/>
    </row>
    <row r="25" spans="1:24" s="25" customFormat="1" ht="18">
      <c r="A25" s="29" t="s">
        <v>24</v>
      </c>
      <c r="B25" s="30"/>
      <c r="C25" s="30"/>
      <c r="D25" s="30"/>
      <c r="E25" s="30"/>
      <c r="F25" s="30"/>
      <c r="G25" s="30"/>
      <c r="H25" s="30"/>
      <c r="I25" s="30"/>
      <c r="J25" s="30"/>
      <c r="K25" s="30"/>
      <c r="L25" s="30"/>
      <c r="M25" s="30"/>
      <c r="N25" s="30"/>
      <c r="O25" s="30"/>
      <c r="P25" s="30"/>
      <c r="Q25" s="30"/>
      <c r="R25" s="30"/>
      <c r="S25" s="30"/>
      <c r="T25" s="30"/>
      <c r="U25" s="41"/>
      <c r="V25" s="41"/>
      <c r="W25" s="41"/>
      <c r="X25" s="39"/>
    </row>
    <row r="26" spans="1:24" s="25" customFormat="1" ht="18">
      <c r="A26" s="29" t="s">
        <v>25</v>
      </c>
      <c r="B26" s="30"/>
      <c r="C26" s="30"/>
      <c r="D26" s="30"/>
      <c r="E26" s="30"/>
      <c r="F26" s="30"/>
      <c r="G26" s="30"/>
      <c r="H26" s="30"/>
      <c r="I26" s="30"/>
      <c r="J26" s="30"/>
      <c r="K26" s="30"/>
      <c r="L26" s="30"/>
      <c r="M26" s="30"/>
      <c r="N26" s="30"/>
      <c r="O26" s="30"/>
      <c r="P26" s="30"/>
      <c r="Q26" s="30"/>
      <c r="R26" s="30"/>
      <c r="S26" s="30"/>
      <c r="T26" s="30"/>
      <c r="U26" s="41"/>
      <c r="V26" s="41"/>
      <c r="W26" s="41"/>
      <c r="X26" s="39"/>
    </row>
    <row r="27" spans="1:24" s="25" customFormat="1" ht="18">
      <c r="A27" s="29" t="s">
        <v>26</v>
      </c>
      <c r="B27" s="30"/>
      <c r="C27" s="30"/>
      <c r="D27" s="30"/>
      <c r="E27" s="30"/>
      <c r="F27" s="30"/>
      <c r="G27" s="30"/>
      <c r="H27" s="30"/>
      <c r="I27" s="30"/>
      <c r="J27" s="30"/>
      <c r="K27" s="30"/>
      <c r="L27" s="30"/>
      <c r="M27" s="30"/>
      <c r="N27" s="30"/>
      <c r="O27" s="30"/>
      <c r="P27" s="30"/>
      <c r="Q27" s="30"/>
      <c r="R27" s="30"/>
      <c r="S27" s="30"/>
      <c r="T27" s="30"/>
      <c r="U27" s="41"/>
      <c r="V27" s="41"/>
      <c r="W27" s="41"/>
      <c r="X27" s="39"/>
    </row>
    <row r="28" spans="1:24" s="25" customFormat="1" ht="18">
      <c r="A28" s="34" t="s">
        <v>27</v>
      </c>
      <c r="B28" s="34"/>
      <c r="C28" s="34"/>
      <c r="D28" s="34"/>
      <c r="E28" s="34"/>
      <c r="F28" s="34"/>
      <c r="G28" s="34"/>
      <c r="H28" s="34"/>
      <c r="I28" s="34"/>
      <c r="J28" s="34"/>
      <c r="K28" s="34"/>
      <c r="L28" s="34"/>
      <c r="M28" s="34"/>
      <c r="N28" s="34"/>
      <c r="O28" s="34"/>
      <c r="P28" s="34"/>
      <c r="Q28" s="34"/>
      <c r="R28" s="34"/>
      <c r="S28" s="34"/>
      <c r="T28" s="34"/>
      <c r="U28" s="41"/>
      <c r="V28" s="41"/>
      <c r="W28" s="41"/>
      <c r="X28" s="39"/>
    </row>
    <row r="29" spans="1:24" s="25" customFormat="1" ht="18">
      <c r="A29" s="34" t="s">
        <v>28</v>
      </c>
      <c r="B29" s="34"/>
      <c r="C29" s="34"/>
      <c r="D29" s="34"/>
      <c r="E29" s="34"/>
      <c r="F29" s="34"/>
      <c r="G29" s="34"/>
      <c r="H29" s="34"/>
      <c r="I29" s="34"/>
      <c r="J29" s="34"/>
      <c r="K29" s="34"/>
      <c r="L29" s="34"/>
      <c r="M29" s="34"/>
      <c r="N29" s="34"/>
      <c r="O29" s="34"/>
      <c r="P29" s="34"/>
      <c r="Q29" s="34"/>
      <c r="R29" s="34"/>
      <c r="S29" s="34"/>
      <c r="T29" s="34"/>
      <c r="U29" s="41"/>
      <c r="V29" s="41"/>
      <c r="W29" s="41"/>
      <c r="X29" s="39"/>
    </row>
    <row r="30" spans="1:24" s="25" customFormat="1" ht="18">
      <c r="A30" s="34" t="s">
        <v>29</v>
      </c>
      <c r="B30" s="34"/>
      <c r="C30" s="34"/>
      <c r="D30" s="34"/>
      <c r="E30" s="34"/>
      <c r="F30" s="34"/>
      <c r="G30" s="34"/>
      <c r="H30" s="34"/>
      <c r="I30" s="34"/>
      <c r="J30" s="34"/>
      <c r="K30" s="34"/>
      <c r="L30" s="34"/>
      <c r="M30" s="34"/>
      <c r="N30" s="34"/>
      <c r="O30" s="34"/>
      <c r="P30" s="34"/>
      <c r="Q30" s="34"/>
      <c r="R30" s="34"/>
      <c r="S30" s="34"/>
      <c r="T30" s="34"/>
      <c r="U30" s="41"/>
      <c r="V30" s="41"/>
      <c r="W30" s="41"/>
      <c r="X30" s="39"/>
    </row>
    <row r="31" spans="1:24" s="25" customFormat="1" ht="18">
      <c r="A31" s="31"/>
      <c r="B31" s="31"/>
      <c r="C31" s="31"/>
      <c r="D31" s="31"/>
      <c r="E31" s="31"/>
      <c r="F31" s="31"/>
      <c r="G31" s="31"/>
      <c r="H31" s="31"/>
      <c r="I31" s="31"/>
      <c r="J31" s="31"/>
      <c r="K31" s="31"/>
      <c r="L31" s="31"/>
      <c r="M31" s="31"/>
      <c r="N31" s="31"/>
      <c r="O31" s="31"/>
      <c r="P31" s="31"/>
      <c r="Q31" s="31"/>
      <c r="R31" s="31"/>
      <c r="S31" s="31"/>
      <c r="T31" s="31"/>
      <c r="U31" s="41"/>
      <c r="V31" s="41"/>
      <c r="W31" s="41"/>
      <c r="X31" s="39"/>
    </row>
    <row r="32" spans="1:24" s="25" customFormat="1" ht="18">
      <c r="A32" s="29" t="s">
        <v>30</v>
      </c>
      <c r="B32" s="30"/>
      <c r="C32" s="30"/>
      <c r="D32" s="30"/>
      <c r="E32" s="30"/>
      <c r="F32" s="30"/>
      <c r="G32" s="30"/>
      <c r="H32" s="30"/>
      <c r="I32" s="30"/>
      <c r="J32" s="30"/>
      <c r="K32" s="30"/>
      <c r="L32" s="30"/>
      <c r="M32" s="30"/>
      <c r="N32" s="30"/>
      <c r="O32" s="30"/>
      <c r="P32" s="30"/>
      <c r="Q32" s="30"/>
      <c r="R32" s="30"/>
      <c r="S32" s="30"/>
      <c r="T32" s="30"/>
      <c r="U32" s="41"/>
      <c r="V32" s="41"/>
      <c r="W32" s="41"/>
      <c r="X32" s="39"/>
    </row>
    <row r="33" spans="1:24" s="25" customFormat="1" ht="18">
      <c r="A33" s="33" t="s">
        <v>31</v>
      </c>
      <c r="B33" s="33"/>
      <c r="C33" s="33"/>
      <c r="D33" s="33"/>
      <c r="E33" s="33"/>
      <c r="F33" s="33"/>
      <c r="G33" s="33"/>
      <c r="H33" s="33"/>
      <c r="I33" s="33"/>
      <c r="J33" s="33"/>
      <c r="K33" s="33"/>
      <c r="L33" s="33"/>
      <c r="M33" s="33"/>
      <c r="N33" s="33"/>
      <c r="O33" s="33"/>
      <c r="P33" s="33"/>
      <c r="Q33" s="33"/>
      <c r="R33" s="33"/>
      <c r="S33" s="33"/>
      <c r="T33" s="33"/>
      <c r="U33" s="41"/>
      <c r="V33" s="41"/>
      <c r="W33" s="41"/>
      <c r="X33" s="39"/>
    </row>
    <row r="34" spans="1:24" s="25" customFormat="1" ht="18">
      <c r="A34" s="33" t="s">
        <v>32</v>
      </c>
      <c r="B34" s="33"/>
      <c r="C34" s="33"/>
      <c r="D34" s="33"/>
      <c r="E34" s="33"/>
      <c r="F34" s="33"/>
      <c r="G34" s="33"/>
      <c r="H34" s="33"/>
      <c r="I34" s="33"/>
      <c r="J34" s="33"/>
      <c r="K34" s="33"/>
      <c r="L34" s="33"/>
      <c r="M34" s="33"/>
      <c r="N34" s="33"/>
      <c r="O34" s="33"/>
      <c r="P34" s="33"/>
      <c r="Q34" s="33"/>
      <c r="R34" s="33"/>
      <c r="S34" s="33"/>
      <c r="T34" s="33"/>
      <c r="U34" s="41"/>
      <c r="V34" s="41"/>
      <c r="W34" s="41"/>
      <c r="X34" s="39"/>
    </row>
    <row r="35" spans="1:24" s="25" customFormat="1" ht="18">
      <c r="A35" s="33" t="s">
        <v>33</v>
      </c>
      <c r="B35" s="33"/>
      <c r="C35" s="33"/>
      <c r="D35" s="33"/>
      <c r="E35" s="33"/>
      <c r="F35" s="33"/>
      <c r="G35" s="33"/>
      <c r="H35" s="33"/>
      <c r="I35" s="33"/>
      <c r="J35" s="33"/>
      <c r="K35" s="33"/>
      <c r="L35" s="33"/>
      <c r="M35" s="33"/>
      <c r="N35" s="33"/>
      <c r="O35" s="33"/>
      <c r="P35" s="33"/>
      <c r="Q35" s="33"/>
      <c r="R35" s="33"/>
      <c r="S35" s="33"/>
      <c r="T35" s="33"/>
      <c r="U35" s="41"/>
      <c r="V35" s="41"/>
      <c r="W35" s="41"/>
      <c r="X35" s="39"/>
    </row>
    <row r="36" spans="1:24" s="25" customFormat="1" ht="18">
      <c r="A36" s="33" t="s">
        <v>34</v>
      </c>
      <c r="B36" s="33"/>
      <c r="C36" s="33"/>
      <c r="D36" s="33"/>
      <c r="E36" s="33"/>
      <c r="F36" s="33"/>
      <c r="G36" s="33"/>
      <c r="H36" s="33"/>
      <c r="I36" s="33"/>
      <c r="J36" s="33"/>
      <c r="K36" s="33"/>
      <c r="L36" s="33"/>
      <c r="M36" s="33"/>
      <c r="N36" s="33"/>
      <c r="O36" s="33"/>
      <c r="P36" s="33"/>
      <c r="Q36" s="33"/>
      <c r="R36" s="33"/>
      <c r="S36" s="33"/>
      <c r="T36" s="33"/>
      <c r="U36" s="41"/>
      <c r="V36" s="41"/>
      <c r="W36" s="41"/>
      <c r="X36" s="39"/>
    </row>
    <row r="37" spans="1:24" s="25" customFormat="1" ht="18">
      <c r="A37" s="33" t="s">
        <v>35</v>
      </c>
      <c r="B37" s="33"/>
      <c r="C37" s="33"/>
      <c r="D37" s="33"/>
      <c r="E37" s="33"/>
      <c r="F37" s="33"/>
      <c r="G37" s="33"/>
      <c r="H37" s="33"/>
      <c r="I37" s="33"/>
      <c r="J37" s="33"/>
      <c r="K37" s="33"/>
      <c r="L37" s="33"/>
      <c r="M37" s="33"/>
      <c r="N37" s="33"/>
      <c r="O37" s="33"/>
      <c r="P37" s="33"/>
      <c r="Q37" s="33"/>
      <c r="R37" s="33"/>
      <c r="S37" s="33"/>
      <c r="T37" s="33"/>
      <c r="U37" s="41"/>
      <c r="V37" s="41"/>
      <c r="W37" s="41"/>
      <c r="X37" s="39"/>
    </row>
    <row r="38" spans="1:24" s="25" customFormat="1" ht="18">
      <c r="A38" s="33" t="s">
        <v>36</v>
      </c>
      <c r="B38" s="33"/>
      <c r="C38" s="33"/>
      <c r="D38" s="33"/>
      <c r="E38" s="33"/>
      <c r="F38" s="33"/>
      <c r="G38" s="33"/>
      <c r="H38" s="33"/>
      <c r="I38" s="33"/>
      <c r="J38" s="33"/>
      <c r="K38" s="33"/>
      <c r="L38" s="33"/>
      <c r="M38" s="33"/>
      <c r="N38" s="33"/>
      <c r="O38" s="33"/>
      <c r="P38" s="33"/>
      <c r="Q38" s="33"/>
      <c r="R38" s="33"/>
      <c r="S38" s="33"/>
      <c r="T38" s="33"/>
      <c r="U38" s="41"/>
      <c r="V38" s="41"/>
      <c r="W38" s="41"/>
      <c r="X38" s="39"/>
    </row>
    <row r="39" spans="1:24" s="25" customFormat="1" ht="18">
      <c r="A39" s="33" t="s">
        <v>37</v>
      </c>
      <c r="B39" s="33"/>
      <c r="C39" s="33"/>
      <c r="D39" s="33"/>
      <c r="E39" s="33"/>
      <c r="F39" s="33"/>
      <c r="G39" s="33"/>
      <c r="H39" s="33"/>
      <c r="I39" s="33"/>
      <c r="J39" s="33"/>
      <c r="K39" s="33"/>
      <c r="L39" s="33"/>
      <c r="M39" s="33"/>
      <c r="N39" s="33"/>
      <c r="O39" s="33"/>
      <c r="P39" s="33"/>
      <c r="Q39" s="33"/>
      <c r="R39" s="33"/>
      <c r="S39" s="33"/>
      <c r="T39" s="33"/>
      <c r="U39" s="41"/>
      <c r="V39" s="41"/>
      <c r="W39" s="41"/>
      <c r="X39" s="39"/>
    </row>
    <row r="40" spans="1:24" s="25" customFormat="1" ht="18">
      <c r="A40" s="33" t="s">
        <v>38</v>
      </c>
      <c r="B40" s="33"/>
      <c r="C40" s="33"/>
      <c r="D40" s="33"/>
      <c r="E40" s="33"/>
      <c r="F40" s="33"/>
      <c r="G40" s="33"/>
      <c r="H40" s="33"/>
      <c r="I40" s="33"/>
      <c r="J40" s="33"/>
      <c r="K40" s="33"/>
      <c r="L40" s="33"/>
      <c r="M40" s="33"/>
      <c r="N40" s="33"/>
      <c r="O40" s="33"/>
      <c r="P40" s="33"/>
      <c r="Q40" s="33"/>
      <c r="R40" s="33"/>
      <c r="S40" s="33"/>
      <c r="T40" s="33"/>
      <c r="U40" s="41"/>
      <c r="V40" s="41"/>
      <c r="W40" s="41"/>
      <c r="X40" s="39"/>
    </row>
    <row r="41" spans="1:24" s="25" customFormat="1" ht="18">
      <c r="A41" s="32" t="s">
        <v>39</v>
      </c>
      <c r="B41" s="32"/>
      <c r="C41" s="32"/>
      <c r="D41" s="32"/>
      <c r="E41" s="32"/>
      <c r="F41" s="32"/>
      <c r="G41" s="32"/>
      <c r="H41" s="32"/>
      <c r="I41" s="32"/>
      <c r="J41" s="32"/>
      <c r="K41" s="32"/>
      <c r="L41" s="32"/>
      <c r="M41" s="32"/>
      <c r="N41" s="32"/>
      <c r="O41" s="32"/>
      <c r="P41" s="32"/>
      <c r="Q41" s="32"/>
      <c r="R41" s="32"/>
      <c r="S41" s="32"/>
      <c r="T41" s="32"/>
      <c r="U41" s="41"/>
      <c r="V41" s="41"/>
      <c r="W41" s="41"/>
      <c r="X41" s="39"/>
    </row>
    <row r="42" spans="1:24" s="25" customFormat="1" ht="18">
      <c r="A42" s="29" t="s">
        <v>40</v>
      </c>
      <c r="B42" s="28"/>
      <c r="U42" s="41"/>
      <c r="V42" s="41"/>
      <c r="W42" s="41"/>
      <c r="X42" s="39"/>
    </row>
    <row r="43" spans="1:24" s="25" customFormat="1" ht="18">
      <c r="B43" s="28"/>
      <c r="U43" s="41"/>
      <c r="V43" s="41"/>
      <c r="W43" s="41"/>
      <c r="X43" s="39"/>
    </row>
    <row r="44" spans="1:24" s="25" customFormat="1" ht="18">
      <c r="B44" s="28"/>
      <c r="U44" s="41"/>
      <c r="V44" s="41"/>
      <c r="W44" s="41"/>
      <c r="X44" s="39"/>
    </row>
    <row r="45" spans="1:24" s="25" customFormat="1" ht="18">
      <c r="B45" s="28"/>
      <c r="U45" s="41"/>
      <c r="V45" s="41"/>
      <c r="W45" s="41"/>
      <c r="X45" s="39"/>
    </row>
  </sheetData>
  <sheetProtection algorithmName="SHA-512" hashValue="LOc+C10kcKqyOSQ6D62sZiXi9QQD2bBNx83E6FdIJED0ksq0jr790BLepENwS9Q4EJg4webvkvH8HaWpJfTJJA==" saltValue="FY67AxhGleVzwdTeyLnU1Q==" spinCount="100000" sheet="1" objects="1"/>
  <mergeCells count="16">
    <mergeCell ref="A18:T18"/>
    <mergeCell ref="A19:T19"/>
    <mergeCell ref="A20:T20"/>
    <mergeCell ref="A22:T22"/>
    <mergeCell ref="A28:T28"/>
    <mergeCell ref="A29:T29"/>
    <mergeCell ref="A30:T30"/>
    <mergeCell ref="A33:T33"/>
    <mergeCell ref="A34:T34"/>
    <mergeCell ref="A35:T35"/>
    <mergeCell ref="A41:T41"/>
    <mergeCell ref="A36:T36"/>
    <mergeCell ref="A37:T37"/>
    <mergeCell ref="A38:T38"/>
    <mergeCell ref="A39:T39"/>
    <mergeCell ref="A40:T40"/>
  </mergeCells>
  <conditionalFormatting sqref="B4:B15">
    <cfRule type="duplicateValues" dxfId="0" priority="1"/>
  </conditionalFormatting>
  <pageMargins left="0.75" right="0.75" top="1" bottom="1" header="0.5" footer="0.5"/>
  <pageSetup paperSize="9" orientation="portrait"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item1.xml><?xml version="1.0" encoding="utf-8"?>
<allowEditUser xmlns="https://web.wps.cn/et/2018/main" xmlns:s="http://schemas.openxmlformats.org/spreadsheetml/2006/main" hasInvisiblePropRange="0">
  <rangeList sheetStid="1" master="" otherUserPermission="visible"/>
</allowEditUser>
</file>

<file path=customXml/itemProps1.xml><?xml version="1.0" encoding="utf-8"?>
<ds:datastoreItem xmlns:ds="http://schemas.openxmlformats.org/officeDocument/2006/customXml" ds:itemID="{5A5607D9-04D2-4DE1-AC0E-A7772F01BC71}">
  <ds:schemaRefs>
    <ds:schemaRef ds:uri="https://web.wps.cn/et/2018/main"/>
    <ds:schemaRef ds:uri="http://schemas.openxmlformats.org/spreadsheetml/2006/main"/>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EVALUACION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orami</dc:creator>
  <cp:lastModifiedBy>user</cp:lastModifiedBy>
  <dcterms:created xsi:type="dcterms:W3CDTF">2026-03-07T01:55:00Z</dcterms:created>
  <dcterms:modified xsi:type="dcterms:W3CDTF">2026-03-19T22:16:59Z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1D9A89A147294F9A8C0FCFB3C5EDBC75_11</vt:lpwstr>
  </property>
  <property fmtid="{D5CDD505-2E9C-101B-9397-08002B2CF9AE}" pid="3" name="KSOProductBuildVer">
    <vt:lpwstr>3082-12.1.0.25242</vt:lpwstr>
  </property>
  <property fmtid="{D5CDD505-2E9C-101B-9397-08002B2CF9AE}" pid="4" name="CalculationRule">
    <vt:i4>0</vt:i4>
  </property>
</Properties>
</file>