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2026\EVALUACION MINIMA\TECNICO MECANICA\EVALUACIONES\ACEPTACION\"/>
    </mc:Choice>
  </mc:AlternateContent>
  <bookViews>
    <workbookView xWindow="-120" yWindow="-120" windowWidth="20730" windowHeight="11040" tabRatio="665" firstSheet="3" activeTab="3"/>
  </bookViews>
  <sheets>
    <sheet name="DISTRIBUCION PRESUPUESTAL" sheetId="4" state="hidden" r:id="rId1"/>
    <sheet name="PRECIOS HISTÓRICOS 1" sheetId="23" state="hidden" r:id="rId2"/>
    <sheet name="PRECIOS HISTÓRICOS 2" sheetId="45" state="hidden" r:id="rId3"/>
    <sheet name="CUBRIMIENTO NECESIDAD" sheetId="54" r:id="rId4"/>
    <sheet name="PRESUPUESTO" sheetId="53" r:id="rId5"/>
  </sheets>
  <definedNames>
    <definedName name="_xlnm._FilterDatabase" localSheetId="1" hidden="1">'PRECIOS HISTÓRICOS 1'!#REF!</definedName>
    <definedName name="BASPC29">#REF!</definedName>
    <definedName name="CENTRAL_ADMINISTRATIVA_Y_CONTABLE_ESPECIALIZADA_TELEMÁTICA">#REF!</definedName>
    <definedName name="Rubro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8" i="53" l="1"/>
  <c r="H6" i="53"/>
  <c r="H8" i="53"/>
  <c r="H14" i="53"/>
  <c r="H16" i="53"/>
  <c r="H22" i="53"/>
  <c r="G30" i="53"/>
  <c r="H30" i="53" s="1"/>
  <c r="G29" i="53"/>
  <c r="H29" i="53" s="1"/>
  <c r="G28" i="53"/>
  <c r="G27" i="53"/>
  <c r="G31" i="53" s="1"/>
  <c r="G22" i="53"/>
  <c r="G21" i="53"/>
  <c r="H21" i="53" s="1"/>
  <c r="G20" i="53"/>
  <c r="H20" i="53" s="1"/>
  <c r="G19" i="53"/>
  <c r="H19" i="53" s="1"/>
  <c r="G18" i="53"/>
  <c r="H18" i="53" s="1"/>
  <c r="G17" i="53"/>
  <c r="H17" i="53" s="1"/>
  <c r="G16" i="53"/>
  <c r="G15" i="53"/>
  <c r="H15" i="53" s="1"/>
  <c r="G14" i="53"/>
  <c r="G13" i="53"/>
  <c r="H13" i="53" s="1"/>
  <c r="G12" i="53"/>
  <c r="H12" i="53" s="1"/>
  <c r="G11" i="53"/>
  <c r="H11" i="53" s="1"/>
  <c r="G10" i="53"/>
  <c r="H10" i="53" s="1"/>
  <c r="G9" i="53"/>
  <c r="H9" i="53" s="1"/>
  <c r="G8" i="53"/>
  <c r="G7" i="53"/>
  <c r="H7" i="53" s="1"/>
  <c r="G6" i="53"/>
  <c r="G5" i="53"/>
  <c r="G23" i="53" s="1"/>
  <c r="G33" i="53" s="1"/>
  <c r="G4" i="53"/>
  <c r="H4" i="53" s="1"/>
  <c r="G3" i="53"/>
  <c r="H3" i="53" s="1"/>
  <c r="H23" i="53" l="1"/>
  <c r="H5" i="53"/>
  <c r="H27" i="53"/>
  <c r="H31" i="53" s="1"/>
  <c r="AG7" i="54"/>
  <c r="AG8" i="54"/>
  <c r="AG9" i="54"/>
  <c r="AG10" i="54"/>
  <c r="AG11" i="54"/>
  <c r="AG12" i="54"/>
  <c r="AG13" i="54"/>
  <c r="AG14" i="54"/>
  <c r="AG15" i="54"/>
  <c r="AG16" i="54"/>
  <c r="AG17" i="54"/>
  <c r="AG6" i="54"/>
  <c r="CV18" i="54"/>
  <c r="CW18" i="54"/>
  <c r="CR18" i="54"/>
  <c r="CS18" i="54"/>
  <c r="CN18" i="54"/>
  <c r="CO18" i="54"/>
  <c r="CJ18" i="54"/>
  <c r="CK18" i="54"/>
  <c r="CF18" i="54"/>
  <c r="CG18" i="54"/>
  <c r="CB18" i="54"/>
  <c r="CC18" i="54"/>
  <c r="BX18" i="54"/>
  <c r="BY18" i="54"/>
  <c r="BT18" i="54"/>
  <c r="BU18" i="54"/>
  <c r="BP18" i="54"/>
  <c r="BQ18" i="54"/>
  <c r="BL18" i="54"/>
  <c r="BM18" i="54"/>
  <c r="BH18" i="54"/>
  <c r="BI18" i="54"/>
  <c r="BD18" i="54"/>
  <c r="BE18" i="54"/>
  <c r="AZ18" i="54"/>
  <c r="BA18" i="54"/>
  <c r="AV18" i="54"/>
  <c r="AW18" i="54"/>
  <c r="AR18" i="54"/>
  <c r="AS18" i="54"/>
  <c r="AN18" i="54"/>
  <c r="AO18" i="54"/>
  <c r="AJ18" i="54"/>
  <c r="AK18" i="54"/>
  <c r="AF18" i="54"/>
  <c r="AB18" i="54"/>
  <c r="AC18" i="54"/>
  <c r="X18" i="54"/>
  <c r="Y18" i="54"/>
  <c r="T18" i="54"/>
  <c r="U18" i="54"/>
  <c r="P18" i="54"/>
  <c r="Q18" i="54"/>
  <c r="CU18" i="54"/>
  <c r="CQ18" i="54"/>
  <c r="CM18" i="54"/>
  <c r="CI18" i="54"/>
  <c r="CE18" i="54"/>
  <c r="CA18" i="54"/>
  <c r="BW18" i="54"/>
  <c r="BS18" i="54"/>
  <c r="BO18" i="54"/>
  <c r="BK18" i="54"/>
  <c r="BG18" i="54"/>
  <c r="BC18" i="54"/>
  <c r="AY18" i="54"/>
  <c r="AU18" i="54"/>
  <c r="AQ18" i="54"/>
  <c r="AM18" i="54"/>
  <c r="AI18" i="54"/>
  <c r="AE18" i="54"/>
  <c r="AA18" i="54"/>
  <c r="W18" i="54"/>
  <c r="S18" i="54"/>
  <c r="O18" i="54"/>
  <c r="L18" i="54"/>
  <c r="M18" i="54"/>
  <c r="K18" i="54"/>
  <c r="H18" i="54"/>
  <c r="I18" i="54"/>
  <c r="G18" i="54"/>
  <c r="CX18" i="54"/>
  <c r="CX20" i="54" s="1"/>
  <c r="CX7" i="54"/>
  <c r="CX8" i="54"/>
  <c r="CX9" i="54"/>
  <c r="CX10" i="54"/>
  <c r="CX11" i="54"/>
  <c r="CX12" i="54"/>
  <c r="CX13" i="54"/>
  <c r="CX14" i="54"/>
  <c r="CX15" i="54"/>
  <c r="CX16" i="54"/>
  <c r="CX17" i="54"/>
  <c r="CX6" i="54"/>
  <c r="CT18" i="54"/>
  <c r="CT20" i="54" s="1"/>
  <c r="CT7" i="54"/>
  <c r="CT8" i="54"/>
  <c r="CT9" i="54"/>
  <c r="CT10" i="54"/>
  <c r="CT11" i="54"/>
  <c r="CT12" i="54"/>
  <c r="CT13" i="54"/>
  <c r="CT14" i="54"/>
  <c r="CT15" i="54"/>
  <c r="CT16" i="54"/>
  <c r="CT17" i="54"/>
  <c r="CT6" i="54"/>
  <c r="CP18" i="54"/>
  <c r="CP20" i="54" s="1"/>
  <c r="CP7" i="54"/>
  <c r="CP8" i="54"/>
  <c r="CP9" i="54"/>
  <c r="CP10" i="54"/>
  <c r="CP11" i="54"/>
  <c r="CP12" i="54"/>
  <c r="CP13" i="54"/>
  <c r="CP14" i="54"/>
  <c r="CP15" i="54"/>
  <c r="CP16" i="54"/>
  <c r="CP17" i="54"/>
  <c r="CP6" i="54"/>
  <c r="CL18" i="54"/>
  <c r="CL20" i="54" s="1"/>
  <c r="CL7" i="54"/>
  <c r="CL8" i="54"/>
  <c r="CL9" i="54"/>
  <c r="CL10" i="54"/>
  <c r="CL11" i="54"/>
  <c r="CL12" i="54"/>
  <c r="CL13" i="54"/>
  <c r="CL14" i="54"/>
  <c r="CL15" i="54"/>
  <c r="CL16" i="54"/>
  <c r="CL17" i="54"/>
  <c r="CL6" i="54"/>
  <c r="CH7" i="54"/>
  <c r="CH8" i="54"/>
  <c r="CH9" i="54"/>
  <c r="CH10" i="54"/>
  <c r="CH11" i="54"/>
  <c r="CH12" i="54"/>
  <c r="CH13" i="54"/>
  <c r="CH14" i="54"/>
  <c r="CH15" i="54"/>
  <c r="CH16" i="54"/>
  <c r="CH17" i="54"/>
  <c r="CH6" i="54"/>
  <c r="CD18" i="54"/>
  <c r="CD7" i="54"/>
  <c r="CD8" i="54"/>
  <c r="CD9" i="54"/>
  <c r="CD10" i="54"/>
  <c r="CD11" i="54"/>
  <c r="CD12" i="54"/>
  <c r="CD13" i="54"/>
  <c r="CD14" i="54"/>
  <c r="CD15" i="54"/>
  <c r="CD16" i="54"/>
  <c r="CD17" i="54"/>
  <c r="CD6" i="54"/>
  <c r="BZ18" i="54"/>
  <c r="BZ7" i="54"/>
  <c r="BZ8" i="54"/>
  <c r="BZ9" i="54"/>
  <c r="BZ10" i="54"/>
  <c r="BZ11" i="54"/>
  <c r="BZ12" i="54"/>
  <c r="BZ13" i="54"/>
  <c r="BZ14" i="54"/>
  <c r="BZ15" i="54"/>
  <c r="BZ16" i="54"/>
  <c r="BZ17" i="54"/>
  <c r="BZ6" i="54"/>
  <c r="BV18" i="54"/>
  <c r="BV20" i="54" s="1"/>
  <c r="BV7" i="54"/>
  <c r="BV8" i="54"/>
  <c r="BV9" i="54"/>
  <c r="BV10" i="54"/>
  <c r="BV11" i="54"/>
  <c r="BV12" i="54"/>
  <c r="BV13" i="54"/>
  <c r="BV14" i="54"/>
  <c r="BV15" i="54"/>
  <c r="BV16" i="54"/>
  <c r="BV17" i="54"/>
  <c r="BV6" i="54"/>
  <c r="BR18" i="54"/>
  <c r="BR20" i="54" s="1"/>
  <c r="BR7" i="54"/>
  <c r="BR8" i="54"/>
  <c r="BR9" i="54"/>
  <c r="BR10" i="54"/>
  <c r="BR11" i="54"/>
  <c r="BR12" i="54"/>
  <c r="BR13" i="54"/>
  <c r="BR14" i="54"/>
  <c r="BR15" i="54"/>
  <c r="BR16" i="54"/>
  <c r="BR17" i="54"/>
  <c r="BR6" i="54"/>
  <c r="BN18" i="54"/>
  <c r="BN7" i="54"/>
  <c r="BN8" i="54"/>
  <c r="BN9" i="54"/>
  <c r="BN10" i="54"/>
  <c r="BN11" i="54"/>
  <c r="BN12" i="54"/>
  <c r="BN13" i="54"/>
  <c r="BN14" i="54"/>
  <c r="BN15" i="54"/>
  <c r="BN16" i="54"/>
  <c r="BN17" i="54"/>
  <c r="BN6" i="54"/>
  <c r="BJ18" i="54"/>
  <c r="BJ20" i="54" s="1"/>
  <c r="BJ7" i="54"/>
  <c r="BJ8" i="54"/>
  <c r="BJ9" i="54"/>
  <c r="BJ10" i="54"/>
  <c r="BJ11" i="54"/>
  <c r="BJ12" i="54"/>
  <c r="BJ13" i="54"/>
  <c r="BJ14" i="54"/>
  <c r="BJ15" i="54"/>
  <c r="BJ16" i="54"/>
  <c r="BJ17" i="54"/>
  <c r="BJ6" i="54"/>
  <c r="BF18" i="54"/>
  <c r="BF20" i="54" s="1"/>
  <c r="BF7" i="54"/>
  <c r="BF8" i="54"/>
  <c r="BF9" i="54"/>
  <c r="BF10" i="54"/>
  <c r="BF11" i="54"/>
  <c r="BF12" i="54"/>
  <c r="BF13" i="54"/>
  <c r="BF14" i="54"/>
  <c r="BF15" i="54"/>
  <c r="BF16" i="54"/>
  <c r="BF17" i="54"/>
  <c r="BF6" i="54"/>
  <c r="BB18" i="54"/>
  <c r="BB20" i="54" s="1"/>
  <c r="BB7" i="54"/>
  <c r="BB8" i="54"/>
  <c r="BB9" i="54"/>
  <c r="BB10" i="54"/>
  <c r="BB11" i="54"/>
  <c r="BB12" i="54"/>
  <c r="BB13" i="54"/>
  <c r="BB14" i="54"/>
  <c r="BB15" i="54"/>
  <c r="BB16" i="54"/>
  <c r="BB17" i="54"/>
  <c r="BB6" i="54"/>
  <c r="AX18" i="54"/>
  <c r="AX20" i="54" s="1"/>
  <c r="AX7" i="54"/>
  <c r="AX8" i="54"/>
  <c r="AX9" i="54"/>
  <c r="AX10" i="54"/>
  <c r="AX11" i="54"/>
  <c r="AX12" i="54"/>
  <c r="AX13" i="54"/>
  <c r="AX14" i="54"/>
  <c r="AX15" i="54"/>
  <c r="AX16" i="54"/>
  <c r="AX17" i="54"/>
  <c r="AX6" i="54"/>
  <c r="AT18" i="54"/>
  <c r="AT20" i="54" s="1"/>
  <c r="AT7" i="54"/>
  <c r="AT8" i="54"/>
  <c r="AT9" i="54"/>
  <c r="AT10" i="54"/>
  <c r="AT11" i="54"/>
  <c r="AT12" i="54"/>
  <c r="AT13" i="54"/>
  <c r="AT14" i="54"/>
  <c r="AT15" i="54"/>
  <c r="AT16" i="54"/>
  <c r="AT17" i="54"/>
  <c r="AT6" i="54"/>
  <c r="AP18" i="54"/>
  <c r="AP20" i="54" s="1"/>
  <c r="AP7" i="54"/>
  <c r="AP8" i="54"/>
  <c r="AP9" i="54"/>
  <c r="AP10" i="54"/>
  <c r="AP11" i="54"/>
  <c r="AP12" i="54"/>
  <c r="AP13" i="54"/>
  <c r="AP14" i="54"/>
  <c r="AP15" i="54"/>
  <c r="AP16" i="54"/>
  <c r="AP17" i="54"/>
  <c r="AP6" i="54"/>
  <c r="AL18" i="54"/>
  <c r="AL20" i="54" s="1"/>
  <c r="AL7" i="54"/>
  <c r="AL8" i="54"/>
  <c r="AL9" i="54"/>
  <c r="AL10" i="54"/>
  <c r="AL11" i="54"/>
  <c r="AL12" i="54"/>
  <c r="AL13" i="54"/>
  <c r="AL14" i="54"/>
  <c r="AL15" i="54"/>
  <c r="AL16" i="54"/>
  <c r="AL17" i="54"/>
  <c r="AL6" i="54"/>
  <c r="AH18" i="54"/>
  <c r="AH7" i="54"/>
  <c r="AH8" i="54"/>
  <c r="AH9" i="54"/>
  <c r="AH10" i="54"/>
  <c r="AH11" i="54"/>
  <c r="AH12" i="54"/>
  <c r="AH13" i="54"/>
  <c r="AH14" i="54"/>
  <c r="AH15" i="54"/>
  <c r="AH16" i="54"/>
  <c r="AH17" i="54"/>
  <c r="AH6" i="54"/>
  <c r="AD18" i="54"/>
  <c r="AD20" i="54" s="1"/>
  <c r="AD7" i="54"/>
  <c r="AD8" i="54"/>
  <c r="AD9" i="54"/>
  <c r="AD10" i="54"/>
  <c r="AD11" i="54"/>
  <c r="AD12" i="54"/>
  <c r="AD13" i="54"/>
  <c r="AD14" i="54"/>
  <c r="AD15" i="54"/>
  <c r="AD16" i="54"/>
  <c r="AD17" i="54"/>
  <c r="AD6" i="54"/>
  <c r="Z18" i="54"/>
  <c r="Z7" i="54"/>
  <c r="Z8" i="54"/>
  <c r="Z9" i="54"/>
  <c r="Z10" i="54"/>
  <c r="Z11" i="54"/>
  <c r="Z12" i="54"/>
  <c r="Z13" i="54"/>
  <c r="Z14" i="54"/>
  <c r="Z15" i="54"/>
  <c r="Z16" i="54"/>
  <c r="Z17" i="54"/>
  <c r="Z6" i="54"/>
  <c r="CH20" i="54"/>
  <c r="CD20" i="54"/>
  <c r="BZ20" i="54"/>
  <c r="BN20" i="54"/>
  <c r="AH20" i="54"/>
  <c r="Z20" i="54"/>
  <c r="V20" i="54"/>
  <c r="R20" i="54"/>
  <c r="N20" i="54"/>
  <c r="J20" i="54"/>
  <c r="V18" i="54"/>
  <c r="V7" i="54"/>
  <c r="V8" i="54"/>
  <c r="V9" i="54"/>
  <c r="V10" i="54"/>
  <c r="V11" i="54"/>
  <c r="V12" i="54"/>
  <c r="V13" i="54"/>
  <c r="V14" i="54"/>
  <c r="V15" i="54"/>
  <c r="V16" i="54"/>
  <c r="V17" i="54"/>
  <c r="V6" i="54"/>
  <c r="R18" i="54"/>
  <c r="R7" i="54"/>
  <c r="R8" i="54"/>
  <c r="R9" i="54"/>
  <c r="R10" i="54"/>
  <c r="R11" i="54"/>
  <c r="R12" i="54"/>
  <c r="R13" i="54"/>
  <c r="R14" i="54"/>
  <c r="R15" i="54"/>
  <c r="R16" i="54"/>
  <c r="R17" i="54"/>
  <c r="R6" i="54"/>
  <c r="N18" i="54"/>
  <c r="N7" i="54"/>
  <c r="N8" i="54"/>
  <c r="N9" i="54"/>
  <c r="N10" i="54"/>
  <c r="N11" i="54"/>
  <c r="N12" i="54"/>
  <c r="N13" i="54"/>
  <c r="N14" i="54"/>
  <c r="N15" i="54"/>
  <c r="N16" i="54"/>
  <c r="N17" i="54"/>
  <c r="N6" i="54"/>
  <c r="J18" i="54"/>
  <c r="J7" i="54"/>
  <c r="J8" i="54"/>
  <c r="J9" i="54"/>
  <c r="J10" i="54"/>
  <c r="J11" i="54"/>
  <c r="J12" i="54"/>
  <c r="J13" i="54"/>
  <c r="J14" i="54"/>
  <c r="J15" i="54"/>
  <c r="J16" i="54"/>
  <c r="J17" i="54"/>
  <c r="J6" i="54"/>
  <c r="E18" i="54"/>
  <c r="F31" i="53"/>
  <c r="F23" i="53"/>
  <c r="F33" i="53" s="1"/>
  <c r="H33" i="53" l="1"/>
  <c r="AG18" i="54"/>
  <c r="H23" i="45"/>
  <c r="G23" i="45"/>
  <c r="H22" i="45"/>
  <c r="G22" i="45"/>
  <c r="H21" i="45"/>
  <c r="G21" i="45"/>
  <c r="H20" i="45"/>
  <c r="G20" i="45"/>
  <c r="H19" i="45"/>
  <c r="G19" i="45"/>
  <c r="H18" i="45"/>
  <c r="G18" i="45"/>
  <c r="H17" i="45"/>
  <c r="G17" i="45"/>
  <c r="H16" i="45"/>
  <c r="G16" i="45"/>
  <c r="H15" i="45"/>
  <c r="G15" i="45"/>
  <c r="H14" i="45"/>
  <c r="G14" i="45"/>
  <c r="H13" i="45"/>
  <c r="G13" i="45"/>
  <c r="H12" i="45"/>
  <c r="G12" i="45"/>
  <c r="H11" i="45"/>
  <c r="G11" i="45"/>
  <c r="H10" i="45"/>
  <c r="G10" i="45"/>
  <c r="H9" i="45"/>
  <c r="G9" i="45"/>
  <c r="H8" i="45"/>
  <c r="G8" i="45"/>
  <c r="H7" i="45"/>
  <c r="G7" i="45"/>
  <c r="H6" i="45"/>
  <c r="G6" i="45"/>
  <c r="G25" i="23"/>
  <c r="G24" i="23"/>
  <c r="G23" i="23"/>
  <c r="G22" i="23"/>
  <c r="G21" i="23"/>
  <c r="G20" i="23"/>
  <c r="G19" i="23"/>
  <c r="G18" i="23"/>
  <c r="G17" i="23"/>
  <c r="G16" i="23"/>
  <c r="G15" i="23"/>
  <c r="G14" i="23"/>
  <c r="G13" i="23"/>
  <c r="G12" i="23"/>
  <c r="G11" i="23"/>
  <c r="G10" i="23"/>
  <c r="G9" i="23"/>
  <c r="G8" i="23"/>
  <c r="G7" i="23"/>
  <c r="G6" i="23"/>
  <c r="L4" i="4"/>
  <c r="L3" i="4"/>
  <c r="L5" i="4" s="1"/>
</calcChain>
</file>

<file path=xl/sharedStrings.xml><?xml version="1.0" encoding="utf-8"?>
<sst xmlns="http://schemas.openxmlformats.org/spreadsheetml/2006/main" count="296" uniqueCount="122">
  <si>
    <t xml:space="preserve">CLASIFICADOR POR OBJETO DEL GASTO </t>
  </si>
  <si>
    <t>NOMBRE CUENTA</t>
  </si>
  <si>
    <t>A-02-02-02-008-003-04-4</t>
  </si>
  <si>
    <t>SERVICIOS PROFESIONALES, CIENTÍFICOS Y TÉCNICOS</t>
  </si>
  <si>
    <t>ITEM</t>
  </si>
  <si>
    <t xml:space="preserve">DESCRIPCIÓN DEL BIEN Y/O SERVICIO </t>
  </si>
  <si>
    <t>UNIDAD MEDIDA</t>
  </si>
  <si>
    <t>CATEGORIA A: REVISIÓN TÉCNICO MECÁNICA Y DE GASES CONTAMINANTES PARA MOTOCICLETAS PARTICULAES (OFICIALES) ANTIGUEDAD  3-7 AÑOS</t>
  </si>
  <si>
    <t>SERVICIO</t>
  </si>
  <si>
    <t>CATEGORIA B: REVISIÓN TÉCNICO MECÁNICA Y DE GASES CONTAMINANTES PARA MOTOCICLETAS PARTICULAES (OFICIALES) ANTIGUEDAD  8-17 AÑOS</t>
  </si>
  <si>
    <t>CATEGORIA C: REVISIÓN TÉCNICO MECÁNICA Y DE GASES CONTAMINANTES PARA LIVIANOS PARTICULAES (OFICIALES) ANTIGUEDAD  3-7 AÑOS</t>
  </si>
  <si>
    <t>CATEGORIA D: REVISIÓN TÉCNICO MECÁNICA Y DE GASES CONTAMINANTES PARA LIVIANOS PARTICULAES (OFICIALES) ANTIGUEDAD  8-17 AÑOS</t>
  </si>
  <si>
    <t>CATEGORIA E: REVISIÓN TÉCNICO MECÁNICA Y DE GASES CONTAMINANTES PARA LIVIANOS PARTICULAES (OFICIALES) ANTIGUEDAD  17 AÑOS O MÁS</t>
  </si>
  <si>
    <t>CATEGORIA F: REVISIÓN TÉCNICO MECÁNICA Y DE GASES CONTAMINANTES PARA PESADOS PARTICULAES (OFICIALES) ANTIGUEDAD  3-7 AÑOS</t>
  </si>
  <si>
    <t>CATEGORIA G: REVISIÓN TÉCNICO MECÁNICA Y DE GASES CONTAMINANTES PARA PESADOS PARTICULAES (OFICIALES) ANTIGUEDAD  8-17 AÑOS</t>
  </si>
  <si>
    <t>CATEGORIA H: REVISIÓN TÉCNICO MECÁNICA Y DE GASES CONTAMINANTES PARA PESADOS PARTICULAES (OFICIALES) ANTIGUEDAD  17 AÑOS O MÁS</t>
  </si>
  <si>
    <t>CATEGORIA I: REVISIÓN TÉCNICO MECÁNICA Y DE GASES CONTAMINANTES PARA PESADOS PUBLICOS ANTIGUEDAD  8-17 AÑOS</t>
  </si>
  <si>
    <t>CATEGORIA J: REVISIÓN TÉCNICO MECÁNICA Y DE GASES CONTAMINANTES PARA PESADOS PUBLICOS ANTIGUEDAD  17 AÑOS O MÁS</t>
  </si>
  <si>
    <t>CATEGORIA K: REVISIÓN TÉCNICO MECÁNICA Y DE GASES CONTAMINANTES PARA CUATRIMOTOS PARTICULAES (OFICIALES) ANTIGUEDAD  8-17 AÑOS</t>
  </si>
  <si>
    <t>CATEGORIA L: REVISIÓN TÉCNICO MECÁNICA Y DE GASES CONTAMINANTES PARA MOTOCICLETAS PARTICULAES (OFICIALES) ANTIGUEDAD  0-2 AÑOS</t>
  </si>
  <si>
    <t>TOTAL</t>
  </si>
  <si>
    <t>BAACA5</t>
  </si>
  <si>
    <t>BAACA6</t>
  </si>
  <si>
    <t>BAADA2</t>
  </si>
  <si>
    <t>BAAID2</t>
  </si>
  <si>
    <t>BADRA25</t>
  </si>
  <si>
    <t>BAS05</t>
  </si>
  <si>
    <t>BASRO</t>
  </si>
  <si>
    <t>BICAL</t>
  </si>
  <si>
    <t>BICAL ING</t>
  </si>
  <si>
    <t>BIDEH3</t>
  </si>
  <si>
    <t>BIDEH3 
ING</t>
  </si>
  <si>
    <t>BILUD</t>
  </si>
  <si>
    <t>BIREY</t>
  </si>
  <si>
    <t>BIRIC</t>
  </si>
  <si>
    <t>BITER5</t>
  </si>
  <si>
    <t>BMMA2</t>
  </si>
  <si>
    <t>BR19</t>
  </si>
  <si>
    <t>BRCNA2</t>
  </si>
  <si>
    <t>CENAC BUCARAMANGA</t>
  </si>
  <si>
    <t>FUDRA9</t>
  </si>
  <si>
    <t>GGCHI</t>
  </si>
  <si>
    <t>GGCHI CDO GRAL</t>
  </si>
  <si>
    <t>GGMAM</t>
  </si>
  <si>
    <t>ZONA5</t>
  </si>
  <si>
    <t>A</t>
  </si>
  <si>
    <t>ARTICULO PRESUPUESTAL (SIIF NACIÓN)</t>
  </si>
  <si>
    <t>RECURSO</t>
  </si>
  <si>
    <t>DESCRIPCIÓN DEL RUBRO</t>
  </si>
  <si>
    <t>UNIDAD BENEFICIADA</t>
  </si>
  <si>
    <t>BATALLÓN DE SERVICIO NO. 5 MERCEDES ABREGO BASPC5</t>
  </si>
  <si>
    <t>BATALLÓN DE INFANTERÍA NO. 14 ANTONIO RICAURTE BIRIC</t>
  </si>
  <si>
    <t>BATALLÓN DE INSTRUCCIÓN, ENTRENAMIENTO Y REENTRENAMIENTO NO.5 BITER5</t>
  </si>
  <si>
    <t>GAULA MILITAR CHICAMOCHA GGCHI</t>
  </si>
  <si>
    <t>BATALLÓN DE INFANTERÍA NO. 40 “CR. LUCIANO D’LHUYAR” BILUD40</t>
  </si>
  <si>
    <t>BATALLÓN DE SELVA NO.48 BASRO48</t>
  </si>
  <si>
    <t>BATALLÓN DE ACCIÓN INTEGRAL NO. 2 - BAAID2</t>
  </si>
  <si>
    <t>BATALLÓN DE INGENIEROS DE DESMINADO HUMANITARIO NO. 3 BIDEH3</t>
  </si>
  <si>
    <t>CENTRAL ADMINISTRATIVA Y CONTABLE CENACBUC</t>
  </si>
  <si>
    <t>QUINTA ZONA DE RECLUTAMIENTO ZONA5</t>
  </si>
  <si>
    <t>DECIMA NOVENA BRIGADA – BR19</t>
  </si>
  <si>
    <t>BATALLÓN DE DESPLIEGUE RÁPIDO N° 25 – BADRA25</t>
  </si>
  <si>
    <t>BRIGADA CONTRA EL NARCOTRÁFICO NO.2</t>
  </si>
  <si>
    <t>FUERZA DE DESPLIEGUE RÁPIDO NO.9</t>
  </si>
  <si>
    <t>PLAN ANUAL DE ADQUISICIONES R10</t>
  </si>
  <si>
    <t>ARTICULO PRESUPUESTAL  (SIIF NACIÓN)</t>
  </si>
  <si>
    <t>DESCRIPCIÓN  DEL RUBRO</t>
  </si>
  <si>
    <t>BATALLÓN DE INGENIEROS NO. 5 FCO.  JOSÉ DE CALDAS BICAL5</t>
  </si>
  <si>
    <t>GAULA MILITAR MAGDALENA GGMAM</t>
  </si>
  <si>
    <t>TOTAL CDO GENERAL</t>
  </si>
  <si>
    <t>TOTAL OAPF Y PAA R10</t>
  </si>
  <si>
    <t>TIPO DE GASTO</t>
  </si>
  <si>
    <t>CTA</t>
  </si>
  <si>
    <t>SUB</t>
  </si>
  <si>
    <t>OBJG</t>
  </si>
  <si>
    <t>ORD</t>
  </si>
  <si>
    <t>SUB - ORD</t>
  </si>
  <si>
    <t>FUENTE</t>
  </si>
  <si>
    <t>REC</t>
  </si>
  <si>
    <t>C/S</t>
  </si>
  <si>
    <t>DESCRIPCIÓN</t>
  </si>
  <si>
    <t>VALOR</t>
  </si>
  <si>
    <t>02</t>
  </si>
  <si>
    <t>01</t>
  </si>
  <si>
    <t>004</t>
  </si>
  <si>
    <t>003</t>
  </si>
  <si>
    <t>NACIÓN</t>
  </si>
  <si>
    <t>CSF</t>
  </si>
  <si>
    <t xml:space="preserve">MAQUINA PARA USO GENERAL </t>
  </si>
  <si>
    <t>008</t>
  </si>
  <si>
    <t>007</t>
  </si>
  <si>
    <t>SSF</t>
  </si>
  <si>
    <t>SERVICIOS DE MANTENIMIENTO Y REPARACIÓN DE OTRA MAQUINARIA Y OTRO E QUIPO</t>
  </si>
  <si>
    <t>TOTAL PRESUPUESTO ASIGNADO VIGENCIA 2024</t>
  </si>
  <si>
    <t>PRECIOS HISTÓRICOS</t>
  </si>
  <si>
    <t>SMLV ANUAL 2025</t>
  </si>
  <si>
    <t>V/R TOTAL UNITARIO CON IVA INCLUIDO (SI APLICA)</t>
  </si>
  <si>
    <t>VALOR ANUAL IPC 5,10%  IVA INCLUIDO</t>
  </si>
  <si>
    <t>IPC ANUAL 2024</t>
  </si>
  <si>
    <t>DOTACIÓN EPP 2024</t>
  </si>
  <si>
    <t>IPC ANUAL 2025</t>
  </si>
  <si>
    <t>02-02-01-002-008-002 DOTACIÓN (prendas de vestir y calzado)</t>
  </si>
  <si>
    <t>VALOR ANUAL IPC 5,20%  IVA INCLUIDO</t>
  </si>
  <si>
    <t>LIMITACION</t>
  </si>
  <si>
    <t xml:space="preserve"> REVISIÓN TÉCNICO MECÁNICA Y DE GASES CONTAMINANTES</t>
  </si>
  <si>
    <t>OAFP</t>
  </si>
  <si>
    <t>CANTIDADES MÍNIMAS A ADQUIRIR</t>
  </si>
  <si>
    <t>TOTAL NEC</t>
  </si>
  <si>
    <t xml:space="preserve">CAN MIN </t>
  </si>
  <si>
    <t>VALOR PTO POR ITEM</t>
  </si>
  <si>
    <t>PPTO</t>
  </si>
  <si>
    <t>SALDO</t>
  </si>
  <si>
    <r>
      <t xml:space="preserve">BATALLÓN DE INGENIEROS NO. 5 FCO. </t>
    </r>
    <r>
      <rPr>
        <sz val="8"/>
        <color rgb="FF000000"/>
        <rFont val="Calibri"/>
        <family val="2"/>
        <scheme val="minor"/>
      </rPr>
      <t xml:space="preserve"> JOSÉ DE CALDAS BICAL5</t>
    </r>
  </si>
  <si>
    <r>
      <t>BATALLÓN DE INFANTERÍA NO.</t>
    </r>
    <r>
      <rPr>
        <sz val="8"/>
        <color theme="1"/>
        <rFont val="Calibri"/>
        <family val="2"/>
        <scheme val="minor"/>
      </rPr>
      <t>41 GR. RAFAEL REYES BIREY</t>
    </r>
    <r>
      <rPr>
        <sz val="8"/>
        <color rgb="FFFF0000"/>
        <rFont val="Calibri"/>
        <family val="2"/>
        <scheme val="minor"/>
      </rPr>
      <t xml:space="preserve">  </t>
    </r>
  </si>
  <si>
    <r>
      <t xml:space="preserve">BATALLÓN DE ARTILLERÍA N° 5 “CT. JOSÉ ANTONIO GALÁN” </t>
    </r>
    <r>
      <rPr>
        <sz val="8"/>
        <color rgb="FF000000"/>
        <rFont val="Calibri"/>
        <family val="2"/>
        <scheme val="minor"/>
      </rPr>
      <t xml:space="preserve"> BAACA5</t>
    </r>
  </si>
  <si>
    <r>
      <t xml:space="preserve">BATALLÓN DE ARTILLERÍA DE DEFENSA ANTIÁEREA NO. 2 "NUEVA GRANADA" </t>
    </r>
    <r>
      <rPr>
        <sz val="8"/>
        <color rgb="FF000000"/>
        <rFont val="Calibri"/>
        <family val="2"/>
        <scheme val="minor"/>
      </rPr>
      <t xml:space="preserve">  BAADA2</t>
    </r>
  </si>
  <si>
    <r>
      <t xml:space="preserve">BATALLÓN DE ARTILLERÍA DE CAMPAÑA NO.2 "TE. GRAL GUSTAVO ROJAS P." </t>
    </r>
    <r>
      <rPr>
        <sz val="8"/>
        <color rgb="FF000000"/>
        <rFont val="Calibri"/>
        <family val="2"/>
        <scheme val="minor"/>
      </rPr>
      <t xml:space="preserve"> BAACA6</t>
    </r>
  </si>
  <si>
    <r>
      <t xml:space="preserve">BATALLÓN DE </t>
    </r>
    <r>
      <rPr>
        <sz val="8"/>
        <color rgb="FF000000"/>
        <rFont val="Calibri"/>
        <family val="2"/>
        <scheme val="minor"/>
      </rPr>
      <t xml:space="preserve"> MOVILIDAD Y MANIOBRA NO, 2  BMMA2</t>
    </r>
  </si>
  <si>
    <r>
      <t xml:space="preserve">BATALLÓN DE INGENIEROS DE DESMINADO HUMANITARIO NO. 3 </t>
    </r>
    <r>
      <rPr>
        <b/>
        <sz val="8"/>
        <color rgb="FF000000"/>
        <rFont val="Calibri"/>
        <family val="2"/>
        <scheme val="minor"/>
      </rPr>
      <t>BIDEH3</t>
    </r>
  </si>
  <si>
    <t>VALOR UNITARIO OFERTADO INCLUIDOS IMPUESTOS Y DEMAS GRAVAMENES APLICABLES CONFORME A NORMATIVIDAD VIGENTE</t>
  </si>
  <si>
    <t>VALOR TOTAL PRESUPUESTO ADJUDICADO</t>
  </si>
  <si>
    <t>VALOR PRESUPUESTO ASIGNADO MEDIANTE CDP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</si>
</sst>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-&quot;$&quot;\ * #,##0_-;\-&quot;$&quot;\ * #,##0_-;_-&quot;$&quot;\ * &quot;-&quot;_-;_-@_-"/>
    <numFmt numFmtId="43" formatCode="_-* #,##0.00_-;\-* #,##0.00_-;_-* &quot;-&quot;??_-;_-@_-"/>
    <numFmt numFmtId="164" formatCode="_(* #,##0.00_);_(* \(#,##0.00\);_(* &quot;-&quot;??_);_(@_)"/>
    <numFmt numFmtId="165" formatCode="_-* #,##0.00\ &quot;€&quot;_-;\-* #,##0.00\ &quot;€&quot;_-;_-* &quot;-&quot;??\ &quot;€&quot;_-;_-@_-"/>
    <numFmt numFmtId="166" formatCode="_-&quot;$&quot;\ * #,##0.00_-;\-&quot;$&quot;\ * #,##0.00_-;_-&quot;$&quot;\ * &quot;-&quot;_-;_-@_-"/>
    <numFmt numFmtId="167" formatCode="&quot;$&quot;\ #,##0.00"/>
  </numFmts>
  <fonts count="28">
    <font>
      <sz val="11"/>
      <color theme="1"/>
      <name val="Calibri"/>
      <charset val="134"/>
      <scheme val="minor"/>
    </font>
    <font>
      <b/>
      <sz val="10"/>
      <color theme="1"/>
      <name val="Arial Narrow"/>
      <family val="2"/>
    </font>
    <font>
      <b/>
      <sz val="10"/>
      <name val="Arial Narrow"/>
      <family val="2"/>
    </font>
    <font>
      <sz val="10"/>
      <color rgb="FF000000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sz val="10"/>
      <color theme="1"/>
      <name val="Calibri"/>
      <family val="2"/>
      <scheme val="minor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sz val="8"/>
      <name val="Arial"/>
      <family val="2"/>
    </font>
    <font>
      <sz val="9"/>
      <color rgb="FF000000"/>
      <name val="Arial Narrow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0"/>
      <color rgb="FFFF0000"/>
      <name val="Arial Narrow"/>
      <family val="2"/>
    </font>
    <font>
      <sz val="10"/>
      <color theme="1"/>
      <name val="Verdan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8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6AFAA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EDEE7"/>
        <bgColor indexed="64"/>
      </patternFill>
    </fill>
    <fill>
      <patternFill patternType="solid">
        <fgColor rgb="FFEAD4A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C9091E"/>
        <bgColor indexed="64"/>
      </patternFill>
    </fill>
    <fill>
      <patternFill patternType="solid">
        <fgColor rgb="FF19A382"/>
        <bgColor indexed="64"/>
      </patternFill>
    </fill>
    <fill>
      <patternFill patternType="solid">
        <fgColor rgb="FF9C7822"/>
        <bgColor indexed="64"/>
      </patternFill>
    </fill>
    <fill>
      <patternFill patternType="solid">
        <fgColor rgb="FF502986"/>
        <bgColor indexed="64"/>
      </patternFill>
    </fill>
    <fill>
      <patternFill patternType="solid">
        <fgColor rgb="FFFD5C0C"/>
        <bgColor indexed="64"/>
      </patternFill>
    </fill>
    <fill>
      <patternFill patternType="solid">
        <fgColor rgb="FF2D61B7"/>
        <bgColor indexed="64"/>
      </patternFill>
    </fill>
    <fill>
      <patternFill patternType="solid">
        <fgColor rgb="FFB0BC00"/>
        <bgColor indexed="64"/>
      </patternFill>
    </fill>
    <fill>
      <patternFill patternType="solid">
        <fgColor rgb="FFA9A3B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1F1F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49998474074526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1">
    <xf numFmtId="0" fontId="0" fillId="0" borderId="0"/>
    <xf numFmtId="43" fontId="20" fillId="0" borderId="0" applyFont="0" applyFill="0" applyBorder="0" applyAlignment="0" applyProtection="0"/>
    <xf numFmtId="49" fontId="18" fillId="0" borderId="0" applyFill="0" applyBorder="0" applyProtection="0">
      <alignment horizontal="left" vertical="center"/>
    </xf>
    <xf numFmtId="16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</cellStyleXfs>
  <cellXfs count="278">
    <xf numFmtId="0" fontId="0" fillId="0" borderId="0" xfId="0"/>
    <xf numFmtId="0" fontId="1" fillId="0" borderId="0" xfId="0" applyFont="1"/>
    <xf numFmtId="0" fontId="4" fillId="0" borderId="0" xfId="0" applyFont="1" applyBorder="1"/>
    <xf numFmtId="0" fontId="4" fillId="0" borderId="0" xfId="0" applyFont="1"/>
    <xf numFmtId="37" fontId="7" fillId="10" borderId="1" xfId="3" applyNumberFormat="1" applyFont="1" applyFill="1" applyBorder="1" applyAlignment="1">
      <alignment horizontal="centerContinuous" vertical="center"/>
    </xf>
    <xf numFmtId="0" fontId="1" fillId="4" borderId="1" xfId="0" applyFont="1" applyFill="1" applyBorder="1" applyAlignment="1" applyProtection="1">
      <alignment horizontal="centerContinuous" vertical="center" wrapText="1"/>
      <protection locked="0"/>
    </xf>
    <xf numFmtId="0" fontId="1" fillId="12" borderId="1" xfId="0" applyFont="1" applyFill="1" applyBorder="1" applyAlignment="1" applyProtection="1">
      <alignment horizontal="center" vertical="center" wrapText="1"/>
      <protection locked="0"/>
    </xf>
    <xf numFmtId="0" fontId="1" fillId="12" borderId="5" xfId="0" applyFont="1" applyFill="1" applyBorder="1" applyAlignment="1" applyProtection="1">
      <alignment horizontal="center" vertical="center" wrapText="1"/>
      <protection locked="0"/>
    </xf>
    <xf numFmtId="0" fontId="2" fillId="11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 applyProtection="1">
      <alignment horizontal="center" vertical="center" wrapText="1"/>
      <protection locked="0"/>
    </xf>
    <xf numFmtId="0" fontId="2" fillId="6" borderId="1" xfId="0" applyFont="1" applyFill="1" applyBorder="1" applyAlignment="1" applyProtection="1">
      <alignment horizontal="center" vertical="center" wrapText="1"/>
      <protection locked="0"/>
    </xf>
    <xf numFmtId="1" fontId="4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13" borderId="1" xfId="0" applyFont="1" applyFill="1" applyBorder="1" applyAlignment="1" applyProtection="1">
      <alignment horizontal="center" vertical="center" wrapText="1"/>
      <protection locked="0"/>
    </xf>
    <xf numFmtId="0" fontId="2" fillId="14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/>
    </xf>
    <xf numFmtId="0" fontId="2" fillId="15" borderId="1" xfId="0" applyFont="1" applyFill="1" applyBorder="1" applyAlignment="1" applyProtection="1">
      <alignment horizontal="center" vertical="center" wrapText="1"/>
      <protection locked="0"/>
    </xf>
    <xf numFmtId="0" fontId="2" fillId="16" borderId="1" xfId="0" applyFont="1" applyFill="1" applyBorder="1" applyAlignment="1" applyProtection="1">
      <alignment horizontal="center" vertical="center" wrapText="1"/>
      <protection locked="0"/>
    </xf>
    <xf numFmtId="0" fontId="2" fillId="17" borderId="1" xfId="0" applyFont="1" applyFill="1" applyBorder="1" applyAlignment="1" applyProtection="1">
      <alignment horizontal="center" vertical="center" wrapText="1"/>
      <protection locked="0"/>
    </xf>
    <xf numFmtId="0" fontId="2" fillId="8" borderId="1" xfId="0" applyFont="1" applyFill="1" applyBorder="1" applyAlignment="1" applyProtection="1">
      <alignment horizontal="center" vertical="center" wrapText="1"/>
      <protection locked="0"/>
    </xf>
    <xf numFmtId="0" fontId="2" fillId="18" borderId="1" xfId="0" applyFont="1" applyFill="1" applyBorder="1" applyAlignment="1" applyProtection="1">
      <alignment horizontal="center" vertical="center" wrapText="1"/>
      <protection locked="0"/>
    </xf>
    <xf numFmtId="0" fontId="2" fillId="12" borderId="1" xfId="0" applyFont="1" applyFill="1" applyBorder="1" applyAlignment="1" applyProtection="1">
      <alignment horizontal="center" vertical="center" wrapText="1"/>
      <protection locked="0"/>
    </xf>
    <xf numFmtId="0" fontId="2" fillId="19" borderId="1" xfId="0" applyFont="1" applyFill="1" applyBorder="1" applyAlignment="1" applyProtection="1">
      <alignment horizontal="center" vertical="center" wrapText="1"/>
      <protection locked="0"/>
    </xf>
    <xf numFmtId="0" fontId="2" fillId="20" borderId="1" xfId="0" applyFont="1" applyFill="1" applyBorder="1" applyAlignment="1" applyProtection="1">
      <alignment horizontal="center" vertical="center" wrapText="1"/>
      <protection locked="0"/>
    </xf>
    <xf numFmtId="0" fontId="2" fillId="21" borderId="1" xfId="0" applyFont="1" applyFill="1" applyBorder="1" applyAlignment="1" applyProtection="1">
      <alignment horizontal="center" vertical="center" wrapText="1"/>
      <protection locked="0"/>
    </xf>
    <xf numFmtId="0" fontId="7" fillId="22" borderId="1" xfId="0" applyFont="1" applyFill="1" applyBorder="1" applyAlignment="1" applyProtection="1">
      <alignment horizontal="center" vertical="center" wrapText="1"/>
      <protection locked="0"/>
    </xf>
    <xf numFmtId="0" fontId="7" fillId="23" borderId="1" xfId="0" applyFont="1" applyFill="1" applyBorder="1" applyAlignment="1" applyProtection="1">
      <alignment horizontal="center" vertical="center" wrapText="1"/>
      <protection locked="0"/>
    </xf>
    <xf numFmtId="0" fontId="7" fillId="24" borderId="1" xfId="0" applyFont="1" applyFill="1" applyBorder="1" applyAlignment="1" applyProtection="1">
      <alignment horizontal="center" vertical="center" wrapText="1"/>
      <protection locked="0"/>
    </xf>
    <xf numFmtId="0" fontId="7" fillId="25" borderId="1" xfId="0" applyFont="1" applyFill="1" applyBorder="1" applyAlignment="1" applyProtection="1">
      <alignment horizontal="center" vertical="center" wrapText="1"/>
      <protection locked="0"/>
    </xf>
    <xf numFmtId="0" fontId="7" fillId="26" borderId="1" xfId="0" applyFont="1" applyFill="1" applyBorder="1" applyAlignment="1" applyProtection="1">
      <alignment horizontal="center" vertical="center" wrapText="1"/>
      <protection locked="0"/>
    </xf>
    <xf numFmtId="0" fontId="7" fillId="27" borderId="1" xfId="0" applyFont="1" applyFill="1" applyBorder="1" applyAlignment="1" applyProtection="1">
      <alignment horizontal="center" vertical="center" wrapText="1"/>
      <protection locked="0"/>
    </xf>
    <xf numFmtId="0" fontId="7" fillId="28" borderId="1" xfId="0" applyFont="1" applyFill="1" applyBorder="1" applyAlignment="1" applyProtection="1">
      <alignment horizontal="center" vertical="center" wrapText="1"/>
      <protection locked="0"/>
    </xf>
    <xf numFmtId="0" fontId="7" fillId="29" borderId="1" xfId="0" applyFont="1" applyFill="1" applyBorder="1" applyAlignment="1" applyProtection="1">
      <alignment horizontal="center" vertical="center" wrapText="1"/>
      <protection locked="0"/>
    </xf>
    <xf numFmtId="0" fontId="2" fillId="30" borderId="1" xfId="0" applyFont="1" applyFill="1" applyBorder="1" applyAlignment="1" applyProtection="1">
      <alignment horizontal="center" vertical="center" wrapText="1"/>
      <protection locked="0"/>
    </xf>
    <xf numFmtId="0" fontId="2" fillId="31" borderId="1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shrinkToFit="1"/>
    </xf>
    <xf numFmtId="0" fontId="9" fillId="0" borderId="0" xfId="0" applyFont="1" applyAlignment="1">
      <alignment horizontal="center" vertical="center" shrinkToFit="1"/>
    </xf>
    <xf numFmtId="0" fontId="9" fillId="0" borderId="0" xfId="0" applyFont="1" applyAlignment="1">
      <alignment horizontal="left" vertical="center" shrinkToFit="1"/>
    </xf>
    <xf numFmtId="0" fontId="10" fillId="34" borderId="1" xfId="0" applyFont="1" applyFill="1" applyBorder="1" applyAlignment="1">
      <alignment horizontal="centerContinuous" vertical="center" shrinkToFit="1"/>
    </xf>
    <xf numFmtId="0" fontId="11" fillId="34" borderId="1" xfId="0" applyFont="1" applyFill="1" applyBorder="1" applyAlignment="1">
      <alignment horizontal="centerContinuous" vertical="center" shrinkToFit="1"/>
    </xf>
    <xf numFmtId="0" fontId="10" fillId="34" borderId="1" xfId="0" applyFont="1" applyFill="1" applyBorder="1" applyAlignment="1">
      <alignment horizontal="center" vertical="center" shrinkToFit="1"/>
    </xf>
    <xf numFmtId="1" fontId="14" fillId="0" borderId="6" xfId="0" applyNumberFormat="1" applyFont="1" applyFill="1" applyBorder="1" applyAlignment="1">
      <alignment horizontal="center" vertical="center" shrinkToFit="1"/>
    </xf>
    <xf numFmtId="0" fontId="12" fillId="0" borderId="6" xfId="0" applyFont="1" applyFill="1" applyBorder="1" applyAlignment="1">
      <alignment horizontal="left" vertical="center" shrinkToFit="1"/>
    </xf>
    <xf numFmtId="0" fontId="12" fillId="0" borderId="6" xfId="0" applyFont="1" applyFill="1" applyBorder="1" applyAlignment="1">
      <alignment horizontal="center" vertical="center" shrinkToFit="1"/>
    </xf>
    <xf numFmtId="43" fontId="9" fillId="0" borderId="1" xfId="1" applyNumberFormat="1" applyFont="1" applyFill="1" applyBorder="1" applyAlignment="1">
      <alignment horizontal="right" vertical="center" shrinkToFit="1"/>
    </xf>
    <xf numFmtId="1" fontId="14" fillId="0" borderId="1" xfId="0" applyNumberFormat="1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 shrinkToFi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vertical="center" shrinkToFit="1"/>
    </xf>
    <xf numFmtId="0" fontId="10" fillId="0" borderId="0" xfId="0" applyFont="1" applyFill="1" applyBorder="1" applyAlignment="1">
      <alignment horizontal="center" vertical="center" shrinkToFit="1"/>
    </xf>
    <xf numFmtId="10" fontId="9" fillId="0" borderId="9" xfId="0" applyNumberFormat="1" applyFont="1" applyBorder="1" applyAlignment="1">
      <alignment vertical="center" shrinkToFit="1"/>
    </xf>
    <xf numFmtId="0" fontId="9" fillId="0" borderId="0" xfId="0" applyFont="1" applyFill="1" applyBorder="1" applyAlignment="1">
      <alignment horizontal="center" vertical="center" shrinkToFit="1"/>
    </xf>
    <xf numFmtId="0" fontId="4" fillId="0" borderId="0" xfId="0" applyFont="1" applyAlignment="1">
      <alignment shrinkToFit="1"/>
    </xf>
    <xf numFmtId="0" fontId="4" fillId="0" borderId="0" xfId="0" applyFont="1" applyBorder="1" applyAlignment="1">
      <alignment shrinkToFit="1"/>
    </xf>
    <xf numFmtId="0" fontId="4" fillId="0" borderId="0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left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left" vertical="center" shrinkToFit="1"/>
    </xf>
    <xf numFmtId="0" fontId="1" fillId="34" borderId="1" xfId="0" applyFont="1" applyFill="1" applyBorder="1" applyAlignment="1">
      <alignment horizontal="centerContinuous" vertical="center" shrinkToFit="1"/>
    </xf>
    <xf numFmtId="0" fontId="1" fillId="0" borderId="0" xfId="0" applyFont="1" applyFill="1" applyBorder="1" applyAlignment="1">
      <alignment horizontal="center" vertical="center" shrinkToFit="1"/>
    </xf>
    <xf numFmtId="0" fontId="2" fillId="34" borderId="1" xfId="0" applyFont="1" applyFill="1" applyBorder="1" applyAlignment="1">
      <alignment horizontal="centerContinuous" vertical="center" shrinkToFit="1"/>
    </xf>
    <xf numFmtId="0" fontId="1" fillId="34" borderId="1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 applyProtection="1">
      <alignment vertical="center" shrinkToFit="1"/>
      <protection locked="0"/>
    </xf>
    <xf numFmtId="0" fontId="5" fillId="0" borderId="1" xfId="0" applyFont="1" applyFill="1" applyBorder="1" applyAlignment="1">
      <alignment horizontal="center" vertical="center" shrinkToFit="1"/>
    </xf>
    <xf numFmtId="43" fontId="4" fillId="0" borderId="1" xfId="1" applyNumberFormat="1" applyFont="1" applyFill="1" applyBorder="1" applyAlignment="1">
      <alignment vertical="center" shrinkToFit="1"/>
    </xf>
    <xf numFmtId="10" fontId="4" fillId="0" borderId="9" xfId="0" applyNumberFormat="1" applyFont="1" applyBorder="1" applyAlignment="1">
      <alignment vertical="center" shrinkToFit="1"/>
    </xf>
    <xf numFmtId="0" fontId="15" fillId="0" borderId="0" xfId="0" applyFont="1" applyAlignment="1">
      <alignment horizontal="center"/>
    </xf>
    <xf numFmtId="0" fontId="16" fillId="33" borderId="1" xfId="0" applyFont="1" applyFill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33" borderId="1" xfId="0" applyFont="1" applyFill="1" applyBorder="1" applyAlignment="1">
      <alignment horizontal="centerContinuous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1" xfId="0" applyFont="1" applyBorder="1" applyAlignment="1">
      <alignment vertical="center" wrapText="1"/>
    </xf>
    <xf numFmtId="164" fontId="13" fillId="0" borderId="1" xfId="3" applyFont="1" applyFill="1" applyBorder="1" applyAlignment="1" applyProtection="1">
      <alignment vertical="center" wrapText="1"/>
      <protection locked="0"/>
    </xf>
    <xf numFmtId="166" fontId="16" fillId="33" borderId="1" xfId="0" applyNumberFormat="1" applyFont="1" applyFill="1" applyBorder="1" applyAlignment="1">
      <alignment horizontal="center" vertical="center" shrinkToFit="1"/>
    </xf>
    <xf numFmtId="0" fontId="21" fillId="3" borderId="1" xfId="0" applyFont="1" applyFill="1" applyBorder="1" applyAlignment="1">
      <alignment horizontal="center" vertical="center" wrapText="1" shrinkToFit="1"/>
    </xf>
    <xf numFmtId="0" fontId="23" fillId="0" borderId="0" xfId="0" applyFont="1" applyAlignment="1">
      <alignment horizontal="left" shrinkToFit="1"/>
    </xf>
    <xf numFmtId="0" fontId="23" fillId="0" borderId="0" xfId="0" applyFont="1" applyAlignment="1">
      <alignment horizontal="left" wrapText="1" shrinkToFit="1"/>
    </xf>
    <xf numFmtId="0" fontId="21" fillId="3" borderId="1" xfId="0" applyFont="1" applyFill="1" applyBorder="1" applyAlignment="1">
      <alignment horizontal="centerContinuous" wrapText="1" shrinkToFit="1"/>
    </xf>
    <xf numFmtId="0" fontId="23" fillId="0" borderId="0" xfId="0" applyFont="1" applyAlignment="1">
      <alignment horizontal="center" shrinkToFit="1"/>
    </xf>
    <xf numFmtId="0" fontId="24" fillId="0" borderId="1" xfId="0" applyFont="1" applyBorder="1" applyAlignment="1">
      <alignment wrapText="1" shrinkToFit="1"/>
    </xf>
    <xf numFmtId="0" fontId="23" fillId="0" borderId="0" xfId="0" applyFont="1" applyAlignment="1">
      <alignment horizontal="left" vertical="center" wrapText="1" shrinkToFit="1"/>
    </xf>
    <xf numFmtId="167" fontId="1" fillId="12" borderId="1" xfId="0" applyNumberFormat="1" applyFont="1" applyFill="1" applyBorder="1" applyAlignment="1" applyProtection="1">
      <alignment horizontal="center" vertical="center" wrapText="1"/>
      <protection locked="0"/>
    </xf>
    <xf numFmtId="167" fontId="1" fillId="0" borderId="0" xfId="0" applyNumberFormat="1" applyFont="1"/>
    <xf numFmtId="167" fontId="4" fillId="0" borderId="0" xfId="0" applyNumberFormat="1" applyFont="1"/>
    <xf numFmtId="167" fontId="7" fillId="10" borderId="1" xfId="3" applyNumberFormat="1" applyFont="1" applyFill="1" applyBorder="1" applyAlignment="1">
      <alignment horizontal="center" vertical="center"/>
    </xf>
    <xf numFmtId="167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167" fontId="4" fillId="8" borderId="1" xfId="0" applyNumberFormat="1" applyFont="1" applyFill="1" applyBorder="1" applyAlignment="1">
      <alignment horizontal="center" vertical="center"/>
    </xf>
    <xf numFmtId="167" fontId="1" fillId="0" borderId="0" xfId="0" applyNumberFormat="1" applyFont="1" applyAlignment="1">
      <alignment horizontal="center" vertical="center"/>
    </xf>
    <xf numFmtId="167" fontId="4" fillId="0" borderId="0" xfId="0" applyNumberFormat="1" applyFont="1" applyAlignment="1">
      <alignment horizontal="center" vertical="center"/>
    </xf>
    <xf numFmtId="167" fontId="4" fillId="0" borderId="0" xfId="0" applyNumberFormat="1" applyFont="1" applyBorder="1" applyAlignment="1">
      <alignment horizontal="center" vertical="center"/>
    </xf>
    <xf numFmtId="167" fontId="2" fillId="11" borderId="1" xfId="0" applyNumberFormat="1" applyFont="1" applyFill="1" applyBorder="1" applyAlignment="1" applyProtection="1">
      <alignment horizontal="center" vertical="center" wrapText="1"/>
      <protection locked="0"/>
    </xf>
    <xf numFmtId="167" fontId="1" fillId="9" borderId="1" xfId="0" applyNumberFormat="1" applyFont="1" applyFill="1" applyBorder="1" applyAlignment="1" applyProtection="1">
      <alignment horizontal="center" vertical="center" wrapText="1"/>
      <protection locked="0"/>
    </xf>
    <xf numFmtId="167" fontId="2" fillId="11" borderId="1" xfId="0" applyNumberFormat="1" applyFont="1" applyFill="1" applyBorder="1" applyAlignment="1" applyProtection="1">
      <alignment horizontal="center" vertical="center"/>
      <protection locked="0"/>
    </xf>
    <xf numFmtId="167" fontId="4" fillId="0" borderId="0" xfId="0" applyNumberFormat="1" applyFont="1" applyFill="1" applyBorder="1" applyAlignment="1">
      <alignment horizontal="center" vertical="center" wrapText="1"/>
    </xf>
    <xf numFmtId="167" fontId="2" fillId="7" borderId="1" xfId="0" applyNumberFormat="1" applyFont="1" applyFill="1" applyBorder="1" applyAlignment="1" applyProtection="1">
      <alignment horizontal="center" vertical="center" wrapText="1"/>
      <protection locked="0"/>
    </xf>
    <xf numFmtId="167" fontId="3" fillId="7" borderId="1" xfId="0" applyNumberFormat="1" applyFont="1" applyFill="1" applyBorder="1" applyAlignment="1">
      <alignment horizontal="center" vertical="center"/>
    </xf>
    <xf numFmtId="167" fontId="1" fillId="7" borderId="1" xfId="0" applyNumberFormat="1" applyFont="1" applyFill="1" applyBorder="1" applyAlignment="1">
      <alignment horizontal="center" vertical="center"/>
    </xf>
    <xf numFmtId="167" fontId="8" fillId="10" borderId="0" xfId="0" applyNumberFormat="1" applyFont="1" applyFill="1" applyAlignment="1">
      <alignment horizontal="center" vertical="center"/>
    </xf>
    <xf numFmtId="167" fontId="2" fillId="7" borderId="1" xfId="0" applyNumberFormat="1" applyFont="1" applyFill="1" applyBorder="1" applyAlignment="1" applyProtection="1">
      <alignment horizontal="center" vertical="center"/>
      <protection locked="0"/>
    </xf>
    <xf numFmtId="167" fontId="2" fillId="6" borderId="1" xfId="0" applyNumberFormat="1" applyFont="1" applyFill="1" applyBorder="1" applyAlignment="1" applyProtection="1">
      <alignment horizontal="center" vertical="center" wrapText="1"/>
      <protection locked="0"/>
    </xf>
    <xf numFmtId="167" fontId="4" fillId="6" borderId="1" xfId="0" applyNumberFormat="1" applyFont="1" applyFill="1" applyBorder="1" applyAlignment="1">
      <alignment horizontal="center" vertical="center"/>
    </xf>
    <xf numFmtId="167" fontId="2" fillId="6" borderId="1" xfId="0" applyNumberFormat="1" applyFont="1" applyFill="1" applyBorder="1" applyAlignment="1" applyProtection="1">
      <alignment horizontal="center" vertical="center"/>
      <protection locked="0"/>
    </xf>
    <xf numFmtId="167" fontId="2" fillId="13" borderId="1" xfId="0" applyNumberFormat="1" applyFont="1" applyFill="1" applyBorder="1" applyAlignment="1" applyProtection="1">
      <alignment horizontal="center" vertical="center" wrapText="1"/>
      <protection locked="0"/>
    </xf>
    <xf numFmtId="167" fontId="4" fillId="13" borderId="1" xfId="0" applyNumberFormat="1" applyFont="1" applyFill="1" applyBorder="1" applyAlignment="1">
      <alignment horizontal="center" vertical="center"/>
    </xf>
    <xf numFmtId="167" fontId="2" fillId="13" borderId="1" xfId="0" applyNumberFormat="1" applyFont="1" applyFill="1" applyBorder="1" applyAlignment="1" applyProtection="1">
      <alignment horizontal="center" vertical="center"/>
      <protection locked="0"/>
    </xf>
    <xf numFmtId="167" fontId="2" fillId="14" borderId="1" xfId="0" applyNumberFormat="1" applyFont="1" applyFill="1" applyBorder="1" applyAlignment="1" applyProtection="1">
      <alignment horizontal="center" vertical="center" wrapText="1"/>
      <protection locked="0"/>
    </xf>
    <xf numFmtId="167" fontId="4" fillId="14" borderId="1" xfId="0" applyNumberFormat="1" applyFont="1" applyFill="1" applyBorder="1" applyAlignment="1">
      <alignment horizontal="center" vertical="center"/>
    </xf>
    <xf numFmtId="167" fontId="2" fillId="14" borderId="1" xfId="0" applyNumberFormat="1" applyFont="1" applyFill="1" applyBorder="1" applyAlignment="1" applyProtection="1">
      <alignment horizontal="center" vertical="center"/>
      <protection locked="0"/>
    </xf>
    <xf numFmtId="167" fontId="2" fillId="15" borderId="1" xfId="0" applyNumberFormat="1" applyFont="1" applyFill="1" applyBorder="1" applyAlignment="1" applyProtection="1">
      <alignment horizontal="center" vertical="center" wrapText="1"/>
      <protection locked="0"/>
    </xf>
    <xf numFmtId="167" fontId="3" fillId="15" borderId="1" xfId="0" applyNumberFormat="1" applyFont="1" applyFill="1" applyBorder="1" applyAlignment="1">
      <alignment horizontal="center" vertical="center"/>
    </xf>
    <xf numFmtId="167" fontId="2" fillId="15" borderId="1" xfId="0" applyNumberFormat="1" applyFont="1" applyFill="1" applyBorder="1" applyAlignment="1" applyProtection="1">
      <alignment horizontal="center" vertical="center"/>
      <protection locked="0"/>
    </xf>
    <xf numFmtId="167" fontId="2" fillId="16" borderId="1" xfId="0" applyNumberFormat="1" applyFont="1" applyFill="1" applyBorder="1" applyAlignment="1" applyProtection="1">
      <alignment horizontal="center" vertical="center" wrapText="1"/>
      <protection locked="0"/>
    </xf>
    <xf numFmtId="167" fontId="3" fillId="16" borderId="1" xfId="0" applyNumberFormat="1" applyFont="1" applyFill="1" applyBorder="1" applyAlignment="1">
      <alignment horizontal="center" vertical="center"/>
    </xf>
    <xf numFmtId="167" fontId="2" fillId="16" borderId="1" xfId="0" applyNumberFormat="1" applyFont="1" applyFill="1" applyBorder="1" applyAlignment="1" applyProtection="1">
      <alignment horizontal="center" vertical="center"/>
      <protection locked="0"/>
    </xf>
    <xf numFmtId="167" fontId="2" fillId="17" borderId="1" xfId="0" applyNumberFormat="1" applyFont="1" applyFill="1" applyBorder="1" applyAlignment="1" applyProtection="1">
      <alignment horizontal="center" vertical="center" wrapText="1"/>
      <protection locked="0"/>
    </xf>
    <xf numFmtId="167" fontId="3" fillId="17" borderId="1" xfId="0" applyNumberFormat="1" applyFont="1" applyFill="1" applyBorder="1" applyAlignment="1">
      <alignment horizontal="center" vertical="center"/>
    </xf>
    <xf numFmtId="167" fontId="2" fillId="8" borderId="1" xfId="0" applyNumberFormat="1" applyFont="1" applyFill="1" applyBorder="1" applyAlignment="1" applyProtection="1">
      <alignment horizontal="center" vertical="center" wrapText="1"/>
      <protection locked="0"/>
    </xf>
    <xf numFmtId="167" fontId="5" fillId="0" borderId="0" xfId="0" applyNumberFormat="1" applyFont="1" applyFill="1" applyBorder="1" applyAlignment="1">
      <alignment horizontal="center" vertical="center" wrapText="1"/>
    </xf>
    <xf numFmtId="167" fontId="5" fillId="38" borderId="1" xfId="0" applyNumberFormat="1" applyFont="1" applyFill="1" applyBorder="1" applyAlignment="1">
      <alignment horizontal="center" vertical="center"/>
    </xf>
    <xf numFmtId="167" fontId="2" fillId="18" borderId="1" xfId="0" applyNumberFormat="1" applyFont="1" applyFill="1" applyBorder="1" applyAlignment="1" applyProtection="1">
      <alignment horizontal="center" vertical="center" wrapText="1"/>
      <protection locked="0"/>
    </xf>
    <xf numFmtId="167" fontId="3" fillId="18" borderId="1" xfId="0" applyNumberFormat="1" applyFont="1" applyFill="1" applyBorder="1" applyAlignment="1">
      <alignment horizontal="center" vertical="center"/>
    </xf>
    <xf numFmtId="167" fontId="2" fillId="12" borderId="1" xfId="0" applyNumberFormat="1" applyFont="1" applyFill="1" applyBorder="1" applyAlignment="1" applyProtection="1">
      <alignment horizontal="center" vertical="center" wrapText="1"/>
      <protection locked="0"/>
    </xf>
    <xf numFmtId="167" fontId="3" fillId="12" borderId="1" xfId="0" applyNumberFormat="1" applyFont="1" applyFill="1" applyBorder="1" applyAlignment="1">
      <alignment horizontal="center" vertical="center"/>
    </xf>
    <xf numFmtId="167" fontId="2" fillId="19" borderId="1" xfId="0" applyNumberFormat="1" applyFont="1" applyFill="1" applyBorder="1" applyAlignment="1" applyProtection="1">
      <alignment horizontal="center" vertical="center" wrapText="1"/>
      <protection locked="0"/>
    </xf>
    <xf numFmtId="167" fontId="3" fillId="19" borderId="1" xfId="0" applyNumberFormat="1" applyFont="1" applyFill="1" applyBorder="1" applyAlignment="1">
      <alignment horizontal="center" vertical="center"/>
    </xf>
    <xf numFmtId="167" fontId="2" fillId="19" borderId="1" xfId="0" applyNumberFormat="1" applyFont="1" applyFill="1" applyBorder="1" applyAlignment="1" applyProtection="1">
      <alignment horizontal="center" vertical="center"/>
      <protection locked="0"/>
    </xf>
    <xf numFmtId="167" fontId="2" fillId="20" borderId="1" xfId="0" applyNumberFormat="1" applyFont="1" applyFill="1" applyBorder="1" applyAlignment="1" applyProtection="1">
      <alignment horizontal="center" vertical="center" wrapText="1"/>
      <protection locked="0"/>
    </xf>
    <xf numFmtId="167" fontId="3" fillId="20" borderId="1" xfId="0" applyNumberFormat="1" applyFont="1" applyFill="1" applyBorder="1" applyAlignment="1">
      <alignment horizontal="center" vertical="center"/>
    </xf>
    <xf numFmtId="167" fontId="2" fillId="21" borderId="1" xfId="0" applyNumberFormat="1" applyFont="1" applyFill="1" applyBorder="1" applyAlignment="1" applyProtection="1">
      <alignment horizontal="center" vertical="center" wrapText="1"/>
      <protection locked="0"/>
    </xf>
    <xf numFmtId="167" fontId="3" fillId="21" borderId="1" xfId="0" applyNumberFormat="1" applyFont="1" applyFill="1" applyBorder="1" applyAlignment="1">
      <alignment horizontal="center" vertical="center"/>
    </xf>
    <xf numFmtId="167" fontId="7" fillId="22" borderId="1" xfId="0" applyNumberFormat="1" applyFont="1" applyFill="1" applyBorder="1" applyAlignment="1" applyProtection="1">
      <alignment horizontal="center" vertical="center" wrapText="1"/>
      <protection locked="0"/>
    </xf>
    <xf numFmtId="167" fontId="3" fillId="22" borderId="1" xfId="0" applyNumberFormat="1" applyFont="1" applyFill="1" applyBorder="1" applyAlignment="1">
      <alignment horizontal="center" vertical="center"/>
    </xf>
    <xf numFmtId="167" fontId="7" fillId="23" borderId="1" xfId="0" applyNumberFormat="1" applyFont="1" applyFill="1" applyBorder="1" applyAlignment="1" applyProtection="1">
      <alignment horizontal="center" vertical="center" wrapText="1"/>
      <protection locked="0"/>
    </xf>
    <xf numFmtId="167" fontId="8" fillId="23" borderId="1" xfId="0" applyNumberFormat="1" applyFont="1" applyFill="1" applyBorder="1" applyAlignment="1">
      <alignment horizontal="center" vertical="center"/>
    </xf>
    <xf numFmtId="167" fontId="7" fillId="24" borderId="1" xfId="0" applyNumberFormat="1" applyFont="1" applyFill="1" applyBorder="1" applyAlignment="1" applyProtection="1">
      <alignment horizontal="center" vertical="center" wrapText="1"/>
      <protection locked="0"/>
    </xf>
    <xf numFmtId="167" fontId="8" fillId="24" borderId="1" xfId="0" applyNumberFormat="1" applyFont="1" applyFill="1" applyBorder="1" applyAlignment="1">
      <alignment horizontal="center" vertical="center"/>
    </xf>
    <xf numFmtId="167" fontId="7" fillId="25" borderId="1" xfId="0" applyNumberFormat="1" applyFont="1" applyFill="1" applyBorder="1" applyAlignment="1" applyProtection="1">
      <alignment horizontal="center" vertical="center" wrapText="1"/>
      <protection locked="0"/>
    </xf>
    <xf numFmtId="167" fontId="8" fillId="25" borderId="1" xfId="0" applyNumberFormat="1" applyFont="1" applyFill="1" applyBorder="1" applyAlignment="1">
      <alignment horizontal="center" vertical="center"/>
    </xf>
    <xf numFmtId="167" fontId="7" fillId="26" borderId="1" xfId="0" applyNumberFormat="1" applyFont="1" applyFill="1" applyBorder="1" applyAlignment="1" applyProtection="1">
      <alignment horizontal="center" vertical="center" wrapText="1"/>
      <protection locked="0"/>
    </xf>
    <xf numFmtId="167" fontId="8" fillId="26" borderId="1" xfId="0" applyNumberFormat="1" applyFont="1" applyFill="1" applyBorder="1" applyAlignment="1">
      <alignment horizontal="center" vertical="center"/>
    </xf>
    <xf numFmtId="167" fontId="7" fillId="27" borderId="1" xfId="0" applyNumberFormat="1" applyFont="1" applyFill="1" applyBorder="1" applyAlignment="1" applyProtection="1">
      <alignment horizontal="center" vertical="center" wrapText="1"/>
      <protection locked="0"/>
    </xf>
    <xf numFmtId="167" fontId="8" fillId="27" borderId="1" xfId="0" applyNumberFormat="1" applyFont="1" applyFill="1" applyBorder="1" applyAlignment="1">
      <alignment horizontal="center" vertical="center"/>
    </xf>
    <xf numFmtId="167" fontId="7" fillId="28" borderId="1" xfId="0" applyNumberFormat="1" applyFont="1" applyFill="1" applyBorder="1" applyAlignment="1" applyProtection="1">
      <alignment horizontal="center" vertical="center" wrapText="1"/>
      <protection locked="0"/>
    </xf>
    <xf numFmtId="167" fontId="8" fillId="28" borderId="1" xfId="0" applyNumberFormat="1" applyFont="1" applyFill="1" applyBorder="1" applyAlignment="1">
      <alignment horizontal="center" vertical="center"/>
    </xf>
    <xf numFmtId="167" fontId="7" fillId="29" borderId="1" xfId="0" applyNumberFormat="1" applyFont="1" applyFill="1" applyBorder="1" applyAlignment="1" applyProtection="1">
      <alignment horizontal="center" vertical="center" wrapText="1"/>
      <protection locked="0"/>
    </xf>
    <xf numFmtId="167" fontId="8" fillId="29" borderId="1" xfId="0" applyNumberFormat="1" applyFont="1" applyFill="1" applyBorder="1" applyAlignment="1">
      <alignment horizontal="center" vertical="center"/>
    </xf>
    <xf numFmtId="167" fontId="2" fillId="30" borderId="1" xfId="0" applyNumberFormat="1" applyFont="1" applyFill="1" applyBorder="1" applyAlignment="1" applyProtection="1">
      <alignment horizontal="center" vertical="center" wrapText="1"/>
      <protection locked="0"/>
    </xf>
    <xf numFmtId="167" fontId="8" fillId="30" borderId="1" xfId="0" applyNumberFormat="1" applyFont="1" applyFill="1" applyBorder="1" applyAlignment="1">
      <alignment horizontal="center" vertical="center"/>
    </xf>
    <xf numFmtId="167" fontId="2" fillId="31" borderId="1" xfId="0" applyNumberFormat="1" applyFont="1" applyFill="1" applyBorder="1" applyAlignment="1" applyProtection="1">
      <alignment horizontal="center" vertical="center" wrapText="1"/>
      <protection locked="0"/>
    </xf>
    <xf numFmtId="167" fontId="8" fillId="31" borderId="1" xfId="0" applyNumberFormat="1" applyFont="1" applyFill="1" applyBorder="1" applyAlignment="1">
      <alignment horizontal="center" vertical="center"/>
    </xf>
    <xf numFmtId="167" fontId="1" fillId="32" borderId="1" xfId="0" applyNumberFormat="1" applyFont="1" applyFill="1" applyBorder="1" applyAlignment="1">
      <alignment horizontal="center" vertical="center"/>
    </xf>
    <xf numFmtId="167" fontId="4" fillId="0" borderId="1" xfId="1" applyNumberFormat="1" applyFont="1" applyFill="1" applyBorder="1" applyAlignment="1">
      <alignment horizontal="center" vertical="center"/>
    </xf>
    <xf numFmtId="167" fontId="2" fillId="32" borderId="1" xfId="0" applyNumberFormat="1" applyFont="1" applyFill="1" applyBorder="1" applyAlignment="1" applyProtection="1">
      <alignment horizontal="center" vertical="center"/>
      <protection locked="0"/>
    </xf>
    <xf numFmtId="3" fontId="5" fillId="0" borderId="1" xfId="0" applyNumberFormat="1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167" fontId="17" fillId="0" borderId="0" xfId="0" applyNumberFormat="1" applyFont="1" applyFill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67" fontId="17" fillId="0" borderId="0" xfId="0" applyNumberFormat="1" applyFont="1" applyBorder="1"/>
    <xf numFmtId="167" fontId="22" fillId="4" borderId="1" xfId="0" applyNumberFormat="1" applyFont="1" applyFill="1" applyBorder="1" applyAlignment="1" applyProtection="1">
      <alignment horizontal="center" vertical="center" wrapText="1" shrinkToFit="1"/>
      <protection locked="0"/>
    </xf>
    <xf numFmtId="167" fontId="21" fillId="3" borderId="1" xfId="0" applyNumberFormat="1" applyFont="1" applyFill="1" applyBorder="1" applyAlignment="1">
      <alignment horizontal="center" vertical="center" wrapText="1" shrinkToFit="1"/>
    </xf>
    <xf numFmtId="167" fontId="23" fillId="0" borderId="0" xfId="0" applyNumberFormat="1" applyFont="1" applyAlignment="1">
      <alignment horizontal="center" vertical="center" shrinkToFit="1"/>
    </xf>
    <xf numFmtId="167" fontId="23" fillId="5" borderId="1" xfId="0" applyNumberFormat="1" applyFont="1" applyFill="1" applyBorder="1" applyAlignment="1">
      <alignment horizontal="center" vertical="center" wrapText="1" shrinkToFit="1"/>
    </xf>
    <xf numFmtId="167" fontId="27" fillId="2" borderId="1" xfId="0" applyNumberFormat="1" applyFont="1" applyFill="1" applyBorder="1" applyAlignment="1">
      <alignment horizontal="center" vertical="center" wrapText="1" shrinkToFit="1"/>
    </xf>
    <xf numFmtId="167" fontId="24" fillId="0" borderId="1" xfId="0" applyNumberFormat="1" applyFont="1" applyBorder="1" applyAlignment="1">
      <alignment horizontal="center" vertical="center" wrapText="1" shrinkToFit="1"/>
    </xf>
    <xf numFmtId="167" fontId="23" fillId="0" borderId="0" xfId="0" applyNumberFormat="1" applyFont="1" applyAlignment="1">
      <alignment horizontal="center" vertical="center" wrapText="1" shrinkToFit="1"/>
    </xf>
    <xf numFmtId="167" fontId="23" fillId="0" borderId="1" xfId="0" applyNumberFormat="1" applyFont="1" applyBorder="1" applyAlignment="1">
      <alignment horizontal="center" vertical="center" shrinkToFit="1"/>
    </xf>
    <xf numFmtId="0" fontId="25" fillId="0" borderId="1" xfId="0" applyFont="1" applyFill="1" applyBorder="1" applyAlignment="1" applyProtection="1">
      <alignment horizontal="left" vertical="center" wrapText="1" shrinkToFit="1"/>
      <protection locked="0"/>
    </xf>
    <xf numFmtId="0" fontId="23" fillId="0" borderId="1" xfId="0" applyFont="1" applyBorder="1" applyAlignment="1">
      <alignment horizontal="left" wrapText="1" shrinkToFit="1"/>
    </xf>
    <xf numFmtId="167" fontId="22" fillId="2" borderId="1" xfId="0" applyNumberFormat="1" applyFont="1" applyFill="1" applyBorder="1" applyAlignment="1">
      <alignment horizontal="center" vertical="center" wrapText="1" shrinkToFit="1"/>
    </xf>
    <xf numFmtId="167" fontId="22" fillId="2" borderId="1" xfId="0" applyNumberFormat="1" applyFont="1" applyFill="1" applyBorder="1" applyAlignment="1">
      <alignment horizontal="center" vertical="center" shrinkToFit="1"/>
    </xf>
    <xf numFmtId="167" fontId="1" fillId="37" borderId="1" xfId="1" applyNumberFormat="1" applyFont="1" applyFill="1" applyBorder="1" applyAlignment="1">
      <alignment horizontal="center" vertical="center"/>
    </xf>
    <xf numFmtId="37" fontId="7" fillId="10" borderId="1" xfId="3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37" fontId="7" fillId="10" borderId="1" xfId="3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67" fontId="4" fillId="11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" fontId="1" fillId="11" borderId="1" xfId="0" applyNumberFormat="1" applyFont="1" applyFill="1" applyBorder="1" applyAlignment="1">
      <alignment horizontal="center" vertical="center"/>
    </xf>
    <xf numFmtId="167" fontId="1" fillId="11" borderId="1" xfId="0" applyNumberFormat="1" applyFont="1" applyFill="1" applyBorder="1" applyAlignment="1">
      <alignment horizontal="center" vertical="center"/>
    </xf>
    <xf numFmtId="0" fontId="1" fillId="7" borderId="1" xfId="0" applyNumberFormat="1" applyFont="1" applyFill="1" applyBorder="1" applyAlignment="1">
      <alignment horizontal="center" vertical="center"/>
    </xf>
    <xf numFmtId="167" fontId="1" fillId="6" borderId="1" xfId="1" applyNumberFormat="1" applyFont="1" applyFill="1" applyBorder="1" applyAlignment="1">
      <alignment horizontal="center" vertical="center"/>
    </xf>
    <xf numFmtId="167" fontId="1" fillId="13" borderId="1" xfId="1" applyNumberFormat="1" applyFont="1" applyFill="1" applyBorder="1" applyAlignment="1">
      <alignment horizontal="center" vertical="center"/>
    </xf>
    <xf numFmtId="167" fontId="1" fillId="14" borderId="1" xfId="0" applyNumberFormat="1" applyFont="1" applyFill="1" applyBorder="1" applyAlignment="1">
      <alignment horizontal="center" vertical="center"/>
    </xf>
    <xf numFmtId="167" fontId="1" fillId="15" borderId="1" xfId="0" applyNumberFormat="1" applyFont="1" applyFill="1" applyBorder="1" applyAlignment="1">
      <alignment horizontal="center" vertical="center"/>
    </xf>
    <xf numFmtId="167" fontId="1" fillId="16" borderId="1" xfId="0" applyNumberFormat="1" applyFont="1" applyFill="1" applyBorder="1" applyAlignment="1">
      <alignment horizontal="center" vertical="center"/>
    </xf>
    <xf numFmtId="167" fontId="1" fillId="17" borderId="1" xfId="0" applyNumberFormat="1" applyFont="1" applyFill="1" applyBorder="1" applyAlignment="1">
      <alignment horizontal="center" vertical="center"/>
    </xf>
    <xf numFmtId="167" fontId="2" fillId="38" borderId="1" xfId="0" applyNumberFormat="1" applyFont="1" applyFill="1" applyBorder="1" applyAlignment="1">
      <alignment horizontal="center" vertical="center"/>
    </xf>
    <xf numFmtId="167" fontId="1" fillId="18" borderId="1" xfId="0" applyNumberFormat="1" applyFont="1" applyFill="1" applyBorder="1" applyAlignment="1">
      <alignment horizontal="center" vertical="center"/>
    </xf>
    <xf numFmtId="167" fontId="1" fillId="12" borderId="1" xfId="0" applyNumberFormat="1" applyFont="1" applyFill="1" applyBorder="1" applyAlignment="1">
      <alignment horizontal="center" vertical="center"/>
    </xf>
    <xf numFmtId="167" fontId="1" fillId="19" borderId="1" xfId="0" applyNumberFormat="1" applyFont="1" applyFill="1" applyBorder="1" applyAlignment="1">
      <alignment horizontal="center" vertical="center"/>
    </xf>
    <xf numFmtId="167" fontId="1" fillId="20" borderId="1" xfId="0" applyNumberFormat="1" applyFont="1" applyFill="1" applyBorder="1" applyAlignment="1">
      <alignment horizontal="center" vertical="center"/>
    </xf>
    <xf numFmtId="167" fontId="1" fillId="21" borderId="1" xfId="0" applyNumberFormat="1" applyFont="1" applyFill="1" applyBorder="1" applyAlignment="1">
      <alignment horizontal="center" vertical="center"/>
    </xf>
    <xf numFmtId="167" fontId="7" fillId="22" borderId="1" xfId="0" applyNumberFormat="1" applyFont="1" applyFill="1" applyBorder="1" applyAlignment="1">
      <alignment horizontal="center" vertical="center"/>
    </xf>
    <xf numFmtId="167" fontId="7" fillId="23" borderId="1" xfId="0" applyNumberFormat="1" applyFont="1" applyFill="1" applyBorder="1" applyAlignment="1">
      <alignment horizontal="center" vertical="center"/>
    </xf>
    <xf numFmtId="167" fontId="7" fillId="24" borderId="1" xfId="0" applyNumberFormat="1" applyFont="1" applyFill="1" applyBorder="1" applyAlignment="1">
      <alignment horizontal="center" vertical="center"/>
    </xf>
    <xf numFmtId="167" fontId="7" fillId="25" borderId="1" xfId="0" applyNumberFormat="1" applyFont="1" applyFill="1" applyBorder="1" applyAlignment="1">
      <alignment horizontal="center" vertical="center"/>
    </xf>
    <xf numFmtId="167" fontId="7" fillId="26" borderId="1" xfId="0" applyNumberFormat="1" applyFont="1" applyFill="1" applyBorder="1" applyAlignment="1">
      <alignment horizontal="center" vertical="center"/>
    </xf>
    <xf numFmtId="167" fontId="7" fillId="27" borderId="1" xfId="0" applyNumberFormat="1" applyFont="1" applyFill="1" applyBorder="1" applyAlignment="1">
      <alignment horizontal="center" vertical="center"/>
    </xf>
    <xf numFmtId="167" fontId="7" fillId="28" borderId="1" xfId="0" applyNumberFormat="1" applyFont="1" applyFill="1" applyBorder="1" applyAlignment="1">
      <alignment horizontal="center" vertical="center"/>
    </xf>
    <xf numFmtId="167" fontId="7" fillId="29" borderId="1" xfId="0" applyNumberFormat="1" applyFont="1" applyFill="1" applyBorder="1" applyAlignment="1">
      <alignment horizontal="center" vertical="center"/>
    </xf>
    <xf numFmtId="167" fontId="7" fillId="30" borderId="1" xfId="0" applyNumberFormat="1" applyFont="1" applyFill="1" applyBorder="1" applyAlignment="1">
      <alignment horizontal="center" vertical="center"/>
    </xf>
    <xf numFmtId="167" fontId="7" fillId="31" borderId="1" xfId="0" applyNumberFormat="1" applyFont="1" applyFill="1" applyBorder="1" applyAlignment="1">
      <alignment horizontal="center" vertical="center"/>
    </xf>
    <xf numFmtId="167" fontId="5" fillId="0" borderId="0" xfId="0" applyNumberFormat="1" applyFont="1" applyAlignment="1">
      <alignment horizontal="center" vertical="center"/>
    </xf>
    <xf numFmtId="37" fontId="7" fillId="10" borderId="0" xfId="3" applyNumberFormat="1" applyFont="1" applyFill="1" applyAlignment="1">
      <alignment horizontal="center" vertical="center"/>
    </xf>
    <xf numFmtId="0" fontId="8" fillId="10" borderId="0" xfId="0" applyFont="1" applyFill="1" applyAlignment="1">
      <alignment horizontal="center" vertical="center"/>
    </xf>
    <xf numFmtId="167" fontId="5" fillId="10" borderId="0" xfId="0" applyNumberFormat="1" applyFont="1" applyFill="1" applyAlignment="1">
      <alignment horizontal="center" vertical="center"/>
    </xf>
    <xf numFmtId="0" fontId="1" fillId="9" borderId="1" xfId="0" applyFont="1" applyFill="1" applyBorder="1" applyAlignment="1" applyProtection="1">
      <alignment horizontal="center" vertical="center" wrapText="1"/>
      <protection locked="0"/>
    </xf>
    <xf numFmtId="167" fontId="2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37" borderId="1" xfId="0" applyFont="1" applyFill="1" applyBorder="1" applyAlignment="1" applyProtection="1">
      <alignment horizontal="center" vertical="center" wrapText="1"/>
      <protection locked="0"/>
    </xf>
    <xf numFmtId="167" fontId="1" fillId="37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11" borderId="1" xfId="0" applyFont="1" applyFill="1" applyBorder="1" applyAlignment="1" applyProtection="1">
      <alignment horizontal="center" vertical="center"/>
      <protection locked="0"/>
    </xf>
    <xf numFmtId="0" fontId="2" fillId="7" borderId="1" xfId="0" applyFont="1" applyFill="1" applyBorder="1" applyAlignment="1" applyProtection="1">
      <alignment horizontal="center" vertical="center"/>
      <protection locked="0"/>
    </xf>
    <xf numFmtId="0" fontId="2" fillId="6" borderId="1" xfId="0" applyFont="1" applyFill="1" applyBorder="1" applyAlignment="1" applyProtection="1">
      <alignment horizontal="center" vertical="center"/>
      <protection locked="0"/>
    </xf>
    <xf numFmtId="0" fontId="2" fillId="13" borderId="1" xfId="0" applyFont="1" applyFill="1" applyBorder="1" applyAlignment="1" applyProtection="1">
      <alignment horizontal="center" vertical="center"/>
      <protection locked="0"/>
    </xf>
    <xf numFmtId="0" fontId="2" fillId="14" borderId="1" xfId="0" applyFont="1" applyFill="1" applyBorder="1" applyAlignment="1" applyProtection="1">
      <alignment horizontal="center" vertical="center"/>
      <protection locked="0"/>
    </xf>
    <xf numFmtId="0" fontId="2" fillId="15" borderId="1" xfId="0" applyFont="1" applyFill="1" applyBorder="1" applyAlignment="1" applyProtection="1">
      <alignment horizontal="center" vertical="center"/>
      <protection locked="0"/>
    </xf>
    <xf numFmtId="0" fontId="2" fillId="16" borderId="1" xfId="0" applyFont="1" applyFill="1" applyBorder="1" applyAlignment="1" applyProtection="1">
      <alignment horizontal="center" vertical="center"/>
      <protection locked="0"/>
    </xf>
    <xf numFmtId="0" fontId="2" fillId="17" borderId="1" xfId="0" applyFont="1" applyFill="1" applyBorder="1" applyAlignment="1" applyProtection="1">
      <alignment horizontal="center" vertical="center"/>
      <protection locked="0"/>
    </xf>
    <xf numFmtId="167" fontId="2" fillId="17" borderId="1" xfId="0" applyNumberFormat="1" applyFont="1" applyFill="1" applyBorder="1" applyAlignment="1" applyProtection="1">
      <alignment horizontal="center" vertical="center"/>
      <protection locked="0"/>
    </xf>
    <xf numFmtId="0" fontId="2" fillId="8" borderId="1" xfId="0" applyFont="1" applyFill="1" applyBorder="1" applyAlignment="1" applyProtection="1">
      <alignment horizontal="center" vertical="center"/>
      <protection locked="0"/>
    </xf>
    <xf numFmtId="167" fontId="2" fillId="8" borderId="1" xfId="0" applyNumberFormat="1" applyFont="1" applyFill="1" applyBorder="1" applyAlignment="1" applyProtection="1">
      <alignment horizontal="center" vertical="center"/>
      <protection locked="0"/>
    </xf>
    <xf numFmtId="0" fontId="2" fillId="18" borderId="1" xfId="0" applyFont="1" applyFill="1" applyBorder="1" applyAlignment="1" applyProtection="1">
      <alignment horizontal="center" vertical="center"/>
      <protection locked="0"/>
    </xf>
    <xf numFmtId="167" fontId="2" fillId="18" borderId="1" xfId="0" applyNumberFormat="1" applyFont="1" applyFill="1" applyBorder="1" applyAlignment="1" applyProtection="1">
      <alignment horizontal="center" vertical="center"/>
      <protection locked="0"/>
    </xf>
    <xf numFmtId="0" fontId="2" fillId="12" borderId="1" xfId="0" applyFont="1" applyFill="1" applyBorder="1" applyAlignment="1" applyProtection="1">
      <alignment horizontal="center" vertical="center"/>
      <protection locked="0"/>
    </xf>
    <xf numFmtId="167" fontId="2" fillId="12" borderId="1" xfId="0" applyNumberFormat="1" applyFont="1" applyFill="1" applyBorder="1" applyAlignment="1" applyProtection="1">
      <alignment horizontal="center" vertical="center"/>
      <protection locked="0"/>
    </xf>
    <xf numFmtId="0" fontId="2" fillId="19" borderId="1" xfId="0" applyFont="1" applyFill="1" applyBorder="1" applyAlignment="1" applyProtection="1">
      <alignment horizontal="center" vertical="center"/>
      <protection locked="0"/>
    </xf>
    <xf numFmtId="0" fontId="2" fillId="20" borderId="1" xfId="0" applyFont="1" applyFill="1" applyBorder="1" applyAlignment="1" applyProtection="1">
      <alignment horizontal="center" vertical="center"/>
      <protection locked="0"/>
    </xf>
    <xf numFmtId="167" fontId="2" fillId="20" borderId="1" xfId="0" applyNumberFormat="1" applyFont="1" applyFill="1" applyBorder="1" applyAlignment="1" applyProtection="1">
      <alignment horizontal="center" vertical="center"/>
      <protection locked="0"/>
    </xf>
    <xf numFmtId="0" fontId="2" fillId="21" borderId="1" xfId="0" applyFont="1" applyFill="1" applyBorder="1" applyAlignment="1" applyProtection="1">
      <alignment horizontal="center" vertical="center"/>
      <protection locked="0"/>
    </xf>
    <xf numFmtId="167" fontId="2" fillId="21" borderId="1" xfId="0" applyNumberFormat="1" applyFont="1" applyFill="1" applyBorder="1" applyAlignment="1" applyProtection="1">
      <alignment horizontal="center" vertical="center"/>
      <protection locked="0"/>
    </xf>
    <xf numFmtId="0" fontId="7" fillId="22" borderId="1" xfId="0" applyFont="1" applyFill="1" applyBorder="1" applyAlignment="1" applyProtection="1">
      <alignment horizontal="center" vertical="center"/>
      <protection locked="0"/>
    </xf>
    <xf numFmtId="167" fontId="7" fillId="22" borderId="1" xfId="0" applyNumberFormat="1" applyFont="1" applyFill="1" applyBorder="1" applyAlignment="1" applyProtection="1">
      <alignment horizontal="center" vertical="center"/>
      <protection locked="0"/>
    </xf>
    <xf numFmtId="0" fontId="7" fillId="23" borderId="1" xfId="0" applyFont="1" applyFill="1" applyBorder="1" applyAlignment="1" applyProtection="1">
      <alignment horizontal="center" vertical="center"/>
      <protection locked="0"/>
    </xf>
    <xf numFmtId="167" fontId="7" fillId="23" borderId="1" xfId="0" applyNumberFormat="1" applyFont="1" applyFill="1" applyBorder="1" applyAlignment="1" applyProtection="1">
      <alignment horizontal="center" vertical="center"/>
      <protection locked="0"/>
    </xf>
    <xf numFmtId="0" fontId="7" fillId="24" borderId="1" xfId="0" applyFont="1" applyFill="1" applyBorder="1" applyAlignment="1" applyProtection="1">
      <alignment horizontal="center" vertical="center"/>
      <protection locked="0"/>
    </xf>
    <xf numFmtId="167" fontId="7" fillId="24" borderId="1" xfId="0" applyNumberFormat="1" applyFont="1" applyFill="1" applyBorder="1" applyAlignment="1" applyProtection="1">
      <alignment horizontal="center" vertical="center"/>
      <protection locked="0"/>
    </xf>
    <xf numFmtId="0" fontId="7" fillId="25" borderId="1" xfId="0" applyFont="1" applyFill="1" applyBorder="1" applyAlignment="1" applyProtection="1">
      <alignment horizontal="center" vertical="center"/>
      <protection locked="0"/>
    </xf>
    <xf numFmtId="167" fontId="7" fillId="25" borderId="1" xfId="0" applyNumberFormat="1" applyFont="1" applyFill="1" applyBorder="1" applyAlignment="1" applyProtection="1">
      <alignment horizontal="center" vertical="center"/>
      <protection locked="0"/>
    </xf>
    <xf numFmtId="0" fontId="7" fillId="26" borderId="1" xfId="0" applyFont="1" applyFill="1" applyBorder="1" applyAlignment="1" applyProtection="1">
      <alignment horizontal="center" vertical="center"/>
      <protection locked="0"/>
    </xf>
    <xf numFmtId="167" fontId="7" fillId="26" borderId="1" xfId="0" applyNumberFormat="1" applyFont="1" applyFill="1" applyBorder="1" applyAlignment="1" applyProtection="1">
      <alignment horizontal="center" vertical="center"/>
      <protection locked="0"/>
    </xf>
    <xf numFmtId="0" fontId="7" fillId="27" borderId="1" xfId="0" applyFont="1" applyFill="1" applyBorder="1" applyAlignment="1" applyProtection="1">
      <alignment horizontal="center" vertical="center"/>
      <protection locked="0"/>
    </xf>
    <xf numFmtId="167" fontId="7" fillId="27" borderId="1" xfId="0" applyNumberFormat="1" applyFont="1" applyFill="1" applyBorder="1" applyAlignment="1" applyProtection="1">
      <alignment horizontal="center" vertical="center"/>
      <protection locked="0"/>
    </xf>
    <xf numFmtId="0" fontId="7" fillId="28" borderId="1" xfId="0" applyFont="1" applyFill="1" applyBorder="1" applyAlignment="1" applyProtection="1">
      <alignment horizontal="center" vertical="center"/>
      <protection locked="0"/>
    </xf>
    <xf numFmtId="167" fontId="7" fillId="28" borderId="1" xfId="0" applyNumberFormat="1" applyFont="1" applyFill="1" applyBorder="1" applyAlignment="1" applyProtection="1">
      <alignment horizontal="center" vertical="center"/>
      <protection locked="0"/>
    </xf>
    <xf numFmtId="0" fontId="7" fillId="29" borderId="1" xfId="0" applyFont="1" applyFill="1" applyBorder="1" applyAlignment="1" applyProtection="1">
      <alignment horizontal="center" vertical="center"/>
      <protection locked="0"/>
    </xf>
    <xf numFmtId="167" fontId="7" fillId="29" borderId="1" xfId="0" applyNumberFormat="1" applyFont="1" applyFill="1" applyBorder="1" applyAlignment="1" applyProtection="1">
      <alignment horizontal="center" vertical="center"/>
      <protection locked="0"/>
    </xf>
    <xf numFmtId="0" fontId="2" fillId="30" borderId="1" xfId="0" applyFont="1" applyFill="1" applyBorder="1" applyAlignment="1" applyProtection="1">
      <alignment horizontal="center" vertical="center"/>
      <protection locked="0"/>
    </xf>
    <xf numFmtId="167" fontId="2" fillId="30" borderId="1" xfId="0" applyNumberFormat="1" applyFont="1" applyFill="1" applyBorder="1" applyAlignment="1" applyProtection="1">
      <alignment horizontal="center" vertical="center"/>
      <protection locked="0"/>
    </xf>
    <xf numFmtId="0" fontId="2" fillId="31" borderId="1" xfId="0" applyFont="1" applyFill="1" applyBorder="1" applyAlignment="1" applyProtection="1">
      <alignment horizontal="center" vertical="center"/>
      <protection locked="0"/>
    </xf>
    <xf numFmtId="167" fontId="2" fillId="31" borderId="1" xfId="0" applyNumberFormat="1" applyFont="1" applyFill="1" applyBorder="1" applyAlignment="1" applyProtection="1">
      <alignment horizontal="center" vertical="center"/>
      <protection locked="0"/>
    </xf>
    <xf numFmtId="167" fontId="17" fillId="0" borderId="0" xfId="0" applyNumberFormat="1" applyFont="1" applyAlignment="1">
      <alignment horizontal="center" vertical="center"/>
    </xf>
    <xf numFmtId="0" fontId="4" fillId="0" borderId="7" xfId="0" applyFont="1" applyFill="1" applyBorder="1" applyAlignment="1">
      <alignment horizontal="center" vertical="center" shrinkToFit="1"/>
    </xf>
    <xf numFmtId="0" fontId="4" fillId="0" borderId="8" xfId="0" applyFont="1" applyFill="1" applyBorder="1" applyAlignment="1">
      <alignment horizontal="center" vertical="center" shrinkToFit="1"/>
    </xf>
    <xf numFmtId="0" fontId="11" fillId="35" borderId="10" xfId="0" applyFont="1" applyFill="1" applyBorder="1" applyAlignment="1">
      <alignment horizontal="center" vertical="center" shrinkToFit="1"/>
    </xf>
    <xf numFmtId="0" fontId="11" fillId="35" borderId="11" xfId="0" applyFont="1" applyFill="1" applyBorder="1" applyAlignment="1">
      <alignment horizontal="center" vertical="center" shrinkToFit="1"/>
    </xf>
    <xf numFmtId="0" fontId="11" fillId="35" borderId="12" xfId="0" applyFont="1" applyFill="1" applyBorder="1" applyAlignment="1">
      <alignment horizontal="center" vertical="center" shrinkToFit="1"/>
    </xf>
    <xf numFmtId="0" fontId="11" fillId="36" borderId="10" xfId="0" applyFont="1" applyFill="1" applyBorder="1" applyAlignment="1">
      <alignment horizontal="center" vertical="center" shrinkToFit="1"/>
    </xf>
    <xf numFmtId="0" fontId="11" fillId="36" borderId="11" xfId="0" applyFont="1" applyFill="1" applyBorder="1" applyAlignment="1">
      <alignment horizontal="center" vertical="center" shrinkToFit="1"/>
    </xf>
    <xf numFmtId="0" fontId="11" fillId="36" borderId="12" xfId="0" applyFont="1" applyFill="1" applyBorder="1" applyAlignment="1">
      <alignment horizontal="center" vertical="center" shrinkToFit="1"/>
    </xf>
    <xf numFmtId="0" fontId="9" fillId="0" borderId="7" xfId="0" applyFont="1" applyFill="1" applyBorder="1" applyAlignment="1">
      <alignment horizontal="center" vertical="center" shrinkToFit="1"/>
    </xf>
    <xf numFmtId="0" fontId="9" fillId="0" borderId="8" xfId="0" applyFont="1" applyFill="1" applyBorder="1" applyAlignment="1">
      <alignment horizontal="center" vertical="center" shrinkToFit="1"/>
    </xf>
    <xf numFmtId="0" fontId="24" fillId="0" borderId="1" xfId="0" applyFont="1" applyBorder="1" applyAlignment="1">
      <alignment horizontal="center" vertical="center" wrapText="1" shrinkToFit="1"/>
    </xf>
    <xf numFmtId="0" fontId="23" fillId="0" borderId="1" xfId="0" applyFont="1" applyBorder="1" applyAlignment="1">
      <alignment horizontal="center" vertical="center" wrapText="1" shrinkToFit="1"/>
    </xf>
    <xf numFmtId="0" fontId="27" fillId="2" borderId="1" xfId="0" applyFont="1" applyFill="1" applyBorder="1" applyAlignment="1">
      <alignment horizontal="center" wrapText="1" shrinkToFit="1"/>
    </xf>
    <xf numFmtId="0" fontId="24" fillId="0" borderId="2" xfId="0" applyFont="1" applyBorder="1" applyAlignment="1">
      <alignment horizontal="center" vertical="center" wrapText="1" shrinkToFit="1"/>
    </xf>
    <xf numFmtId="0" fontId="24" fillId="0" borderId="3" xfId="0" applyFont="1" applyBorder="1" applyAlignment="1">
      <alignment horizontal="center" vertical="center" wrapText="1" shrinkToFit="1"/>
    </xf>
    <xf numFmtId="0" fontId="24" fillId="0" borderId="4" xfId="0" applyFont="1" applyBorder="1" applyAlignment="1">
      <alignment horizontal="center" vertical="center" wrapText="1" shrinkToFit="1"/>
    </xf>
  </cellXfs>
  <cellStyles count="11">
    <cellStyle name="BodyStyle" xfId="2"/>
    <cellStyle name="Millares" xfId="1" builtinId="3"/>
    <cellStyle name="Millares 2" xfId="3"/>
    <cellStyle name="Millares 2 2" xfId="4"/>
    <cellStyle name="Moneda [0] 2" xfId="5"/>
    <cellStyle name="Moneda 2" xfId="6"/>
    <cellStyle name="Normal" xfId="0" builtinId="0"/>
    <cellStyle name="Normal 2" xfId="7"/>
    <cellStyle name="Normal 3" xfId="8"/>
    <cellStyle name="Normal 6" xfId="9"/>
    <cellStyle name="Normal 87" xfId="10"/>
  </cellStyles>
  <dxfs count="171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 patternType="solid"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19A382"/>
      <color rgb="FF9C7822"/>
      <color rgb="FF502986"/>
      <color rgb="FFFD5C0C"/>
      <color rgb="FF2D61B7"/>
      <color rgb="FFB0BC00"/>
      <color rgb="FF7E719F"/>
      <color rgb="FFC4C3D5"/>
      <color rgb="FFA9A3BF"/>
      <color rgb="FFD6AFA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5"/>
  <sheetViews>
    <sheetView workbookViewId="0">
      <selection activeCell="D15" sqref="D15"/>
    </sheetView>
  </sheetViews>
  <sheetFormatPr baseColWidth="10" defaultColWidth="11.42578125" defaultRowHeight="45" customHeight="1"/>
  <cols>
    <col min="1" max="1" width="5.7109375" style="70" customWidth="1"/>
    <col min="2" max="2" width="6.42578125" style="70" customWidth="1"/>
    <col min="3" max="7" width="5.28515625" style="70" customWidth="1"/>
    <col min="8" max="8" width="7.28515625" style="70" customWidth="1"/>
    <col min="9" max="10" width="6.28515625" style="70" customWidth="1"/>
    <col min="11" max="11" width="23.85546875" style="70" customWidth="1"/>
    <col min="12" max="12" width="13.28515625" style="70" customWidth="1"/>
    <col min="13" max="16384" width="11.42578125" style="70"/>
  </cols>
  <sheetData>
    <row r="2" spans="2:12" ht="30.75" customHeight="1">
      <c r="B2" s="71" t="s">
        <v>71</v>
      </c>
      <c r="C2" s="71" t="s">
        <v>72</v>
      </c>
      <c r="D2" s="71" t="s">
        <v>73</v>
      </c>
      <c r="E2" s="71" t="s">
        <v>74</v>
      </c>
      <c r="F2" s="71" t="s">
        <v>75</v>
      </c>
      <c r="G2" s="71" t="s">
        <v>76</v>
      </c>
      <c r="H2" s="71" t="s">
        <v>77</v>
      </c>
      <c r="I2" s="71" t="s">
        <v>78</v>
      </c>
      <c r="J2" s="71" t="s">
        <v>79</v>
      </c>
      <c r="K2" s="71" t="s">
        <v>80</v>
      </c>
      <c r="L2" s="71" t="s">
        <v>81</v>
      </c>
    </row>
    <row r="3" spans="2:12" ht="11.25">
      <c r="B3" s="72" t="s">
        <v>45</v>
      </c>
      <c r="C3" s="72" t="s">
        <v>82</v>
      </c>
      <c r="D3" s="72" t="s">
        <v>82</v>
      </c>
      <c r="E3" s="72" t="s">
        <v>83</v>
      </c>
      <c r="F3" s="72" t="s">
        <v>84</v>
      </c>
      <c r="G3" s="72" t="s">
        <v>85</v>
      </c>
      <c r="H3" s="73" t="s">
        <v>86</v>
      </c>
      <c r="I3" s="75">
        <v>16</v>
      </c>
      <c r="J3" s="73" t="s">
        <v>87</v>
      </c>
      <c r="K3" s="76" t="s">
        <v>88</v>
      </c>
      <c r="L3" s="77" t="e">
        <f>+#REF!</f>
        <v>#REF!</v>
      </c>
    </row>
    <row r="4" spans="2:12" ht="33.75">
      <c r="B4" s="72" t="s">
        <v>45</v>
      </c>
      <c r="C4" s="72" t="s">
        <v>82</v>
      </c>
      <c r="D4" s="72" t="s">
        <v>82</v>
      </c>
      <c r="E4" s="72" t="s">
        <v>82</v>
      </c>
      <c r="F4" s="72" t="s">
        <v>89</v>
      </c>
      <c r="G4" s="72" t="s">
        <v>90</v>
      </c>
      <c r="H4" s="73" t="s">
        <v>86</v>
      </c>
      <c r="I4" s="75">
        <v>10</v>
      </c>
      <c r="J4" s="73" t="s">
        <v>91</v>
      </c>
      <c r="K4" s="76" t="s">
        <v>92</v>
      </c>
      <c r="L4" s="77" t="e">
        <f>+#REF!</f>
        <v>#REF!</v>
      </c>
    </row>
    <row r="5" spans="2:12" ht="27" customHeight="1">
      <c r="B5" s="74" t="s">
        <v>93</v>
      </c>
      <c r="C5" s="74"/>
      <c r="D5" s="74"/>
      <c r="E5" s="74"/>
      <c r="F5" s="74"/>
      <c r="G5" s="74"/>
      <c r="H5" s="74"/>
      <c r="I5" s="74"/>
      <c r="J5" s="74"/>
      <c r="K5" s="74"/>
      <c r="L5" s="78" t="e">
        <f>SUM(L3:L4)</f>
        <v>#REF!</v>
      </c>
    </row>
  </sheetData>
  <pageMargins left="0.7" right="0.7" top="0.75" bottom="0.75" header="0.3" footer="0.3"/>
  <pageSetup paperSize="9" orientation="portrait" horizontalDpi="360" verticalDpi="360"/>
  <ignoredErrors>
    <ignoredError sqref="J6:L6 J3 G4:H4 C4 H3 C3:D3 J5:K5 C5:I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I25"/>
  <sheetViews>
    <sheetView workbookViewId="0">
      <selection activeCell="I13" sqref="I13"/>
    </sheetView>
  </sheetViews>
  <sheetFormatPr baseColWidth="10" defaultColWidth="11" defaultRowHeight="15" customHeight="1"/>
  <cols>
    <col min="1" max="1" width="3.5703125" style="55" customWidth="1"/>
    <col min="2" max="2" width="11.42578125" style="55"/>
    <col min="3" max="3" width="9.140625" style="56" customWidth="1"/>
    <col min="4" max="4" width="27" style="57" customWidth="1"/>
    <col min="5" max="5" width="16.42578125" style="56" customWidth="1"/>
    <col min="6" max="7" width="23.5703125" style="55" customWidth="1"/>
    <col min="8" max="8" width="11.42578125" style="55" customWidth="1"/>
    <col min="9" max="9" width="12.7109375" style="55" customWidth="1"/>
    <col min="10" max="10" width="14" style="55" customWidth="1"/>
    <col min="11" max="16338" width="11.42578125" style="55"/>
    <col min="16339" max="16384" width="11" style="55"/>
  </cols>
  <sheetData>
    <row r="1" spans="3:9" s="54" customFormat="1" ht="15" customHeight="1">
      <c r="C1" s="58"/>
      <c r="D1" s="59"/>
      <c r="E1" s="58"/>
    </row>
    <row r="2" spans="3:9" s="54" customFormat="1" ht="15" customHeight="1">
      <c r="C2" s="58"/>
      <c r="D2" s="59"/>
      <c r="E2" s="58"/>
    </row>
    <row r="3" spans="3:9" s="54" customFormat="1" ht="15" customHeight="1">
      <c r="C3" s="60" t="s">
        <v>94</v>
      </c>
      <c r="D3" s="60"/>
      <c r="E3" s="60"/>
      <c r="F3" s="60"/>
      <c r="G3" s="60"/>
      <c r="H3" s="61"/>
    </row>
    <row r="4" spans="3:9" s="54" customFormat="1" ht="15" customHeight="1">
      <c r="C4" s="62"/>
      <c r="D4" s="60"/>
      <c r="E4" s="60"/>
      <c r="F4" s="62"/>
      <c r="G4" s="62"/>
      <c r="H4" s="61"/>
      <c r="I4" s="262" t="s">
        <v>95</v>
      </c>
    </row>
    <row r="5" spans="3:9" s="54" customFormat="1" ht="15" customHeight="1">
      <c r="C5" s="63" t="s">
        <v>4</v>
      </c>
      <c r="D5" s="63" t="s">
        <v>5</v>
      </c>
      <c r="E5" s="63" t="s">
        <v>6</v>
      </c>
      <c r="F5" s="63" t="s">
        <v>96</v>
      </c>
      <c r="G5" s="63" t="s">
        <v>97</v>
      </c>
      <c r="H5" s="64"/>
      <c r="I5" s="263"/>
    </row>
    <row r="6" spans="3:9" s="54" customFormat="1" ht="15" customHeight="1">
      <c r="C6" s="65">
        <v>1</v>
      </c>
      <c r="D6" s="66"/>
      <c r="E6" s="67"/>
      <c r="F6" s="68"/>
      <c r="G6" s="68">
        <f>ROUND(F6*(1+$I$6),0)</f>
        <v>0</v>
      </c>
      <c r="I6" s="69">
        <v>5.0999999999999997E-2</v>
      </c>
    </row>
    <row r="7" spans="3:9" ht="15" customHeight="1">
      <c r="C7" s="65">
        <v>2</v>
      </c>
      <c r="D7" s="66"/>
      <c r="E7" s="67"/>
      <c r="F7" s="68"/>
      <c r="G7" s="68">
        <f>ROUND(F7*(1+$I$6),0)</f>
        <v>0</v>
      </c>
      <c r="H7" s="54"/>
    </row>
    <row r="8" spans="3:9" ht="15" customHeight="1">
      <c r="C8" s="65">
        <v>3</v>
      </c>
      <c r="D8" s="66"/>
      <c r="E8" s="67"/>
      <c r="F8" s="68"/>
      <c r="G8" s="68">
        <f t="shared" ref="G8:G25" si="0">ROUND(F8*(1+$I$6),0)</f>
        <v>0</v>
      </c>
      <c r="H8" s="54"/>
    </row>
    <row r="9" spans="3:9" ht="15" customHeight="1">
      <c r="C9" s="65">
        <v>4</v>
      </c>
      <c r="D9" s="66"/>
      <c r="E9" s="67"/>
      <c r="F9" s="68"/>
      <c r="G9" s="68">
        <f t="shared" si="0"/>
        <v>0</v>
      </c>
      <c r="H9" s="54"/>
    </row>
    <row r="10" spans="3:9" ht="15" customHeight="1">
      <c r="C10" s="65">
        <v>5</v>
      </c>
      <c r="D10" s="66"/>
      <c r="E10" s="67"/>
      <c r="F10" s="68"/>
      <c r="G10" s="68">
        <f t="shared" si="0"/>
        <v>0</v>
      </c>
      <c r="H10" s="54"/>
    </row>
    <row r="11" spans="3:9" ht="15" customHeight="1">
      <c r="C11" s="65">
        <v>6</v>
      </c>
      <c r="D11" s="66"/>
      <c r="E11" s="67"/>
      <c r="F11" s="68"/>
      <c r="G11" s="68">
        <f t="shared" si="0"/>
        <v>0</v>
      </c>
      <c r="H11" s="54"/>
    </row>
    <row r="12" spans="3:9" ht="15" customHeight="1">
      <c r="C12" s="65">
        <v>7</v>
      </c>
      <c r="D12" s="66"/>
      <c r="E12" s="67"/>
      <c r="F12" s="68"/>
      <c r="G12" s="68">
        <f t="shared" si="0"/>
        <v>0</v>
      </c>
      <c r="H12" s="54"/>
    </row>
    <row r="13" spans="3:9" ht="15" customHeight="1">
      <c r="C13" s="65">
        <v>8</v>
      </c>
      <c r="D13" s="66"/>
      <c r="E13" s="67"/>
      <c r="F13" s="68"/>
      <c r="G13" s="68">
        <f t="shared" si="0"/>
        <v>0</v>
      </c>
      <c r="H13" s="54"/>
    </row>
    <row r="14" spans="3:9" ht="15" customHeight="1">
      <c r="C14" s="65">
        <v>9</v>
      </c>
      <c r="D14" s="66"/>
      <c r="E14" s="67"/>
      <c r="F14" s="68"/>
      <c r="G14" s="68">
        <f t="shared" si="0"/>
        <v>0</v>
      </c>
      <c r="H14" s="54"/>
    </row>
    <row r="15" spans="3:9" ht="15" customHeight="1">
      <c r="C15" s="65">
        <v>10</v>
      </c>
      <c r="D15" s="66"/>
      <c r="E15" s="67"/>
      <c r="F15" s="68"/>
      <c r="G15" s="68">
        <f t="shared" si="0"/>
        <v>0</v>
      </c>
      <c r="H15" s="54"/>
    </row>
    <row r="16" spans="3:9" ht="15" customHeight="1">
      <c r="C16" s="65">
        <v>11</v>
      </c>
      <c r="D16" s="66"/>
      <c r="E16" s="67"/>
      <c r="F16" s="68"/>
      <c r="G16" s="68">
        <f t="shared" si="0"/>
        <v>0</v>
      </c>
      <c r="H16" s="54"/>
    </row>
    <row r="17" spans="3:8" ht="15" customHeight="1">
      <c r="C17" s="65">
        <v>12</v>
      </c>
      <c r="D17" s="66"/>
      <c r="E17" s="67"/>
      <c r="F17" s="68"/>
      <c r="G17" s="68">
        <f t="shared" si="0"/>
        <v>0</v>
      </c>
      <c r="H17" s="54"/>
    </row>
    <row r="18" spans="3:8" ht="15" customHeight="1">
      <c r="C18" s="65">
        <v>13</v>
      </c>
      <c r="D18" s="66"/>
      <c r="E18" s="67"/>
      <c r="F18" s="68"/>
      <c r="G18" s="68">
        <f t="shared" si="0"/>
        <v>0</v>
      </c>
      <c r="H18" s="54"/>
    </row>
    <row r="19" spans="3:8" ht="15" customHeight="1">
      <c r="C19" s="65">
        <v>14</v>
      </c>
      <c r="D19" s="66"/>
      <c r="E19" s="67"/>
      <c r="F19" s="68"/>
      <c r="G19" s="68">
        <f t="shared" si="0"/>
        <v>0</v>
      </c>
      <c r="H19" s="54"/>
    </row>
    <row r="20" spans="3:8" ht="15" customHeight="1">
      <c r="C20" s="65">
        <v>15</v>
      </c>
      <c r="D20" s="66"/>
      <c r="E20" s="67"/>
      <c r="F20" s="68"/>
      <c r="G20" s="68">
        <f t="shared" si="0"/>
        <v>0</v>
      </c>
      <c r="H20" s="54"/>
    </row>
    <row r="21" spans="3:8" ht="15" customHeight="1">
      <c r="C21" s="65">
        <v>16</v>
      </c>
      <c r="D21" s="66"/>
      <c r="E21" s="67"/>
      <c r="F21" s="68"/>
      <c r="G21" s="68">
        <f t="shared" si="0"/>
        <v>0</v>
      </c>
      <c r="H21" s="54"/>
    </row>
    <row r="22" spans="3:8" ht="15" customHeight="1">
      <c r="C22" s="65">
        <v>17</v>
      </c>
      <c r="D22" s="66"/>
      <c r="E22" s="67"/>
      <c r="F22" s="68"/>
      <c r="G22" s="68">
        <f t="shared" si="0"/>
        <v>0</v>
      </c>
      <c r="H22" s="54"/>
    </row>
    <row r="23" spans="3:8" ht="15" customHeight="1">
      <c r="C23" s="65">
        <v>18</v>
      </c>
      <c r="D23" s="66"/>
      <c r="E23" s="67"/>
      <c r="F23" s="68"/>
      <c r="G23" s="68">
        <f t="shared" si="0"/>
        <v>0</v>
      </c>
      <c r="H23" s="54"/>
    </row>
    <row r="24" spans="3:8" ht="15" customHeight="1">
      <c r="C24" s="65">
        <v>19</v>
      </c>
      <c r="D24" s="66"/>
      <c r="E24" s="67"/>
      <c r="F24" s="68"/>
      <c r="G24" s="68">
        <f t="shared" si="0"/>
        <v>0</v>
      </c>
      <c r="H24" s="54"/>
    </row>
    <row r="25" spans="3:8" ht="15" customHeight="1">
      <c r="C25" s="65">
        <v>20</v>
      </c>
      <c r="D25" s="66"/>
      <c r="E25" s="67"/>
      <c r="F25" s="68"/>
      <c r="G25" s="68">
        <f t="shared" si="0"/>
        <v>0</v>
      </c>
      <c r="H25" s="54"/>
    </row>
  </sheetData>
  <mergeCells count="1">
    <mergeCell ref="I4:I5"/>
  </mergeCells>
  <pageMargins left="0.7" right="0.7" top="0.75" bottom="0.75" header="0.3" footer="0.3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R23"/>
  <sheetViews>
    <sheetView topLeftCell="B1" workbookViewId="0">
      <selection activeCell="C4" sqref="C4"/>
    </sheetView>
  </sheetViews>
  <sheetFormatPr baseColWidth="10" defaultColWidth="8.85546875" defaultRowHeight="13.5"/>
  <cols>
    <col min="1" max="2" width="8.85546875" style="37"/>
    <col min="3" max="3" width="9" style="37" customWidth="1"/>
    <col min="4" max="4" width="27.42578125" style="37" customWidth="1"/>
    <col min="5" max="8" width="9" style="37" customWidth="1"/>
    <col min="9" max="16384" width="8.85546875" style="37"/>
  </cols>
  <sheetData>
    <row r="1" spans="3:18">
      <c r="C1" s="38"/>
      <c r="D1" s="39"/>
      <c r="E1" s="38"/>
      <c r="J1" s="270" t="s">
        <v>98</v>
      </c>
    </row>
    <row r="2" spans="3:18">
      <c r="C2" s="38"/>
      <c r="D2" s="39"/>
      <c r="E2" s="38"/>
      <c r="J2" s="271"/>
    </row>
    <row r="3" spans="3:18">
      <c r="C3" s="40" t="s">
        <v>94</v>
      </c>
      <c r="D3" s="40"/>
      <c r="E3" s="40"/>
      <c r="F3" s="40"/>
      <c r="G3" s="40"/>
      <c r="H3" s="40"/>
      <c r="I3" s="51"/>
      <c r="J3" s="52">
        <v>5.1999999999999998E-2</v>
      </c>
      <c r="M3" s="264" t="s">
        <v>99</v>
      </c>
      <c r="N3" s="265"/>
      <c r="O3" s="265"/>
      <c r="P3" s="265"/>
      <c r="Q3" s="265"/>
      <c r="R3" s="266"/>
    </row>
    <row r="4" spans="3:18">
      <c r="C4" s="41"/>
      <c r="D4" s="40"/>
      <c r="E4" s="40"/>
      <c r="F4" s="41"/>
      <c r="G4" s="41"/>
      <c r="H4" s="41"/>
      <c r="I4" s="51"/>
      <c r="J4" s="270" t="s">
        <v>100</v>
      </c>
      <c r="M4" s="267" t="s">
        <v>101</v>
      </c>
      <c r="N4" s="268"/>
      <c r="O4" s="268"/>
      <c r="P4" s="268"/>
      <c r="Q4" s="268"/>
      <c r="R4" s="269"/>
    </row>
    <row r="5" spans="3:18">
      <c r="C5" s="42" t="s">
        <v>4</v>
      </c>
      <c r="D5" s="42" t="s">
        <v>5</v>
      </c>
      <c r="E5" s="42" t="s">
        <v>6</v>
      </c>
      <c r="F5" s="42" t="s">
        <v>96</v>
      </c>
      <c r="G5" s="42" t="s">
        <v>102</v>
      </c>
      <c r="H5" s="42" t="s">
        <v>97</v>
      </c>
      <c r="I5" s="53"/>
      <c r="J5" s="271"/>
    </row>
    <row r="6" spans="3:18">
      <c r="C6" s="43">
        <v>1</v>
      </c>
      <c r="D6" s="44"/>
      <c r="E6" s="45"/>
      <c r="F6" s="46"/>
      <c r="G6" s="46">
        <f>ROUND(F6*(1+$J$3),0)</f>
        <v>0</v>
      </c>
      <c r="H6" s="46">
        <f>ROUND(G6*(1+$J$6),0)</f>
        <v>0</v>
      </c>
      <c r="J6" s="52">
        <v>5.0999999999999997E-2</v>
      </c>
    </row>
    <row r="7" spans="3:18">
      <c r="C7" s="47">
        <v>2</v>
      </c>
      <c r="D7" s="48"/>
      <c r="E7" s="49"/>
      <c r="F7" s="46"/>
      <c r="G7" s="46">
        <f t="shared" ref="G7:G23" si="0">ROUND(F7*(1+$J$3),0)</f>
        <v>0</v>
      </c>
      <c r="H7" s="46">
        <f t="shared" ref="H7:H23" si="1">ROUND(G7*(1+$J$6),0)</f>
        <v>0</v>
      </c>
    </row>
    <row r="8" spans="3:18">
      <c r="C8" s="47">
        <v>3</v>
      </c>
      <c r="D8" s="48"/>
      <c r="E8" s="49"/>
      <c r="F8" s="46"/>
      <c r="G8" s="46">
        <f t="shared" si="0"/>
        <v>0</v>
      </c>
      <c r="H8" s="46">
        <f t="shared" si="1"/>
        <v>0</v>
      </c>
    </row>
    <row r="9" spans="3:18">
      <c r="C9" s="47">
        <v>4</v>
      </c>
      <c r="D9" s="48"/>
      <c r="E9" s="49"/>
      <c r="F9" s="46"/>
      <c r="G9" s="46">
        <f t="shared" si="0"/>
        <v>0</v>
      </c>
      <c r="H9" s="46">
        <f t="shared" si="1"/>
        <v>0</v>
      </c>
    </row>
    <row r="10" spans="3:18">
      <c r="C10" s="47">
        <v>5</v>
      </c>
      <c r="D10" s="48"/>
      <c r="E10" s="49"/>
      <c r="F10" s="46"/>
      <c r="G10" s="46">
        <f t="shared" si="0"/>
        <v>0</v>
      </c>
      <c r="H10" s="46">
        <f t="shared" si="1"/>
        <v>0</v>
      </c>
    </row>
    <row r="11" spans="3:18">
      <c r="C11" s="47">
        <v>6</v>
      </c>
      <c r="D11" s="48"/>
      <c r="E11" s="49"/>
      <c r="F11" s="46"/>
      <c r="G11" s="46">
        <f t="shared" si="0"/>
        <v>0</v>
      </c>
      <c r="H11" s="46">
        <f t="shared" si="1"/>
        <v>0</v>
      </c>
    </row>
    <row r="12" spans="3:18">
      <c r="C12" s="47">
        <v>7</v>
      </c>
      <c r="D12" s="48"/>
      <c r="E12" s="49"/>
      <c r="F12" s="46"/>
      <c r="G12" s="46">
        <f t="shared" si="0"/>
        <v>0</v>
      </c>
      <c r="H12" s="46">
        <f t="shared" si="1"/>
        <v>0</v>
      </c>
    </row>
    <row r="13" spans="3:18">
      <c r="C13" s="47">
        <v>8</v>
      </c>
      <c r="D13" s="48"/>
      <c r="E13" s="49"/>
      <c r="F13" s="46"/>
      <c r="G13" s="46">
        <f t="shared" si="0"/>
        <v>0</v>
      </c>
      <c r="H13" s="46">
        <f t="shared" si="1"/>
        <v>0</v>
      </c>
    </row>
    <row r="14" spans="3:18">
      <c r="C14" s="47">
        <v>9</v>
      </c>
      <c r="D14" s="48"/>
      <c r="E14" s="49"/>
      <c r="F14" s="46"/>
      <c r="G14" s="46">
        <f t="shared" si="0"/>
        <v>0</v>
      </c>
      <c r="H14" s="46">
        <f t="shared" si="1"/>
        <v>0</v>
      </c>
    </row>
    <row r="15" spans="3:18">
      <c r="C15" s="47">
        <v>10</v>
      </c>
      <c r="D15" s="48"/>
      <c r="E15" s="49"/>
      <c r="F15" s="46"/>
      <c r="G15" s="46">
        <f t="shared" si="0"/>
        <v>0</v>
      </c>
      <c r="H15" s="46">
        <f t="shared" si="1"/>
        <v>0</v>
      </c>
    </row>
    <row r="16" spans="3:18">
      <c r="C16" s="47">
        <v>11</v>
      </c>
      <c r="D16" s="48"/>
      <c r="E16" s="49"/>
      <c r="F16" s="46"/>
      <c r="G16" s="46">
        <f t="shared" si="0"/>
        <v>0</v>
      </c>
      <c r="H16" s="46">
        <f t="shared" si="1"/>
        <v>0</v>
      </c>
    </row>
    <row r="17" spans="3:8">
      <c r="C17" s="47">
        <v>12</v>
      </c>
      <c r="D17" s="48"/>
      <c r="E17" s="49"/>
      <c r="F17" s="46"/>
      <c r="G17" s="46">
        <f t="shared" si="0"/>
        <v>0</v>
      </c>
      <c r="H17" s="46">
        <f t="shared" si="1"/>
        <v>0</v>
      </c>
    </row>
    <row r="18" spans="3:8">
      <c r="C18" s="47">
        <v>13</v>
      </c>
      <c r="D18" s="50"/>
      <c r="E18" s="49"/>
      <c r="F18" s="46"/>
      <c r="G18" s="46">
        <f t="shared" si="0"/>
        <v>0</v>
      </c>
      <c r="H18" s="46">
        <f t="shared" si="1"/>
        <v>0</v>
      </c>
    </row>
    <row r="19" spans="3:8">
      <c r="C19" s="47">
        <v>14</v>
      </c>
      <c r="D19" s="50"/>
      <c r="E19" s="49"/>
      <c r="F19" s="46"/>
      <c r="G19" s="46">
        <f t="shared" si="0"/>
        <v>0</v>
      </c>
      <c r="H19" s="46">
        <f t="shared" si="1"/>
        <v>0</v>
      </c>
    </row>
    <row r="20" spans="3:8">
      <c r="C20" s="47">
        <v>15</v>
      </c>
      <c r="D20" s="50"/>
      <c r="E20" s="49"/>
      <c r="F20" s="46"/>
      <c r="G20" s="46">
        <f t="shared" si="0"/>
        <v>0</v>
      </c>
      <c r="H20" s="46">
        <f t="shared" si="1"/>
        <v>0</v>
      </c>
    </row>
    <row r="21" spans="3:8">
      <c r="C21" s="47">
        <v>16</v>
      </c>
      <c r="D21" s="50"/>
      <c r="E21" s="49"/>
      <c r="F21" s="46"/>
      <c r="G21" s="46">
        <f t="shared" si="0"/>
        <v>0</v>
      </c>
      <c r="H21" s="46">
        <f t="shared" si="1"/>
        <v>0</v>
      </c>
    </row>
    <row r="22" spans="3:8">
      <c r="C22" s="47">
        <v>17</v>
      </c>
      <c r="D22" s="50"/>
      <c r="E22" s="49"/>
      <c r="F22" s="46"/>
      <c r="G22" s="46">
        <f t="shared" si="0"/>
        <v>0</v>
      </c>
      <c r="H22" s="46">
        <f t="shared" si="1"/>
        <v>0</v>
      </c>
    </row>
    <row r="23" spans="3:8">
      <c r="C23" s="47">
        <v>18</v>
      </c>
      <c r="D23" s="50"/>
      <c r="E23" s="49"/>
      <c r="F23" s="46"/>
      <c r="G23" s="46">
        <f t="shared" si="0"/>
        <v>0</v>
      </c>
      <c r="H23" s="46">
        <f t="shared" si="1"/>
        <v>0</v>
      </c>
    </row>
  </sheetData>
  <mergeCells count="4">
    <mergeCell ref="M3:R3"/>
    <mergeCell ref="M4:R4"/>
    <mergeCell ref="J1:J2"/>
    <mergeCell ref="J4:J5"/>
  </mergeCells>
  <pageMargins left="0.75" right="0.75" top="1" bottom="1" header="0.5" footer="0.5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B26"/>
  <sheetViews>
    <sheetView tabSelected="1" topLeftCell="CI1" zoomScale="85" zoomScaleNormal="85" workbookViewId="0">
      <selection activeCell="DB5" sqref="DB5"/>
    </sheetView>
  </sheetViews>
  <sheetFormatPr baseColWidth="10" defaultColWidth="8.85546875" defaultRowHeight="12.75"/>
  <cols>
    <col min="1" max="1" width="2" style="3" customWidth="1"/>
    <col min="2" max="2" width="7.7109375" style="3" customWidth="1"/>
    <col min="3" max="3" width="35.5703125" style="184" customWidth="1"/>
    <col min="4" max="4" width="8.85546875" style="3"/>
    <col min="5" max="5" width="16" style="93" customWidth="1"/>
    <col min="6" max="6" width="11.7109375" style="179" customWidth="1"/>
    <col min="7" max="8" width="8.5703125" style="179" customWidth="1"/>
    <col min="9" max="9" width="10.5703125" style="179" customWidth="1"/>
    <col min="10" max="10" width="13.42578125" style="93" customWidth="1"/>
    <col min="11" max="13" width="8.5703125" style="179" customWidth="1"/>
    <col min="14" max="14" width="11.42578125" style="93" customWidth="1"/>
    <col min="15" max="17" width="8.5703125" style="179" customWidth="1"/>
    <col min="18" max="18" width="12.7109375" style="93" customWidth="1"/>
    <col min="19" max="21" width="8.5703125" style="179" customWidth="1"/>
    <col min="22" max="22" width="12.5703125" style="93" customWidth="1"/>
    <col min="23" max="24" width="8.5703125" style="179" customWidth="1"/>
    <col min="25" max="25" width="10.42578125" style="179" customWidth="1"/>
    <col min="26" max="26" width="11.42578125" style="93" customWidth="1"/>
    <col min="27" max="28" width="8.5703125" style="179" customWidth="1"/>
    <col min="29" max="29" width="11.28515625" style="179" customWidth="1"/>
    <col min="30" max="30" width="13.28515625" style="93" customWidth="1"/>
    <col min="31" max="32" width="8.5703125" style="179" customWidth="1"/>
    <col min="33" max="33" width="11.42578125" style="179" customWidth="1"/>
    <col min="34" max="34" width="14" style="93" customWidth="1"/>
    <col min="35" max="37" width="8.5703125" style="179" customWidth="1"/>
    <col min="38" max="38" width="12.140625" style="93" customWidth="1"/>
    <col min="39" max="41" width="8.5703125" style="179" customWidth="1"/>
    <col min="42" max="42" width="13.85546875" style="213" customWidth="1"/>
    <col min="43" max="45" width="8.5703125" style="179" customWidth="1"/>
    <col min="46" max="46" width="13.28515625" style="93" customWidth="1"/>
    <col min="47" max="49" width="8.5703125" style="179" customWidth="1"/>
    <col min="50" max="50" width="13.7109375" style="93" customWidth="1"/>
    <col min="51" max="53" width="8.5703125" style="179" customWidth="1"/>
    <col min="54" max="54" width="13.42578125" style="93" customWidth="1"/>
    <col min="55" max="57" width="8.5703125" style="179" customWidth="1"/>
    <col min="58" max="58" width="13.5703125" style="93" customWidth="1"/>
    <col min="59" max="61" width="8.5703125" style="179" customWidth="1"/>
    <col min="62" max="62" width="11.28515625" style="93" customWidth="1"/>
    <col min="63" max="65" width="8.5703125" style="179" customWidth="1"/>
    <col min="66" max="66" width="11.140625" style="93" customWidth="1"/>
    <col min="67" max="69" width="8.5703125" style="179" customWidth="1"/>
    <col min="70" max="70" width="9.85546875" style="93" customWidth="1"/>
    <col min="71" max="73" width="8.5703125" style="179" customWidth="1"/>
    <col min="74" max="74" width="12" style="93" customWidth="1"/>
    <col min="75" max="77" width="8.5703125" style="179" customWidth="1"/>
    <col min="78" max="78" width="10.42578125" style="93" customWidth="1"/>
    <col min="79" max="81" width="8.5703125" style="179" customWidth="1"/>
    <col min="82" max="82" width="12.42578125" style="93" customWidth="1"/>
    <col min="83" max="85" width="8.5703125" style="179" customWidth="1"/>
    <col min="86" max="86" width="11.5703125" style="93" customWidth="1"/>
    <col min="87" max="88" width="8.5703125" style="179" customWidth="1"/>
    <col min="89" max="89" width="10.85546875" style="179" customWidth="1"/>
    <col min="90" max="90" width="14.42578125" style="93" customWidth="1"/>
    <col min="91" max="92" width="8.5703125" style="179" customWidth="1"/>
    <col min="93" max="93" width="11.28515625" style="179" customWidth="1"/>
    <col min="94" max="94" width="11.28515625" style="93" customWidth="1"/>
    <col min="95" max="96" width="8.5703125" style="179" customWidth="1"/>
    <col min="97" max="97" width="12" style="179" customWidth="1"/>
    <col min="98" max="98" width="12.140625" style="93" customWidth="1"/>
    <col min="99" max="100" width="8.5703125" style="179" customWidth="1"/>
    <col min="101" max="101" width="10.7109375" style="179" customWidth="1"/>
    <col min="102" max="102" width="11" style="93" customWidth="1"/>
    <col min="103" max="103" width="16.7109375" style="93" customWidth="1"/>
    <col min="104" max="104" width="8.85546875" style="3"/>
    <col min="105" max="105" width="14.85546875" style="3" customWidth="1"/>
    <col min="106" max="106" width="14.28515625" style="3" customWidth="1"/>
    <col min="107" max="16384" width="8.85546875" style="3"/>
  </cols>
  <sheetData>
    <row r="2" spans="2:106">
      <c r="B2" s="4" t="s">
        <v>104</v>
      </c>
      <c r="C2" s="181"/>
      <c r="D2" s="4"/>
      <c r="E2" s="89"/>
      <c r="F2" s="176"/>
      <c r="G2" s="214"/>
      <c r="H2" s="214"/>
      <c r="I2" s="215"/>
      <c r="J2" s="102"/>
      <c r="K2" s="215"/>
      <c r="L2" s="215"/>
      <c r="M2" s="215"/>
      <c r="N2" s="102"/>
      <c r="O2" s="215"/>
      <c r="P2" s="215"/>
      <c r="Q2" s="215"/>
      <c r="R2" s="102"/>
      <c r="S2" s="215"/>
      <c r="T2" s="215"/>
      <c r="U2" s="215"/>
      <c r="V2" s="102"/>
      <c r="W2" s="215"/>
      <c r="X2" s="215"/>
      <c r="Y2" s="215"/>
      <c r="Z2" s="102"/>
      <c r="AA2" s="215"/>
      <c r="AB2" s="215"/>
      <c r="AC2" s="215"/>
      <c r="AD2" s="102"/>
      <c r="AE2" s="215"/>
      <c r="AF2" s="215"/>
      <c r="AG2" s="215"/>
      <c r="AH2" s="102"/>
      <c r="AI2" s="215"/>
      <c r="AJ2" s="215"/>
      <c r="AK2" s="215"/>
      <c r="AL2" s="102"/>
      <c r="AM2" s="215"/>
      <c r="AN2" s="215"/>
      <c r="AO2" s="215"/>
      <c r="AP2" s="216"/>
      <c r="AQ2" s="215"/>
      <c r="AR2" s="215"/>
      <c r="AS2" s="215"/>
      <c r="AT2" s="102"/>
      <c r="AU2" s="215"/>
      <c r="AV2" s="215"/>
      <c r="AW2" s="215"/>
      <c r="AX2" s="102"/>
      <c r="AY2" s="215"/>
      <c r="AZ2" s="215"/>
      <c r="BA2" s="215"/>
      <c r="BB2" s="102"/>
      <c r="BC2" s="215"/>
      <c r="BD2" s="215"/>
      <c r="BE2" s="215"/>
      <c r="BF2" s="102"/>
      <c r="BG2" s="215"/>
      <c r="BH2" s="215"/>
      <c r="BI2" s="215"/>
      <c r="BJ2" s="102"/>
      <c r="BK2" s="215"/>
      <c r="BL2" s="215"/>
      <c r="BM2" s="215"/>
      <c r="BN2" s="102"/>
      <c r="BO2" s="215"/>
      <c r="BP2" s="215"/>
      <c r="BQ2" s="215"/>
      <c r="BR2" s="102"/>
      <c r="BS2" s="215"/>
      <c r="BT2" s="215"/>
      <c r="BU2" s="215"/>
      <c r="BV2" s="102"/>
      <c r="BW2" s="215"/>
      <c r="BX2" s="215"/>
      <c r="BY2" s="215"/>
      <c r="BZ2" s="102"/>
      <c r="CA2" s="215"/>
      <c r="CB2" s="215"/>
      <c r="CC2" s="215"/>
      <c r="CD2" s="102"/>
      <c r="CE2" s="215"/>
      <c r="CF2" s="215"/>
      <c r="CG2" s="215"/>
      <c r="CH2" s="102"/>
      <c r="CI2" s="215"/>
      <c r="CJ2" s="215"/>
      <c r="CK2" s="215"/>
      <c r="CL2" s="102"/>
      <c r="CM2" s="215"/>
      <c r="CN2" s="215"/>
      <c r="CO2" s="215"/>
      <c r="CP2" s="102"/>
      <c r="CQ2" s="215"/>
      <c r="CR2" s="215"/>
      <c r="CS2" s="215"/>
      <c r="CT2" s="102"/>
      <c r="CU2" s="215"/>
      <c r="CV2" s="215"/>
      <c r="CW2" s="215"/>
      <c r="CX2" s="102"/>
      <c r="CY2" s="102"/>
    </row>
    <row r="3" spans="2:106" ht="76.5">
      <c r="B3" s="5" t="s">
        <v>0</v>
      </c>
      <c r="C3" s="177"/>
      <c r="D3" s="5" t="s">
        <v>1</v>
      </c>
      <c r="E3" s="90"/>
      <c r="F3" s="177"/>
      <c r="G3" s="217" t="s">
        <v>105</v>
      </c>
      <c r="H3" s="217"/>
      <c r="I3" s="217"/>
      <c r="J3" s="96"/>
      <c r="K3" s="217"/>
      <c r="L3" s="217"/>
      <c r="M3" s="217"/>
      <c r="N3" s="96"/>
      <c r="O3" s="217"/>
      <c r="P3" s="217"/>
      <c r="Q3" s="217"/>
      <c r="R3" s="96"/>
      <c r="S3" s="217"/>
      <c r="T3" s="217"/>
      <c r="U3" s="217"/>
      <c r="V3" s="96"/>
      <c r="W3" s="217"/>
      <c r="X3" s="217"/>
      <c r="Y3" s="217"/>
      <c r="Z3" s="96"/>
      <c r="AA3" s="217"/>
      <c r="AB3" s="217"/>
      <c r="AC3" s="217"/>
      <c r="AD3" s="96"/>
      <c r="AE3" s="217"/>
      <c r="AF3" s="217"/>
      <c r="AG3" s="217"/>
      <c r="AH3" s="96"/>
      <c r="AI3" s="217"/>
      <c r="AJ3" s="217"/>
      <c r="AK3" s="217"/>
      <c r="AL3" s="96"/>
      <c r="AM3" s="217"/>
      <c r="AN3" s="217"/>
      <c r="AO3" s="217"/>
      <c r="AP3" s="218"/>
      <c r="AQ3" s="217"/>
      <c r="AR3" s="217"/>
      <c r="AS3" s="217"/>
      <c r="AT3" s="96"/>
      <c r="AU3" s="217"/>
      <c r="AV3" s="217"/>
      <c r="AW3" s="217"/>
      <c r="AX3" s="96"/>
      <c r="AY3" s="217"/>
      <c r="AZ3" s="217"/>
      <c r="BA3" s="217"/>
      <c r="BB3" s="96"/>
      <c r="BC3" s="217"/>
      <c r="BD3" s="217"/>
      <c r="BE3" s="217"/>
      <c r="BF3" s="96"/>
      <c r="BG3" s="217"/>
      <c r="BH3" s="217"/>
      <c r="BI3" s="217"/>
      <c r="BJ3" s="96"/>
      <c r="BK3" s="217"/>
      <c r="BL3" s="217"/>
      <c r="BM3" s="217"/>
      <c r="BN3" s="96"/>
      <c r="BO3" s="217"/>
      <c r="BP3" s="217"/>
      <c r="BQ3" s="217"/>
      <c r="BR3" s="96"/>
      <c r="BS3" s="217"/>
      <c r="BT3" s="217"/>
      <c r="BU3" s="217"/>
      <c r="BV3" s="96"/>
      <c r="BW3" s="217"/>
      <c r="BX3" s="217"/>
      <c r="BY3" s="217"/>
      <c r="BZ3" s="96"/>
      <c r="CA3" s="217"/>
      <c r="CB3" s="217"/>
      <c r="CC3" s="217"/>
      <c r="CD3" s="96"/>
      <c r="CE3" s="217"/>
      <c r="CF3" s="217"/>
      <c r="CG3" s="217"/>
      <c r="CH3" s="96"/>
      <c r="CI3" s="219"/>
      <c r="CJ3" s="219"/>
      <c r="CK3" s="219"/>
      <c r="CL3" s="220"/>
      <c r="CM3" s="219"/>
      <c r="CN3" s="219"/>
      <c r="CO3" s="219"/>
      <c r="CP3" s="220"/>
      <c r="CQ3" s="219"/>
      <c r="CR3" s="219"/>
      <c r="CS3" s="219"/>
      <c r="CT3" s="220"/>
      <c r="CU3" s="219"/>
      <c r="CV3" s="219"/>
      <c r="CW3" s="219"/>
      <c r="CX3" s="220"/>
      <c r="CY3" s="90"/>
    </row>
    <row r="4" spans="2:106">
      <c r="B4" s="5"/>
      <c r="C4" s="177"/>
      <c r="D4" s="5"/>
      <c r="E4" s="90"/>
      <c r="F4" s="177"/>
      <c r="G4" s="221" t="s">
        <v>26</v>
      </c>
      <c r="H4" s="221"/>
      <c r="I4" s="221"/>
      <c r="J4" s="97"/>
      <c r="K4" s="222" t="s">
        <v>28</v>
      </c>
      <c r="L4" s="222"/>
      <c r="M4" s="222"/>
      <c r="N4" s="103"/>
      <c r="O4" s="223" t="s">
        <v>34</v>
      </c>
      <c r="P4" s="223"/>
      <c r="Q4" s="223"/>
      <c r="R4" s="106"/>
      <c r="S4" s="224" t="s">
        <v>33</v>
      </c>
      <c r="T4" s="224"/>
      <c r="U4" s="224"/>
      <c r="V4" s="109"/>
      <c r="W4" s="225" t="s">
        <v>35</v>
      </c>
      <c r="X4" s="225"/>
      <c r="Y4" s="225"/>
      <c r="Z4" s="112"/>
      <c r="AA4" s="226" t="s">
        <v>41</v>
      </c>
      <c r="AB4" s="226"/>
      <c r="AC4" s="226"/>
      <c r="AD4" s="115"/>
      <c r="AE4" s="227" t="s">
        <v>21</v>
      </c>
      <c r="AF4" s="227"/>
      <c r="AG4" s="227"/>
      <c r="AH4" s="118"/>
      <c r="AI4" s="228" t="s">
        <v>32</v>
      </c>
      <c r="AJ4" s="228"/>
      <c r="AK4" s="228"/>
      <c r="AL4" s="229"/>
      <c r="AM4" s="230" t="s">
        <v>23</v>
      </c>
      <c r="AN4" s="230"/>
      <c r="AO4" s="230"/>
      <c r="AP4" s="231"/>
      <c r="AQ4" s="232" t="s">
        <v>22</v>
      </c>
      <c r="AR4" s="232"/>
      <c r="AS4" s="232"/>
      <c r="AT4" s="233"/>
      <c r="AU4" s="234" t="s">
        <v>27</v>
      </c>
      <c r="AV4" s="234"/>
      <c r="AW4" s="234"/>
      <c r="AX4" s="235"/>
      <c r="AY4" s="236" t="s">
        <v>24</v>
      </c>
      <c r="AZ4" s="236"/>
      <c r="BA4" s="236"/>
      <c r="BB4" s="130"/>
      <c r="BC4" s="237" t="s">
        <v>36</v>
      </c>
      <c r="BD4" s="237"/>
      <c r="BE4" s="237"/>
      <c r="BF4" s="238"/>
      <c r="BG4" s="239" t="s">
        <v>30</v>
      </c>
      <c r="BH4" s="239"/>
      <c r="BI4" s="239"/>
      <c r="BJ4" s="240"/>
      <c r="BK4" s="241" t="s">
        <v>39</v>
      </c>
      <c r="BL4" s="241"/>
      <c r="BM4" s="241"/>
      <c r="BN4" s="242"/>
      <c r="BO4" s="243" t="s">
        <v>44</v>
      </c>
      <c r="BP4" s="243"/>
      <c r="BQ4" s="243"/>
      <c r="BR4" s="244"/>
      <c r="BS4" s="245" t="s">
        <v>37</v>
      </c>
      <c r="BT4" s="245"/>
      <c r="BU4" s="245"/>
      <c r="BV4" s="246"/>
      <c r="BW4" s="247" t="s">
        <v>25</v>
      </c>
      <c r="BX4" s="247"/>
      <c r="BY4" s="247"/>
      <c r="BZ4" s="248"/>
      <c r="CA4" s="249" t="s">
        <v>38</v>
      </c>
      <c r="CB4" s="249"/>
      <c r="CC4" s="249"/>
      <c r="CD4" s="250"/>
      <c r="CE4" s="251" t="s">
        <v>40</v>
      </c>
      <c r="CF4" s="251"/>
      <c r="CG4" s="251"/>
      <c r="CH4" s="252"/>
      <c r="CI4" s="253" t="s">
        <v>31</v>
      </c>
      <c r="CJ4" s="253"/>
      <c r="CK4" s="253"/>
      <c r="CL4" s="254"/>
      <c r="CM4" s="255" t="s">
        <v>29</v>
      </c>
      <c r="CN4" s="255"/>
      <c r="CO4" s="255"/>
      <c r="CP4" s="256"/>
      <c r="CQ4" s="257" t="s">
        <v>42</v>
      </c>
      <c r="CR4" s="257"/>
      <c r="CS4" s="257"/>
      <c r="CT4" s="258"/>
      <c r="CU4" s="259" t="s">
        <v>43</v>
      </c>
      <c r="CV4" s="259"/>
      <c r="CW4" s="259"/>
      <c r="CX4" s="260"/>
      <c r="CY4" s="157"/>
    </row>
    <row r="5" spans="2:106" ht="127.5">
      <c r="B5" s="6" t="s">
        <v>4</v>
      </c>
      <c r="C5" s="7" t="s">
        <v>5</v>
      </c>
      <c r="D5" s="6" t="s">
        <v>6</v>
      </c>
      <c r="E5" s="86" t="s">
        <v>119</v>
      </c>
      <c r="F5" s="6" t="s">
        <v>106</v>
      </c>
      <c r="G5" s="8" t="s">
        <v>107</v>
      </c>
      <c r="H5" s="8" t="s">
        <v>108</v>
      </c>
      <c r="I5" s="8" t="s">
        <v>103</v>
      </c>
      <c r="J5" s="95" t="s">
        <v>109</v>
      </c>
      <c r="K5" s="10" t="s">
        <v>107</v>
      </c>
      <c r="L5" s="10" t="s">
        <v>108</v>
      </c>
      <c r="M5" s="10" t="s">
        <v>103</v>
      </c>
      <c r="N5" s="99" t="s">
        <v>109</v>
      </c>
      <c r="O5" s="11" t="s">
        <v>107</v>
      </c>
      <c r="P5" s="11" t="s">
        <v>108</v>
      </c>
      <c r="Q5" s="11" t="s">
        <v>103</v>
      </c>
      <c r="R5" s="104" t="s">
        <v>109</v>
      </c>
      <c r="S5" s="15" t="s">
        <v>107</v>
      </c>
      <c r="T5" s="15" t="s">
        <v>108</v>
      </c>
      <c r="U5" s="15" t="s">
        <v>103</v>
      </c>
      <c r="V5" s="107" t="s">
        <v>109</v>
      </c>
      <c r="W5" s="16" t="s">
        <v>107</v>
      </c>
      <c r="X5" s="16" t="s">
        <v>108</v>
      </c>
      <c r="Y5" s="16" t="s">
        <v>103</v>
      </c>
      <c r="Z5" s="110" t="s">
        <v>109</v>
      </c>
      <c r="AA5" s="18" t="s">
        <v>107</v>
      </c>
      <c r="AB5" s="18" t="s">
        <v>108</v>
      </c>
      <c r="AC5" s="18" t="s">
        <v>103</v>
      </c>
      <c r="AD5" s="113" t="s">
        <v>109</v>
      </c>
      <c r="AE5" s="19" t="s">
        <v>107</v>
      </c>
      <c r="AF5" s="19" t="s">
        <v>108</v>
      </c>
      <c r="AG5" s="19" t="s">
        <v>103</v>
      </c>
      <c r="AH5" s="116" t="s">
        <v>109</v>
      </c>
      <c r="AI5" s="20" t="s">
        <v>107</v>
      </c>
      <c r="AJ5" s="20" t="s">
        <v>108</v>
      </c>
      <c r="AK5" s="20" t="s">
        <v>103</v>
      </c>
      <c r="AL5" s="119" t="s">
        <v>109</v>
      </c>
      <c r="AM5" s="21" t="s">
        <v>107</v>
      </c>
      <c r="AN5" s="21" t="s">
        <v>108</v>
      </c>
      <c r="AO5" s="21" t="s">
        <v>103</v>
      </c>
      <c r="AP5" s="121" t="s">
        <v>109</v>
      </c>
      <c r="AQ5" s="22" t="s">
        <v>107</v>
      </c>
      <c r="AR5" s="22" t="s">
        <v>108</v>
      </c>
      <c r="AS5" s="22" t="s">
        <v>103</v>
      </c>
      <c r="AT5" s="124" t="s">
        <v>109</v>
      </c>
      <c r="AU5" s="23" t="s">
        <v>107</v>
      </c>
      <c r="AV5" s="23" t="s">
        <v>108</v>
      </c>
      <c r="AW5" s="23" t="s">
        <v>103</v>
      </c>
      <c r="AX5" s="126" t="s">
        <v>109</v>
      </c>
      <c r="AY5" s="24" t="s">
        <v>107</v>
      </c>
      <c r="AZ5" s="24" t="s">
        <v>108</v>
      </c>
      <c r="BA5" s="24" t="s">
        <v>103</v>
      </c>
      <c r="BB5" s="128" t="s">
        <v>109</v>
      </c>
      <c r="BC5" s="25" t="s">
        <v>107</v>
      </c>
      <c r="BD5" s="25" t="s">
        <v>108</v>
      </c>
      <c r="BE5" s="25" t="s">
        <v>103</v>
      </c>
      <c r="BF5" s="131" t="s">
        <v>109</v>
      </c>
      <c r="BG5" s="26" t="s">
        <v>107</v>
      </c>
      <c r="BH5" s="26" t="s">
        <v>108</v>
      </c>
      <c r="BI5" s="26" t="s">
        <v>103</v>
      </c>
      <c r="BJ5" s="133" t="s">
        <v>109</v>
      </c>
      <c r="BK5" s="27" t="s">
        <v>107</v>
      </c>
      <c r="BL5" s="27" t="s">
        <v>108</v>
      </c>
      <c r="BM5" s="27" t="s">
        <v>103</v>
      </c>
      <c r="BN5" s="135" t="s">
        <v>109</v>
      </c>
      <c r="BO5" s="28" t="s">
        <v>107</v>
      </c>
      <c r="BP5" s="28" t="s">
        <v>108</v>
      </c>
      <c r="BQ5" s="28" t="s">
        <v>103</v>
      </c>
      <c r="BR5" s="137" t="s">
        <v>109</v>
      </c>
      <c r="BS5" s="29" t="s">
        <v>107</v>
      </c>
      <c r="BT5" s="29" t="s">
        <v>108</v>
      </c>
      <c r="BU5" s="29" t="s">
        <v>103</v>
      </c>
      <c r="BV5" s="139" t="s">
        <v>109</v>
      </c>
      <c r="BW5" s="30" t="s">
        <v>107</v>
      </c>
      <c r="BX5" s="30" t="s">
        <v>108</v>
      </c>
      <c r="BY5" s="30" t="s">
        <v>103</v>
      </c>
      <c r="BZ5" s="141" t="s">
        <v>109</v>
      </c>
      <c r="CA5" s="31" t="s">
        <v>107</v>
      </c>
      <c r="CB5" s="31" t="s">
        <v>108</v>
      </c>
      <c r="CC5" s="31" t="s">
        <v>103</v>
      </c>
      <c r="CD5" s="143" t="s">
        <v>109</v>
      </c>
      <c r="CE5" s="32" t="s">
        <v>107</v>
      </c>
      <c r="CF5" s="32" t="s">
        <v>108</v>
      </c>
      <c r="CG5" s="32" t="s">
        <v>103</v>
      </c>
      <c r="CH5" s="145" t="s">
        <v>109</v>
      </c>
      <c r="CI5" s="33" t="s">
        <v>107</v>
      </c>
      <c r="CJ5" s="33" t="s">
        <v>108</v>
      </c>
      <c r="CK5" s="33" t="s">
        <v>103</v>
      </c>
      <c r="CL5" s="147" t="s">
        <v>109</v>
      </c>
      <c r="CM5" s="34" t="s">
        <v>107</v>
      </c>
      <c r="CN5" s="34" t="s">
        <v>108</v>
      </c>
      <c r="CO5" s="34" t="s">
        <v>103</v>
      </c>
      <c r="CP5" s="149" t="s">
        <v>109</v>
      </c>
      <c r="CQ5" s="35" t="s">
        <v>107</v>
      </c>
      <c r="CR5" s="35" t="s">
        <v>108</v>
      </c>
      <c r="CS5" s="35" t="s">
        <v>103</v>
      </c>
      <c r="CT5" s="151" t="s">
        <v>109</v>
      </c>
      <c r="CU5" s="36" t="s">
        <v>107</v>
      </c>
      <c r="CV5" s="36" t="s">
        <v>108</v>
      </c>
      <c r="CW5" s="36" t="s">
        <v>103</v>
      </c>
      <c r="CX5" s="153" t="s">
        <v>109</v>
      </c>
      <c r="CY5" s="155" t="s">
        <v>20</v>
      </c>
    </row>
    <row r="6" spans="2:106" ht="51">
      <c r="B6" s="9">
        <v>1</v>
      </c>
      <c r="C6" s="182" t="s">
        <v>7</v>
      </c>
      <c r="D6" s="9" t="s">
        <v>8</v>
      </c>
      <c r="E6" s="91">
        <v>247200.28</v>
      </c>
      <c r="F6" s="12">
        <v>51</v>
      </c>
      <c r="G6" s="12">
        <v>0</v>
      </c>
      <c r="H6" s="12">
        <v>0</v>
      </c>
      <c r="I6" s="12">
        <v>0</v>
      </c>
      <c r="J6" s="186">
        <f>H6*$E6</f>
        <v>0</v>
      </c>
      <c r="K6" s="13">
        <v>0</v>
      </c>
      <c r="L6" s="13">
        <v>0</v>
      </c>
      <c r="M6" s="14">
        <v>0</v>
      </c>
      <c r="N6" s="100">
        <f>L6*E6</f>
        <v>0</v>
      </c>
      <c r="O6" s="187">
        <v>9</v>
      </c>
      <c r="P6" s="9">
        <v>9</v>
      </c>
      <c r="Q6" s="17">
        <v>0</v>
      </c>
      <c r="R6" s="105">
        <f>P6*E6</f>
        <v>2224802.52</v>
      </c>
      <c r="S6" s="187">
        <v>4</v>
      </c>
      <c r="T6" s="9">
        <v>4</v>
      </c>
      <c r="U6" s="17">
        <v>0</v>
      </c>
      <c r="V6" s="108">
        <f>T6*E6</f>
        <v>988801.12</v>
      </c>
      <c r="W6" s="187"/>
      <c r="X6" s="9"/>
      <c r="Y6" s="17">
        <v>0</v>
      </c>
      <c r="Z6" s="111">
        <f>X6*E6</f>
        <v>0</v>
      </c>
      <c r="AA6" s="187"/>
      <c r="AB6" s="9"/>
      <c r="AC6" s="17">
        <v>0</v>
      </c>
      <c r="AD6" s="114">
        <f>AB6*E6</f>
        <v>0</v>
      </c>
      <c r="AE6" s="187"/>
      <c r="AF6" s="9"/>
      <c r="AG6" s="158">
        <f>AE6-AF6</f>
        <v>0</v>
      </c>
      <c r="AH6" s="117">
        <f>AF6*E6</f>
        <v>0</v>
      </c>
      <c r="AI6" s="187">
        <v>8</v>
      </c>
      <c r="AJ6" s="9">
        <v>8</v>
      </c>
      <c r="AK6" s="17">
        <v>0</v>
      </c>
      <c r="AL6" s="120">
        <f>AJ6*E6</f>
        <v>1977602.24</v>
      </c>
      <c r="AM6" s="187"/>
      <c r="AN6" s="9"/>
      <c r="AO6" s="17">
        <v>0</v>
      </c>
      <c r="AP6" s="123">
        <f>AN6*E6</f>
        <v>0</v>
      </c>
      <c r="AQ6" s="187">
        <v>28</v>
      </c>
      <c r="AR6" s="9">
        <v>28</v>
      </c>
      <c r="AS6" s="17">
        <v>0</v>
      </c>
      <c r="AT6" s="125">
        <f>AR6*E6</f>
        <v>6921607.8399999999</v>
      </c>
      <c r="AU6" s="187">
        <v>2</v>
      </c>
      <c r="AV6" s="9">
        <v>2</v>
      </c>
      <c r="AW6" s="17">
        <v>0</v>
      </c>
      <c r="AX6" s="127">
        <f>AV6*E6</f>
        <v>494400.56</v>
      </c>
      <c r="AY6" s="187"/>
      <c r="AZ6" s="9"/>
      <c r="BA6" s="17">
        <v>0</v>
      </c>
      <c r="BB6" s="129">
        <f>AZ6*E6</f>
        <v>0</v>
      </c>
      <c r="BC6" s="187"/>
      <c r="BD6" s="9"/>
      <c r="BE6" s="17">
        <v>0</v>
      </c>
      <c r="BF6" s="132">
        <f>BD6*E6</f>
        <v>0</v>
      </c>
      <c r="BG6" s="187"/>
      <c r="BH6" s="9"/>
      <c r="BI6" s="17">
        <v>0</v>
      </c>
      <c r="BJ6" s="134">
        <f>BH6*E6</f>
        <v>0</v>
      </c>
      <c r="BK6" s="187"/>
      <c r="BL6" s="9"/>
      <c r="BM6" s="17">
        <v>0</v>
      </c>
      <c r="BN6" s="136">
        <f>BL6*E6</f>
        <v>0</v>
      </c>
      <c r="BO6" s="187"/>
      <c r="BP6" s="9"/>
      <c r="BQ6" s="17">
        <v>0</v>
      </c>
      <c r="BR6" s="138">
        <f>BP6*E6</f>
        <v>0</v>
      </c>
      <c r="BS6" s="187"/>
      <c r="BT6" s="9"/>
      <c r="BU6" s="17">
        <v>0</v>
      </c>
      <c r="BV6" s="140">
        <f>BT6*E6</f>
        <v>0</v>
      </c>
      <c r="BW6" s="187"/>
      <c r="BX6" s="9"/>
      <c r="BY6" s="17">
        <v>0</v>
      </c>
      <c r="BZ6" s="142">
        <f>BX6*E6</f>
        <v>0</v>
      </c>
      <c r="CA6" s="187"/>
      <c r="CB6" s="9"/>
      <c r="CC6" s="17">
        <v>0</v>
      </c>
      <c r="CD6" s="144">
        <f>CB6*E6</f>
        <v>0</v>
      </c>
      <c r="CE6" s="187"/>
      <c r="CF6" s="9"/>
      <c r="CG6" s="17">
        <v>0</v>
      </c>
      <c r="CH6" s="146">
        <f>CF6*E6</f>
        <v>0</v>
      </c>
      <c r="CI6" s="187"/>
      <c r="CJ6" s="9"/>
      <c r="CK6" s="17">
        <v>0</v>
      </c>
      <c r="CL6" s="148">
        <f>CJ6*E6</f>
        <v>0</v>
      </c>
      <c r="CM6" s="187"/>
      <c r="CN6" s="9"/>
      <c r="CO6" s="17">
        <v>0</v>
      </c>
      <c r="CP6" s="150">
        <f>CN6*E6</f>
        <v>0</v>
      </c>
      <c r="CQ6" s="187"/>
      <c r="CR6" s="9"/>
      <c r="CS6" s="17">
        <v>0</v>
      </c>
      <c r="CT6" s="152">
        <f>CR6*E6</f>
        <v>0</v>
      </c>
      <c r="CU6" s="187"/>
      <c r="CV6" s="9"/>
      <c r="CW6" s="17">
        <v>0</v>
      </c>
      <c r="CX6" s="154">
        <f>CV6*E6</f>
        <v>0</v>
      </c>
      <c r="CY6" s="156">
        <v>12607214.279999999</v>
      </c>
      <c r="DA6" s="161"/>
      <c r="DB6" s="88"/>
    </row>
    <row r="7" spans="2:106" ht="51">
      <c r="B7" s="9">
        <v>2</v>
      </c>
      <c r="C7" s="182" t="s">
        <v>9</v>
      </c>
      <c r="D7" s="9" t="s">
        <v>8</v>
      </c>
      <c r="E7" s="91">
        <v>247500.28</v>
      </c>
      <c r="F7" s="12">
        <v>55</v>
      </c>
      <c r="G7" s="12">
        <v>8</v>
      </c>
      <c r="H7" s="12">
        <v>8</v>
      </c>
      <c r="I7" s="12">
        <v>0</v>
      </c>
      <c r="J7" s="186">
        <f t="shared" ref="J7:J17" si="0">H7*$E7</f>
        <v>1980002.24</v>
      </c>
      <c r="K7" s="13">
        <v>12</v>
      </c>
      <c r="L7" s="13">
        <v>12</v>
      </c>
      <c r="M7" s="14">
        <v>0</v>
      </c>
      <c r="N7" s="100">
        <f t="shared" ref="N7:N17" si="1">L7*E7</f>
        <v>2970003.36</v>
      </c>
      <c r="O7" s="187">
        <v>7</v>
      </c>
      <c r="P7" s="9">
        <v>7</v>
      </c>
      <c r="Q7" s="17">
        <v>0</v>
      </c>
      <c r="R7" s="105">
        <f t="shared" ref="R7:R17" si="2">P7*E7</f>
        <v>1732501.96</v>
      </c>
      <c r="S7" s="187">
        <v>6</v>
      </c>
      <c r="T7" s="9">
        <v>6</v>
      </c>
      <c r="U7" s="17">
        <v>0</v>
      </c>
      <c r="V7" s="108">
        <f t="shared" ref="V7:V17" si="3">T7*E7</f>
        <v>1485001.68</v>
      </c>
      <c r="W7" s="187"/>
      <c r="X7" s="9"/>
      <c r="Y7" s="17">
        <v>0</v>
      </c>
      <c r="Z7" s="111">
        <f t="shared" ref="Z7:Z17" si="4">X7*E7</f>
        <v>0</v>
      </c>
      <c r="AA7" s="187">
        <v>4</v>
      </c>
      <c r="AB7" s="9">
        <v>4</v>
      </c>
      <c r="AC7" s="17">
        <v>0</v>
      </c>
      <c r="AD7" s="114">
        <f t="shared" ref="AD7:AD17" si="5">AB7*E7</f>
        <v>990001.12</v>
      </c>
      <c r="AE7" s="187">
        <v>11</v>
      </c>
      <c r="AF7" s="9">
        <v>11</v>
      </c>
      <c r="AG7" s="158">
        <f t="shared" ref="AG7:AG17" si="6">AE7-AF7</f>
        <v>0</v>
      </c>
      <c r="AH7" s="117">
        <f t="shared" ref="AH7:AH17" si="7">AF7*E7</f>
        <v>2722503.08</v>
      </c>
      <c r="AI7" s="187"/>
      <c r="AJ7" s="9"/>
      <c r="AK7" s="17">
        <v>0</v>
      </c>
      <c r="AL7" s="120">
        <f t="shared" ref="AL7:AL17" si="8">AJ7*E7</f>
        <v>0</v>
      </c>
      <c r="AM7" s="187"/>
      <c r="AN7" s="9"/>
      <c r="AO7" s="17">
        <v>0</v>
      </c>
      <c r="AP7" s="123">
        <f t="shared" ref="AP7:AP17" si="9">AN7*E7</f>
        <v>0</v>
      </c>
      <c r="AQ7" s="187">
        <v>3</v>
      </c>
      <c r="AR7" s="9">
        <v>3</v>
      </c>
      <c r="AS7" s="17">
        <v>0</v>
      </c>
      <c r="AT7" s="125">
        <f t="shared" ref="AT7:AT17" si="10">AR7*E7</f>
        <v>742500.84</v>
      </c>
      <c r="AU7" s="187">
        <v>2</v>
      </c>
      <c r="AV7" s="9">
        <v>2</v>
      </c>
      <c r="AW7" s="17">
        <v>0</v>
      </c>
      <c r="AX7" s="127">
        <f t="shared" ref="AX7:AX17" si="11">AV7*E7</f>
        <v>495000.56</v>
      </c>
      <c r="AY7" s="187"/>
      <c r="AZ7" s="9"/>
      <c r="BA7" s="17">
        <v>0</v>
      </c>
      <c r="BB7" s="129">
        <f t="shared" ref="BB7:BB17" si="12">AZ7*E7</f>
        <v>0</v>
      </c>
      <c r="BC7" s="187"/>
      <c r="BD7" s="9"/>
      <c r="BE7" s="17">
        <v>0</v>
      </c>
      <c r="BF7" s="132">
        <f t="shared" ref="BF7:BF17" si="13">BD7*E7</f>
        <v>0</v>
      </c>
      <c r="BG7" s="187">
        <v>2</v>
      </c>
      <c r="BH7" s="9">
        <v>2</v>
      </c>
      <c r="BI7" s="17">
        <v>0</v>
      </c>
      <c r="BJ7" s="134">
        <f t="shared" ref="BJ7:BJ17" si="14">BH7*E7</f>
        <v>495000.56</v>
      </c>
      <c r="BK7" s="187"/>
      <c r="BL7" s="9"/>
      <c r="BM7" s="17">
        <v>0</v>
      </c>
      <c r="BN7" s="136">
        <f t="shared" ref="BN7:BN17" si="15">BL7*E7</f>
        <v>0</v>
      </c>
      <c r="BO7" s="187"/>
      <c r="BP7" s="9"/>
      <c r="BQ7" s="17">
        <v>0</v>
      </c>
      <c r="BR7" s="138">
        <f t="shared" ref="BR7:BR17" si="16">BP7*E7</f>
        <v>0</v>
      </c>
      <c r="BS7" s="187"/>
      <c r="BT7" s="9"/>
      <c r="BU7" s="17">
        <v>0</v>
      </c>
      <c r="BV7" s="140">
        <f t="shared" ref="BV7:BV17" si="17">BT7*E7</f>
        <v>0</v>
      </c>
      <c r="BW7" s="187"/>
      <c r="BX7" s="9"/>
      <c r="BY7" s="17">
        <v>0</v>
      </c>
      <c r="BZ7" s="142">
        <f t="shared" ref="BZ7:BZ17" si="18">BX7*E7</f>
        <v>0</v>
      </c>
      <c r="CA7" s="187"/>
      <c r="CB7" s="9"/>
      <c r="CC7" s="17">
        <v>0</v>
      </c>
      <c r="CD7" s="144">
        <f t="shared" ref="CD7:CD17" si="19">CB7*E7</f>
        <v>0</v>
      </c>
      <c r="CE7" s="187"/>
      <c r="CF7" s="9"/>
      <c r="CG7" s="17">
        <v>0</v>
      </c>
      <c r="CH7" s="146">
        <f t="shared" ref="CH7:CH17" si="20">CF7*E7</f>
        <v>0</v>
      </c>
      <c r="CI7" s="187"/>
      <c r="CJ7" s="9"/>
      <c r="CK7" s="17">
        <v>0</v>
      </c>
      <c r="CL7" s="148">
        <f t="shared" ref="CL7:CL17" si="21">CJ7*E7</f>
        <v>0</v>
      </c>
      <c r="CM7" s="187"/>
      <c r="CN7" s="9"/>
      <c r="CO7" s="17">
        <v>0</v>
      </c>
      <c r="CP7" s="150">
        <f t="shared" ref="CP7:CP17" si="22">CN7*E7</f>
        <v>0</v>
      </c>
      <c r="CQ7" s="187"/>
      <c r="CR7" s="9"/>
      <c r="CS7" s="17">
        <v>0</v>
      </c>
      <c r="CT7" s="152">
        <f t="shared" ref="CT7:CT17" si="23">CR7*E7</f>
        <v>0</v>
      </c>
      <c r="CU7" s="187"/>
      <c r="CV7" s="9"/>
      <c r="CW7" s="17">
        <v>0</v>
      </c>
      <c r="CX7" s="154">
        <f t="shared" ref="CX7:CX17" si="24">CV7*E7</f>
        <v>0</v>
      </c>
      <c r="CY7" s="156">
        <v>13612515.4</v>
      </c>
      <c r="DA7" s="161"/>
      <c r="DB7" s="88"/>
    </row>
    <row r="8" spans="2:106" ht="51">
      <c r="B8" s="9">
        <v>3</v>
      </c>
      <c r="C8" s="182" t="s">
        <v>10</v>
      </c>
      <c r="D8" s="9" t="s">
        <v>8</v>
      </c>
      <c r="E8" s="91">
        <v>368499.56</v>
      </c>
      <c r="F8" s="12">
        <v>6</v>
      </c>
      <c r="G8" s="12">
        <v>2</v>
      </c>
      <c r="H8" s="12">
        <v>2</v>
      </c>
      <c r="I8" s="12">
        <v>0</v>
      </c>
      <c r="J8" s="186">
        <f t="shared" si="0"/>
        <v>736999.12</v>
      </c>
      <c r="K8" s="13">
        <v>0</v>
      </c>
      <c r="L8" s="13">
        <v>0</v>
      </c>
      <c r="M8" s="14">
        <v>0</v>
      </c>
      <c r="N8" s="100">
        <f t="shared" si="1"/>
        <v>0</v>
      </c>
      <c r="O8" s="187"/>
      <c r="P8" s="9"/>
      <c r="Q8" s="17">
        <v>0</v>
      </c>
      <c r="R8" s="105">
        <f t="shared" si="2"/>
        <v>0</v>
      </c>
      <c r="S8" s="187"/>
      <c r="T8" s="9"/>
      <c r="U8" s="17">
        <v>0</v>
      </c>
      <c r="V8" s="108">
        <f t="shared" si="3"/>
        <v>0</v>
      </c>
      <c r="W8" s="187"/>
      <c r="X8" s="9"/>
      <c r="Y8" s="17">
        <v>0</v>
      </c>
      <c r="Z8" s="111">
        <f t="shared" si="4"/>
        <v>0</v>
      </c>
      <c r="AA8" s="187"/>
      <c r="AB8" s="9"/>
      <c r="AC8" s="17">
        <v>0</v>
      </c>
      <c r="AD8" s="114">
        <f t="shared" si="5"/>
        <v>0</v>
      </c>
      <c r="AE8" s="187"/>
      <c r="AF8" s="9"/>
      <c r="AG8" s="158">
        <f t="shared" si="6"/>
        <v>0</v>
      </c>
      <c r="AH8" s="117">
        <f t="shared" si="7"/>
        <v>0</v>
      </c>
      <c r="AI8" s="187"/>
      <c r="AJ8" s="9"/>
      <c r="AK8" s="17">
        <v>0</v>
      </c>
      <c r="AL8" s="120">
        <f t="shared" si="8"/>
        <v>0</v>
      </c>
      <c r="AM8" s="187"/>
      <c r="AN8" s="9"/>
      <c r="AO8" s="17">
        <v>0</v>
      </c>
      <c r="AP8" s="123">
        <f t="shared" si="9"/>
        <v>0</v>
      </c>
      <c r="AQ8" s="187"/>
      <c r="AR8" s="9"/>
      <c r="AS8" s="17">
        <v>0</v>
      </c>
      <c r="AT8" s="125">
        <f t="shared" si="10"/>
        <v>0</v>
      </c>
      <c r="AU8" s="187"/>
      <c r="AV8" s="9"/>
      <c r="AW8" s="17">
        <v>0</v>
      </c>
      <c r="AX8" s="127">
        <f t="shared" si="11"/>
        <v>0</v>
      </c>
      <c r="AY8" s="187"/>
      <c r="AZ8" s="9"/>
      <c r="BA8" s="17">
        <v>0</v>
      </c>
      <c r="BB8" s="129">
        <f t="shared" si="12"/>
        <v>0</v>
      </c>
      <c r="BC8" s="187"/>
      <c r="BD8" s="9"/>
      <c r="BE8" s="17">
        <v>0</v>
      </c>
      <c r="BF8" s="132">
        <f t="shared" si="13"/>
        <v>0</v>
      </c>
      <c r="BG8" s="187"/>
      <c r="BH8" s="9"/>
      <c r="BI8" s="17">
        <v>0</v>
      </c>
      <c r="BJ8" s="134">
        <f t="shared" si="14"/>
        <v>0</v>
      </c>
      <c r="BK8" s="187"/>
      <c r="BL8" s="9"/>
      <c r="BM8" s="17">
        <v>0</v>
      </c>
      <c r="BN8" s="136">
        <f t="shared" si="15"/>
        <v>0</v>
      </c>
      <c r="BO8" s="187"/>
      <c r="BP8" s="9"/>
      <c r="BQ8" s="17">
        <v>0</v>
      </c>
      <c r="BR8" s="138">
        <f t="shared" si="16"/>
        <v>0</v>
      </c>
      <c r="BS8" s="187">
        <v>2</v>
      </c>
      <c r="BT8" s="9">
        <v>2</v>
      </c>
      <c r="BU8" s="17">
        <v>0</v>
      </c>
      <c r="BV8" s="140">
        <f t="shared" si="17"/>
        <v>736999.12</v>
      </c>
      <c r="BW8" s="187"/>
      <c r="BX8" s="9"/>
      <c r="BY8" s="17">
        <v>0</v>
      </c>
      <c r="BZ8" s="142">
        <f t="shared" si="18"/>
        <v>0</v>
      </c>
      <c r="CA8" s="187"/>
      <c r="CB8" s="9"/>
      <c r="CC8" s="17">
        <v>0</v>
      </c>
      <c r="CD8" s="144">
        <f t="shared" si="19"/>
        <v>0</v>
      </c>
      <c r="CE8" s="187"/>
      <c r="CF8" s="9"/>
      <c r="CG8" s="17">
        <v>0</v>
      </c>
      <c r="CH8" s="146">
        <f t="shared" si="20"/>
        <v>0</v>
      </c>
      <c r="CI8" s="187">
        <v>2</v>
      </c>
      <c r="CJ8" s="9">
        <v>1</v>
      </c>
      <c r="CK8" s="17">
        <v>1</v>
      </c>
      <c r="CL8" s="148">
        <f t="shared" si="21"/>
        <v>368499.56</v>
      </c>
      <c r="CM8" s="187"/>
      <c r="CN8" s="9"/>
      <c r="CO8" s="17">
        <v>0</v>
      </c>
      <c r="CP8" s="150">
        <f t="shared" si="22"/>
        <v>0</v>
      </c>
      <c r="CQ8" s="187">
        <v>2</v>
      </c>
      <c r="CR8" s="9">
        <v>1</v>
      </c>
      <c r="CS8" s="17">
        <v>1</v>
      </c>
      <c r="CT8" s="152">
        <f t="shared" si="23"/>
        <v>368499.56</v>
      </c>
      <c r="CU8" s="187">
        <v>1</v>
      </c>
      <c r="CV8" s="9">
        <v>0</v>
      </c>
      <c r="CW8" s="17">
        <v>1</v>
      </c>
      <c r="CX8" s="154">
        <f t="shared" si="24"/>
        <v>0</v>
      </c>
      <c r="CY8" s="156">
        <v>2210997.36</v>
      </c>
      <c r="DA8" s="161"/>
      <c r="DB8" s="88"/>
    </row>
    <row r="9" spans="2:106" ht="51">
      <c r="B9" s="9">
        <v>4</v>
      </c>
      <c r="C9" s="182" t="s">
        <v>11</v>
      </c>
      <c r="D9" s="9" t="s">
        <v>8</v>
      </c>
      <c r="E9" s="91">
        <v>368899.56</v>
      </c>
      <c r="F9" s="12">
        <v>64</v>
      </c>
      <c r="G9" s="12">
        <v>21</v>
      </c>
      <c r="H9" s="12">
        <v>21</v>
      </c>
      <c r="I9" s="12">
        <v>0</v>
      </c>
      <c r="J9" s="186">
        <f t="shared" si="0"/>
        <v>7746890.7599999998</v>
      </c>
      <c r="K9" s="13">
        <v>1</v>
      </c>
      <c r="L9" s="13">
        <v>1</v>
      </c>
      <c r="M9" s="14">
        <v>0</v>
      </c>
      <c r="N9" s="100">
        <f t="shared" si="1"/>
        <v>368899.56</v>
      </c>
      <c r="O9" s="187">
        <v>3</v>
      </c>
      <c r="P9" s="9">
        <v>3</v>
      </c>
      <c r="Q9" s="17">
        <v>0</v>
      </c>
      <c r="R9" s="105">
        <f t="shared" si="2"/>
        <v>1106698.68</v>
      </c>
      <c r="S9" s="187">
        <v>2</v>
      </c>
      <c r="T9" s="9">
        <v>2</v>
      </c>
      <c r="U9" s="17">
        <v>0</v>
      </c>
      <c r="V9" s="108">
        <f t="shared" si="3"/>
        <v>737799.12</v>
      </c>
      <c r="W9" s="187">
        <v>3</v>
      </c>
      <c r="X9" s="9">
        <v>3</v>
      </c>
      <c r="Y9" s="17">
        <v>0</v>
      </c>
      <c r="Z9" s="111">
        <f t="shared" si="4"/>
        <v>1106698.68</v>
      </c>
      <c r="AA9" s="187">
        <v>3</v>
      </c>
      <c r="AB9" s="9">
        <v>3</v>
      </c>
      <c r="AC9" s="17">
        <v>0</v>
      </c>
      <c r="AD9" s="114">
        <f t="shared" si="5"/>
        <v>1106698.68</v>
      </c>
      <c r="AE9" s="187">
        <v>3</v>
      </c>
      <c r="AF9" s="9">
        <v>3</v>
      </c>
      <c r="AG9" s="158">
        <f t="shared" si="6"/>
        <v>0</v>
      </c>
      <c r="AH9" s="117">
        <f t="shared" si="7"/>
        <v>1106698.68</v>
      </c>
      <c r="AI9" s="187">
        <v>3</v>
      </c>
      <c r="AJ9" s="9">
        <v>3</v>
      </c>
      <c r="AK9" s="17">
        <v>0</v>
      </c>
      <c r="AL9" s="120">
        <f t="shared" si="8"/>
        <v>1106698.68</v>
      </c>
      <c r="AM9" s="187"/>
      <c r="AN9" s="9"/>
      <c r="AO9" s="17">
        <v>0</v>
      </c>
      <c r="AP9" s="123">
        <f t="shared" si="9"/>
        <v>0</v>
      </c>
      <c r="AQ9" s="187">
        <v>4</v>
      </c>
      <c r="AR9" s="9">
        <v>4</v>
      </c>
      <c r="AS9" s="17">
        <v>0</v>
      </c>
      <c r="AT9" s="125">
        <f t="shared" si="10"/>
        <v>1475598.24</v>
      </c>
      <c r="AU9" s="187">
        <v>1</v>
      </c>
      <c r="AV9" s="9">
        <v>1</v>
      </c>
      <c r="AW9" s="17">
        <v>0</v>
      </c>
      <c r="AX9" s="127">
        <f t="shared" si="11"/>
        <v>368899.56</v>
      </c>
      <c r="AY9" s="187"/>
      <c r="AZ9" s="9"/>
      <c r="BA9" s="17">
        <v>0</v>
      </c>
      <c r="BB9" s="129">
        <f t="shared" si="12"/>
        <v>0</v>
      </c>
      <c r="BC9" s="187">
        <v>2</v>
      </c>
      <c r="BD9" s="9">
        <v>2</v>
      </c>
      <c r="BE9" s="17">
        <v>0</v>
      </c>
      <c r="BF9" s="132">
        <f t="shared" si="13"/>
        <v>737799.12</v>
      </c>
      <c r="BG9" s="187">
        <v>7</v>
      </c>
      <c r="BH9" s="9">
        <v>7</v>
      </c>
      <c r="BI9" s="17">
        <v>0</v>
      </c>
      <c r="BJ9" s="134">
        <f t="shared" si="14"/>
        <v>2582296.92</v>
      </c>
      <c r="BK9" s="187">
        <v>1</v>
      </c>
      <c r="BL9" s="9">
        <v>1</v>
      </c>
      <c r="BM9" s="17">
        <v>0</v>
      </c>
      <c r="BN9" s="136">
        <f t="shared" si="15"/>
        <v>368899.56</v>
      </c>
      <c r="BO9" s="187">
        <v>1</v>
      </c>
      <c r="BP9" s="9">
        <v>1</v>
      </c>
      <c r="BQ9" s="17">
        <v>0</v>
      </c>
      <c r="BR9" s="138">
        <f t="shared" si="16"/>
        <v>368899.56</v>
      </c>
      <c r="BS9" s="187">
        <v>2</v>
      </c>
      <c r="BT9" s="9">
        <v>2</v>
      </c>
      <c r="BU9" s="17">
        <v>0</v>
      </c>
      <c r="BV9" s="140">
        <f t="shared" si="17"/>
        <v>737799.12</v>
      </c>
      <c r="BW9" s="187"/>
      <c r="BX9" s="9"/>
      <c r="BY9" s="17">
        <v>0</v>
      </c>
      <c r="BZ9" s="142">
        <f t="shared" si="18"/>
        <v>0</v>
      </c>
      <c r="CA9" s="187"/>
      <c r="CB9" s="9"/>
      <c r="CC9" s="17">
        <v>0</v>
      </c>
      <c r="CD9" s="144">
        <f t="shared" si="19"/>
        <v>0</v>
      </c>
      <c r="CE9" s="187">
        <v>2</v>
      </c>
      <c r="CF9" s="9">
        <v>2</v>
      </c>
      <c r="CG9" s="17">
        <v>0</v>
      </c>
      <c r="CH9" s="146">
        <f t="shared" si="20"/>
        <v>737799.12</v>
      </c>
      <c r="CI9" s="187">
        <v>5</v>
      </c>
      <c r="CJ9" s="9">
        <v>5</v>
      </c>
      <c r="CK9" s="17">
        <v>0</v>
      </c>
      <c r="CL9" s="148">
        <f t="shared" si="21"/>
        <v>1844497.8</v>
      </c>
      <c r="CM9" s="187"/>
      <c r="CN9" s="9"/>
      <c r="CO9" s="17">
        <v>0</v>
      </c>
      <c r="CP9" s="150">
        <f t="shared" si="22"/>
        <v>0</v>
      </c>
      <c r="CQ9" s="187"/>
      <c r="CR9" s="9"/>
      <c r="CS9" s="17">
        <v>0</v>
      </c>
      <c r="CT9" s="152">
        <f t="shared" si="23"/>
        <v>0</v>
      </c>
      <c r="CU9" s="187"/>
      <c r="CV9" s="9"/>
      <c r="CW9" s="17">
        <v>0</v>
      </c>
      <c r="CX9" s="154">
        <f t="shared" si="24"/>
        <v>0</v>
      </c>
      <c r="CY9" s="156">
        <v>23609571.84</v>
      </c>
      <c r="DA9" s="161"/>
      <c r="DB9" s="88"/>
    </row>
    <row r="10" spans="2:106" ht="51">
      <c r="B10" s="9">
        <v>5</v>
      </c>
      <c r="C10" s="182" t="s">
        <v>12</v>
      </c>
      <c r="D10" s="9" t="s">
        <v>8</v>
      </c>
      <c r="E10" s="91">
        <v>368499.56</v>
      </c>
      <c r="F10" s="12">
        <v>10</v>
      </c>
      <c r="G10" s="12">
        <v>0</v>
      </c>
      <c r="H10" s="12">
        <v>0</v>
      </c>
      <c r="I10" s="12">
        <v>0</v>
      </c>
      <c r="J10" s="186">
        <f t="shared" si="0"/>
        <v>0</v>
      </c>
      <c r="K10" s="13">
        <v>0</v>
      </c>
      <c r="L10" s="13">
        <v>0</v>
      </c>
      <c r="M10" s="14">
        <v>0</v>
      </c>
      <c r="N10" s="100">
        <f t="shared" si="1"/>
        <v>0</v>
      </c>
      <c r="O10" s="187"/>
      <c r="P10" s="9"/>
      <c r="Q10" s="17">
        <v>0</v>
      </c>
      <c r="R10" s="105">
        <f t="shared" si="2"/>
        <v>0</v>
      </c>
      <c r="S10" s="187"/>
      <c r="T10" s="9"/>
      <c r="U10" s="17">
        <v>0</v>
      </c>
      <c r="V10" s="108">
        <f t="shared" si="3"/>
        <v>0</v>
      </c>
      <c r="W10" s="187">
        <v>1</v>
      </c>
      <c r="X10" s="9">
        <v>1</v>
      </c>
      <c r="Y10" s="17">
        <v>0</v>
      </c>
      <c r="Z10" s="111">
        <f t="shared" si="4"/>
        <v>368499.56</v>
      </c>
      <c r="AA10" s="187"/>
      <c r="AB10" s="9"/>
      <c r="AC10" s="17">
        <v>0</v>
      </c>
      <c r="AD10" s="114">
        <f t="shared" si="5"/>
        <v>0</v>
      </c>
      <c r="AE10" s="187">
        <v>1</v>
      </c>
      <c r="AF10" s="9">
        <v>1</v>
      </c>
      <c r="AG10" s="158">
        <f t="shared" si="6"/>
        <v>0</v>
      </c>
      <c r="AH10" s="117">
        <f t="shared" si="7"/>
        <v>368499.56</v>
      </c>
      <c r="AI10" s="187">
        <v>1</v>
      </c>
      <c r="AJ10" s="9">
        <v>1</v>
      </c>
      <c r="AK10" s="17">
        <v>0</v>
      </c>
      <c r="AL10" s="120">
        <f t="shared" si="8"/>
        <v>368499.56</v>
      </c>
      <c r="AM10" s="187">
        <v>2</v>
      </c>
      <c r="AN10" s="9">
        <v>2</v>
      </c>
      <c r="AO10" s="17">
        <v>0</v>
      </c>
      <c r="AP10" s="123">
        <f t="shared" si="9"/>
        <v>736999.12</v>
      </c>
      <c r="AQ10" s="187"/>
      <c r="AR10" s="9"/>
      <c r="AS10" s="17">
        <v>0</v>
      </c>
      <c r="AT10" s="125">
        <f t="shared" si="10"/>
        <v>0</v>
      </c>
      <c r="AU10" s="187">
        <v>1</v>
      </c>
      <c r="AV10" s="9">
        <v>1</v>
      </c>
      <c r="AW10" s="17">
        <v>0</v>
      </c>
      <c r="AX10" s="127">
        <f t="shared" si="11"/>
        <v>368499.56</v>
      </c>
      <c r="AY10" s="187">
        <v>1</v>
      </c>
      <c r="AZ10" s="9">
        <v>1</v>
      </c>
      <c r="BA10" s="17">
        <v>0</v>
      </c>
      <c r="BB10" s="129">
        <f t="shared" si="12"/>
        <v>368499.56</v>
      </c>
      <c r="BC10" s="187"/>
      <c r="BD10" s="9"/>
      <c r="BE10" s="17">
        <v>0</v>
      </c>
      <c r="BF10" s="132">
        <f t="shared" si="13"/>
        <v>0</v>
      </c>
      <c r="BG10" s="187"/>
      <c r="BH10" s="9"/>
      <c r="BI10" s="17">
        <v>0</v>
      </c>
      <c r="BJ10" s="134">
        <f t="shared" si="14"/>
        <v>0</v>
      </c>
      <c r="BK10" s="187"/>
      <c r="BL10" s="9"/>
      <c r="BM10" s="17">
        <v>0</v>
      </c>
      <c r="BN10" s="136">
        <f t="shared" si="15"/>
        <v>0</v>
      </c>
      <c r="BO10" s="187"/>
      <c r="BP10" s="9"/>
      <c r="BQ10" s="17">
        <v>0</v>
      </c>
      <c r="BR10" s="138">
        <f t="shared" si="16"/>
        <v>0</v>
      </c>
      <c r="BS10" s="187">
        <v>1</v>
      </c>
      <c r="BT10" s="9">
        <v>1</v>
      </c>
      <c r="BU10" s="17">
        <v>0</v>
      </c>
      <c r="BV10" s="140">
        <f t="shared" si="17"/>
        <v>368499.56</v>
      </c>
      <c r="BW10" s="187">
        <v>1</v>
      </c>
      <c r="BX10" s="9">
        <v>1</v>
      </c>
      <c r="BY10" s="17">
        <v>0</v>
      </c>
      <c r="BZ10" s="142">
        <f t="shared" si="18"/>
        <v>368499.56</v>
      </c>
      <c r="CA10" s="187"/>
      <c r="CB10" s="9"/>
      <c r="CC10" s="17">
        <v>0</v>
      </c>
      <c r="CD10" s="144">
        <f t="shared" si="19"/>
        <v>0</v>
      </c>
      <c r="CE10" s="187">
        <v>1</v>
      </c>
      <c r="CF10" s="9">
        <v>1</v>
      </c>
      <c r="CG10" s="17">
        <v>0</v>
      </c>
      <c r="CH10" s="146">
        <f t="shared" si="20"/>
        <v>368499.56</v>
      </c>
      <c r="CI10" s="187"/>
      <c r="CJ10" s="9"/>
      <c r="CK10" s="17">
        <v>0</v>
      </c>
      <c r="CL10" s="148">
        <f t="shared" si="21"/>
        <v>0</v>
      </c>
      <c r="CM10" s="187"/>
      <c r="CN10" s="9"/>
      <c r="CO10" s="17">
        <v>0</v>
      </c>
      <c r="CP10" s="150">
        <f t="shared" si="22"/>
        <v>0</v>
      </c>
      <c r="CQ10" s="187"/>
      <c r="CR10" s="9"/>
      <c r="CS10" s="17">
        <v>0</v>
      </c>
      <c r="CT10" s="152">
        <f t="shared" si="23"/>
        <v>0</v>
      </c>
      <c r="CU10" s="187"/>
      <c r="CV10" s="9"/>
      <c r="CW10" s="17">
        <v>0</v>
      </c>
      <c r="CX10" s="154">
        <f t="shared" si="24"/>
        <v>0</v>
      </c>
      <c r="CY10" s="156">
        <v>3684995.6</v>
      </c>
      <c r="DA10" s="161"/>
      <c r="DB10" s="88"/>
    </row>
    <row r="11" spans="2:106" ht="51">
      <c r="B11" s="9">
        <v>6</v>
      </c>
      <c r="C11" s="182" t="s">
        <v>13</v>
      </c>
      <c r="D11" s="9" t="s">
        <v>8</v>
      </c>
      <c r="E11" s="91">
        <v>562600.26</v>
      </c>
      <c r="F11" s="12">
        <v>25</v>
      </c>
      <c r="G11" s="12">
        <v>3</v>
      </c>
      <c r="H11" s="12">
        <v>3</v>
      </c>
      <c r="I11" s="12">
        <v>0</v>
      </c>
      <c r="J11" s="186">
        <f t="shared" si="0"/>
        <v>1687800.78</v>
      </c>
      <c r="K11" s="13">
        <v>0</v>
      </c>
      <c r="L11" s="13">
        <v>0</v>
      </c>
      <c r="M11" s="14">
        <v>0</v>
      </c>
      <c r="N11" s="100">
        <f t="shared" si="1"/>
        <v>0</v>
      </c>
      <c r="O11" s="187"/>
      <c r="P11" s="9"/>
      <c r="Q11" s="17">
        <v>0</v>
      </c>
      <c r="R11" s="105">
        <f t="shared" si="2"/>
        <v>0</v>
      </c>
      <c r="S11" s="187"/>
      <c r="T11" s="9"/>
      <c r="U11" s="17">
        <v>0</v>
      </c>
      <c r="V11" s="108">
        <f t="shared" si="3"/>
        <v>0</v>
      </c>
      <c r="W11" s="187"/>
      <c r="X11" s="9"/>
      <c r="Y11" s="17">
        <v>0</v>
      </c>
      <c r="Z11" s="111">
        <f t="shared" si="4"/>
        <v>0</v>
      </c>
      <c r="AA11" s="187"/>
      <c r="AB11" s="9"/>
      <c r="AC11" s="17">
        <v>0</v>
      </c>
      <c r="AD11" s="114">
        <f t="shared" si="5"/>
        <v>0</v>
      </c>
      <c r="AE11" s="187"/>
      <c r="AF11" s="9"/>
      <c r="AG11" s="158">
        <f t="shared" si="6"/>
        <v>0</v>
      </c>
      <c r="AH11" s="117">
        <f t="shared" si="7"/>
        <v>0</v>
      </c>
      <c r="AI11" s="187"/>
      <c r="AJ11" s="9"/>
      <c r="AK11" s="17">
        <v>0</v>
      </c>
      <c r="AL11" s="120">
        <f t="shared" si="8"/>
        <v>0</v>
      </c>
      <c r="AM11" s="187">
        <v>4</v>
      </c>
      <c r="AN11" s="9">
        <v>4</v>
      </c>
      <c r="AO11" s="17">
        <v>0</v>
      </c>
      <c r="AP11" s="123">
        <f t="shared" si="9"/>
        <v>2250401.04</v>
      </c>
      <c r="AQ11" s="187"/>
      <c r="AR11" s="9"/>
      <c r="AS11" s="17">
        <v>0</v>
      </c>
      <c r="AT11" s="125">
        <f t="shared" si="10"/>
        <v>0</v>
      </c>
      <c r="AU11" s="187">
        <v>4</v>
      </c>
      <c r="AV11" s="9">
        <v>4</v>
      </c>
      <c r="AW11" s="17">
        <v>0</v>
      </c>
      <c r="AX11" s="127">
        <f t="shared" si="11"/>
        <v>2250401.04</v>
      </c>
      <c r="AY11" s="187"/>
      <c r="AZ11" s="9"/>
      <c r="BA11" s="17">
        <v>0</v>
      </c>
      <c r="BB11" s="129">
        <f t="shared" si="12"/>
        <v>0</v>
      </c>
      <c r="BC11" s="187"/>
      <c r="BD11" s="9"/>
      <c r="BE11" s="17">
        <v>0</v>
      </c>
      <c r="BF11" s="132">
        <f t="shared" si="13"/>
        <v>0</v>
      </c>
      <c r="BG11" s="187">
        <v>1</v>
      </c>
      <c r="BH11" s="9">
        <v>1</v>
      </c>
      <c r="BI11" s="17">
        <v>0</v>
      </c>
      <c r="BJ11" s="134">
        <f t="shared" si="14"/>
        <v>562600.26</v>
      </c>
      <c r="BK11" s="187"/>
      <c r="BL11" s="9"/>
      <c r="BM11" s="17">
        <v>0</v>
      </c>
      <c r="BN11" s="136">
        <f t="shared" si="15"/>
        <v>0</v>
      </c>
      <c r="BO11" s="187"/>
      <c r="BP11" s="9"/>
      <c r="BQ11" s="17">
        <v>0</v>
      </c>
      <c r="BR11" s="138">
        <f t="shared" si="16"/>
        <v>0</v>
      </c>
      <c r="BS11" s="187"/>
      <c r="BT11" s="9"/>
      <c r="BU11" s="17">
        <v>0</v>
      </c>
      <c r="BV11" s="140">
        <f t="shared" si="17"/>
        <v>0</v>
      </c>
      <c r="BW11" s="187"/>
      <c r="BX11" s="9"/>
      <c r="BY11" s="17">
        <v>0</v>
      </c>
      <c r="BZ11" s="142">
        <f t="shared" si="18"/>
        <v>0</v>
      </c>
      <c r="CA11" s="187">
        <v>6</v>
      </c>
      <c r="CB11" s="9">
        <v>6</v>
      </c>
      <c r="CC11" s="17">
        <v>0</v>
      </c>
      <c r="CD11" s="144">
        <f t="shared" si="19"/>
        <v>3375601.56</v>
      </c>
      <c r="CE11" s="187"/>
      <c r="CF11" s="9"/>
      <c r="CG11" s="17">
        <v>0</v>
      </c>
      <c r="CH11" s="146">
        <f t="shared" si="20"/>
        <v>0</v>
      </c>
      <c r="CI11" s="187">
        <v>6</v>
      </c>
      <c r="CJ11" s="9">
        <v>6</v>
      </c>
      <c r="CK11" s="17">
        <v>0</v>
      </c>
      <c r="CL11" s="148">
        <f t="shared" si="21"/>
        <v>3375601.56</v>
      </c>
      <c r="CM11" s="187"/>
      <c r="CN11" s="9"/>
      <c r="CO11" s="17">
        <v>0</v>
      </c>
      <c r="CP11" s="150">
        <f t="shared" si="22"/>
        <v>0</v>
      </c>
      <c r="CQ11" s="187">
        <v>1</v>
      </c>
      <c r="CR11" s="9">
        <v>1</v>
      </c>
      <c r="CS11" s="17">
        <v>0</v>
      </c>
      <c r="CT11" s="152">
        <f t="shared" si="23"/>
        <v>562600.26</v>
      </c>
      <c r="CU11" s="187"/>
      <c r="CV11" s="9"/>
      <c r="CW11" s="17">
        <v>0</v>
      </c>
      <c r="CX11" s="154">
        <f t="shared" si="24"/>
        <v>0</v>
      </c>
      <c r="CY11" s="156">
        <v>14065006.5</v>
      </c>
      <c r="DA11" s="161"/>
      <c r="DB11" s="88"/>
    </row>
    <row r="12" spans="2:106" ht="51">
      <c r="B12" s="9">
        <v>7</v>
      </c>
      <c r="C12" s="182" t="s">
        <v>14</v>
      </c>
      <c r="D12" s="9" t="s">
        <v>8</v>
      </c>
      <c r="E12" s="91">
        <v>562900.26</v>
      </c>
      <c r="F12" s="12">
        <v>27</v>
      </c>
      <c r="G12" s="12">
        <v>8</v>
      </c>
      <c r="H12" s="12">
        <v>8</v>
      </c>
      <c r="I12" s="12">
        <v>0</v>
      </c>
      <c r="J12" s="186">
        <f t="shared" si="0"/>
        <v>4503202.08</v>
      </c>
      <c r="K12" s="13">
        <v>0</v>
      </c>
      <c r="L12" s="13">
        <v>0</v>
      </c>
      <c r="M12" s="14">
        <v>0</v>
      </c>
      <c r="N12" s="100">
        <f t="shared" si="1"/>
        <v>0</v>
      </c>
      <c r="O12" s="187"/>
      <c r="P12" s="9"/>
      <c r="Q12" s="17">
        <v>0</v>
      </c>
      <c r="R12" s="105">
        <f t="shared" si="2"/>
        <v>0</v>
      </c>
      <c r="S12" s="187"/>
      <c r="T12" s="9"/>
      <c r="U12" s="17">
        <v>0</v>
      </c>
      <c r="V12" s="108">
        <f t="shared" si="3"/>
        <v>0</v>
      </c>
      <c r="W12" s="187">
        <v>1</v>
      </c>
      <c r="X12" s="9">
        <v>1</v>
      </c>
      <c r="Y12" s="17">
        <v>0</v>
      </c>
      <c r="Z12" s="111">
        <f t="shared" si="4"/>
        <v>562900.26</v>
      </c>
      <c r="AA12" s="187"/>
      <c r="AB12" s="9"/>
      <c r="AC12" s="17">
        <v>0</v>
      </c>
      <c r="AD12" s="114">
        <f t="shared" si="5"/>
        <v>0</v>
      </c>
      <c r="AE12" s="187">
        <v>1</v>
      </c>
      <c r="AF12" s="9">
        <v>1</v>
      </c>
      <c r="AG12" s="158">
        <f t="shared" si="6"/>
        <v>0</v>
      </c>
      <c r="AH12" s="117">
        <f t="shared" si="7"/>
        <v>562900.26</v>
      </c>
      <c r="AI12" s="187"/>
      <c r="AJ12" s="9"/>
      <c r="AK12" s="17">
        <v>0</v>
      </c>
      <c r="AL12" s="120">
        <f t="shared" si="8"/>
        <v>0</v>
      </c>
      <c r="AM12" s="187"/>
      <c r="AN12" s="9"/>
      <c r="AO12" s="17">
        <v>0</v>
      </c>
      <c r="AP12" s="123">
        <f t="shared" si="9"/>
        <v>0</v>
      </c>
      <c r="AQ12" s="187">
        <v>7</v>
      </c>
      <c r="AR12" s="9">
        <v>7</v>
      </c>
      <c r="AS12" s="17">
        <v>0</v>
      </c>
      <c r="AT12" s="125">
        <f t="shared" si="10"/>
        <v>3940301.8200000003</v>
      </c>
      <c r="AU12" s="187">
        <v>1</v>
      </c>
      <c r="AV12" s="9">
        <v>1</v>
      </c>
      <c r="AW12" s="17">
        <v>0</v>
      </c>
      <c r="AX12" s="127">
        <f t="shared" si="11"/>
        <v>562900.26</v>
      </c>
      <c r="AY12" s="187">
        <v>1</v>
      </c>
      <c r="AZ12" s="9">
        <v>1</v>
      </c>
      <c r="BA12" s="17">
        <v>0</v>
      </c>
      <c r="BB12" s="129">
        <f t="shared" si="12"/>
        <v>562900.26</v>
      </c>
      <c r="BC12" s="187"/>
      <c r="BD12" s="9"/>
      <c r="BE12" s="17">
        <v>0</v>
      </c>
      <c r="BF12" s="132">
        <f t="shared" si="13"/>
        <v>0</v>
      </c>
      <c r="BG12" s="187">
        <v>4</v>
      </c>
      <c r="BH12" s="9">
        <v>4</v>
      </c>
      <c r="BI12" s="17">
        <v>0</v>
      </c>
      <c r="BJ12" s="134">
        <f t="shared" si="14"/>
        <v>2251601.04</v>
      </c>
      <c r="BK12" s="187"/>
      <c r="BL12" s="9"/>
      <c r="BM12" s="17">
        <v>0</v>
      </c>
      <c r="BN12" s="136">
        <f t="shared" si="15"/>
        <v>0</v>
      </c>
      <c r="BO12" s="187"/>
      <c r="BP12" s="9"/>
      <c r="BQ12" s="17">
        <v>0</v>
      </c>
      <c r="BR12" s="138">
        <f t="shared" si="16"/>
        <v>0</v>
      </c>
      <c r="BS12" s="187"/>
      <c r="BT12" s="9"/>
      <c r="BU12" s="17">
        <v>0</v>
      </c>
      <c r="BV12" s="140">
        <f t="shared" si="17"/>
        <v>0</v>
      </c>
      <c r="BW12" s="187"/>
      <c r="BX12" s="9"/>
      <c r="BY12" s="17">
        <v>0</v>
      </c>
      <c r="BZ12" s="142">
        <f t="shared" si="18"/>
        <v>0</v>
      </c>
      <c r="CA12" s="187"/>
      <c r="CB12" s="9"/>
      <c r="CC12" s="17">
        <v>0</v>
      </c>
      <c r="CD12" s="144">
        <f t="shared" si="19"/>
        <v>0</v>
      </c>
      <c r="CE12" s="187">
        <v>1</v>
      </c>
      <c r="CF12" s="9">
        <v>1</v>
      </c>
      <c r="CG12" s="17">
        <v>0</v>
      </c>
      <c r="CH12" s="146">
        <f t="shared" si="20"/>
        <v>562900.26</v>
      </c>
      <c r="CI12" s="187">
        <v>1</v>
      </c>
      <c r="CJ12" s="9">
        <v>1</v>
      </c>
      <c r="CK12" s="17">
        <v>0</v>
      </c>
      <c r="CL12" s="148">
        <f t="shared" si="21"/>
        <v>562900.26</v>
      </c>
      <c r="CM12" s="187">
        <v>3</v>
      </c>
      <c r="CN12" s="9">
        <v>2</v>
      </c>
      <c r="CO12" s="17">
        <v>1</v>
      </c>
      <c r="CP12" s="150">
        <f t="shared" si="22"/>
        <v>1125800.52</v>
      </c>
      <c r="CQ12" s="187"/>
      <c r="CR12" s="9"/>
      <c r="CS12" s="17">
        <v>0</v>
      </c>
      <c r="CT12" s="152">
        <f t="shared" si="23"/>
        <v>0</v>
      </c>
      <c r="CU12" s="187"/>
      <c r="CV12" s="9"/>
      <c r="CW12" s="17">
        <v>0</v>
      </c>
      <c r="CX12" s="154">
        <f t="shared" si="24"/>
        <v>0</v>
      </c>
      <c r="CY12" s="156">
        <v>15198307.02</v>
      </c>
      <c r="DA12" s="161"/>
      <c r="DB12" s="88"/>
    </row>
    <row r="13" spans="2:106" ht="51">
      <c r="B13" s="9">
        <v>8</v>
      </c>
      <c r="C13" s="182" t="s">
        <v>15</v>
      </c>
      <c r="D13" s="9" t="s">
        <v>8</v>
      </c>
      <c r="E13" s="91">
        <v>562600.26</v>
      </c>
      <c r="F13" s="12">
        <v>25</v>
      </c>
      <c r="G13" s="12">
        <v>6</v>
      </c>
      <c r="H13" s="12">
        <v>6</v>
      </c>
      <c r="I13" s="12">
        <v>0</v>
      </c>
      <c r="J13" s="186">
        <f t="shared" si="0"/>
        <v>3375601.56</v>
      </c>
      <c r="K13" s="13">
        <v>2</v>
      </c>
      <c r="L13" s="13">
        <v>2</v>
      </c>
      <c r="M13" s="14">
        <v>0</v>
      </c>
      <c r="N13" s="100">
        <f t="shared" si="1"/>
        <v>1125200.52</v>
      </c>
      <c r="O13" s="187">
        <v>1</v>
      </c>
      <c r="P13" s="9">
        <v>1</v>
      </c>
      <c r="Q13" s="17">
        <v>0</v>
      </c>
      <c r="R13" s="105">
        <f t="shared" si="2"/>
        <v>562600.26</v>
      </c>
      <c r="S13" s="187">
        <v>2</v>
      </c>
      <c r="T13" s="9">
        <v>2</v>
      </c>
      <c r="U13" s="17">
        <v>0</v>
      </c>
      <c r="V13" s="108">
        <f t="shared" si="3"/>
        <v>1125200.52</v>
      </c>
      <c r="W13" s="187"/>
      <c r="X13" s="9"/>
      <c r="Y13" s="17">
        <v>0</v>
      </c>
      <c r="Z13" s="111">
        <f t="shared" si="4"/>
        <v>0</v>
      </c>
      <c r="AA13" s="187"/>
      <c r="AB13" s="9"/>
      <c r="AC13" s="17">
        <v>0</v>
      </c>
      <c r="AD13" s="114">
        <f t="shared" si="5"/>
        <v>0</v>
      </c>
      <c r="AE13" s="187">
        <v>3</v>
      </c>
      <c r="AF13" s="9">
        <v>3</v>
      </c>
      <c r="AG13" s="158">
        <f t="shared" si="6"/>
        <v>0</v>
      </c>
      <c r="AH13" s="117">
        <f t="shared" si="7"/>
        <v>1687800.78</v>
      </c>
      <c r="AI13" s="187">
        <v>4</v>
      </c>
      <c r="AJ13" s="9">
        <v>4</v>
      </c>
      <c r="AK13" s="17">
        <v>0</v>
      </c>
      <c r="AL13" s="120">
        <f t="shared" si="8"/>
        <v>2250401.04</v>
      </c>
      <c r="AM13" s="187">
        <v>4</v>
      </c>
      <c r="AN13" s="9">
        <v>4</v>
      </c>
      <c r="AO13" s="17">
        <v>0</v>
      </c>
      <c r="AP13" s="123">
        <f t="shared" si="9"/>
        <v>2250401.04</v>
      </c>
      <c r="AQ13" s="187"/>
      <c r="AR13" s="9"/>
      <c r="AS13" s="17">
        <v>0</v>
      </c>
      <c r="AT13" s="125">
        <f t="shared" si="10"/>
        <v>0</v>
      </c>
      <c r="AU13" s="187"/>
      <c r="AV13" s="9"/>
      <c r="AW13" s="17">
        <v>0</v>
      </c>
      <c r="AX13" s="127">
        <f t="shared" si="11"/>
        <v>0</v>
      </c>
      <c r="AY13" s="187"/>
      <c r="AZ13" s="9"/>
      <c r="BA13" s="17">
        <v>0</v>
      </c>
      <c r="BB13" s="129">
        <f t="shared" si="12"/>
        <v>0</v>
      </c>
      <c r="BC13" s="187"/>
      <c r="BD13" s="9"/>
      <c r="BE13" s="17">
        <v>0</v>
      </c>
      <c r="BF13" s="132">
        <f t="shared" si="13"/>
        <v>0</v>
      </c>
      <c r="BG13" s="187"/>
      <c r="BH13" s="9"/>
      <c r="BI13" s="17">
        <v>0</v>
      </c>
      <c r="BJ13" s="134">
        <f t="shared" si="14"/>
        <v>0</v>
      </c>
      <c r="BK13" s="187"/>
      <c r="BL13" s="9"/>
      <c r="BM13" s="17">
        <v>0</v>
      </c>
      <c r="BN13" s="136">
        <f t="shared" si="15"/>
        <v>0</v>
      </c>
      <c r="BO13" s="187"/>
      <c r="BP13" s="9"/>
      <c r="BQ13" s="17">
        <v>0</v>
      </c>
      <c r="BR13" s="138">
        <f t="shared" si="16"/>
        <v>0</v>
      </c>
      <c r="BS13" s="187"/>
      <c r="BT13" s="9"/>
      <c r="BU13" s="17">
        <v>0</v>
      </c>
      <c r="BV13" s="140">
        <f t="shared" si="17"/>
        <v>0</v>
      </c>
      <c r="BW13" s="187"/>
      <c r="BX13" s="9"/>
      <c r="BY13" s="17">
        <v>0</v>
      </c>
      <c r="BZ13" s="142">
        <f t="shared" si="18"/>
        <v>0</v>
      </c>
      <c r="CA13" s="187"/>
      <c r="CB13" s="9"/>
      <c r="CC13" s="17">
        <v>0</v>
      </c>
      <c r="CD13" s="144">
        <f t="shared" si="19"/>
        <v>0</v>
      </c>
      <c r="CE13" s="187">
        <v>1</v>
      </c>
      <c r="CF13" s="9">
        <v>1</v>
      </c>
      <c r="CG13" s="17">
        <v>0</v>
      </c>
      <c r="CH13" s="146">
        <f t="shared" si="20"/>
        <v>562600.26</v>
      </c>
      <c r="CI13" s="187"/>
      <c r="CJ13" s="9"/>
      <c r="CK13" s="17">
        <v>0</v>
      </c>
      <c r="CL13" s="148">
        <f t="shared" si="21"/>
        <v>0</v>
      </c>
      <c r="CM13" s="187">
        <v>2</v>
      </c>
      <c r="CN13" s="9">
        <v>2</v>
      </c>
      <c r="CO13" s="17">
        <v>0</v>
      </c>
      <c r="CP13" s="150">
        <f t="shared" si="22"/>
        <v>1125200.52</v>
      </c>
      <c r="CQ13" s="187"/>
      <c r="CR13" s="9"/>
      <c r="CS13" s="17">
        <v>0</v>
      </c>
      <c r="CT13" s="152">
        <f t="shared" si="23"/>
        <v>0</v>
      </c>
      <c r="CU13" s="187"/>
      <c r="CV13" s="9"/>
      <c r="CW13" s="17">
        <v>0</v>
      </c>
      <c r="CX13" s="154">
        <f t="shared" si="24"/>
        <v>0</v>
      </c>
      <c r="CY13" s="156">
        <v>14065006.499999998</v>
      </c>
      <c r="DA13" s="161"/>
      <c r="DB13" s="88"/>
    </row>
    <row r="14" spans="2:106" ht="51">
      <c r="B14" s="9">
        <v>9</v>
      </c>
      <c r="C14" s="182" t="s">
        <v>16</v>
      </c>
      <c r="D14" s="9" t="s">
        <v>8</v>
      </c>
      <c r="E14" s="91">
        <v>562300.26</v>
      </c>
      <c r="F14" s="12">
        <v>18</v>
      </c>
      <c r="G14" s="12">
        <v>1</v>
      </c>
      <c r="H14" s="12">
        <v>1</v>
      </c>
      <c r="I14" s="12">
        <v>0</v>
      </c>
      <c r="J14" s="186">
        <f t="shared" si="0"/>
        <v>562300.26</v>
      </c>
      <c r="K14" s="13">
        <v>0</v>
      </c>
      <c r="L14" s="13">
        <v>0</v>
      </c>
      <c r="M14" s="14">
        <v>0</v>
      </c>
      <c r="N14" s="100">
        <f t="shared" si="1"/>
        <v>0</v>
      </c>
      <c r="O14" s="187">
        <v>1</v>
      </c>
      <c r="P14" s="9">
        <v>1</v>
      </c>
      <c r="Q14" s="17">
        <v>0</v>
      </c>
      <c r="R14" s="105">
        <f t="shared" si="2"/>
        <v>562300.26</v>
      </c>
      <c r="S14" s="187">
        <v>1</v>
      </c>
      <c r="T14" s="9">
        <v>1</v>
      </c>
      <c r="U14" s="17">
        <v>0</v>
      </c>
      <c r="V14" s="108">
        <f t="shared" si="3"/>
        <v>562300.26</v>
      </c>
      <c r="W14" s="187"/>
      <c r="X14" s="9"/>
      <c r="Y14" s="17">
        <v>0</v>
      </c>
      <c r="Z14" s="111">
        <f t="shared" si="4"/>
        <v>0</v>
      </c>
      <c r="AA14" s="187"/>
      <c r="AB14" s="9"/>
      <c r="AC14" s="17">
        <v>0</v>
      </c>
      <c r="AD14" s="114">
        <f t="shared" si="5"/>
        <v>0</v>
      </c>
      <c r="AE14" s="187"/>
      <c r="AF14" s="9"/>
      <c r="AG14" s="158">
        <f t="shared" si="6"/>
        <v>0</v>
      </c>
      <c r="AH14" s="117">
        <f t="shared" si="7"/>
        <v>0</v>
      </c>
      <c r="AI14" s="187">
        <v>3</v>
      </c>
      <c r="AJ14" s="9">
        <v>3</v>
      </c>
      <c r="AK14" s="17">
        <v>0</v>
      </c>
      <c r="AL14" s="120">
        <f t="shared" si="8"/>
        <v>1686900.78</v>
      </c>
      <c r="AM14" s="187">
        <v>3</v>
      </c>
      <c r="AN14" s="9">
        <v>3</v>
      </c>
      <c r="AO14" s="17">
        <v>0</v>
      </c>
      <c r="AP14" s="123">
        <f t="shared" si="9"/>
        <v>1686900.78</v>
      </c>
      <c r="AQ14" s="187"/>
      <c r="AR14" s="9"/>
      <c r="AS14" s="17">
        <v>0</v>
      </c>
      <c r="AT14" s="125">
        <f t="shared" si="10"/>
        <v>0</v>
      </c>
      <c r="AU14" s="187">
        <v>3</v>
      </c>
      <c r="AV14" s="9">
        <v>3</v>
      </c>
      <c r="AW14" s="17">
        <v>0</v>
      </c>
      <c r="AX14" s="127">
        <f t="shared" si="11"/>
        <v>1686900.78</v>
      </c>
      <c r="AY14" s="187">
        <v>1</v>
      </c>
      <c r="AZ14" s="9">
        <v>1</v>
      </c>
      <c r="BA14" s="17">
        <v>0</v>
      </c>
      <c r="BB14" s="129">
        <f t="shared" si="12"/>
        <v>562300.26</v>
      </c>
      <c r="BC14" s="187">
        <v>1</v>
      </c>
      <c r="BD14" s="9">
        <v>1</v>
      </c>
      <c r="BE14" s="17">
        <v>0</v>
      </c>
      <c r="BF14" s="132">
        <f t="shared" si="13"/>
        <v>562300.26</v>
      </c>
      <c r="BG14" s="187"/>
      <c r="BH14" s="9"/>
      <c r="BI14" s="17">
        <v>0</v>
      </c>
      <c r="BJ14" s="134">
        <f t="shared" si="14"/>
        <v>0</v>
      </c>
      <c r="BK14" s="187"/>
      <c r="BL14" s="9"/>
      <c r="BM14" s="17">
        <v>0</v>
      </c>
      <c r="BN14" s="136">
        <f t="shared" si="15"/>
        <v>0</v>
      </c>
      <c r="BO14" s="187"/>
      <c r="BP14" s="9"/>
      <c r="BQ14" s="17">
        <v>0</v>
      </c>
      <c r="BR14" s="138">
        <f t="shared" si="16"/>
        <v>0</v>
      </c>
      <c r="BS14" s="187"/>
      <c r="BT14" s="9"/>
      <c r="BU14" s="17">
        <v>0</v>
      </c>
      <c r="BV14" s="140">
        <f t="shared" si="17"/>
        <v>0</v>
      </c>
      <c r="BW14" s="187"/>
      <c r="BX14" s="9"/>
      <c r="BY14" s="17">
        <v>0</v>
      </c>
      <c r="BZ14" s="142">
        <f t="shared" si="18"/>
        <v>0</v>
      </c>
      <c r="CA14" s="187"/>
      <c r="CB14" s="9"/>
      <c r="CC14" s="17">
        <v>0</v>
      </c>
      <c r="CD14" s="144">
        <f t="shared" si="19"/>
        <v>0</v>
      </c>
      <c r="CE14" s="187">
        <v>2</v>
      </c>
      <c r="CF14" s="9">
        <v>2</v>
      </c>
      <c r="CG14" s="17">
        <v>0</v>
      </c>
      <c r="CH14" s="146">
        <f t="shared" si="20"/>
        <v>1124600.52</v>
      </c>
      <c r="CI14" s="187"/>
      <c r="CJ14" s="9"/>
      <c r="CK14" s="17">
        <v>0</v>
      </c>
      <c r="CL14" s="148">
        <f t="shared" si="21"/>
        <v>0</v>
      </c>
      <c r="CM14" s="187">
        <v>2</v>
      </c>
      <c r="CN14" s="9">
        <v>2</v>
      </c>
      <c r="CO14" s="17">
        <v>0</v>
      </c>
      <c r="CP14" s="150">
        <f t="shared" si="22"/>
        <v>1124600.52</v>
      </c>
      <c r="CQ14" s="187"/>
      <c r="CR14" s="9"/>
      <c r="CS14" s="17">
        <v>0</v>
      </c>
      <c r="CT14" s="152">
        <f t="shared" si="23"/>
        <v>0</v>
      </c>
      <c r="CU14" s="187"/>
      <c r="CV14" s="9"/>
      <c r="CW14" s="17">
        <v>0</v>
      </c>
      <c r="CX14" s="154">
        <f t="shared" si="24"/>
        <v>0</v>
      </c>
      <c r="CY14" s="156">
        <v>10121404.68</v>
      </c>
      <c r="DA14" s="161"/>
      <c r="DB14" s="88"/>
    </row>
    <row r="15" spans="2:106" ht="51">
      <c r="B15" s="9">
        <v>10</v>
      </c>
      <c r="C15" s="182" t="s">
        <v>17</v>
      </c>
      <c r="D15" s="9" t="s">
        <v>8</v>
      </c>
      <c r="E15" s="91">
        <v>562100.26</v>
      </c>
      <c r="F15" s="12">
        <v>11</v>
      </c>
      <c r="G15" s="12">
        <v>2</v>
      </c>
      <c r="H15" s="12">
        <v>2</v>
      </c>
      <c r="I15" s="12">
        <v>0</v>
      </c>
      <c r="J15" s="186">
        <f t="shared" si="0"/>
        <v>1124200.52</v>
      </c>
      <c r="K15" s="13">
        <v>2</v>
      </c>
      <c r="L15" s="13">
        <v>2</v>
      </c>
      <c r="M15" s="14">
        <v>0</v>
      </c>
      <c r="N15" s="100">
        <f t="shared" si="1"/>
        <v>1124200.52</v>
      </c>
      <c r="O15" s="187"/>
      <c r="P15" s="9"/>
      <c r="Q15" s="17">
        <v>0</v>
      </c>
      <c r="R15" s="105">
        <f t="shared" si="2"/>
        <v>0</v>
      </c>
      <c r="S15" s="187">
        <v>2</v>
      </c>
      <c r="T15" s="9">
        <v>2</v>
      </c>
      <c r="U15" s="17">
        <v>0</v>
      </c>
      <c r="V15" s="108">
        <f t="shared" si="3"/>
        <v>1124200.52</v>
      </c>
      <c r="W15" s="187">
        <v>1</v>
      </c>
      <c r="X15" s="9">
        <v>1</v>
      </c>
      <c r="Y15" s="17">
        <v>0</v>
      </c>
      <c r="Z15" s="111">
        <f t="shared" si="4"/>
        <v>562100.26</v>
      </c>
      <c r="AA15" s="187"/>
      <c r="AB15" s="9"/>
      <c r="AC15" s="17">
        <v>0</v>
      </c>
      <c r="AD15" s="114">
        <f t="shared" si="5"/>
        <v>0</v>
      </c>
      <c r="AE15" s="187">
        <v>1</v>
      </c>
      <c r="AF15" s="9">
        <v>1</v>
      </c>
      <c r="AG15" s="158">
        <f t="shared" si="6"/>
        <v>0</v>
      </c>
      <c r="AH15" s="117">
        <f t="shared" si="7"/>
        <v>562100.26</v>
      </c>
      <c r="AI15" s="187">
        <v>1</v>
      </c>
      <c r="AJ15" s="9">
        <v>1</v>
      </c>
      <c r="AK15" s="17">
        <v>0</v>
      </c>
      <c r="AL15" s="120">
        <f t="shared" si="8"/>
        <v>562100.26</v>
      </c>
      <c r="AM15" s="187"/>
      <c r="AN15" s="9"/>
      <c r="AO15" s="17">
        <v>0</v>
      </c>
      <c r="AP15" s="123">
        <f t="shared" si="9"/>
        <v>0</v>
      </c>
      <c r="AQ15" s="187"/>
      <c r="AR15" s="9"/>
      <c r="AS15" s="17">
        <v>0</v>
      </c>
      <c r="AT15" s="125">
        <f t="shared" si="10"/>
        <v>0</v>
      </c>
      <c r="AU15" s="187"/>
      <c r="AV15" s="9"/>
      <c r="AW15" s="17">
        <v>0</v>
      </c>
      <c r="AX15" s="127">
        <f t="shared" si="11"/>
        <v>0</v>
      </c>
      <c r="AY15" s="187"/>
      <c r="AZ15" s="9"/>
      <c r="BA15" s="17">
        <v>0</v>
      </c>
      <c r="BB15" s="129">
        <f t="shared" si="12"/>
        <v>0</v>
      </c>
      <c r="BC15" s="187">
        <v>1</v>
      </c>
      <c r="BD15" s="9">
        <v>1</v>
      </c>
      <c r="BE15" s="17">
        <v>0</v>
      </c>
      <c r="BF15" s="132">
        <f t="shared" si="13"/>
        <v>562100.26</v>
      </c>
      <c r="BG15" s="187"/>
      <c r="BH15" s="9"/>
      <c r="BI15" s="17">
        <v>0</v>
      </c>
      <c r="BJ15" s="134">
        <f t="shared" si="14"/>
        <v>0</v>
      </c>
      <c r="BK15" s="187"/>
      <c r="BL15" s="9"/>
      <c r="BM15" s="17">
        <v>0</v>
      </c>
      <c r="BN15" s="136">
        <f t="shared" si="15"/>
        <v>0</v>
      </c>
      <c r="BO15" s="187"/>
      <c r="BP15" s="9"/>
      <c r="BQ15" s="17">
        <v>0</v>
      </c>
      <c r="BR15" s="138">
        <f t="shared" si="16"/>
        <v>0</v>
      </c>
      <c r="BS15" s="187"/>
      <c r="BT15" s="9"/>
      <c r="BU15" s="17">
        <v>0</v>
      </c>
      <c r="BV15" s="140">
        <f t="shared" si="17"/>
        <v>0</v>
      </c>
      <c r="BW15" s="187"/>
      <c r="BX15" s="9"/>
      <c r="BY15" s="17">
        <v>0</v>
      </c>
      <c r="BZ15" s="142">
        <f t="shared" si="18"/>
        <v>0</v>
      </c>
      <c r="CA15" s="187"/>
      <c r="CB15" s="9"/>
      <c r="CC15" s="17">
        <v>0</v>
      </c>
      <c r="CD15" s="144">
        <f t="shared" si="19"/>
        <v>0</v>
      </c>
      <c r="CE15" s="187"/>
      <c r="CF15" s="9"/>
      <c r="CG15" s="17">
        <v>0</v>
      </c>
      <c r="CH15" s="146">
        <f t="shared" si="20"/>
        <v>0</v>
      </c>
      <c r="CI15" s="187"/>
      <c r="CJ15" s="9"/>
      <c r="CK15" s="17">
        <v>0</v>
      </c>
      <c r="CL15" s="148">
        <f t="shared" si="21"/>
        <v>0</v>
      </c>
      <c r="CM15" s="187"/>
      <c r="CN15" s="9"/>
      <c r="CO15" s="17">
        <v>0</v>
      </c>
      <c r="CP15" s="150">
        <f t="shared" si="22"/>
        <v>0</v>
      </c>
      <c r="CQ15" s="187">
        <v>3</v>
      </c>
      <c r="CR15" s="9">
        <v>1</v>
      </c>
      <c r="CS15" s="17">
        <v>2</v>
      </c>
      <c r="CT15" s="152">
        <f t="shared" si="23"/>
        <v>562100.26</v>
      </c>
      <c r="CU15" s="187"/>
      <c r="CV15" s="9"/>
      <c r="CW15" s="17">
        <v>0</v>
      </c>
      <c r="CX15" s="154">
        <f t="shared" si="24"/>
        <v>0</v>
      </c>
      <c r="CY15" s="156">
        <v>6183102.8599999994</v>
      </c>
      <c r="DA15" s="161"/>
      <c r="DB15" s="88"/>
    </row>
    <row r="16" spans="2:106" ht="51">
      <c r="B16" s="9">
        <v>11</v>
      </c>
      <c r="C16" s="182" t="s">
        <v>18</v>
      </c>
      <c r="D16" s="9" t="s">
        <v>8</v>
      </c>
      <c r="E16" s="91">
        <v>368899.56</v>
      </c>
      <c r="F16" s="12">
        <v>1</v>
      </c>
      <c r="G16" s="12">
        <v>0</v>
      </c>
      <c r="H16" s="12">
        <v>0</v>
      </c>
      <c r="I16" s="12">
        <v>0</v>
      </c>
      <c r="J16" s="186">
        <f t="shared" si="0"/>
        <v>0</v>
      </c>
      <c r="K16" s="13">
        <v>0</v>
      </c>
      <c r="L16" s="13">
        <v>0</v>
      </c>
      <c r="M16" s="14">
        <v>0</v>
      </c>
      <c r="N16" s="100">
        <f t="shared" si="1"/>
        <v>0</v>
      </c>
      <c r="O16" s="187"/>
      <c r="P16" s="9"/>
      <c r="Q16" s="17">
        <v>0</v>
      </c>
      <c r="R16" s="105">
        <f t="shared" si="2"/>
        <v>0</v>
      </c>
      <c r="S16" s="187"/>
      <c r="T16" s="9"/>
      <c r="U16" s="17">
        <v>0</v>
      </c>
      <c r="V16" s="108">
        <f t="shared" si="3"/>
        <v>0</v>
      </c>
      <c r="W16" s="187"/>
      <c r="X16" s="9"/>
      <c r="Y16" s="17">
        <v>0</v>
      </c>
      <c r="Z16" s="111">
        <f t="shared" si="4"/>
        <v>0</v>
      </c>
      <c r="AA16" s="187"/>
      <c r="AB16" s="9"/>
      <c r="AC16" s="17">
        <v>0</v>
      </c>
      <c r="AD16" s="114">
        <f t="shared" si="5"/>
        <v>0</v>
      </c>
      <c r="AE16" s="187"/>
      <c r="AF16" s="9"/>
      <c r="AG16" s="158">
        <f t="shared" si="6"/>
        <v>0</v>
      </c>
      <c r="AH16" s="117">
        <f t="shared" si="7"/>
        <v>0</v>
      </c>
      <c r="AI16" s="187"/>
      <c r="AJ16" s="9"/>
      <c r="AK16" s="17">
        <v>0</v>
      </c>
      <c r="AL16" s="120">
        <f t="shared" si="8"/>
        <v>0</v>
      </c>
      <c r="AM16" s="187"/>
      <c r="AN16" s="9"/>
      <c r="AO16" s="17">
        <v>0</v>
      </c>
      <c r="AP16" s="123">
        <f t="shared" si="9"/>
        <v>0</v>
      </c>
      <c r="AQ16" s="187"/>
      <c r="AR16" s="9"/>
      <c r="AS16" s="17">
        <v>0</v>
      </c>
      <c r="AT16" s="125">
        <f t="shared" si="10"/>
        <v>0</v>
      </c>
      <c r="AU16" s="187"/>
      <c r="AV16" s="9"/>
      <c r="AW16" s="17">
        <v>0</v>
      </c>
      <c r="AX16" s="127">
        <f t="shared" si="11"/>
        <v>0</v>
      </c>
      <c r="AY16" s="187"/>
      <c r="AZ16" s="9"/>
      <c r="BA16" s="17">
        <v>0</v>
      </c>
      <c r="BB16" s="129">
        <f t="shared" si="12"/>
        <v>0</v>
      </c>
      <c r="BC16" s="187"/>
      <c r="BD16" s="9"/>
      <c r="BE16" s="17">
        <v>0</v>
      </c>
      <c r="BF16" s="132">
        <f t="shared" si="13"/>
        <v>0</v>
      </c>
      <c r="BG16" s="187"/>
      <c r="BH16" s="9"/>
      <c r="BI16" s="17">
        <v>0</v>
      </c>
      <c r="BJ16" s="134">
        <f t="shared" si="14"/>
        <v>0</v>
      </c>
      <c r="BK16" s="187"/>
      <c r="BL16" s="9"/>
      <c r="BM16" s="17">
        <v>0</v>
      </c>
      <c r="BN16" s="136">
        <f t="shared" si="15"/>
        <v>0</v>
      </c>
      <c r="BO16" s="187"/>
      <c r="BP16" s="9"/>
      <c r="BQ16" s="17">
        <v>0</v>
      </c>
      <c r="BR16" s="138">
        <f t="shared" si="16"/>
        <v>0</v>
      </c>
      <c r="BS16" s="187"/>
      <c r="BT16" s="9"/>
      <c r="BU16" s="17">
        <v>0</v>
      </c>
      <c r="BV16" s="140">
        <f t="shared" si="17"/>
        <v>0</v>
      </c>
      <c r="BW16" s="187"/>
      <c r="BX16" s="9"/>
      <c r="BY16" s="17">
        <v>0</v>
      </c>
      <c r="BZ16" s="142">
        <f t="shared" si="18"/>
        <v>0</v>
      </c>
      <c r="CA16" s="187"/>
      <c r="CB16" s="9"/>
      <c r="CC16" s="17">
        <v>0</v>
      </c>
      <c r="CD16" s="144">
        <f t="shared" si="19"/>
        <v>0</v>
      </c>
      <c r="CE16" s="187"/>
      <c r="CF16" s="9"/>
      <c r="CG16" s="17">
        <v>0</v>
      </c>
      <c r="CH16" s="146">
        <f t="shared" si="20"/>
        <v>0</v>
      </c>
      <c r="CI16" s="187">
        <v>1</v>
      </c>
      <c r="CJ16" s="9">
        <v>1</v>
      </c>
      <c r="CK16" s="17">
        <v>0</v>
      </c>
      <c r="CL16" s="148">
        <f t="shared" si="21"/>
        <v>368899.56</v>
      </c>
      <c r="CM16" s="187"/>
      <c r="CN16" s="9"/>
      <c r="CO16" s="17">
        <v>0</v>
      </c>
      <c r="CP16" s="150">
        <f t="shared" si="22"/>
        <v>0</v>
      </c>
      <c r="CQ16" s="187"/>
      <c r="CR16" s="9"/>
      <c r="CS16" s="17">
        <v>0</v>
      </c>
      <c r="CT16" s="152">
        <f t="shared" si="23"/>
        <v>0</v>
      </c>
      <c r="CU16" s="187"/>
      <c r="CV16" s="9"/>
      <c r="CW16" s="17">
        <v>0</v>
      </c>
      <c r="CX16" s="154">
        <f t="shared" si="24"/>
        <v>0</v>
      </c>
      <c r="CY16" s="156">
        <v>368899.56</v>
      </c>
      <c r="DA16" s="161"/>
      <c r="DB16" s="88"/>
    </row>
    <row r="17" spans="2:106" ht="51">
      <c r="B17" s="9">
        <v>12</v>
      </c>
      <c r="C17" s="182" t="s">
        <v>19</v>
      </c>
      <c r="D17" s="9" t="s">
        <v>8</v>
      </c>
      <c r="E17" s="91">
        <v>246900.28</v>
      </c>
      <c r="F17" s="12">
        <v>1</v>
      </c>
      <c r="G17" s="12">
        <v>0</v>
      </c>
      <c r="H17" s="12">
        <v>0</v>
      </c>
      <c r="I17" s="12">
        <v>0</v>
      </c>
      <c r="J17" s="186">
        <f t="shared" si="0"/>
        <v>0</v>
      </c>
      <c r="K17" s="13">
        <v>0</v>
      </c>
      <c r="L17" s="13">
        <v>0</v>
      </c>
      <c r="M17" s="14">
        <v>0</v>
      </c>
      <c r="N17" s="100">
        <f t="shared" si="1"/>
        <v>0</v>
      </c>
      <c r="O17" s="187"/>
      <c r="P17" s="9"/>
      <c r="Q17" s="17">
        <v>0</v>
      </c>
      <c r="R17" s="105">
        <f t="shared" si="2"/>
        <v>0</v>
      </c>
      <c r="S17" s="187"/>
      <c r="T17" s="9"/>
      <c r="U17" s="17">
        <v>0</v>
      </c>
      <c r="V17" s="108">
        <f t="shared" si="3"/>
        <v>0</v>
      </c>
      <c r="W17" s="187"/>
      <c r="X17" s="9"/>
      <c r="Y17" s="17">
        <v>0</v>
      </c>
      <c r="Z17" s="111">
        <f t="shared" si="4"/>
        <v>0</v>
      </c>
      <c r="AA17" s="187"/>
      <c r="AB17" s="9"/>
      <c r="AC17" s="17">
        <v>0</v>
      </c>
      <c r="AD17" s="114">
        <f t="shared" si="5"/>
        <v>0</v>
      </c>
      <c r="AE17" s="187"/>
      <c r="AF17" s="9"/>
      <c r="AG17" s="158">
        <f t="shared" si="6"/>
        <v>0</v>
      </c>
      <c r="AH17" s="117">
        <f t="shared" si="7"/>
        <v>0</v>
      </c>
      <c r="AI17" s="187"/>
      <c r="AJ17" s="9"/>
      <c r="AK17" s="17">
        <v>0</v>
      </c>
      <c r="AL17" s="120">
        <f t="shared" si="8"/>
        <v>0</v>
      </c>
      <c r="AM17" s="187"/>
      <c r="AN17" s="9"/>
      <c r="AO17" s="17">
        <v>0</v>
      </c>
      <c r="AP17" s="123">
        <f t="shared" si="9"/>
        <v>0</v>
      </c>
      <c r="AQ17" s="187"/>
      <c r="AR17" s="9"/>
      <c r="AS17" s="17">
        <v>0</v>
      </c>
      <c r="AT17" s="125">
        <f t="shared" si="10"/>
        <v>0</v>
      </c>
      <c r="AU17" s="187"/>
      <c r="AV17" s="9"/>
      <c r="AW17" s="17">
        <v>0</v>
      </c>
      <c r="AX17" s="127">
        <f t="shared" si="11"/>
        <v>0</v>
      </c>
      <c r="AY17" s="187"/>
      <c r="AZ17" s="9"/>
      <c r="BA17" s="17">
        <v>0</v>
      </c>
      <c r="BB17" s="129">
        <f t="shared" si="12"/>
        <v>0</v>
      </c>
      <c r="BC17" s="187"/>
      <c r="BD17" s="9"/>
      <c r="BE17" s="17">
        <v>0</v>
      </c>
      <c r="BF17" s="132">
        <f t="shared" si="13"/>
        <v>0</v>
      </c>
      <c r="BG17" s="187"/>
      <c r="BH17" s="9"/>
      <c r="BI17" s="17">
        <v>0</v>
      </c>
      <c r="BJ17" s="134">
        <f t="shared" si="14"/>
        <v>0</v>
      </c>
      <c r="BK17" s="187"/>
      <c r="BL17" s="9"/>
      <c r="BM17" s="17">
        <v>0</v>
      </c>
      <c r="BN17" s="136">
        <f t="shared" si="15"/>
        <v>0</v>
      </c>
      <c r="BO17" s="187"/>
      <c r="BP17" s="9"/>
      <c r="BQ17" s="17">
        <v>0</v>
      </c>
      <c r="BR17" s="138">
        <f t="shared" si="16"/>
        <v>0</v>
      </c>
      <c r="BS17" s="187"/>
      <c r="BT17" s="9"/>
      <c r="BU17" s="17">
        <v>0</v>
      </c>
      <c r="BV17" s="140">
        <f t="shared" si="17"/>
        <v>0</v>
      </c>
      <c r="BW17" s="187"/>
      <c r="BX17" s="9"/>
      <c r="BY17" s="17">
        <v>0</v>
      </c>
      <c r="BZ17" s="142">
        <f t="shared" si="18"/>
        <v>0</v>
      </c>
      <c r="CA17" s="187"/>
      <c r="CB17" s="9"/>
      <c r="CC17" s="17">
        <v>0</v>
      </c>
      <c r="CD17" s="144">
        <f t="shared" si="19"/>
        <v>0</v>
      </c>
      <c r="CE17" s="187"/>
      <c r="CF17" s="9"/>
      <c r="CG17" s="17">
        <v>0</v>
      </c>
      <c r="CH17" s="146">
        <f t="shared" si="20"/>
        <v>0</v>
      </c>
      <c r="CI17" s="187"/>
      <c r="CJ17" s="9"/>
      <c r="CK17" s="17">
        <v>0</v>
      </c>
      <c r="CL17" s="148">
        <f t="shared" si="21"/>
        <v>0</v>
      </c>
      <c r="CM17" s="187"/>
      <c r="CN17" s="9"/>
      <c r="CO17" s="17">
        <v>0</v>
      </c>
      <c r="CP17" s="150">
        <f t="shared" si="22"/>
        <v>0</v>
      </c>
      <c r="CQ17" s="187"/>
      <c r="CR17" s="9"/>
      <c r="CS17" s="17">
        <v>0</v>
      </c>
      <c r="CT17" s="152">
        <f t="shared" si="23"/>
        <v>0</v>
      </c>
      <c r="CU17" s="187">
        <v>2</v>
      </c>
      <c r="CV17" s="9">
        <v>1</v>
      </c>
      <c r="CW17" s="17">
        <v>1</v>
      </c>
      <c r="CX17" s="154">
        <f t="shared" si="24"/>
        <v>246900.28</v>
      </c>
      <c r="CY17" s="156">
        <v>246900.28</v>
      </c>
      <c r="DA17" s="161"/>
      <c r="DB17" s="88"/>
    </row>
    <row r="18" spans="2:106" s="1" customFormat="1" ht="18.75" customHeight="1">
      <c r="C18" s="183"/>
      <c r="E18" s="92">
        <f>SUM(E6:E17)</f>
        <v>5028900.379999999</v>
      </c>
      <c r="F18" s="178"/>
      <c r="G18" s="188">
        <f>SUM(G6:G17)</f>
        <v>51</v>
      </c>
      <c r="H18" s="188">
        <f t="shared" ref="H18:I18" si="25">SUM(H6:H17)</f>
        <v>51</v>
      </c>
      <c r="I18" s="188">
        <f t="shared" si="25"/>
        <v>0</v>
      </c>
      <c r="J18" s="189">
        <f>SUM(J6:J17)</f>
        <v>21716997.32</v>
      </c>
      <c r="K18" s="190">
        <f>SUM(K6:K17)</f>
        <v>17</v>
      </c>
      <c r="L18" s="190">
        <f t="shared" ref="L18:M18" si="26">SUM(L6:L17)</f>
        <v>17</v>
      </c>
      <c r="M18" s="190">
        <f t="shared" si="26"/>
        <v>0</v>
      </c>
      <c r="N18" s="101">
        <f>SUM(N6:N17)</f>
        <v>5588303.959999999</v>
      </c>
      <c r="O18" s="190">
        <f>SUM(O6:O17)</f>
        <v>21</v>
      </c>
      <c r="P18" s="190">
        <f t="shared" ref="P18:Q18" si="27">SUM(P6:P17)</f>
        <v>21</v>
      </c>
      <c r="Q18" s="190">
        <f t="shared" si="27"/>
        <v>0</v>
      </c>
      <c r="R18" s="191">
        <f>SUM(R6:R17)</f>
        <v>6188903.6799999997</v>
      </c>
      <c r="S18" s="190">
        <f>SUM(S6:S17)</f>
        <v>17</v>
      </c>
      <c r="T18" s="190">
        <f t="shared" ref="T18:U18" si="28">SUM(T6:T17)</f>
        <v>17</v>
      </c>
      <c r="U18" s="190">
        <f t="shared" si="28"/>
        <v>0</v>
      </c>
      <c r="V18" s="192">
        <f>SUM(V6:V17)</f>
        <v>6023303.2199999988</v>
      </c>
      <c r="W18" s="190">
        <f>SUM(W6:W17)</f>
        <v>6</v>
      </c>
      <c r="X18" s="190">
        <f t="shared" ref="X18:Y18" si="29">SUM(X6:X17)</f>
        <v>6</v>
      </c>
      <c r="Y18" s="190">
        <f t="shared" si="29"/>
        <v>0</v>
      </c>
      <c r="Z18" s="193">
        <f>SUM(Z6:Z17)</f>
        <v>2600198.7599999998</v>
      </c>
      <c r="AA18" s="190">
        <f>SUM(AA6:AA17)</f>
        <v>7</v>
      </c>
      <c r="AB18" s="190">
        <f t="shared" ref="AB18:AC18" si="30">SUM(AB6:AB17)</f>
        <v>7</v>
      </c>
      <c r="AC18" s="190">
        <f t="shared" si="30"/>
        <v>0</v>
      </c>
      <c r="AD18" s="194">
        <f>SUM(AD6:AD17)</f>
        <v>2096699.7999999998</v>
      </c>
      <c r="AE18" s="190">
        <f>SUM(AE6:AE17)</f>
        <v>20</v>
      </c>
      <c r="AF18" s="190">
        <f t="shared" ref="AF18:AG18" si="31">SUM(AF6:AF17)</f>
        <v>20</v>
      </c>
      <c r="AG18" s="190">
        <f t="shared" si="31"/>
        <v>0</v>
      </c>
      <c r="AH18" s="195">
        <f>SUM(AH6:AH17)</f>
        <v>7010502.6199999992</v>
      </c>
      <c r="AI18" s="190">
        <f>SUM(AI6:AI17)</f>
        <v>20</v>
      </c>
      <c r="AJ18" s="190">
        <f t="shared" ref="AJ18:AK18" si="32">SUM(AJ6:AJ17)</f>
        <v>20</v>
      </c>
      <c r="AK18" s="190">
        <f t="shared" si="32"/>
        <v>0</v>
      </c>
      <c r="AL18" s="196">
        <f>SUM(AL6:AL17)</f>
        <v>7952202.5599999996</v>
      </c>
      <c r="AM18" s="190">
        <f>SUM(AM6:AM17)</f>
        <v>13</v>
      </c>
      <c r="AN18" s="190">
        <f t="shared" ref="AN18:AO18" si="33">SUM(AN6:AN17)</f>
        <v>13</v>
      </c>
      <c r="AO18" s="190">
        <f t="shared" si="33"/>
        <v>0</v>
      </c>
      <c r="AP18" s="197">
        <f>SUM(AP6:AP17)</f>
        <v>6924701.9800000004</v>
      </c>
      <c r="AQ18" s="190">
        <f>SUM(AQ6:AQ17)</f>
        <v>42</v>
      </c>
      <c r="AR18" s="190">
        <f t="shared" ref="AR18:AS18" si="34">SUM(AR6:AR17)</f>
        <v>42</v>
      </c>
      <c r="AS18" s="190">
        <f t="shared" si="34"/>
        <v>0</v>
      </c>
      <c r="AT18" s="198">
        <f>SUM(AT6:AT17)</f>
        <v>13080008.74</v>
      </c>
      <c r="AU18" s="190">
        <f>SUM(AU6:AU17)</f>
        <v>14</v>
      </c>
      <c r="AV18" s="190">
        <f t="shared" ref="AV18:AW18" si="35">SUM(AV6:AV17)</f>
        <v>14</v>
      </c>
      <c r="AW18" s="190">
        <f t="shared" si="35"/>
        <v>0</v>
      </c>
      <c r="AX18" s="199">
        <f>SUM(AX6:AX17)</f>
        <v>6227002.3200000003</v>
      </c>
      <c r="AY18" s="190">
        <f>SUM(AY6:AY17)</f>
        <v>3</v>
      </c>
      <c r="AZ18" s="190">
        <f t="shared" ref="AZ18:BA18" si="36">SUM(AZ6:AZ17)</f>
        <v>3</v>
      </c>
      <c r="BA18" s="190">
        <f t="shared" si="36"/>
        <v>0</v>
      </c>
      <c r="BB18" s="200">
        <f>SUM(BB6:BB17)</f>
        <v>1493700.08</v>
      </c>
      <c r="BC18" s="190">
        <f>SUM(BC6:BC17)</f>
        <v>4</v>
      </c>
      <c r="BD18" s="190">
        <f t="shared" ref="BD18:BE18" si="37">SUM(BD6:BD17)</f>
        <v>4</v>
      </c>
      <c r="BE18" s="190">
        <f t="shared" si="37"/>
        <v>0</v>
      </c>
      <c r="BF18" s="201">
        <f>SUM(BF6:BF17)</f>
        <v>1862199.64</v>
      </c>
      <c r="BG18" s="190">
        <f>SUM(BG6:BG17)</f>
        <v>14</v>
      </c>
      <c r="BH18" s="190">
        <f t="shared" ref="BH18:BI18" si="38">SUM(BH6:BH17)</f>
        <v>14</v>
      </c>
      <c r="BI18" s="190">
        <f t="shared" si="38"/>
        <v>0</v>
      </c>
      <c r="BJ18" s="202">
        <f>SUM(BJ6:BJ17)</f>
        <v>5891498.7800000003</v>
      </c>
      <c r="BK18" s="190">
        <f>SUM(BK6:BK17)</f>
        <v>1</v>
      </c>
      <c r="BL18" s="190">
        <f t="shared" ref="BL18:BM18" si="39">SUM(BL6:BL17)</f>
        <v>1</v>
      </c>
      <c r="BM18" s="190">
        <f t="shared" si="39"/>
        <v>0</v>
      </c>
      <c r="BN18" s="203">
        <f>SUM(BN6:BN17)</f>
        <v>368899.56</v>
      </c>
      <c r="BO18" s="190">
        <f>SUM(BO6:BO17)</f>
        <v>1</v>
      </c>
      <c r="BP18" s="190">
        <f t="shared" ref="BP18:BQ18" si="40">SUM(BP6:BP17)</f>
        <v>1</v>
      </c>
      <c r="BQ18" s="190">
        <f t="shared" si="40"/>
        <v>0</v>
      </c>
      <c r="BR18" s="204">
        <f>SUM(BR6:BR17)</f>
        <v>368899.56</v>
      </c>
      <c r="BS18" s="190">
        <f>SUM(BS6:BS17)</f>
        <v>5</v>
      </c>
      <c r="BT18" s="190">
        <f t="shared" ref="BT18:BU18" si="41">SUM(BT6:BT17)</f>
        <v>5</v>
      </c>
      <c r="BU18" s="190">
        <f t="shared" si="41"/>
        <v>0</v>
      </c>
      <c r="BV18" s="205">
        <f>SUM(BV6:BV17)</f>
        <v>1843297.8</v>
      </c>
      <c r="BW18" s="190">
        <f>SUM(BW6:BW17)</f>
        <v>1</v>
      </c>
      <c r="BX18" s="190">
        <f t="shared" ref="BX18:BY18" si="42">SUM(BX6:BX17)</f>
        <v>1</v>
      </c>
      <c r="BY18" s="190">
        <f t="shared" si="42"/>
        <v>0</v>
      </c>
      <c r="BZ18" s="206">
        <f>SUM(BZ6:BZ17)</f>
        <v>368499.56</v>
      </c>
      <c r="CA18" s="190">
        <f>SUM(CA6:CA17)</f>
        <v>6</v>
      </c>
      <c r="CB18" s="190">
        <f t="shared" ref="CB18:CC18" si="43">SUM(CB6:CB17)</f>
        <v>6</v>
      </c>
      <c r="CC18" s="190">
        <f t="shared" si="43"/>
        <v>0</v>
      </c>
      <c r="CD18" s="207">
        <f>SUM(CD6:CD17)</f>
        <v>3375601.56</v>
      </c>
      <c r="CE18" s="190">
        <f>SUM(CE6:CE17)</f>
        <v>7</v>
      </c>
      <c r="CF18" s="190">
        <f t="shared" ref="CF18:CG18" si="44">SUM(CF6:CF17)</f>
        <v>7</v>
      </c>
      <c r="CG18" s="190">
        <f t="shared" si="44"/>
        <v>0</v>
      </c>
      <c r="CH18" s="208">
        <v>3356399.72</v>
      </c>
      <c r="CI18" s="190">
        <f>SUM(CI6:CI17)</f>
        <v>15</v>
      </c>
      <c r="CJ18" s="190">
        <f t="shared" ref="CJ18:CK18" si="45">SUM(CJ6:CJ17)</f>
        <v>14</v>
      </c>
      <c r="CK18" s="190">
        <f t="shared" si="45"/>
        <v>1</v>
      </c>
      <c r="CL18" s="209">
        <f>SUM(CL6:CL17)</f>
        <v>6520398.7399999993</v>
      </c>
      <c r="CM18" s="190">
        <f>SUM(CM6:CM17)</f>
        <v>7</v>
      </c>
      <c r="CN18" s="190">
        <f t="shared" ref="CN18:CO18" si="46">SUM(CN6:CN17)</f>
        <v>6</v>
      </c>
      <c r="CO18" s="190">
        <f t="shared" si="46"/>
        <v>1</v>
      </c>
      <c r="CP18" s="210">
        <f>SUM(CP6:CP17)</f>
        <v>3375601.56</v>
      </c>
      <c r="CQ18" s="190">
        <f>SUM(CQ6:CQ17)</f>
        <v>6</v>
      </c>
      <c r="CR18" s="190">
        <f t="shared" ref="CR18:CS18" si="47">SUM(CR6:CR17)</f>
        <v>3</v>
      </c>
      <c r="CS18" s="190">
        <f t="shared" si="47"/>
        <v>3</v>
      </c>
      <c r="CT18" s="211">
        <f>SUM(CT6:CT17)</f>
        <v>1493200.08</v>
      </c>
      <c r="CU18" s="190">
        <f>SUM(CU6:CU17)</f>
        <v>3</v>
      </c>
      <c r="CV18" s="190">
        <f t="shared" ref="CV18:CW18" si="48">SUM(CV6:CV17)</f>
        <v>1</v>
      </c>
      <c r="CW18" s="190">
        <f t="shared" si="48"/>
        <v>2</v>
      </c>
      <c r="CX18" s="212">
        <f>SUM(CX6:CX17)</f>
        <v>246900.28</v>
      </c>
      <c r="CY18" s="175">
        <v>115973921.87999998</v>
      </c>
      <c r="DB18" s="87"/>
    </row>
    <row r="19" spans="2:106">
      <c r="I19" s="179" t="s">
        <v>110</v>
      </c>
      <c r="J19" s="93">
        <v>22910337</v>
      </c>
      <c r="M19" s="179" t="s">
        <v>110</v>
      </c>
      <c r="N19" s="93">
        <v>6052077</v>
      </c>
      <c r="Q19" s="179" t="s">
        <v>110</v>
      </c>
      <c r="R19" s="93">
        <v>10880061</v>
      </c>
      <c r="U19" s="179" t="s">
        <v>110</v>
      </c>
      <c r="V19" s="93">
        <v>6488953</v>
      </c>
      <c r="Y19" s="179" t="s">
        <v>110</v>
      </c>
      <c r="Z19" s="93">
        <v>2763562</v>
      </c>
      <c r="AC19" s="179" t="s">
        <v>110</v>
      </c>
      <c r="AD19" s="93">
        <v>2285539</v>
      </c>
      <c r="AG19" s="179" t="s">
        <v>110</v>
      </c>
      <c r="AH19" s="93">
        <v>7829587</v>
      </c>
      <c r="AK19" s="179" t="s">
        <v>110</v>
      </c>
      <c r="AL19" s="93">
        <v>9875144</v>
      </c>
      <c r="AO19" s="179" t="s">
        <v>110</v>
      </c>
      <c r="AP19" s="213">
        <v>7680740</v>
      </c>
      <c r="AS19" s="179" t="s">
        <v>110</v>
      </c>
      <c r="AT19" s="93">
        <v>16394103</v>
      </c>
      <c r="AW19" s="179" t="s">
        <v>110</v>
      </c>
      <c r="AX19" s="93">
        <v>6612394</v>
      </c>
      <c r="BA19" s="179" t="s">
        <v>110</v>
      </c>
      <c r="BB19" s="93">
        <v>1576375</v>
      </c>
      <c r="BE19" s="179" t="s">
        <v>110</v>
      </c>
      <c r="BF19" s="93">
        <v>2166698</v>
      </c>
      <c r="BI19" s="179" t="s">
        <v>110</v>
      </c>
      <c r="BJ19" s="93">
        <v>6270894</v>
      </c>
      <c r="BM19" s="179" t="s">
        <v>110</v>
      </c>
      <c r="BN19" s="93">
        <v>395729</v>
      </c>
      <c r="BQ19" s="179" t="s">
        <v>110</v>
      </c>
      <c r="BR19" s="93">
        <v>395729</v>
      </c>
      <c r="BU19" s="179" t="s">
        <v>110</v>
      </c>
      <c r="BV19" s="93">
        <v>1978645</v>
      </c>
      <c r="BY19" s="179" t="s">
        <v>110</v>
      </c>
      <c r="BZ19" s="93">
        <v>395729</v>
      </c>
      <c r="CC19" s="179" t="s">
        <v>110</v>
      </c>
      <c r="CD19" s="93">
        <v>6110906</v>
      </c>
      <c r="CG19" s="179" t="s">
        <v>110</v>
      </c>
      <c r="CH19" s="93">
        <v>3548479</v>
      </c>
      <c r="CK19" s="179" t="s">
        <v>110</v>
      </c>
      <c r="CL19" s="93">
        <v>6657163</v>
      </c>
      <c r="CO19" s="179" t="s">
        <v>110</v>
      </c>
      <c r="CP19" s="93">
        <v>3904675</v>
      </c>
      <c r="CS19" s="179" t="s">
        <v>110</v>
      </c>
      <c r="CT19" s="93">
        <v>1605203</v>
      </c>
      <c r="CW19" s="179" t="s">
        <v>110</v>
      </c>
      <c r="CX19" s="93">
        <v>331992</v>
      </c>
      <c r="CY19" s="92">
        <v>135110714</v>
      </c>
      <c r="DB19" s="88"/>
    </row>
    <row r="20" spans="2:106" s="2" customFormat="1">
      <c r="C20" s="185"/>
      <c r="E20" s="94"/>
      <c r="F20" s="180"/>
      <c r="G20" s="180"/>
      <c r="H20" s="180"/>
      <c r="I20" s="180" t="s">
        <v>111</v>
      </c>
      <c r="J20" s="98">
        <f>J19-J18</f>
        <v>1193339.6799999997</v>
      </c>
      <c r="K20" s="180"/>
      <c r="L20" s="180"/>
      <c r="M20" s="180" t="s">
        <v>111</v>
      </c>
      <c r="N20" s="98">
        <f>N19-N18</f>
        <v>463773.04000000097</v>
      </c>
      <c r="O20" s="180"/>
      <c r="P20" s="180"/>
      <c r="Q20" s="180" t="s">
        <v>111</v>
      </c>
      <c r="R20" s="98">
        <f>R19-R18</f>
        <v>4691157.32</v>
      </c>
      <c r="S20" s="180"/>
      <c r="T20" s="180"/>
      <c r="U20" s="180" t="s">
        <v>111</v>
      </c>
      <c r="V20" s="98">
        <f>V19-V18</f>
        <v>465649.78000000119</v>
      </c>
      <c r="W20" s="180"/>
      <c r="X20" s="180"/>
      <c r="Y20" s="180" t="s">
        <v>111</v>
      </c>
      <c r="Z20" s="98">
        <f>Z19-Z18</f>
        <v>163363.24000000022</v>
      </c>
      <c r="AA20" s="180"/>
      <c r="AB20" s="180"/>
      <c r="AC20" s="180" t="s">
        <v>111</v>
      </c>
      <c r="AD20" s="98">
        <f>AD19-AD18</f>
        <v>188839.20000000019</v>
      </c>
      <c r="AE20" s="180"/>
      <c r="AF20" s="180"/>
      <c r="AG20" s="180" t="s">
        <v>111</v>
      </c>
      <c r="AH20" s="98">
        <f>AH19-AH18</f>
        <v>819084.38000000082</v>
      </c>
      <c r="AI20" s="180"/>
      <c r="AJ20" s="180"/>
      <c r="AK20" s="180" t="s">
        <v>111</v>
      </c>
      <c r="AL20" s="98">
        <f>AL19-AL18</f>
        <v>1922941.4400000004</v>
      </c>
      <c r="AM20" s="180"/>
      <c r="AN20" s="180"/>
      <c r="AO20" s="180" t="s">
        <v>111</v>
      </c>
      <c r="AP20" s="122">
        <f>AP19-AP18</f>
        <v>756038.01999999955</v>
      </c>
      <c r="AQ20" s="180"/>
      <c r="AR20" s="180"/>
      <c r="AS20" s="180" t="s">
        <v>111</v>
      </c>
      <c r="AT20" s="98">
        <f>AT19-AT18</f>
        <v>3314094.26</v>
      </c>
      <c r="AU20" s="180"/>
      <c r="AV20" s="180"/>
      <c r="AW20" s="180" t="s">
        <v>111</v>
      </c>
      <c r="AX20" s="98">
        <f>AX19-AX18</f>
        <v>385391.6799999997</v>
      </c>
      <c r="AY20" s="180"/>
      <c r="AZ20" s="180"/>
      <c r="BA20" s="180" t="s">
        <v>111</v>
      </c>
      <c r="BB20" s="98">
        <f>BB19-BB18</f>
        <v>82674.919999999925</v>
      </c>
      <c r="BC20" s="180"/>
      <c r="BD20" s="180"/>
      <c r="BE20" s="180" t="s">
        <v>111</v>
      </c>
      <c r="BF20" s="98">
        <f>BF19-BF18</f>
        <v>304498.3600000001</v>
      </c>
      <c r="BG20" s="180"/>
      <c r="BH20" s="180"/>
      <c r="BI20" s="180" t="s">
        <v>111</v>
      </c>
      <c r="BJ20" s="98">
        <f>BJ19-BJ18</f>
        <v>379395.21999999974</v>
      </c>
      <c r="BK20" s="180"/>
      <c r="BL20" s="180"/>
      <c r="BM20" s="180" t="s">
        <v>111</v>
      </c>
      <c r="BN20" s="98">
        <f>BN19-BN18</f>
        <v>26829.440000000002</v>
      </c>
      <c r="BO20" s="180"/>
      <c r="BP20" s="180"/>
      <c r="BQ20" s="180" t="s">
        <v>111</v>
      </c>
      <c r="BR20" s="98">
        <f>BR19-BR18</f>
        <v>26829.440000000002</v>
      </c>
      <c r="BS20" s="180"/>
      <c r="BT20" s="180"/>
      <c r="BU20" s="180" t="s">
        <v>111</v>
      </c>
      <c r="BV20" s="98">
        <f>BV19-BV18</f>
        <v>135347.19999999995</v>
      </c>
      <c r="BW20" s="180"/>
      <c r="BX20" s="180"/>
      <c r="BY20" s="180" t="s">
        <v>111</v>
      </c>
      <c r="BZ20" s="98">
        <f>BZ19-BZ18</f>
        <v>27229.440000000002</v>
      </c>
      <c r="CA20" s="180"/>
      <c r="CB20" s="180"/>
      <c r="CC20" s="180" t="s">
        <v>111</v>
      </c>
      <c r="CD20" s="98">
        <f>CD19-CD18</f>
        <v>2735304.44</v>
      </c>
      <c r="CE20" s="180"/>
      <c r="CF20" s="180"/>
      <c r="CG20" s="180" t="s">
        <v>111</v>
      </c>
      <c r="CH20" s="98">
        <f>CH19-CH18</f>
        <v>192079.2799999998</v>
      </c>
      <c r="CI20" s="180"/>
      <c r="CJ20" s="180"/>
      <c r="CK20" s="180" t="s">
        <v>111</v>
      </c>
      <c r="CL20" s="98">
        <f>CL19-CL18</f>
        <v>136764.26000000071</v>
      </c>
      <c r="CM20" s="180"/>
      <c r="CN20" s="180"/>
      <c r="CO20" s="180" t="s">
        <v>111</v>
      </c>
      <c r="CP20" s="98">
        <f>CP19-CP18</f>
        <v>529073.43999999994</v>
      </c>
      <c r="CQ20" s="180"/>
      <c r="CR20" s="180"/>
      <c r="CS20" s="180" t="s">
        <v>111</v>
      </c>
      <c r="CT20" s="98">
        <f>CT19-CT18</f>
        <v>112002.91999999993</v>
      </c>
      <c r="CU20" s="180"/>
      <c r="CV20" s="180"/>
      <c r="CW20" s="180" t="s">
        <v>111</v>
      </c>
      <c r="CX20" s="98">
        <f>CX19-CX18</f>
        <v>85091.72</v>
      </c>
      <c r="CY20" s="92">
        <v>19136792.120000005</v>
      </c>
      <c r="DB20" s="162"/>
    </row>
    <row r="21" spans="2:106">
      <c r="DA21" s="159"/>
    </row>
    <row r="22" spans="2:106">
      <c r="CK22" s="160"/>
      <c r="CO22" s="261"/>
      <c r="CS22" s="261"/>
      <c r="CW22" s="261"/>
      <c r="DA22" s="160"/>
    </row>
    <row r="23" spans="2:106">
      <c r="DB23" s="88"/>
    </row>
    <row r="24" spans="2:106">
      <c r="K24" s="93"/>
      <c r="L24" s="93"/>
      <c r="M24" s="93"/>
      <c r="O24" s="93"/>
      <c r="P24" s="93"/>
      <c r="Q24" s="93"/>
      <c r="S24" s="93"/>
      <c r="T24" s="93"/>
      <c r="U24" s="93"/>
      <c r="W24" s="93"/>
      <c r="X24" s="93"/>
      <c r="Y24" s="93"/>
      <c r="AA24" s="93"/>
      <c r="AB24" s="93"/>
      <c r="AC24" s="93"/>
      <c r="AE24" s="93"/>
      <c r="AF24" s="93"/>
      <c r="AG24" s="93"/>
      <c r="AI24" s="93"/>
      <c r="AJ24" s="93"/>
      <c r="AK24" s="93"/>
      <c r="AM24" s="93"/>
      <c r="AN24" s="93"/>
      <c r="AO24" s="93"/>
      <c r="AQ24" s="93"/>
      <c r="AR24" s="93"/>
      <c r="AS24" s="93"/>
      <c r="AU24" s="93"/>
      <c r="AV24" s="93"/>
      <c r="AW24" s="93"/>
      <c r="AY24" s="93"/>
      <c r="AZ24" s="93"/>
      <c r="BA24" s="93"/>
      <c r="BC24" s="93"/>
      <c r="BD24" s="93"/>
      <c r="BE24" s="93"/>
      <c r="BG24" s="93"/>
      <c r="BH24" s="93"/>
      <c r="BI24" s="93"/>
      <c r="BK24" s="93"/>
      <c r="BL24" s="93"/>
      <c r="BM24" s="93"/>
      <c r="BO24" s="93"/>
      <c r="BP24" s="93"/>
      <c r="BQ24" s="93"/>
      <c r="BS24" s="93"/>
      <c r="BT24" s="93"/>
      <c r="BU24" s="93"/>
      <c r="BW24" s="93"/>
      <c r="BX24" s="93"/>
      <c r="BY24" s="93"/>
      <c r="CA24" s="93"/>
      <c r="CB24" s="93"/>
      <c r="CC24" s="93"/>
      <c r="CE24" s="93"/>
      <c r="CF24" s="93"/>
      <c r="CG24" s="93"/>
      <c r="CI24" s="93"/>
      <c r="CJ24" s="93"/>
      <c r="CK24" s="93"/>
      <c r="CM24" s="93"/>
      <c r="CN24" s="93"/>
      <c r="CO24" s="93"/>
      <c r="CQ24" s="93"/>
      <c r="CR24" s="93"/>
      <c r="CS24" s="93"/>
      <c r="CU24" s="93"/>
      <c r="CV24" s="93"/>
      <c r="CW24" s="93"/>
    </row>
    <row r="26" spans="2:106">
      <c r="K26" s="93"/>
      <c r="DA26" s="88"/>
    </row>
  </sheetData>
  <conditionalFormatting sqref="F3:AD3">
    <cfRule type="cellIs" dxfId="170" priority="162" operator="equal">
      <formula>0</formula>
    </cfRule>
  </conditionalFormatting>
  <conditionalFormatting sqref="AE3:AH3">
    <cfRule type="cellIs" dxfId="169" priority="155" operator="equal">
      <formula>0</formula>
    </cfRule>
  </conditionalFormatting>
  <conditionalFormatting sqref="AI3:AL3">
    <cfRule type="cellIs" dxfId="168" priority="150" operator="equal">
      <formula>0</formula>
    </cfRule>
  </conditionalFormatting>
  <conditionalFormatting sqref="AM3:AP3">
    <cfRule type="cellIs" dxfId="167" priority="143" operator="equal">
      <formula>0</formula>
    </cfRule>
  </conditionalFormatting>
  <conditionalFormatting sqref="AQ3:AT3">
    <cfRule type="cellIs" dxfId="166" priority="136" operator="equal">
      <formula>0</formula>
    </cfRule>
  </conditionalFormatting>
  <conditionalFormatting sqref="AU3:AX3">
    <cfRule type="cellIs" dxfId="165" priority="129" operator="equal">
      <formula>0</formula>
    </cfRule>
  </conditionalFormatting>
  <conditionalFormatting sqref="AY3:BB3">
    <cfRule type="cellIs" dxfId="164" priority="120" operator="equal">
      <formula>0</formula>
    </cfRule>
  </conditionalFormatting>
  <conditionalFormatting sqref="BC3:BF3">
    <cfRule type="cellIs" dxfId="163" priority="111" operator="equal">
      <formula>0</formula>
    </cfRule>
  </conditionalFormatting>
  <conditionalFormatting sqref="BG3:BJ3">
    <cfRule type="cellIs" dxfId="162" priority="102" operator="equal">
      <formula>0</formula>
    </cfRule>
  </conditionalFormatting>
  <conditionalFormatting sqref="BK3:BN3">
    <cfRule type="cellIs" dxfId="161" priority="93" operator="equal">
      <formula>0</formula>
    </cfRule>
  </conditionalFormatting>
  <conditionalFormatting sqref="BO3:BR3">
    <cfRule type="cellIs" dxfId="160" priority="84" operator="equal">
      <formula>0</formula>
    </cfRule>
  </conditionalFormatting>
  <conditionalFormatting sqref="BS3:BV3">
    <cfRule type="cellIs" dxfId="159" priority="75" operator="equal">
      <formula>0</formula>
    </cfRule>
  </conditionalFormatting>
  <conditionalFormatting sqref="BW3:BZ3">
    <cfRule type="cellIs" dxfId="158" priority="66" operator="equal">
      <formula>0</formula>
    </cfRule>
  </conditionalFormatting>
  <conditionalFormatting sqref="CA3:CD3">
    <cfRule type="cellIs" dxfId="157" priority="57" operator="equal">
      <formula>0</formula>
    </cfRule>
  </conditionalFormatting>
  <conditionalFormatting sqref="CE3:CH3">
    <cfRule type="cellIs" dxfId="156" priority="48" operator="equal">
      <formula>0</formula>
    </cfRule>
  </conditionalFormatting>
  <conditionalFormatting sqref="CI3:CL3">
    <cfRule type="cellIs" dxfId="155" priority="39" operator="equal">
      <formula>0</formula>
    </cfRule>
  </conditionalFormatting>
  <conditionalFormatting sqref="CM3:CP3">
    <cfRule type="cellIs" dxfId="154" priority="30" operator="equal">
      <formula>0</formula>
    </cfRule>
  </conditionalFormatting>
  <conditionalFormatting sqref="CQ3:CT3">
    <cfRule type="cellIs" dxfId="153" priority="21" operator="equal">
      <formula>0</formula>
    </cfRule>
  </conditionalFormatting>
  <conditionalFormatting sqref="CU3:CX3">
    <cfRule type="cellIs" dxfId="152" priority="13" operator="equal">
      <formula>0</formula>
    </cfRule>
  </conditionalFormatting>
  <conditionalFormatting sqref="CY3">
    <cfRule type="cellIs" dxfId="151" priority="5" operator="equal">
      <formula>0</formula>
    </cfRule>
  </conditionalFormatting>
  <conditionalFormatting sqref="K4">
    <cfRule type="cellIs" dxfId="150" priority="164" operator="equal">
      <formula>0</formula>
    </cfRule>
  </conditionalFormatting>
  <conditionalFormatting sqref="O4">
    <cfRule type="cellIs" dxfId="149" priority="163" operator="equal">
      <formula>0</formula>
    </cfRule>
  </conditionalFormatting>
  <conditionalFormatting sqref="S4:T4">
    <cfRule type="cellIs" dxfId="148" priority="161" operator="equal">
      <formula>0</formula>
    </cfRule>
  </conditionalFormatting>
  <conditionalFormatting sqref="W4">
    <cfRule type="cellIs" dxfId="147" priority="160" operator="equal">
      <formula>0</formula>
    </cfRule>
  </conditionalFormatting>
  <conditionalFormatting sqref="AA4">
    <cfRule type="cellIs" dxfId="146" priority="159" operator="equal">
      <formula>0</formula>
    </cfRule>
  </conditionalFormatting>
  <conditionalFormatting sqref="AE4:AF4">
    <cfRule type="cellIs" dxfId="145" priority="154" operator="equal">
      <formula>0</formula>
    </cfRule>
  </conditionalFormatting>
  <conditionalFormatting sqref="AI4">
    <cfRule type="cellIs" dxfId="144" priority="147" operator="equal">
      <formula>0</formula>
    </cfRule>
    <cfRule type="cellIs" dxfId="143" priority="148" operator="equal">
      <formula>0</formula>
    </cfRule>
  </conditionalFormatting>
  <conditionalFormatting sqref="AJ4">
    <cfRule type="cellIs" dxfId="142" priority="149" operator="equal">
      <formula>0</formula>
    </cfRule>
  </conditionalFormatting>
  <conditionalFormatting sqref="AM4">
    <cfRule type="cellIs" dxfId="141" priority="140" operator="equal">
      <formula>0</formula>
    </cfRule>
    <cfRule type="cellIs" dxfId="140" priority="141" operator="equal">
      <formula>0</formula>
    </cfRule>
  </conditionalFormatting>
  <conditionalFormatting sqref="AN4">
    <cfRule type="cellIs" dxfId="139" priority="142" operator="equal">
      <formula>0</formula>
    </cfRule>
  </conditionalFormatting>
  <conditionalFormatting sqref="AQ4:AT4">
    <cfRule type="cellIs" dxfId="138" priority="134" operator="equal">
      <formula>0</formula>
    </cfRule>
    <cfRule type="cellIs" dxfId="137" priority="135" operator="equal">
      <formula>0</formula>
    </cfRule>
  </conditionalFormatting>
  <conditionalFormatting sqref="AU4">
    <cfRule type="cellIs" dxfId="136" priority="124" operator="equal">
      <formula>0</formula>
    </cfRule>
    <cfRule type="cellIs" dxfId="135" priority="125" operator="equal">
      <formula>0</formula>
    </cfRule>
  </conditionalFormatting>
  <conditionalFormatting sqref="AV4:AX4">
    <cfRule type="cellIs" dxfId="134" priority="127" operator="equal">
      <formula>0</formula>
    </cfRule>
    <cfRule type="cellIs" dxfId="133" priority="128" operator="equal">
      <formula>0</formula>
    </cfRule>
  </conditionalFormatting>
  <conditionalFormatting sqref="AY4">
    <cfRule type="cellIs" dxfId="132" priority="115" operator="equal">
      <formula>0</formula>
    </cfRule>
    <cfRule type="cellIs" dxfId="131" priority="116" operator="equal">
      <formula>0</formula>
    </cfRule>
  </conditionalFormatting>
  <conditionalFormatting sqref="AZ4:BB4">
    <cfRule type="cellIs" dxfId="130" priority="118" operator="equal">
      <formula>0</formula>
    </cfRule>
    <cfRule type="cellIs" dxfId="129" priority="119" operator="equal">
      <formula>0</formula>
    </cfRule>
  </conditionalFormatting>
  <conditionalFormatting sqref="BC4">
    <cfRule type="cellIs" dxfId="128" priority="106" operator="equal">
      <formula>0</formula>
    </cfRule>
    <cfRule type="cellIs" dxfId="127" priority="107" operator="equal">
      <formula>0</formula>
    </cfRule>
  </conditionalFormatting>
  <conditionalFormatting sqref="BD4:BF4">
    <cfRule type="cellIs" dxfId="126" priority="109" operator="equal">
      <formula>0</formula>
    </cfRule>
    <cfRule type="cellIs" dxfId="125" priority="110" operator="equal">
      <formula>0</formula>
    </cfRule>
  </conditionalFormatting>
  <conditionalFormatting sqref="BG4">
    <cfRule type="cellIs" dxfId="124" priority="97" operator="equal">
      <formula>0</formula>
    </cfRule>
    <cfRule type="cellIs" dxfId="123" priority="98" operator="equal">
      <formula>0</formula>
    </cfRule>
  </conditionalFormatting>
  <conditionalFormatting sqref="BH4:BJ4">
    <cfRule type="cellIs" dxfId="122" priority="100" operator="equal">
      <formula>0</formula>
    </cfRule>
    <cfRule type="cellIs" dxfId="121" priority="101" operator="equal">
      <formula>0</formula>
    </cfRule>
  </conditionalFormatting>
  <conditionalFormatting sqref="BK4">
    <cfRule type="cellIs" dxfId="120" priority="88" operator="equal">
      <formula>0</formula>
    </cfRule>
    <cfRule type="cellIs" dxfId="119" priority="89" operator="equal">
      <formula>0</formula>
    </cfRule>
  </conditionalFormatting>
  <conditionalFormatting sqref="BL4:BN4">
    <cfRule type="cellIs" dxfId="118" priority="91" operator="equal">
      <formula>0</formula>
    </cfRule>
    <cfRule type="cellIs" dxfId="117" priority="92" operator="equal">
      <formula>0</formula>
    </cfRule>
  </conditionalFormatting>
  <conditionalFormatting sqref="BO4">
    <cfRule type="cellIs" dxfId="116" priority="79" operator="equal">
      <formula>0</formula>
    </cfRule>
    <cfRule type="cellIs" dxfId="115" priority="80" operator="equal">
      <formula>0</formula>
    </cfRule>
  </conditionalFormatting>
  <conditionalFormatting sqref="BP4:BR4">
    <cfRule type="cellIs" dxfId="114" priority="82" operator="equal">
      <formula>0</formula>
    </cfRule>
    <cfRule type="cellIs" dxfId="113" priority="83" operator="equal">
      <formula>0</formula>
    </cfRule>
  </conditionalFormatting>
  <conditionalFormatting sqref="BS4">
    <cfRule type="cellIs" dxfId="112" priority="70" operator="equal">
      <formula>0</formula>
    </cfRule>
    <cfRule type="cellIs" dxfId="111" priority="71" operator="equal">
      <formula>0</formula>
    </cfRule>
  </conditionalFormatting>
  <conditionalFormatting sqref="BT4:BV4">
    <cfRule type="cellIs" dxfId="110" priority="73" operator="equal">
      <formula>0</formula>
    </cfRule>
    <cfRule type="cellIs" dxfId="109" priority="74" operator="equal">
      <formula>0</formula>
    </cfRule>
  </conditionalFormatting>
  <conditionalFormatting sqref="BW4">
    <cfRule type="cellIs" dxfId="108" priority="61" operator="equal">
      <formula>0</formula>
    </cfRule>
    <cfRule type="cellIs" dxfId="107" priority="62" operator="equal">
      <formula>0</formula>
    </cfRule>
  </conditionalFormatting>
  <conditionalFormatting sqref="BX4:BZ4">
    <cfRule type="cellIs" dxfId="106" priority="64" operator="equal">
      <formula>0</formula>
    </cfRule>
    <cfRule type="cellIs" dxfId="105" priority="65" operator="equal">
      <formula>0</formula>
    </cfRule>
  </conditionalFormatting>
  <conditionalFormatting sqref="CA4">
    <cfRule type="cellIs" dxfId="104" priority="52" operator="equal">
      <formula>0</formula>
    </cfRule>
    <cfRule type="cellIs" dxfId="103" priority="53" operator="equal">
      <formula>0</formula>
    </cfRule>
  </conditionalFormatting>
  <conditionalFormatting sqref="CB4:CD4">
    <cfRule type="cellIs" dxfId="102" priority="55" operator="equal">
      <formula>0</formula>
    </cfRule>
    <cfRule type="cellIs" dxfId="101" priority="56" operator="equal">
      <formula>0</formula>
    </cfRule>
  </conditionalFormatting>
  <conditionalFormatting sqref="CE4">
    <cfRule type="cellIs" dxfId="100" priority="43" operator="equal">
      <formula>0</formula>
    </cfRule>
    <cfRule type="cellIs" dxfId="99" priority="44" operator="equal">
      <formula>0</formula>
    </cfRule>
  </conditionalFormatting>
  <conditionalFormatting sqref="CF4:CH4">
    <cfRule type="cellIs" dxfId="98" priority="46" operator="equal">
      <formula>0</formula>
    </cfRule>
    <cfRule type="cellIs" dxfId="97" priority="47" operator="equal">
      <formula>0</formula>
    </cfRule>
  </conditionalFormatting>
  <conditionalFormatting sqref="CI4">
    <cfRule type="cellIs" dxfId="96" priority="34" operator="equal">
      <formula>0</formula>
    </cfRule>
    <cfRule type="cellIs" dxfId="95" priority="35" operator="equal">
      <formula>0</formula>
    </cfRule>
  </conditionalFormatting>
  <conditionalFormatting sqref="CJ4:CL4">
    <cfRule type="cellIs" dxfId="94" priority="37" operator="equal">
      <formula>0</formula>
    </cfRule>
    <cfRule type="cellIs" dxfId="93" priority="38" operator="equal">
      <formula>0</formula>
    </cfRule>
  </conditionalFormatting>
  <conditionalFormatting sqref="CM4">
    <cfRule type="cellIs" dxfId="92" priority="25" operator="equal">
      <formula>0</formula>
    </cfRule>
    <cfRule type="cellIs" dxfId="91" priority="26" operator="equal">
      <formula>0</formula>
    </cfRule>
  </conditionalFormatting>
  <conditionalFormatting sqref="CN4:CP4">
    <cfRule type="cellIs" dxfId="90" priority="28" operator="equal">
      <formula>0</formula>
    </cfRule>
    <cfRule type="cellIs" dxfId="89" priority="29" operator="equal">
      <formula>0</formula>
    </cfRule>
  </conditionalFormatting>
  <conditionalFormatting sqref="CQ4">
    <cfRule type="cellIs" dxfId="88" priority="16" operator="equal">
      <formula>0</formula>
    </cfRule>
    <cfRule type="cellIs" dxfId="87" priority="17" operator="equal">
      <formula>0</formula>
    </cfRule>
  </conditionalFormatting>
  <conditionalFormatting sqref="CR4:CT4">
    <cfRule type="cellIs" dxfId="86" priority="19" operator="equal">
      <formula>0</formula>
    </cfRule>
    <cfRule type="cellIs" dxfId="85" priority="20" operator="equal">
      <formula>0</formula>
    </cfRule>
  </conditionalFormatting>
  <conditionalFormatting sqref="CU4">
    <cfRule type="cellIs" dxfId="84" priority="9" operator="equal">
      <formula>0</formula>
    </cfRule>
    <cfRule type="cellIs" dxfId="83" priority="10" operator="equal">
      <formula>0</formula>
    </cfRule>
  </conditionalFormatting>
  <conditionalFormatting sqref="CV4:CX4">
    <cfRule type="cellIs" dxfId="82" priority="11" operator="equal">
      <formula>0</formula>
    </cfRule>
    <cfRule type="cellIs" dxfId="81" priority="12" operator="equal">
      <formula>0</formula>
    </cfRule>
  </conditionalFormatting>
  <conditionalFormatting sqref="CY4">
    <cfRule type="cellIs" dxfId="80" priority="3" operator="equal">
      <formula>0</formula>
    </cfRule>
    <cfRule type="cellIs" dxfId="79" priority="4" operator="equal">
      <formula>0</formula>
    </cfRule>
  </conditionalFormatting>
  <conditionalFormatting sqref="AT19">
    <cfRule type="cellIs" dxfId="78" priority="133" operator="equal">
      <formula>0</formula>
    </cfRule>
  </conditionalFormatting>
  <conditionalFormatting sqref="AX19">
    <cfRule type="cellIs" dxfId="77" priority="126" operator="equal">
      <formula>0</formula>
    </cfRule>
  </conditionalFormatting>
  <conditionalFormatting sqref="BB19">
    <cfRule type="cellIs" dxfId="76" priority="117" operator="equal">
      <formula>0</formula>
    </cfRule>
  </conditionalFormatting>
  <conditionalFormatting sqref="BF19">
    <cfRule type="cellIs" dxfId="75" priority="108" operator="equal">
      <formula>0</formula>
    </cfRule>
  </conditionalFormatting>
  <conditionalFormatting sqref="BJ19">
    <cfRule type="cellIs" dxfId="74" priority="99" operator="equal">
      <formula>0</formula>
    </cfRule>
  </conditionalFormatting>
  <conditionalFormatting sqref="BN19">
    <cfRule type="cellIs" dxfId="73" priority="90" operator="equal">
      <formula>0</formula>
    </cfRule>
  </conditionalFormatting>
  <conditionalFormatting sqref="BR19">
    <cfRule type="cellIs" dxfId="72" priority="81" operator="equal">
      <formula>0</formula>
    </cfRule>
  </conditionalFormatting>
  <conditionalFormatting sqref="BV19">
    <cfRule type="cellIs" dxfId="71" priority="72" operator="equal">
      <formula>0</formula>
    </cfRule>
  </conditionalFormatting>
  <conditionalFormatting sqref="BZ19">
    <cfRule type="cellIs" dxfId="70" priority="63" operator="equal">
      <formula>0</formula>
    </cfRule>
  </conditionalFormatting>
  <conditionalFormatting sqref="CD19">
    <cfRule type="cellIs" dxfId="69" priority="54" operator="equal">
      <formula>0</formula>
    </cfRule>
  </conditionalFormatting>
  <conditionalFormatting sqref="CH19">
    <cfRule type="cellIs" dxfId="68" priority="45" operator="equal">
      <formula>0</formula>
    </cfRule>
  </conditionalFormatting>
  <conditionalFormatting sqref="CL19">
    <cfRule type="cellIs" dxfId="67" priority="36" operator="equal">
      <formula>0</formula>
    </cfRule>
  </conditionalFormatting>
  <conditionalFormatting sqref="CP19">
    <cfRule type="cellIs" dxfId="66" priority="27" operator="equal">
      <formula>0</formula>
    </cfRule>
  </conditionalFormatting>
  <conditionalFormatting sqref="CT19">
    <cfRule type="cellIs" dxfId="65" priority="18" operator="equal">
      <formula>0</formula>
    </cfRule>
  </conditionalFormatting>
  <conditionalFormatting sqref="CX19">
    <cfRule type="cellIs" dxfId="64" priority="7" operator="equal">
      <formula>0</formula>
    </cfRule>
  </conditionalFormatting>
  <conditionalFormatting sqref="C6:C17">
    <cfRule type="duplicateValues" dxfId="63" priority="171"/>
  </conditionalFormatting>
  <conditionalFormatting sqref="M19:M20">
    <cfRule type="cellIs" dxfId="62" priority="169" operator="equal">
      <formula>0</formula>
    </cfRule>
  </conditionalFormatting>
  <conditionalFormatting sqref="Q19:Q20">
    <cfRule type="cellIs" dxfId="61" priority="168" operator="equal">
      <formula>0</formula>
    </cfRule>
  </conditionalFormatting>
  <conditionalFormatting sqref="U19:U20">
    <cfRule type="cellIs" dxfId="60" priority="167" operator="equal">
      <formula>0</formula>
    </cfRule>
  </conditionalFormatting>
  <conditionalFormatting sqref="Y19:Y20">
    <cfRule type="cellIs" dxfId="59" priority="166" operator="equal">
      <formula>0</formula>
    </cfRule>
  </conditionalFormatting>
  <conditionalFormatting sqref="AA6:AA17">
    <cfRule type="cellIs" dxfId="58" priority="170" operator="equal">
      <formula>0</formula>
    </cfRule>
  </conditionalFormatting>
  <conditionalFormatting sqref="AC19:AC20">
    <cfRule type="cellIs" dxfId="57" priority="165" operator="equal">
      <formula>0</formula>
    </cfRule>
  </conditionalFormatting>
  <conditionalFormatting sqref="AE6:AE17">
    <cfRule type="cellIs" dxfId="56" priority="157" operator="equal">
      <formula>0</formula>
    </cfRule>
  </conditionalFormatting>
  <conditionalFormatting sqref="AG19:AG20">
    <cfRule type="cellIs" dxfId="55" priority="156" operator="equal">
      <formula>0</formula>
    </cfRule>
  </conditionalFormatting>
  <conditionalFormatting sqref="AI6:AI17">
    <cfRule type="cellIs" dxfId="54" priority="152" operator="equal">
      <formula>0</formula>
    </cfRule>
  </conditionalFormatting>
  <conditionalFormatting sqref="AK19:AK20">
    <cfRule type="cellIs" dxfId="53" priority="151" operator="equal">
      <formula>0</formula>
    </cfRule>
  </conditionalFormatting>
  <conditionalFormatting sqref="AM6:AM17">
    <cfRule type="cellIs" dxfId="52" priority="145" operator="equal">
      <formula>0</formula>
    </cfRule>
  </conditionalFormatting>
  <conditionalFormatting sqref="AO19:AO20">
    <cfRule type="cellIs" dxfId="51" priority="144" operator="equal">
      <formula>0</formula>
    </cfRule>
  </conditionalFormatting>
  <conditionalFormatting sqref="AQ6:AQ17">
    <cfRule type="cellIs" dxfId="50" priority="138" operator="equal">
      <formula>0</formula>
    </cfRule>
  </conditionalFormatting>
  <conditionalFormatting sqref="AS19:AS20">
    <cfRule type="cellIs" dxfId="49" priority="137" operator="equal">
      <formula>0</formula>
    </cfRule>
  </conditionalFormatting>
  <conditionalFormatting sqref="AU6:AU17">
    <cfRule type="cellIs" dxfId="48" priority="131" operator="equal">
      <formula>0</formula>
    </cfRule>
  </conditionalFormatting>
  <conditionalFormatting sqref="AW19:AW20">
    <cfRule type="cellIs" dxfId="47" priority="130" operator="equal">
      <formula>0</formula>
    </cfRule>
  </conditionalFormatting>
  <conditionalFormatting sqref="AY6:AY17">
    <cfRule type="cellIs" dxfId="46" priority="122" operator="equal">
      <formula>0</formula>
    </cfRule>
  </conditionalFormatting>
  <conditionalFormatting sqref="BA19:BA20">
    <cfRule type="cellIs" dxfId="45" priority="121" operator="equal">
      <formula>0</formula>
    </cfRule>
  </conditionalFormatting>
  <conditionalFormatting sqref="BC6:BC17">
    <cfRule type="cellIs" dxfId="44" priority="113" operator="equal">
      <formula>0</formula>
    </cfRule>
  </conditionalFormatting>
  <conditionalFormatting sqref="BE19:BE20">
    <cfRule type="cellIs" dxfId="43" priority="112" operator="equal">
      <formula>0</formula>
    </cfRule>
  </conditionalFormatting>
  <conditionalFormatting sqref="BG6:BG17">
    <cfRule type="cellIs" dxfId="42" priority="104" operator="equal">
      <formula>0</formula>
    </cfRule>
  </conditionalFormatting>
  <conditionalFormatting sqref="BI19:BI20">
    <cfRule type="cellIs" dxfId="41" priority="103" operator="equal">
      <formula>0</formula>
    </cfRule>
  </conditionalFormatting>
  <conditionalFormatting sqref="BK6:BK17">
    <cfRule type="cellIs" dxfId="40" priority="95" operator="equal">
      <formula>0</formula>
    </cfRule>
  </conditionalFormatting>
  <conditionalFormatting sqref="BM19:BM20">
    <cfRule type="cellIs" dxfId="39" priority="94" operator="equal">
      <formula>0</formula>
    </cfRule>
  </conditionalFormatting>
  <conditionalFormatting sqref="BO6:BO17">
    <cfRule type="cellIs" dxfId="38" priority="86" operator="equal">
      <formula>0</formula>
    </cfRule>
  </conditionalFormatting>
  <conditionalFormatting sqref="BQ19:BQ20">
    <cfRule type="cellIs" dxfId="37" priority="85" operator="equal">
      <formula>0</formula>
    </cfRule>
  </conditionalFormatting>
  <conditionalFormatting sqref="BS6:BS17">
    <cfRule type="cellIs" dxfId="36" priority="77" operator="equal">
      <formula>0</formula>
    </cfRule>
  </conditionalFormatting>
  <conditionalFormatting sqref="BU19:BU20">
    <cfRule type="cellIs" dxfId="35" priority="76" operator="equal">
      <formula>0</formula>
    </cfRule>
  </conditionalFormatting>
  <conditionalFormatting sqref="BW6:BW17">
    <cfRule type="cellIs" dxfId="34" priority="68" operator="equal">
      <formula>0</formula>
    </cfRule>
  </conditionalFormatting>
  <conditionalFormatting sqref="BY19:BY20">
    <cfRule type="cellIs" dxfId="33" priority="67" operator="equal">
      <formula>0</formula>
    </cfRule>
  </conditionalFormatting>
  <conditionalFormatting sqref="CA6:CA17">
    <cfRule type="cellIs" dxfId="32" priority="59" operator="equal">
      <formula>0</formula>
    </cfRule>
  </conditionalFormatting>
  <conditionalFormatting sqref="CC19:CC20">
    <cfRule type="cellIs" dxfId="31" priority="58" operator="equal">
      <formula>0</formula>
    </cfRule>
  </conditionalFormatting>
  <conditionalFormatting sqref="CE6:CE17">
    <cfRule type="cellIs" dxfId="30" priority="50" operator="equal">
      <formula>0</formula>
    </cfRule>
  </conditionalFormatting>
  <conditionalFormatting sqref="CG19:CG20">
    <cfRule type="cellIs" dxfId="29" priority="49" operator="equal">
      <formula>0</formula>
    </cfRule>
  </conditionalFormatting>
  <conditionalFormatting sqref="CI6:CI17">
    <cfRule type="cellIs" dxfId="28" priority="41" operator="equal">
      <formula>0</formula>
    </cfRule>
  </conditionalFormatting>
  <conditionalFormatting sqref="CK19:CK20">
    <cfRule type="cellIs" dxfId="27" priority="40" operator="equal">
      <formula>0</formula>
    </cfRule>
  </conditionalFormatting>
  <conditionalFormatting sqref="CM6:CM17">
    <cfRule type="cellIs" dxfId="26" priority="32" operator="equal">
      <formula>0</formula>
    </cfRule>
  </conditionalFormatting>
  <conditionalFormatting sqref="CO19:CO20">
    <cfRule type="cellIs" dxfId="25" priority="31" operator="equal">
      <formula>0</formula>
    </cfRule>
  </conditionalFormatting>
  <conditionalFormatting sqref="CQ6:CQ17">
    <cfRule type="cellIs" dxfId="24" priority="23" operator="equal">
      <formula>0</formula>
    </cfRule>
  </conditionalFormatting>
  <conditionalFormatting sqref="CS19:CS20">
    <cfRule type="cellIs" dxfId="23" priority="22" operator="equal">
      <formula>0</formula>
    </cfRule>
  </conditionalFormatting>
  <conditionalFormatting sqref="CU6:CU17">
    <cfRule type="cellIs" dxfId="22" priority="14" operator="equal">
      <formula>0</formula>
    </cfRule>
  </conditionalFormatting>
  <conditionalFormatting sqref="CW19:CW20">
    <cfRule type="cellIs" dxfId="21" priority="8" operator="equal">
      <formula>0</formula>
    </cfRule>
  </conditionalFormatting>
  <conditionalFormatting sqref="CY1:CY2">
    <cfRule type="cellIs" dxfId="20" priority="6" operator="equal">
      <formula>0</formula>
    </cfRule>
  </conditionalFormatting>
  <conditionalFormatting sqref="CY19:CY20">
    <cfRule type="cellIs" dxfId="19" priority="1" operator="equal">
      <formula>0</formula>
    </cfRule>
  </conditionalFormatting>
  <conditionalFormatting sqref="AF6:AH17">
    <cfRule type="cellIs" dxfId="18" priority="158" operator="equal">
      <formula>0</formula>
    </cfRule>
  </conditionalFormatting>
  <conditionalFormatting sqref="AJ6:AL17">
    <cfRule type="cellIs" dxfId="17" priority="153" operator="equal">
      <formula>0</formula>
    </cfRule>
  </conditionalFormatting>
  <conditionalFormatting sqref="AN6:AP17">
    <cfRule type="cellIs" dxfId="16" priority="146" operator="equal">
      <formula>0</formula>
    </cfRule>
  </conditionalFormatting>
  <conditionalFormatting sqref="AR6:AT17">
    <cfRule type="cellIs" dxfId="15" priority="139" operator="equal">
      <formula>0</formula>
    </cfRule>
  </conditionalFormatting>
  <conditionalFormatting sqref="AV6:AX17">
    <cfRule type="cellIs" dxfId="14" priority="132" operator="equal">
      <formula>0</formula>
    </cfRule>
  </conditionalFormatting>
  <conditionalFormatting sqref="AZ6:BB17">
    <cfRule type="cellIs" dxfId="13" priority="123" operator="equal">
      <formula>0</formula>
    </cfRule>
  </conditionalFormatting>
  <conditionalFormatting sqref="BD6:BF17">
    <cfRule type="cellIs" dxfId="12" priority="114" operator="equal">
      <formula>0</formula>
    </cfRule>
  </conditionalFormatting>
  <conditionalFormatting sqref="BH6:BJ17">
    <cfRule type="cellIs" dxfId="11" priority="105" operator="equal">
      <formula>0</formula>
    </cfRule>
  </conditionalFormatting>
  <conditionalFormatting sqref="BL6:BN17">
    <cfRule type="cellIs" dxfId="10" priority="96" operator="equal">
      <formula>0</formula>
    </cfRule>
  </conditionalFormatting>
  <conditionalFormatting sqref="BP6:BR17">
    <cfRule type="cellIs" dxfId="9" priority="87" operator="equal">
      <formula>0</formula>
    </cfRule>
  </conditionalFormatting>
  <conditionalFormatting sqref="BT6:BV17">
    <cfRule type="cellIs" dxfId="8" priority="78" operator="equal">
      <formula>0</formula>
    </cfRule>
  </conditionalFormatting>
  <conditionalFormatting sqref="BX6:BZ17">
    <cfRule type="cellIs" dxfId="7" priority="69" operator="equal">
      <formula>0</formula>
    </cfRule>
  </conditionalFormatting>
  <conditionalFormatting sqref="CB6:CD17">
    <cfRule type="cellIs" dxfId="6" priority="60" operator="equal">
      <formula>0</formula>
    </cfRule>
  </conditionalFormatting>
  <conditionalFormatting sqref="CF6:CH17">
    <cfRule type="cellIs" dxfId="5" priority="51" operator="equal">
      <formula>0</formula>
    </cfRule>
  </conditionalFormatting>
  <conditionalFormatting sqref="CJ6:CL17">
    <cfRule type="cellIs" dxfId="4" priority="42" operator="equal">
      <formula>0</formula>
    </cfRule>
  </conditionalFormatting>
  <conditionalFormatting sqref="CN6:CP17">
    <cfRule type="cellIs" dxfId="3" priority="33" operator="equal">
      <formula>0</formula>
    </cfRule>
  </conditionalFormatting>
  <conditionalFormatting sqref="CR6:CT17">
    <cfRule type="cellIs" dxfId="2" priority="24" operator="equal">
      <formula>0</formula>
    </cfRule>
  </conditionalFormatting>
  <conditionalFormatting sqref="CV6:CX17">
    <cfRule type="cellIs" dxfId="1" priority="15" operator="equal">
      <formula>0</formula>
    </cfRule>
  </conditionalFormatting>
  <conditionalFormatting sqref="F23:H25">
    <cfRule type="cellIs" dxfId="0" priority="2" operator="equal">
      <formula>0</formula>
    </cfRule>
  </conditionalFormatting>
  <pageMargins left="0.75" right="0.75" top="1" bottom="1" header="0.5" footer="0.5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3"/>
  <sheetViews>
    <sheetView topLeftCell="A13" workbookViewId="0">
      <selection activeCell="A22" sqref="A22"/>
    </sheetView>
  </sheetViews>
  <sheetFormatPr baseColWidth="10" defaultColWidth="11.42578125" defaultRowHeight="11.25"/>
  <cols>
    <col min="1" max="1" width="11.42578125" style="80"/>
    <col min="2" max="2" width="14.42578125" style="85" customWidth="1"/>
    <col min="3" max="3" width="15" style="81" customWidth="1"/>
    <col min="4" max="4" width="26.7109375" style="81" customWidth="1"/>
    <col min="5" max="5" width="39.7109375" style="81" customWidth="1"/>
    <col min="6" max="6" width="18.5703125" style="169" customWidth="1"/>
    <col min="7" max="7" width="22.5703125" style="165" customWidth="1"/>
    <col min="8" max="8" width="15.28515625" style="165" customWidth="1"/>
    <col min="9" max="16384" width="11.42578125" style="80"/>
  </cols>
  <sheetData>
    <row r="2" spans="2:8" ht="47.25" customHeight="1">
      <c r="B2" s="79" t="s">
        <v>46</v>
      </c>
      <c r="C2" s="79" t="s">
        <v>47</v>
      </c>
      <c r="D2" s="79" t="s">
        <v>48</v>
      </c>
      <c r="E2" s="79" t="s">
        <v>49</v>
      </c>
      <c r="F2" s="163" t="s">
        <v>121</v>
      </c>
      <c r="G2" s="173" t="s">
        <v>120</v>
      </c>
      <c r="H2" s="174" t="s">
        <v>111</v>
      </c>
    </row>
    <row r="3" spans="2:8">
      <c r="B3" s="272" t="s">
        <v>2</v>
      </c>
      <c r="C3" s="273">
        <v>10</v>
      </c>
      <c r="D3" s="272" t="s">
        <v>3</v>
      </c>
      <c r="E3" s="171" t="s">
        <v>50</v>
      </c>
      <c r="F3" s="166">
        <v>22910337</v>
      </c>
      <c r="G3" s="170">
        <f>'CUBRIMIENTO NECESIDAD'!J18</f>
        <v>21716997.32</v>
      </c>
      <c r="H3" s="170">
        <f>F3-G3</f>
        <v>1193339.6799999997</v>
      </c>
    </row>
    <row r="4" spans="2:8" ht="22.5">
      <c r="B4" s="272"/>
      <c r="C4" s="273"/>
      <c r="D4" s="272"/>
      <c r="E4" s="171" t="s">
        <v>112</v>
      </c>
      <c r="F4" s="166">
        <v>6052077</v>
      </c>
      <c r="G4" s="170">
        <f>'CUBRIMIENTO NECESIDAD'!N18</f>
        <v>5588303.959999999</v>
      </c>
      <c r="H4" s="170">
        <f t="shared" ref="H4:H22" si="0">F4-G4</f>
        <v>463773.04000000097</v>
      </c>
    </row>
    <row r="5" spans="2:8">
      <c r="B5" s="272"/>
      <c r="C5" s="273"/>
      <c r="D5" s="272"/>
      <c r="E5" s="171" t="s">
        <v>51</v>
      </c>
      <c r="F5" s="166">
        <v>10880061</v>
      </c>
      <c r="G5" s="170">
        <f>'CUBRIMIENTO NECESIDAD'!R18</f>
        <v>6188903.6799999997</v>
      </c>
      <c r="H5" s="170">
        <f t="shared" si="0"/>
        <v>4691157.32</v>
      </c>
    </row>
    <row r="6" spans="2:8">
      <c r="B6" s="272"/>
      <c r="C6" s="273"/>
      <c r="D6" s="272"/>
      <c r="E6" s="171" t="s">
        <v>113</v>
      </c>
      <c r="F6" s="166">
        <v>6488953</v>
      </c>
      <c r="G6" s="170">
        <f>'CUBRIMIENTO NECESIDAD'!V18</f>
        <v>6023303.2199999988</v>
      </c>
      <c r="H6" s="170">
        <f t="shared" si="0"/>
        <v>465649.78000000119</v>
      </c>
    </row>
    <row r="7" spans="2:8" ht="22.5">
      <c r="B7" s="272"/>
      <c r="C7" s="273"/>
      <c r="D7" s="272"/>
      <c r="E7" s="171" t="s">
        <v>52</v>
      </c>
      <c r="F7" s="166">
        <v>2763562</v>
      </c>
      <c r="G7" s="170">
        <f>'CUBRIMIENTO NECESIDAD'!Z18</f>
        <v>2600198.7599999998</v>
      </c>
      <c r="H7" s="170">
        <f t="shared" si="0"/>
        <v>163363.24000000022</v>
      </c>
    </row>
    <row r="8" spans="2:8">
      <c r="B8" s="272"/>
      <c r="C8" s="273"/>
      <c r="D8" s="272"/>
      <c r="E8" s="171" t="s">
        <v>53</v>
      </c>
      <c r="F8" s="166">
        <v>2285539</v>
      </c>
      <c r="G8" s="170">
        <f>'CUBRIMIENTO NECESIDAD'!AD18</f>
        <v>2096699.7999999998</v>
      </c>
      <c r="H8" s="170">
        <f t="shared" si="0"/>
        <v>188839.20000000019</v>
      </c>
    </row>
    <row r="9" spans="2:8" ht="22.5">
      <c r="B9" s="272"/>
      <c r="C9" s="273"/>
      <c r="D9" s="272"/>
      <c r="E9" s="171" t="s">
        <v>114</v>
      </c>
      <c r="F9" s="166">
        <v>7829587</v>
      </c>
      <c r="G9" s="170">
        <f>'CUBRIMIENTO NECESIDAD'!AH18</f>
        <v>7010502.6199999992</v>
      </c>
      <c r="H9" s="170">
        <f t="shared" si="0"/>
        <v>819084.38000000082</v>
      </c>
    </row>
    <row r="10" spans="2:8" ht="22.5">
      <c r="B10" s="272"/>
      <c r="C10" s="273"/>
      <c r="D10" s="272"/>
      <c r="E10" s="171" t="s">
        <v>54</v>
      </c>
      <c r="F10" s="166">
        <v>9875144</v>
      </c>
      <c r="G10" s="170">
        <f>'CUBRIMIENTO NECESIDAD'!AL18</f>
        <v>7952202.5599999996</v>
      </c>
      <c r="H10" s="170">
        <f t="shared" si="0"/>
        <v>1922941.4400000004</v>
      </c>
    </row>
    <row r="11" spans="2:8" ht="22.5">
      <c r="B11" s="272"/>
      <c r="C11" s="273"/>
      <c r="D11" s="272"/>
      <c r="E11" s="171" t="s">
        <v>115</v>
      </c>
      <c r="F11" s="166">
        <v>7680740</v>
      </c>
      <c r="G11" s="170">
        <f>'CUBRIMIENTO NECESIDAD'!AP18</f>
        <v>6924701.9800000004</v>
      </c>
      <c r="H11" s="170">
        <f t="shared" si="0"/>
        <v>756038.01999999955</v>
      </c>
    </row>
    <row r="12" spans="2:8" ht="22.5">
      <c r="B12" s="272"/>
      <c r="C12" s="273"/>
      <c r="D12" s="272"/>
      <c r="E12" s="171" t="s">
        <v>116</v>
      </c>
      <c r="F12" s="166">
        <v>16394103</v>
      </c>
      <c r="G12" s="170">
        <f>'CUBRIMIENTO NECESIDAD'!AT18</f>
        <v>13080008.74</v>
      </c>
      <c r="H12" s="170">
        <f t="shared" si="0"/>
        <v>3314094.26</v>
      </c>
    </row>
    <row r="13" spans="2:8">
      <c r="B13" s="272"/>
      <c r="C13" s="273"/>
      <c r="D13" s="272"/>
      <c r="E13" s="171" t="s">
        <v>55</v>
      </c>
      <c r="F13" s="166">
        <v>6612394</v>
      </c>
      <c r="G13" s="170">
        <f>'CUBRIMIENTO NECESIDAD'!AX18</f>
        <v>6227002.3200000003</v>
      </c>
      <c r="H13" s="170">
        <f t="shared" si="0"/>
        <v>385391.6799999997</v>
      </c>
    </row>
    <row r="14" spans="2:8">
      <c r="B14" s="272"/>
      <c r="C14" s="273"/>
      <c r="D14" s="272"/>
      <c r="E14" s="171" t="s">
        <v>56</v>
      </c>
      <c r="F14" s="166">
        <v>1576375</v>
      </c>
      <c r="G14" s="170">
        <f>'CUBRIMIENTO NECESIDAD'!BB18</f>
        <v>1493700.08</v>
      </c>
      <c r="H14" s="170">
        <f t="shared" si="0"/>
        <v>82674.919999999925</v>
      </c>
    </row>
    <row r="15" spans="2:8">
      <c r="B15" s="272"/>
      <c r="C15" s="273"/>
      <c r="D15" s="272"/>
      <c r="E15" s="171" t="s">
        <v>117</v>
      </c>
      <c r="F15" s="166">
        <v>2166698</v>
      </c>
      <c r="G15" s="170">
        <f>'CUBRIMIENTO NECESIDAD'!BF18</f>
        <v>1862199.64</v>
      </c>
      <c r="H15" s="170">
        <f t="shared" si="0"/>
        <v>304498.3600000001</v>
      </c>
    </row>
    <row r="16" spans="2:8" ht="22.5">
      <c r="B16" s="272"/>
      <c r="C16" s="273"/>
      <c r="D16" s="272"/>
      <c r="E16" s="171" t="s">
        <v>57</v>
      </c>
      <c r="F16" s="166">
        <v>6270894</v>
      </c>
      <c r="G16" s="170">
        <f>'CUBRIMIENTO NECESIDAD'!BJ18</f>
        <v>5891498.7800000003</v>
      </c>
      <c r="H16" s="170">
        <f t="shared" si="0"/>
        <v>379395.21999999974</v>
      </c>
    </row>
    <row r="17" spans="2:8">
      <c r="B17" s="272"/>
      <c r="C17" s="273"/>
      <c r="D17" s="272"/>
      <c r="E17" s="171" t="s">
        <v>58</v>
      </c>
      <c r="F17" s="166">
        <v>395729</v>
      </c>
      <c r="G17" s="170">
        <f>'CUBRIMIENTO NECESIDAD'!BN18</f>
        <v>368899.56</v>
      </c>
      <c r="H17" s="170">
        <f t="shared" si="0"/>
        <v>26829.440000000002</v>
      </c>
    </row>
    <row r="18" spans="2:8">
      <c r="B18" s="272"/>
      <c r="C18" s="273"/>
      <c r="D18" s="272"/>
      <c r="E18" s="171" t="s">
        <v>59</v>
      </c>
      <c r="F18" s="166">
        <v>395729</v>
      </c>
      <c r="G18" s="170">
        <f>'CUBRIMIENTO NECESIDAD'!BR18</f>
        <v>368899.56</v>
      </c>
      <c r="H18" s="170">
        <f t="shared" si="0"/>
        <v>26829.440000000002</v>
      </c>
    </row>
    <row r="19" spans="2:8">
      <c r="B19" s="272"/>
      <c r="C19" s="273"/>
      <c r="D19" s="272"/>
      <c r="E19" s="171" t="s">
        <v>60</v>
      </c>
      <c r="F19" s="166">
        <v>1978645</v>
      </c>
      <c r="G19" s="170">
        <f>'CUBRIMIENTO NECESIDAD'!BV18</f>
        <v>1843297.8</v>
      </c>
      <c r="H19" s="170">
        <f t="shared" si="0"/>
        <v>135347.19999999995</v>
      </c>
    </row>
    <row r="20" spans="2:8">
      <c r="B20" s="272"/>
      <c r="C20" s="273"/>
      <c r="D20" s="272"/>
      <c r="E20" s="171" t="s">
        <v>61</v>
      </c>
      <c r="F20" s="166">
        <v>395729</v>
      </c>
      <c r="G20" s="170">
        <f>'CUBRIMIENTO NECESIDAD'!BZ18</f>
        <v>368499.56</v>
      </c>
      <c r="H20" s="170">
        <f t="shared" si="0"/>
        <v>27229.440000000002</v>
      </c>
    </row>
    <row r="21" spans="2:8">
      <c r="B21" s="272"/>
      <c r="C21" s="273"/>
      <c r="D21" s="272"/>
      <c r="E21" s="171" t="s">
        <v>62</v>
      </c>
      <c r="F21" s="166">
        <v>6110906</v>
      </c>
      <c r="G21" s="170">
        <f>'CUBRIMIENTO NECESIDAD'!CD18</f>
        <v>3375601.56</v>
      </c>
      <c r="H21" s="170">
        <f t="shared" si="0"/>
        <v>2735304.44</v>
      </c>
    </row>
    <row r="22" spans="2:8">
      <c r="B22" s="272"/>
      <c r="C22" s="273"/>
      <c r="D22" s="272"/>
      <c r="E22" s="172" t="s">
        <v>63</v>
      </c>
      <c r="F22" s="166">
        <v>3548479</v>
      </c>
      <c r="G22" s="170">
        <f>'CUBRIMIENTO NECESIDAD'!CH18</f>
        <v>3356399.72</v>
      </c>
      <c r="H22" s="170">
        <f t="shared" si="0"/>
        <v>192079.2799999998</v>
      </c>
    </row>
    <row r="23" spans="2:8">
      <c r="B23" s="274" t="s">
        <v>20</v>
      </c>
      <c r="C23" s="274"/>
      <c r="D23" s="274"/>
      <c r="E23" s="274"/>
      <c r="F23" s="167">
        <f>SUM(F3:F22)</f>
        <v>122611681</v>
      </c>
      <c r="G23" s="174">
        <f>SUM(G3:G22)</f>
        <v>104337821.21999998</v>
      </c>
      <c r="H23" s="174">
        <f>SUM(H3:H22)</f>
        <v>18273859.780000001</v>
      </c>
    </row>
    <row r="25" spans="2:8">
      <c r="B25" s="82" t="s">
        <v>64</v>
      </c>
      <c r="C25" s="82"/>
      <c r="D25" s="82"/>
      <c r="E25" s="82"/>
      <c r="F25" s="164"/>
      <c r="G25" s="170"/>
      <c r="H25" s="170"/>
    </row>
    <row r="26" spans="2:8" s="83" customFormat="1" ht="33.75">
      <c r="B26" s="79" t="s">
        <v>65</v>
      </c>
      <c r="C26" s="79" t="s">
        <v>47</v>
      </c>
      <c r="D26" s="79" t="s">
        <v>66</v>
      </c>
      <c r="E26" s="79" t="s">
        <v>49</v>
      </c>
      <c r="F26" s="163" t="s">
        <v>121</v>
      </c>
      <c r="G26" s="173" t="s">
        <v>120</v>
      </c>
      <c r="H26" s="174" t="s">
        <v>111</v>
      </c>
    </row>
    <row r="27" spans="2:8" ht="14.25" customHeight="1">
      <c r="B27" s="275" t="s">
        <v>2</v>
      </c>
      <c r="C27" s="275">
        <v>10</v>
      </c>
      <c r="D27" s="275" t="s">
        <v>3</v>
      </c>
      <c r="E27" s="84" t="s">
        <v>118</v>
      </c>
      <c r="F27" s="168">
        <v>6657163</v>
      </c>
      <c r="G27" s="170">
        <f>'CUBRIMIENTO NECESIDAD'!CL18</f>
        <v>6520398.7399999993</v>
      </c>
      <c r="H27" s="170">
        <f t="shared" ref="H27:H30" si="1">F27-G27</f>
        <v>136764.26000000071</v>
      </c>
    </row>
    <row r="28" spans="2:8" ht="22.5">
      <c r="B28" s="276"/>
      <c r="C28" s="276"/>
      <c r="D28" s="276"/>
      <c r="E28" s="84" t="s">
        <v>67</v>
      </c>
      <c r="F28" s="168">
        <v>3904675</v>
      </c>
      <c r="G28" s="170">
        <f>'CUBRIMIENTO NECESIDAD'!CP18</f>
        <v>3375601.56</v>
      </c>
      <c r="H28" s="170">
        <f t="shared" si="1"/>
        <v>529073.43999999994</v>
      </c>
    </row>
    <row r="29" spans="2:8">
      <c r="B29" s="276"/>
      <c r="C29" s="276"/>
      <c r="D29" s="276"/>
      <c r="E29" s="84" t="s">
        <v>53</v>
      </c>
      <c r="F29" s="168">
        <v>1605203</v>
      </c>
      <c r="G29" s="170">
        <f>'CUBRIMIENTO NECESIDAD'!CT18</f>
        <v>1493200.08</v>
      </c>
      <c r="H29" s="170">
        <f t="shared" si="1"/>
        <v>112002.91999999993</v>
      </c>
    </row>
    <row r="30" spans="2:8">
      <c r="B30" s="277"/>
      <c r="C30" s="277"/>
      <c r="D30" s="277"/>
      <c r="E30" s="84" t="s">
        <v>68</v>
      </c>
      <c r="F30" s="168">
        <v>331992</v>
      </c>
      <c r="G30" s="170">
        <f>'CUBRIMIENTO NECESIDAD'!CX18</f>
        <v>246900.28</v>
      </c>
      <c r="H30" s="170">
        <f t="shared" si="1"/>
        <v>85091.72</v>
      </c>
    </row>
    <row r="31" spans="2:8">
      <c r="B31" s="82" t="s">
        <v>69</v>
      </c>
      <c r="C31" s="82"/>
      <c r="D31" s="82"/>
      <c r="E31" s="82"/>
      <c r="F31" s="164">
        <f>SUM(F27:F30)</f>
        <v>12499033</v>
      </c>
      <c r="G31" s="174">
        <f>SUM(G27:G30)</f>
        <v>11636100.659999998</v>
      </c>
      <c r="H31" s="174">
        <f>SUM(H27:H30)</f>
        <v>862932.34000000055</v>
      </c>
    </row>
    <row r="33" spans="2:8">
      <c r="B33" s="82" t="s">
        <v>70</v>
      </c>
      <c r="C33" s="82"/>
      <c r="D33" s="82"/>
      <c r="E33" s="82"/>
      <c r="F33" s="164">
        <f>+F23+F31</f>
        <v>135110714</v>
      </c>
      <c r="G33" s="174">
        <f>G23+G31</f>
        <v>115973921.87999998</v>
      </c>
      <c r="H33" s="174">
        <f>H23+H31</f>
        <v>19136792.120000001</v>
      </c>
    </row>
  </sheetData>
  <mergeCells count="7">
    <mergeCell ref="B3:B22"/>
    <mergeCell ref="C3:C22"/>
    <mergeCell ref="D3:D22"/>
    <mergeCell ref="B23:E23"/>
    <mergeCell ref="B27:B30"/>
    <mergeCell ref="C27:C30"/>
    <mergeCell ref="D27:D30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2" master="" otherUserPermission="visible"/>
  <rangeList sheetStid="50" master="" otherUserPermission="visible"/>
  <rangeList sheetStid="46" master="" otherUserPermission="visible"/>
  <rangeList sheetStid="24" master="" otherUserPermission="visible">
    <arrUserId title="DATOS_2_2_1_1_1_3_1_1_1_2" rangeCreator="" othersAccessPermission="edit"/>
  </rangeList>
  <rangeList sheetStid="5" master="" otherUserPermission="visible"/>
  <rangeList sheetStid="4" master="" otherUserPermission="visible"/>
  <rangeList sheetStid="35" master="" otherUserPermission="visible"/>
  <rangeList sheetStid="10" master="" otherUserPermission="visible"/>
  <rangeList sheetStid="23" master="" otherUserPermission="visible"/>
  <rangeList sheetStid="45" master="" otherUserPermission="visible"/>
  <rangeList sheetStid="17" master="" otherUserPermission="visible"/>
  <rangeList sheetStid="48" master="" otherUserPermission="visible"/>
  <rangeList sheetStid="51" master="" otherUserPermission="visible"/>
  <rangeList sheetStid="9" master="" otherUserPermission="visible"/>
  <rangeList sheetStid="16" master="" otherUserPermission="visible"/>
  <rangeList sheetStid="49" master="" otherUserPermission="visible">
    <arrUserId title="DATOS_2_2_1_1_1_3_1_1_1_2" rangeCreator="" othersAccessPermission="edit"/>
  </rangeList>
  <rangeList sheetStid="31" master="" otherUserPermission="visible"/>
  <rangeList sheetStid="36" master="" otherUserPermission="visible"/>
  <rangeList sheetStid="5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DISTRIBUCION PRESUPUESTAL</vt:lpstr>
      <vt:lpstr>PRECIOS HISTÓRICOS 1</vt:lpstr>
      <vt:lpstr>PRECIOS HISTÓRICOS 2</vt:lpstr>
      <vt:lpstr>CUBRIMIENTO NECESIDAD</vt:lpstr>
      <vt:lpstr>PRESUPUESTO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a6</dc:creator>
  <cp:lastModifiedBy>HP</cp:lastModifiedBy>
  <cp:lastPrinted>2023-03-27T20:48:00Z</cp:lastPrinted>
  <dcterms:created xsi:type="dcterms:W3CDTF">2021-06-03T23:51:00Z</dcterms:created>
  <dcterms:modified xsi:type="dcterms:W3CDTF">2026-03-26T20:24:48Z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86F623BCA7D640558C8B883FE1C040F5_13</vt:lpwstr>
  </property>
  <property fmtid="{D5CDD505-2E9C-101B-9397-08002B2CF9AE}" pid="3" name="KSOProductBuildVer">
    <vt:lpwstr>3082-12.2.0.23196</vt:lpwstr>
  </property>
</Properties>
</file>