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C:\Backup Genpo\GENPO\Genpo\MINISTERIO DE DEFENSA\FAC\CACOM 5\Subsanación\"/>
    </mc:Choice>
  </mc:AlternateContent>
  <xr:revisionPtr revIDLastSave="0" documentId="8_{FA5DBEEF-A60E-46DF-9FF2-79EF82A2ABAE}" xr6:coauthVersionLast="47" xr6:coauthVersionMax="47" xr10:uidLastSave="{00000000-0000-0000-0000-000000000000}"/>
  <bookViews>
    <workbookView xWindow="-28920" yWindow="-120" windowWidth="29040" windowHeight="15840" xr2:uid="{00000000-000D-0000-FFFF-FFFF00000000}"/>
  </bookViews>
  <sheets>
    <sheet name="DESAGREGACION"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M305" i="3" l="1"/>
  <c r="M302" i="3"/>
  <c r="M301" i="3"/>
  <c r="M296" i="3"/>
  <c r="M297" i="3"/>
  <c r="M298" i="3"/>
  <c r="M299" i="3"/>
  <c r="M295" i="3"/>
  <c r="M300" i="3"/>
  <c r="M303" i="3"/>
  <c r="M304" i="3"/>
  <c r="M306" i="3"/>
  <c r="M286" i="3"/>
  <c r="M287" i="3"/>
  <c r="M288" i="3"/>
  <c r="M289" i="3"/>
  <c r="P289" i="3" s="1"/>
  <c r="M290" i="3"/>
  <c r="M291" i="3"/>
  <c r="M292" i="3"/>
  <c r="M293" i="3"/>
  <c r="P293" i="3" s="1"/>
  <c r="M285" i="3"/>
  <c r="M344" i="3"/>
  <c r="N344" i="3"/>
  <c r="O344" i="3"/>
  <c r="P344" i="3" s="1"/>
  <c r="M345" i="3"/>
  <c r="N345" i="3"/>
  <c r="O345" i="3"/>
  <c r="P345" i="3" s="1"/>
  <c r="M346" i="3"/>
  <c r="N346" i="3"/>
  <c r="O346" i="3"/>
  <c r="P346" i="3" s="1"/>
  <c r="M347" i="3"/>
  <c r="N347" i="3"/>
  <c r="O347" i="3"/>
  <c r="P347" i="3" s="1"/>
  <c r="M348" i="3"/>
  <c r="N348" i="3"/>
  <c r="O348" i="3"/>
  <c r="P348" i="3" s="1"/>
  <c r="M349" i="3"/>
  <c r="N349" i="3"/>
  <c r="O349" i="3"/>
  <c r="P349" i="3" s="1"/>
  <c r="O343" i="3"/>
  <c r="N343" i="3"/>
  <c r="M343" i="3"/>
  <c r="P343" i="3" s="1"/>
  <c r="O338" i="3"/>
  <c r="N338" i="3"/>
  <c r="M338" i="3"/>
  <c r="P338" i="3" s="1"/>
  <c r="O333" i="3"/>
  <c r="N333" i="3"/>
  <c r="M333" i="3"/>
  <c r="P333" i="3" s="1"/>
  <c r="O332" i="3"/>
  <c r="N332" i="3"/>
  <c r="M332" i="3"/>
  <c r="P328" i="3"/>
  <c r="O328" i="3"/>
  <c r="N328" i="3"/>
  <c r="M328" i="3"/>
  <c r="M327" i="3"/>
  <c r="P327" i="3" s="1"/>
  <c r="N327" i="3"/>
  <c r="O327" i="3"/>
  <c r="O326" i="3"/>
  <c r="N326" i="3"/>
  <c r="M326" i="3"/>
  <c r="O321" i="3"/>
  <c r="N321" i="3"/>
  <c r="M321" i="3"/>
  <c r="P321" i="3" s="1"/>
  <c r="M320" i="3"/>
  <c r="N320" i="3"/>
  <c r="P320" i="3" s="1"/>
  <c r="O320" i="3"/>
  <c r="O319" i="3"/>
  <c r="N319" i="3"/>
  <c r="M319" i="3"/>
  <c r="P319" i="3" s="1"/>
  <c r="M316" i="3"/>
  <c r="O316" i="3"/>
  <c r="N316" i="3"/>
  <c r="O314" i="3"/>
  <c r="N314" i="3"/>
  <c r="M314" i="3"/>
  <c r="P314" i="3" s="1"/>
  <c r="M312" i="3"/>
  <c r="M311" i="3"/>
  <c r="M310" i="3"/>
  <c r="P310" i="3" s="1"/>
  <c r="N309" i="3"/>
  <c r="M309" i="3"/>
  <c r="O312" i="3"/>
  <c r="N312" i="3"/>
  <c r="M308" i="3"/>
  <c r="O311" i="3"/>
  <c r="N311" i="3"/>
  <c r="O310" i="3"/>
  <c r="N310" i="3"/>
  <c r="O309" i="3"/>
  <c r="P309" i="3" s="1"/>
  <c r="P308" i="3"/>
  <c r="O308" i="3"/>
  <c r="N308" i="3"/>
  <c r="P306" i="3"/>
  <c r="N305" i="3"/>
  <c r="O305" i="3"/>
  <c r="P305" i="3"/>
  <c r="N306" i="3"/>
  <c r="O306" i="3"/>
  <c r="O304" i="3"/>
  <c r="N304" i="3"/>
  <c r="O303" i="3"/>
  <c r="P303" i="3" s="1"/>
  <c r="N303" i="3"/>
  <c r="O302" i="3"/>
  <c r="N302" i="3"/>
  <c r="O301" i="3"/>
  <c r="N301" i="3"/>
  <c r="O300" i="3"/>
  <c r="N300" i="3"/>
  <c r="O299" i="3"/>
  <c r="N299" i="3"/>
  <c r="O298" i="3"/>
  <c r="N298" i="3"/>
  <c r="O297" i="3"/>
  <c r="N297" i="3"/>
  <c r="O296" i="3"/>
  <c r="N296" i="3"/>
  <c r="O295" i="3"/>
  <c r="P295" i="3" s="1"/>
  <c r="N295" i="3"/>
  <c r="P286" i="3"/>
  <c r="P287" i="3"/>
  <c r="P290" i="3"/>
  <c r="P291" i="3"/>
  <c r="P285" i="3"/>
  <c r="N286" i="3"/>
  <c r="O286" i="3"/>
  <c r="N287" i="3"/>
  <c r="O287" i="3"/>
  <c r="N288" i="3"/>
  <c r="P288" i="3" s="1"/>
  <c r="O288" i="3"/>
  <c r="N289" i="3"/>
  <c r="O289" i="3"/>
  <c r="N290" i="3"/>
  <c r="O290" i="3"/>
  <c r="N291" i="3"/>
  <c r="O291" i="3"/>
  <c r="N292" i="3"/>
  <c r="P292" i="3" s="1"/>
  <c r="O292" i="3"/>
  <c r="N293" i="3"/>
  <c r="O293" i="3"/>
  <c r="O285" i="3"/>
  <c r="N285" i="3"/>
  <c r="M41" i="3"/>
  <c r="N41" i="3"/>
  <c r="O41" i="3"/>
  <c r="M25" i="3"/>
  <c r="N25" i="3"/>
  <c r="O25" i="3"/>
  <c r="P25" i="3"/>
  <c r="O9" i="3"/>
  <c r="N9" i="3"/>
  <c r="M9" i="3"/>
  <c r="P9" i="3" s="1"/>
  <c r="O276" i="3"/>
  <c r="N276" i="3"/>
  <c r="M276" i="3"/>
  <c r="P276" i="3" s="1"/>
  <c r="O275" i="3"/>
  <c r="N275" i="3"/>
  <c r="M275" i="3"/>
  <c r="P275" i="3" s="1"/>
  <c r="O273" i="3"/>
  <c r="N273" i="3"/>
  <c r="M273" i="3"/>
  <c r="P273" i="3" s="1"/>
  <c r="O270" i="3"/>
  <c r="N270" i="3"/>
  <c r="M270" i="3"/>
  <c r="P270" i="3" s="1"/>
  <c r="O261" i="3"/>
  <c r="N261" i="3"/>
  <c r="M261" i="3"/>
  <c r="P261" i="3" s="1"/>
  <c r="M254" i="3"/>
  <c r="N254" i="3"/>
  <c r="O254" i="3"/>
  <c r="P254" i="3"/>
  <c r="M248" i="3"/>
  <c r="N248" i="3"/>
  <c r="O248" i="3"/>
  <c r="P248" i="3"/>
  <c r="M242" i="3"/>
  <c r="N242" i="3"/>
  <c r="O242" i="3"/>
  <c r="P242" i="3"/>
  <c r="M230" i="3"/>
  <c r="N230" i="3"/>
  <c r="O230" i="3"/>
  <c r="P230" i="3"/>
  <c r="M236" i="3"/>
  <c r="N236" i="3"/>
  <c r="O236" i="3"/>
  <c r="P236" i="3"/>
  <c r="M224" i="3"/>
  <c r="N224" i="3"/>
  <c r="O224" i="3"/>
  <c r="P224" i="3"/>
  <c r="M218" i="3"/>
  <c r="N218" i="3"/>
  <c r="O218" i="3"/>
  <c r="P218" i="3"/>
  <c r="O212" i="3"/>
  <c r="N212" i="3"/>
  <c r="M212" i="3"/>
  <c r="P212" i="3" s="1"/>
  <c r="O205" i="3"/>
  <c r="N205" i="3"/>
  <c r="M205" i="3"/>
  <c r="P205" i="3" s="1"/>
  <c r="M193" i="3"/>
  <c r="N193" i="3"/>
  <c r="O193" i="3"/>
  <c r="P193" i="3"/>
  <c r="M199" i="3"/>
  <c r="N199" i="3"/>
  <c r="O199" i="3"/>
  <c r="P199" i="3"/>
  <c r="O187" i="3"/>
  <c r="N187" i="3"/>
  <c r="M187" i="3"/>
  <c r="P187" i="3" s="1"/>
  <c r="O185" i="3"/>
  <c r="M185" i="3"/>
  <c r="N185" i="3"/>
  <c r="P185" i="3"/>
  <c r="O184" i="3"/>
  <c r="N184" i="3"/>
  <c r="M184" i="3"/>
  <c r="P184" i="3" s="1"/>
  <c r="M169" i="3"/>
  <c r="M142" i="3"/>
  <c r="N142" i="3"/>
  <c r="O142" i="3"/>
  <c r="P142" i="3" s="1"/>
  <c r="M155" i="3"/>
  <c r="N155" i="3"/>
  <c r="O155" i="3"/>
  <c r="P155" i="3" s="1"/>
  <c r="M129" i="3"/>
  <c r="N129" i="3"/>
  <c r="O129" i="3"/>
  <c r="P129" i="3" s="1"/>
  <c r="M116" i="3"/>
  <c r="M97" i="3"/>
  <c r="N97" i="3"/>
  <c r="P97" i="3" s="1"/>
  <c r="O97" i="3"/>
  <c r="M103" i="3"/>
  <c r="P103" i="3" s="1"/>
  <c r="N103" i="3"/>
  <c r="O103" i="3"/>
  <c r="M109" i="3"/>
  <c r="P109" i="3" s="1"/>
  <c r="N109" i="3"/>
  <c r="O109" i="3"/>
  <c r="M91" i="3"/>
  <c r="O91" i="3"/>
  <c r="N91" i="3"/>
  <c r="M83" i="3"/>
  <c r="N83" i="3"/>
  <c r="P83" i="3" s="1"/>
  <c r="O83" i="3"/>
  <c r="O76" i="3"/>
  <c r="N76" i="3"/>
  <c r="M76" i="3"/>
  <c r="P76" i="3" s="1"/>
  <c r="M70" i="3"/>
  <c r="N70" i="3"/>
  <c r="P70" i="3" s="1"/>
  <c r="O70" i="3"/>
  <c r="O64" i="3"/>
  <c r="N64" i="3"/>
  <c r="M64" i="3"/>
  <c r="P64" i="3" s="1"/>
  <c r="O57" i="3"/>
  <c r="N57" i="3"/>
  <c r="M57" i="3"/>
  <c r="P57" i="3" s="1"/>
  <c r="O169" i="3"/>
  <c r="N169" i="3"/>
  <c r="P116" i="3"/>
  <c r="O116" i="3"/>
  <c r="N116" i="3"/>
  <c r="I351" i="3"/>
  <c r="I278" i="3"/>
  <c r="P299" i="3" l="1"/>
  <c r="P296" i="3"/>
  <c r="P300" i="3"/>
  <c r="P91" i="3"/>
  <c r="P298" i="3"/>
  <c r="P302" i="3"/>
  <c r="P311" i="3"/>
  <c r="P316" i="3"/>
  <c r="P332" i="3"/>
  <c r="P41" i="3"/>
  <c r="P297" i="3"/>
  <c r="P301" i="3"/>
  <c r="P304" i="3"/>
  <c r="P312" i="3"/>
  <c r="P326" i="3"/>
  <c r="P169" i="3"/>
</calcChain>
</file>

<file path=xl/sharedStrings.xml><?xml version="1.0" encoding="utf-8"?>
<sst xmlns="http://schemas.openxmlformats.org/spreadsheetml/2006/main" count="542" uniqueCount="185">
  <si>
    <t>UNIDAD</t>
  </si>
  <si>
    <t>MANTENIMIENTO PREVENTIVO PLANTA ELECTRICA 150 KVA CUMINS GP EN EL CACOM-5  No. INVENTARIO 98272</t>
  </si>
  <si>
    <t>MANTENIMIENTO PREVENTIVO CMODS UPS EATON No. INVENTARIO 480168</t>
  </si>
  <si>
    <t>MANTENIMIENTO PREVENTIVO UPS 3 KVA 151-A-JES-16  PUESTO 9 ZONA SUR No. INVENTARIO 512180</t>
  </si>
  <si>
    <t>MANTENIMIENTO PREVENTIVO UPS 3 KVA ZONA OPERATIVA TORRE MONOLITICA No. INVENTARIO 512181</t>
  </si>
  <si>
    <t>MANTENIMIENTO PREVENTIVO  PEDESTAL TRANSFORMADOR 112.5 KVA 226/130 13.8 KV Y GABINETE DE DISTRIBUCIÓN DE BAJA TENSIÓN. No. INVENTARIO 41162</t>
  </si>
  <si>
    <t>MANTENIMIENTO PREVENTIVO  PEDESTAL TRANSFORMADOR 150 KVA 222/122 13.8 KV Y GABINETE DE DISTRIBUCIÓN DE BAJA TENSIÓN.  No. INVENTARIO 41157</t>
  </si>
  <si>
    <t>MANTENIMINETO PREVENTIVO PLANTAS  ELECTRICAS EVANS 13500 12.5 KVA NO. INVENTARIO 640430</t>
  </si>
  <si>
    <t>MANTENIMINETO PREVENTIVO PLANTAS  ELECTRICAS EVANS 13500 12.5 KVA NO. INVENTARIO 640431</t>
  </si>
  <si>
    <t>MANTENIMINETO PREVENTIVO PLANTAS ELECTRICAS HONDA No. INVENTARIO 417975</t>
  </si>
  <si>
    <t>MANTENIMINETO PREVENTIVO PLANTAS  ELECTRICAS EVANS 13500 12.5 KVA NO. INVENTARIO 640432</t>
  </si>
  <si>
    <t>MANTENIMIENTO PREVENTIVO UPS CETAD APC SUVTPF15KB2F 15 KVA No. INVENTARIO  0473737</t>
  </si>
  <si>
    <t>MANTENIMIENTO PREVENTIVO  TRANSFORMADOR PEDESTAL 112.5 KVA 212/123 13.8 KVY GABINETE DE DISTRIBUCIÓN DE BAJA TENSIÓN. No. INVENTARIO  41155</t>
  </si>
  <si>
    <t>MANTENIMIENTO PREVENTIVO  PEDESTAL TRANSFORMADOR 150 KVA 215/124 13.2 KV Y GABINETE DE DISTRIBUCIÓN DE BAJA TENSIÓN. No. INVENTARIO 41160</t>
  </si>
  <si>
    <t>MANTENIMIENTO PREVENTIVO  TRANSFORMADOR AREO 75 KVA No. INVENTARIO 41151, 41150.</t>
  </si>
  <si>
    <t>DESCRIPCIÓN</t>
  </si>
  <si>
    <t>TAREAS Y ACTIVIDADES A DESARROLLAR</t>
  </si>
  <si>
    <t>CANT.</t>
  </si>
  <si>
    <t>PROMEDIO</t>
  </si>
  <si>
    <t>PLANTAS CACOM5 Y CAUCASIA</t>
  </si>
  <si>
    <t>MANTENIMIENTO PREVENTIVO PLANTA ELECTRICA TRITON TP-P30-T1-60. 33 KVA No INVENTARIO 0449460</t>
  </si>
  <si>
    <t>- Cambio de filtros de combustible: primario y secundario</t>
  </si>
  <si>
    <t>- Cambio de correas de distribución: 02 dos.</t>
  </si>
  <si>
    <t>- Cambio de correa de distribución del alternador.</t>
  </si>
  <si>
    <t>- Cambio a todo costo de aceite 15w-40 para lubricar las partes metálicas del motor disminuyendo la fricción en las partes móviles y de esta manera evitar el desgaste interno del motor</t>
  </si>
  <si>
    <t>- Cambio completo por nuevo: líquido refrigerante</t>
  </si>
  <si>
    <t>- Cambio de batería: 12 voltios 1000 CCA, atributos a cumplir: • 170 minutos de capacidad de reserva, capacidad de 90 amperios por hora, tamaño del grupo 31, terminales de SAE forjadas, ventilación de seguridad de supresión de fuego.</t>
  </si>
  <si>
    <t>- Cambio de filtros de Aceite.</t>
  </si>
  <si>
    <t>- Limpieza, drenado y purgado del sistema de combustible, aceite, inyectores.</t>
  </si>
  <si>
    <t>- Limpieza de bornes.</t>
  </si>
  <si>
    <t>- Ajuste tornillería.</t>
  </si>
  <si>
    <r>
      <t xml:space="preserve">- Diagnóstico de: sensor de temperatura en refrigerante y presión aceite, </t>
    </r>
    <r>
      <rPr>
        <u/>
        <sz val="8"/>
        <color rgb="FF000000"/>
        <rFont val="Arial"/>
        <family val="2"/>
      </rPr>
      <t>incluye cambio de los mismos de evidenciar lecturas incorrectas</t>
    </r>
    <r>
      <rPr>
        <sz val="8"/>
        <color rgb="FF000000"/>
        <rFont val="Arial"/>
        <family val="2"/>
      </rPr>
      <t>, se debe realizar diagnostico según manual del fabricante.</t>
    </r>
  </si>
  <si>
    <t>- Bajada y lavada de bomba de combustible.</t>
  </si>
  <si>
    <t>- Lavado con desincrustante del radiador.</t>
  </si>
  <si>
    <t>- Realizar prueba de presión de combustión y dejar recomendaciones.</t>
  </si>
  <si>
    <t>- Lavado a vapor del motor hasta eliminar residuos de grasas y suciedad.</t>
  </si>
  <si>
    <t>MANTENIMIENTO CORRECTIVO PLANTA ELECTRICA TRITON TP-P30-T1-60. 33 KVA No INVENTARIO 0449460</t>
  </si>
  <si>
    <t>- Restauración y pintura del sistema (tráiler, base, tanques, rines, llantas, sistema eléctrico), señalética y documentación (libro de operación y mantenimiento – manual del usuario). (incluye, instalación y puesta en funcionamiento).</t>
  </si>
  <si>
    <t>- Arreglo del sistema de refrigeración de la planta por fugas, perdida de presión, daño de sellos, mangueras y demás partes por donde se puedan presentar fugas. (incluye, instalación y puesta en funcionamiento).</t>
  </si>
  <si>
    <t>- Arreglo del sistema eléctrico de la planta por daño, desgaste o perdida de corriente. (incluye, instalación y puesta en funcionamiento).</t>
  </si>
  <si>
    <t>MANTENIMINETO PREVENTIVO PLANTA ELECTRICA 30 KVA CAUCASIA</t>
  </si>
  <si>
    <t>- Cambio de aceite 15w-40 para lubricar las partes metálicas del motor disminuyendo la fricción en las partes móviles y de esta manera evitar el desgaste interno del motor</t>
  </si>
  <si>
    <t>MANTENIMIETO CORRECTIVO PLANTA ELECTRICA 30 KVA CAUCASIA No. INVENTARIO 546612</t>
  </si>
  <si>
    <t>- se requiere arreglo del sistema de refrigeración de la planta a todo costo, por fugas, perdida de presión, daño de sellos y demás partes por donde se pueda presentar fugas</t>
  </si>
  <si>
    <t>- Reemplazo empaque de culata, incluye el cambio y puesta en funcionamiento, instalación y puesta en funcionamiento del elemento el cual tiene que ser de iguales características al original</t>
  </si>
  <si>
    <t>- Reemplazo de tarjeta de transferencia, incluye el cambio, instalación y puesta en funcionamiento del elemento el cual tiene que ser de iguales características al original</t>
  </si>
  <si>
    <t>MANTENIMIENTO  CORRECTIVO PLANTA ELECTRICA 150 KVA CUMINS GP EN EL CACOM-5  No. INVENTARIO 98272</t>
  </si>
  <si>
    <t xml:space="preserve">- Cambio de filtros de combustible </t>
  </si>
  <si>
    <t>- Cambio a todo costo de aceite para lubricar las partes metálicas del motor disminuyendo la fricción en las partes móviles y de esta manera evitar el desgaste interno del motor</t>
  </si>
  <si>
    <t>- Limpieza, drenado y purgado del sistema de combustible, aceite.</t>
  </si>
  <si>
    <t xml:space="preserve">- Cambio de bujía </t>
  </si>
  <si>
    <t>- Cambio de filtros de combustible</t>
  </si>
  <si>
    <t>MANTENIMINETO PREVENTIVO PLANTAS ELECTRICAS HONDA No. INVENTARIO 613928, 417975</t>
  </si>
  <si>
    <t xml:space="preserve">Cambio de bujía </t>
  </si>
  <si>
    <t>- Cambio a todo costo de aceite  para lubricar las partes metálicas del motor disminuyendo la fricción en las partes móviles y de esta manera evitar el desgaste interno del motor</t>
  </si>
  <si>
    <t>MANTENIMIENTO DE UPS</t>
  </si>
  <si>
    <t>-Limpieza general del equipo, se debe destapar la UPS para retirar el polvo acumulado al interior con un soplador y lavado y limpieza del envolvente externa.</t>
  </si>
  <si>
    <t>- Revisión de los componentes internos de la máquina, cableado, baterías y puntos de conexión del equipo (borneras y terminales)</t>
  </si>
  <si>
    <t>- Toma de temperatura en puntos de conexión</t>
  </si>
  <si>
    <t>- Inspección del estado de las bobinas y fusibles y demás elementos de protección</t>
  </si>
  <si>
    <t>- Pruebas de autonomía de la UPS.</t>
  </si>
  <si>
    <t>- Prueba de termografía al banco de baterías y a la UPS con sus conexiones internas a fin de verificar puntos calientes. (Se debe hacer como mínimo en una de las visitas obligatorias).</t>
  </si>
  <si>
    <t>MANTENIMIENTO PREVENTIVO CONTROL ACCESO GUARDIA UPS EATON  No. INVENTARIO 480128</t>
  </si>
  <si>
    <t>-Limpieza general del equipo, se debe destapar la UPS para retirar el polvo acumulado al interior con un soplador y lavado y limpieza del envolvente externo.</t>
  </si>
  <si>
    <t>MANTENIMIENTO CORRECTIVO CMODS UPS EATON No. INVENTARIO 480168</t>
  </si>
  <si>
    <t>- Reemplazo de la TARJETA FUENTE.</t>
  </si>
  <si>
    <t>- Reemplazo de los FUSIBLES DE PROTECCIÓN (Rectificador o Inversor).</t>
  </si>
  <si>
    <t>-Reemplazo del BANCO DE BATERÍAS.</t>
  </si>
  <si>
    <t>MANTENIMIENTO CORRECTIVO CONTROL ACCESO GUARDIA UPS EATON No. INVENTARIO 480128</t>
  </si>
  <si>
    <t>MANTENIMIENTO CORRECTIVO UPS 3 KVA 151-A-JES-16  PUESTO 9 ZONA SUR No. INVENTARIO 512180</t>
  </si>
  <si>
    <t>MANTENIMIENTO CORRECTIVO UPS 3 KVA ZONA OPERATIVA TORRE MONOLITICA No. INVENTARIO 512181</t>
  </si>
  <si>
    <t>MANTENIMIENTO PREVENTIVO UPS CETAD APC BR1000 1 KVA  No. INVENTARIO 0115310</t>
  </si>
  <si>
    <t>-Limpieza general del equipo, se debe destapar la UPS para retirar el polvo acumulado al interior con un soplador y lavado y limpieza de la envolvente externa.</t>
  </si>
  <si>
    <t>- Limpieza de componentes, conexiones y/o partes para el retiro de sulfatación o corrosión</t>
  </si>
  <si>
    <t>-Revisión del inversor, rectificador de voltaje.</t>
  </si>
  <si>
    <t>-Revisión del cargador de baterías.</t>
  </si>
  <si>
    <t>-Suministro y reemplazo de elementos menores como son: (borneras, terminales, tornillería).</t>
  </si>
  <si>
    <t>-Mediciones con el fin de verificar parámetros eléctricos (corriente, tensión, etc.).</t>
  </si>
  <si>
    <t>-Se debe verificar y reportar el estado de los filtros (condensadores) que hacen parte de cada uno de los equipos.</t>
  </si>
  <si>
    <t>-Verificación del funcionamiento de la tarjeta de red y configuración de esta.</t>
  </si>
  <si>
    <t>MANTENIMIENTO PREVENTIVO UPS CETAD EMERSON LIEBERT 1.5 KVA No. INVENTRIO 0140052</t>
  </si>
  <si>
    <t>MANTENIMIENTO PREVENTIVO UPS CETAD TRIPPLITE SU3000RTXL3U 3 KVA  No. INVENTARIO 0384589, 0384590, 0384591</t>
  </si>
  <si>
    <t xml:space="preserve">MANTENIMIENTO CORRECTIVO UPS CETAD APC SUVTPF15KB2F 15 KVA No. INVENTARIO  0473737 </t>
  </si>
  <si>
    <t>- CAMBIO BANCO DE BATERIAS PARA UPS APC SUVTPF15KB2F DE 15 KVA. (INCLUYE REEMPLAZO DE PIEZAS, INSTALACION Y PUESTA EN FUNCIONAMIENTO).</t>
  </si>
  <si>
    <t>- CAMBIO INVERSOR PARA UPS APC SUVTPF15KB2F DE 15 KVA. (INCLUYE REEMPLAZO DE PIEZAS, INSTALACION Y PUESTA EN FUNCIONAMIENTO).</t>
  </si>
  <si>
    <t>-REPARACION FALLAS COMO FRECUENCIA Y/O DESFASE</t>
  </si>
  <si>
    <t>CAMBIO BANCO DE BATERIAS PARA UPS APC BR1000 DE 1 KVA. (INCLUYE REEMPLAZO DE PIEZAS, INSTALACION Y PUESTA EN FUNCIONAMIENTO)</t>
  </si>
  <si>
    <t>- CAMBIO INVERSOR PARA UPS APC BR1000 DE 1 KVA.</t>
  </si>
  <si>
    <t>(INCLUYE REEMPLAZO DE PIEZAS, INSTALACION Y PUESTA EN FUNCIONAMIENTO).</t>
  </si>
  <si>
    <t>- CAMBIO RECTIFICADOR DE VOLTAJE PARA UPS APC</t>
  </si>
  <si>
    <t>BR1000 DE 1 KVA. (INCLUYE REEMPLAZO DE PIEZAS, INSTALACION Y PUESTA EN FUNCIONAMIENTO)</t>
  </si>
  <si>
    <t>- CAMBIO INVERSOR PARA UPS EMERSON LIEBERT DE 1.5 KVA. (INCLUYE REEMPLAZO DE PIEZAS, INSTALACION Y PUESTA EN FUNCIONAMIENTO).</t>
  </si>
  <si>
    <t>CAMBIO RECTIFICADOR DE VOLTAJE PARA UPS EMERSON LIEBERT DE 1.5 KVA. (INCLUYE REEMPLAZO DE PIEZAS, INSTALACION Y PUESTA EN FUNCIONAMIENTO).</t>
  </si>
  <si>
    <t>- CAMBIO INVERSOR PARA UPS TRIPPLITE SU3000RTXL3U DE 3 KVA. (INCLUYE REEMPLAZO DE PIEZAS, INSTALACION Y PUESTA EN FUNCIONAMIENTO).</t>
  </si>
  <si>
    <r>
      <t>-</t>
    </r>
    <r>
      <rPr>
        <sz val="8"/>
        <color theme="1"/>
        <rFont val="Arial"/>
        <family val="2"/>
      </rPr>
      <t>CAMBIO RECTIFICADOR DE VOLTAJE PARA UPS TRIPPLITE SU3000RTXL3U DE 3 KVA. (INCLUYE REEMPLAZO DE PIEZAS, INSTALACION Y PUESTA EN FUNCIONAMIENTO).</t>
    </r>
  </si>
  <si>
    <t>- CAMBIO CARGADOR DE BATERIAS PARA UPS TRIPPLITE SU3000RTXL3U DE 3 KVA. (INCLUYE REEMPLAZO DE PIEZAS, INSTALACION Y PUESTA EN FUNCIONAMIENTO)</t>
  </si>
  <si>
    <t>- CAMBIO BANCO DE BATERIAS PARA UPS ASC-MAGOM MGO- 3KVA DE 3 KVA. (INCLUYE REEMPLAZO DE PIEZAS, INSTALACION Y PUESTA EN FUNCIONAMIENTO).</t>
  </si>
  <si>
    <t>- CAMBIO INVERSOR PARA UPS ASC-MAGOM MGO-3KVA DE 3 KVA. (INCLUYE REEMPLAZO DE PIEZAS, INSTALACION Y PUESTA EN FUNCIONAMIENTO).</t>
  </si>
  <si>
    <r>
      <t>MANTENIMIENTO PREVENTIVO SUBESTACION ELECTRIC</t>
    </r>
    <r>
      <rPr>
        <sz val="8"/>
        <color theme="1"/>
        <rFont val="Arial"/>
        <family val="2"/>
      </rPr>
      <t xml:space="preserve"> </t>
    </r>
    <r>
      <rPr>
        <b/>
        <sz val="8"/>
        <color theme="1"/>
        <rFont val="Arial"/>
        <family val="2"/>
      </rPr>
      <t>Nº INVENTARAIO: 38696</t>
    </r>
  </si>
  <si>
    <t>-Mantenimiento preventivo del seccionador uso interior SG6 MERLIN GERIN tripolar Principal provisto con enclavamiento en media tensión con tensión nominal 17.5 Kv y corriente nominal de 630 Imp del circuito Primario, se deberá desmontar, calibrar el cierre y la apertura, lubricar, limpiar los contactos.</t>
  </si>
  <si>
    <t>-PREVENTIVO: revisar y verificar el aislamiento de los separadores entre barrajes mediante MEGGUER, como también los puntos calientes, conexiones, y demás elementos de aislamiento.</t>
  </si>
  <si>
    <r>
      <t>MANTENIMIENTO PREVENTIVO  PEDESTAL TRANSFORMADOR</t>
    </r>
    <r>
      <rPr>
        <sz val="8"/>
        <color theme="1"/>
        <rFont val="Arial"/>
        <family val="2"/>
      </rPr>
      <t xml:space="preserve"> </t>
    </r>
    <r>
      <rPr>
        <b/>
        <sz val="8"/>
        <color theme="1"/>
        <rFont val="Arial"/>
        <family val="2"/>
      </rPr>
      <t>Y GABINETE DE DISTRIBUCIÓN DE BAJA TENSIÓN.  112.5 KVA 127/220 13.2 KV No. INVENTARIO 41153</t>
    </r>
  </si>
  <si>
    <t>Las actividades a cumplir incluyen:</t>
  </si>
  <si>
    <t xml:space="preserve">Verificación estado general del con registro: Medición de la resistencia de aislamiento, Resistencia de devanados, Relación de transformación. </t>
  </si>
  <si>
    <r>
      <t xml:space="preserve">Prueba de aislamiento, estanqueidad y pruebas </t>
    </r>
    <r>
      <rPr>
        <u/>
        <sz val="8"/>
        <color rgb="FF000000"/>
        <rFont val="Arial"/>
        <family val="2"/>
      </rPr>
      <t>termografías (con equipo digital)</t>
    </r>
    <r>
      <rPr>
        <sz val="8"/>
        <color rgb="FF000000"/>
        <rFont val="Arial"/>
        <family val="2"/>
      </rPr>
      <t xml:space="preserve"> y de </t>
    </r>
    <r>
      <rPr>
        <u/>
        <sz val="8"/>
        <color rgb="FF000000"/>
        <rFont val="Arial"/>
        <family val="2"/>
      </rPr>
      <t>aceite dieléctrico</t>
    </r>
    <r>
      <rPr>
        <sz val="8"/>
        <color rgb="FF000000"/>
        <rFont val="Arial"/>
        <family val="2"/>
      </rPr>
      <t xml:space="preserve"> con registro con y sin carga.</t>
    </r>
  </si>
  <si>
    <r>
      <t>Limpieza del gabinete de control del transformador y tablero de distribución (</t>
    </r>
    <r>
      <rPr>
        <u/>
        <sz val="8"/>
        <color rgb="FF000000"/>
        <rFont val="Arial"/>
        <family val="2"/>
      </rPr>
      <t>Si aplica según descripción del equipo, gabinete independiente a no más 1 metro del transformador)</t>
    </r>
    <r>
      <rPr>
        <sz val="8"/>
        <color rgb="FF000000"/>
        <rFont val="Arial"/>
        <family val="2"/>
      </rPr>
      <t>: con químicos eliminadores de corrosión acumulada (sin dejar residuos), y demás solventes dieléctricos, limpieza y apriete de todas las conexiones (CON TORQUIMETRO), cortacircuitos, totalizadores, breakers y terminales (incluye desmontaje y montaje para tal fin), incluye barraje y demás conexiones: fases, neutro, tierra, acometidas</t>
    </r>
  </si>
  <si>
    <t>Verificar la apertura y cierre de conmutador y (si aplica) interruptor ON/OFF, con registro, conclusiones y recomendaciones.</t>
  </si>
  <si>
    <t>Verificar la humedad y el estado de corrosión de los mecanismos, incluye lubricación con grasas dieléctricas y sintéticas de partes móviles internas y externas del equipo</t>
  </si>
  <si>
    <r>
      <t>MANTENIMIENTO PREVENTIVO  PEDESTAL TRANSFORMADOR 112.5 KVA 117/207 13.8 KV</t>
    </r>
    <r>
      <rPr>
        <sz val="8"/>
        <color theme="1"/>
        <rFont val="Arial"/>
        <family val="2"/>
      </rPr>
      <t xml:space="preserve"> </t>
    </r>
    <r>
      <rPr>
        <b/>
        <sz val="8"/>
        <color theme="1"/>
        <rFont val="Arial"/>
        <family val="2"/>
      </rPr>
      <t>Y GABINETE DE DISTRIBUCIÓN DE BAJA TENSIÓN.  No. INVENTARIO 41161</t>
    </r>
  </si>
  <si>
    <r>
      <t>MANTENIMIENTO PREVENTIVO  PEDESTAL TRANSFORMADOR 112.5 KVA 450/263 13.2 KV</t>
    </r>
    <r>
      <rPr>
        <sz val="8"/>
        <color theme="1"/>
        <rFont val="Arial"/>
        <family val="2"/>
      </rPr>
      <t xml:space="preserve"> </t>
    </r>
    <r>
      <rPr>
        <b/>
        <sz val="8"/>
        <color theme="1"/>
        <rFont val="Arial"/>
        <family val="2"/>
      </rPr>
      <t>Y GABINETE DE DISTRIBUCIÓN DE BAJA TENSIÓN.  No. INVENTARIO 41152</t>
    </r>
  </si>
  <si>
    <r>
      <t>MANTENIMIENTO PREVENTIVO  PEDESTAL TRANSFORMADOR 150 KVA 215/124 13.2 KV</t>
    </r>
    <r>
      <rPr>
        <sz val="8"/>
        <color theme="1"/>
        <rFont val="Arial"/>
        <family val="2"/>
      </rPr>
      <t xml:space="preserve"> </t>
    </r>
    <r>
      <rPr>
        <b/>
        <sz val="8"/>
        <color theme="1"/>
        <rFont val="Arial"/>
        <family val="2"/>
      </rPr>
      <t>Y GABINETE DE DISTRIBUCIÓN DE BAJA TENSIÓN.  No. INVENTARIO 41159</t>
    </r>
  </si>
  <si>
    <r>
      <t>MANTENIMIENTO PREVENTIVO  PEDESTAL TRANSFORMADOR 150 KVA 215/124 13.2 KV</t>
    </r>
    <r>
      <rPr>
        <sz val="8"/>
        <color theme="1"/>
        <rFont val="Arial"/>
        <family val="2"/>
      </rPr>
      <t xml:space="preserve"> </t>
    </r>
    <r>
      <rPr>
        <b/>
        <sz val="8"/>
        <color theme="1"/>
        <rFont val="Arial"/>
        <family val="2"/>
      </rPr>
      <t>Y GABINETE DE DISTRIBUCIÓN DE BAJA TENSIÓN.  No. INVENTARIO 41163</t>
    </r>
  </si>
  <si>
    <t>MANTENIMIENTO PREVENTIVO  PEDESTAL TRANSFORMADOR 225 KVA 226/130 13.2 KV Y GABINETE DE DISTRIBUCIÓN DE BAJA TENSIÓN. No. INVENTARIO 41158</t>
  </si>
  <si>
    <t>Verificar la humedad y el estado de corrosión de los mecanismos, incluye lubricación con grasas</t>
  </si>
  <si>
    <t>MANTENIMIENTO PREVENTIVO  TRANSFORMADOR PEDESTAL 150 KVA 222/122 13.8 KVY GABINETE DE DISTRIBUCIÓN DE BAJA TENSIÓN. No. INVENTARIO  603022</t>
  </si>
  <si>
    <t>Mantenimiento preventivo de Pararrayos, sistemas de apantallamiento y puestas a tierras CACOM-5.</t>
  </si>
  <si>
    <t>-Medición de resistencia de puesta a tierra</t>
  </si>
  <si>
    <t>-Medición de equipotencialidad</t>
  </si>
  <si>
    <t>-Reemplazo de conexiones a través de soldadura exotérmica o conectores certificados</t>
  </si>
  <si>
    <t>-Diagnóstico general de condiciones de operación, con registro y firmado por ingeniero eléctrico.</t>
  </si>
  <si>
    <t>-Reemplazo de tramos de conductores para garantizar correcto descargue a tierra.</t>
  </si>
  <si>
    <t>-Ajuste de conexiones bimetálicas hasta correcto ajuste según norma RETIE para sistema de apantallamiento.</t>
  </si>
  <si>
    <t>-Reemplazo de elementos de fijación de requerirse</t>
  </si>
  <si>
    <t>MANTENIMIENTO CORRECTIVO Y PREVENTIVO DE REDES ELÉCTRICAS Y EQUIPOS DE TRANSFERENCIA</t>
  </si>
  <si>
    <t xml:space="preserve">- Revisión y diagnóstico cableado, tomacorrientes. </t>
  </si>
  <si>
    <t xml:space="preserve">- Pruebas de funcionamiento y limpieza de tableros, interruptores, tomas eléctricas, cableado y canaletas eléctricas. Identificación y diagnóstico de cualquier falla o anomalía en el sistema eléctrico. </t>
  </si>
  <si>
    <t>- Revisión y diagnóstico de la estructura de anclaje, aisladores y conectores.</t>
  </si>
  <si>
    <t>-Medición de equipotencialidad con multímetro (vigencia certificación del equipo no superior a 12 meses).</t>
  </si>
  <si>
    <t xml:space="preserve"> - Medición de resistencia de puesta a tierra con equipo telurómetro (vigencia certificación del equipo no superior a 12 meses)</t>
  </si>
  <si>
    <t>Revisión de la condición física del cable que compone el sistema puesto a tierra.</t>
  </si>
  <si>
    <t>Tratamiento físico químico del suelo, dependiendo de los valores obtenidos en la medición de la resistencia de puesta a tierra y lo exigido en el RETIE.</t>
  </si>
  <si>
    <t>-Cambio tablero regulado trifásico 8 circuitos, (incluye remplazo de componentes, instalación y puesta en funcionamiento).</t>
  </si>
  <si>
    <t>-Cambio tablero regulado trifásico 12 circuitos, (incluye instalación y puesta en funcionamiento).</t>
  </si>
  <si>
    <t>-Cambio tablero regulado trifásico 18 circuitos, (incluye remplazo de componentes, instalación y puesta en funcionamiento).</t>
  </si>
  <si>
    <t>-Cambio tablero regulado trifásico 24 circuitos, (incluye remplazo de componentes, instalación y puesta en funcionamiento).</t>
  </si>
  <si>
    <t>-Cambio interruptor tipo switch. (incluye remplazo de componentes, instalación y puesta en funcionamiento).</t>
  </si>
  <si>
    <t>-Cambio toma eléctrica regulada – no regulada 110v. (incluye remplazo de componentes, instalación y puesta en funcionamiento).</t>
  </si>
  <si>
    <t>-Cambio toma eléctrica regulada - no regulada 220v. (incluye remplazo de componentes, instalación y puesta en funcionamiento).</t>
  </si>
  <si>
    <t>-Etiquetado / marcación de los elementos eléctricos (tableros, interruptores, cables, tomas eléctricas, canaletas, cajas de paso) de acuerdo a norma técnica vigente. (incluye reemplazo de piezas, instalación y puesta en funcionamiento).</t>
  </si>
  <si>
    <t xml:space="preserve">MANTENIMIENTO CORRECTIVO DE
LA RED Y SISTEMA ELECTRICO CON
SUS COMPNENTES DEL CETAD, (
(INCLUYE REEMPLAZO DE PIEZAS,
INSTALACION Y PUESTA EN
FUNCIONAMIENTO)., (INCLUYE
REMPLAZO DE PIEZAS,
INSTALACION Y PUESTA EN
FUNCIONAMIENTO).
(Esta se encuentra ubicado en la
infraestructura de las instalaciones
del CETAD)
</t>
  </si>
  <si>
    <t xml:space="preserve">MANTENIMIENTO PREVENTIVO DE
LA RED Y SISTEMA ELÉCTRICO CON
SUS COMPONENTES DEL CETAD,
(INCLUYE REEMPLAZO DE PIEZAS,
INSTALACION Y PUESTA EN
FUNCIONAMIENTO).
(Esta se encuentra ubicado en la
infraestructura de las instalaciones
del CETAD)
</t>
  </si>
  <si>
    <t xml:space="preserve">MANTENIMIENTO
CORRECTIVO -
RECUPERATIVO UPS CETAD
ASCMAGOM MGO-3KVA 3 KVA
No. INVENTARIO 0513295,
0513296 (2 UPS)
</t>
  </si>
  <si>
    <t>MANTENIMIENTO CORRECTIVO - RECUPERATIVO UPS CETAD TRIPPLITE SU3000RTXL3U 3KVA No. INVENTARIO 0384589, 0384590, 0384591 (3 UPS)</t>
  </si>
  <si>
    <t xml:space="preserve"> - CAMBIO RECTIFICADOR DE VOLTAJE PARA UPS ASCMAGOM MGO-3KVA DE 3 KVA. (INCLUYE REEMPLAZO DE PIEZAS INSTALACION Y PUESTA EN FUNCIONAMIENTO).</t>
  </si>
  <si>
    <t>MANTENIMIENTO CORRECTIVO -RECUPERATIVO UPS CETAD EMERSON LIEBERT 1.5 KVA</t>
  </si>
  <si>
    <t xml:space="preserve">
- CAMBIO DE BANCO DE BATERIAS PARA UPS EMERSON LIBERT DE 1,5 KVA. (INCLUYE REMPLAZO DE PIEZAS, INSTALACION Y PUESTA EN FUNCIONAMIENTO)
</t>
  </si>
  <si>
    <t>ITEM</t>
  </si>
  <si>
    <t>2. MANTENIMIENTO DE UPS</t>
  </si>
  <si>
    <t>MANTENIMIENTO
PREVENTIVO SISTEMA DE
BOMBEO Y MOTOBOMBAS
EDIFICIO A, B, C, D, F, G, I, H 
(Esta se encuentra ubicado en la
infraestructura de las instalaciones
delos apartamentos)</t>
  </si>
  <si>
    <t>4. SISTEMA DE BOMBEO Y MOTOBOMBAS</t>
  </si>
  <si>
    <t xml:space="preserve">7. MANTENIMIENTO PREVENTIVO TRANSFORMADOR </t>
  </si>
  <si>
    <t>8, MANTENIMIENTO PREVENTIVO DE PARARRAYOS, SISTEMAS DE APANTALLAMIENTO Y PUESTAS A TIERRA.</t>
  </si>
  <si>
    <t>9, MANTENIMIENTO CORRECTIVO Y PREVENTIVO DE REDES ELÉCTRICAS Y EQUIPOS DE TRANSFERENCIA</t>
  </si>
  <si>
    <r>
      <t xml:space="preserve">MANTENIMIENTO CORRECTIVO A TODO COSTO DE EQUIPOS UPS DEL DATA CENTER </t>
    </r>
    <r>
      <rPr>
        <sz val="8"/>
        <color theme="1"/>
        <rFont val="Times New Roman"/>
        <family val="1"/>
      </rPr>
      <t> </t>
    </r>
    <r>
      <rPr>
        <b/>
        <sz val="8"/>
        <color theme="1"/>
        <rFont val="Arial"/>
        <family val="2"/>
      </rPr>
      <t>- CETAD</t>
    </r>
  </si>
  <si>
    <t>OBJETO: La prestación de servicios de mantenimiento preventivo y correctivo a todo costo de las plantas eléctricas (CACOM 5 y Caucasia), subestaciones, redes eléctricas, tableros eléctricos, ups (sistemas de alimentación ininterrumpido), sistemas de pararrayos, sistemas de puestas a tierra, transformadores y equipos de bombeo del CACOM 5.</t>
  </si>
  <si>
    <t>EL PROPONENTE DEBERÁ DILIGENCIAR Y FIRMAR EL PRESENTE FORMULARIO DISCRIMINANDO EL VALOR UNITARIO Y VALOR TOTAL OFERTADO DE ACUERDO A LOS DOCUMENTOS DEL PROCESO</t>
  </si>
  <si>
    <t>Total RUBRO 02-02-02-005-004 $ 40.821.203,00</t>
  </si>
  <si>
    <t>TOTAL RUBRO 02-02-02-008-007 $ 39.513.030,00</t>
  </si>
  <si>
    <r>
      <t xml:space="preserve">3, MANTENIMIENTO CORRECTIVO Y PREVENTIVO A TODO COSTO DE EQUIPOS UPS DEL DATA CENTER </t>
    </r>
    <r>
      <rPr>
        <sz val="8"/>
        <color theme="1"/>
        <rFont val="Arial"/>
        <family val="2"/>
      </rPr>
      <t> </t>
    </r>
    <r>
      <rPr>
        <b/>
        <sz val="8"/>
        <color theme="1"/>
        <rFont val="Arial"/>
        <family val="2"/>
      </rPr>
      <t>- CETAD</t>
    </r>
  </si>
  <si>
    <t>* Mantenimiento general y a todo costo del sistema de bombeo del edificio  B, C, D.E, F y G de esta Unidad consistente en el mantenimiento del tanque de llenado hidro Flow de 200 litros, el cual se debe calibrar y aplicar aire y lavado total del sistema. De igual forma incluye el desmonte  de 02 motores de 3HP trifásicos marca WEG, los cuales requieren cambio de los sellos mecánicos, cambio total de los rodamientos, calibración de los presostatos, cambio del micro switch al igual que mantenimiento del sistema de contención tipo granada. Este sistema se deberá entregar funcionando y en óptimas condiciones.                                                                                    * mantenimiento general y a todo costo del tablero eléctrico del cuarto de bombas de este edificio, consistente en el peinado completo del cableado, verificación y estado de los bréales y contactores, ajuste de conexiones y terminales, estado de relés térmicos y cambio de los componentes si los requiere y bajo la autorización del supervisor del contrato.
 * Mantenimiento general y a todo costo del sistema de bombeo del edificio I de esta Unidad consistente en el mantenimiento del tanque de llenado hidro Flow de 200 litros, el cual se debe calibrar y aplicar aire y lavado total del sistema. De igual forma incluye el desmonte  de 02 motores de 3HP trifásicos marca SIMENS, los cuales requieren cambio de los sellos mecánicos, cambio total de los rodamientos, calibración de los presostatos, cambio del micro switch al igual que mantenimiento del sistema de contención tipo granada. Este sistema se deberá entregar funcionando y en óptimas condiciones.                                                                           * mantenimiento general y a todo costo del tablero eléctrico del cuarto de bombas de estos edificios, consistente en el peinado completo del cableado, verificación y estado de los bréales y contactores, ajuste de conexiones y terminales, estado de relés térmicos y cambio de los componentes si los requiere y bajo la autorización del supervisor del contrato.                                                                                                                                   * Mantenimiento general y a todo costo del sistema de bombeo del edificio H de esta Unidad consistente en el mantenimiento del tanque de llenado hidro Flow de 200 litros, el cual se debe calibrar y aplicar aire y lavado total del sistema. De igual forma incluye el desmonte de 02 motores de 1.5 HP trifásicos marca PEDROLLO, los cuales requieren cambio de los sellos mecánicos, cambio total de los rodamientos, calibración de los presostatos, cambio y puesta en servicio del micro suich al igual que mantenimiento del sistema de contención tipo granada. Este sistema se deberá entregar funcionando y en óptimas condiciones.                                                      * mantenimiento general y a todo costo del tablero eléctrico del cuarto de bombas de este edificio, consistente en el peinado completo del cableado, verificación y estado de los bréales y contactores, ajuste de conexiones y terminales, estado de relés y térmicos y cambio de los componentes si los requiere y bajo la autorización del supervisor del contrato.</t>
  </si>
  <si>
    <t>VALOR UNITARIO DE REFERENCIA ESTABLECIDO POR LA ENTIDAD</t>
  </si>
  <si>
    <t>OFERTA ECONOMICA</t>
  </si>
  <si>
    <t>VALOR UNITARIO ANTE DE IVA</t>
  </si>
  <si>
    <t>IVA</t>
  </si>
  <si>
    <t>VALOR UNITARIO INCLUIDO IVA</t>
  </si>
  <si>
    <t>TOTAL OFERTA ECONÓMICA MANTENIMIENTO PREVENTIVO</t>
  </si>
  <si>
    <t>TOTAL OFERTA ECONÓMICA MANTENIMIENTO CORRECTIVO</t>
  </si>
  <si>
    <t>TOTAL OFERTA ECONÓMICA</t>
  </si>
  <si>
    <r>
      <rPr>
        <b/>
        <sz val="11"/>
        <color theme="1"/>
        <rFont val="Arial"/>
        <family val="2"/>
      </rPr>
      <t>CAUSALES DE RECHAZO</t>
    </r>
    <r>
      <rPr>
        <sz val="11"/>
        <color theme="1"/>
        <rFont val="Arial"/>
        <family val="2"/>
      </rPr>
      <t xml:space="preserve">
1. Que el valor unitario ofertado para cada ítem supere los precios de referencia estimados por la Entidad.
2. Que el Proponente adicione, suprima, cambie o modifique los ítems, la descripción, las unidades o cantidades señaladas en el estudio previo.
3. No presentar oferta económica.
4. Cuando la oferta tenga valor 0 o no sea presentada.
5. Presentar la propuesta en una moneda diferente a los pesos colombianos.
6. Cuando se determine que el valor de la oferta es considerado como artificialmente baja. (De conformidad con el análisis que exige el Guía para el manejo de ofertas artificialmente bajas en procesos de contratación).
</t>
    </r>
  </si>
  <si>
    <t>FIRMA REPRESENTANTE LEGAL:</t>
  </si>
  <si>
    <t>NOMBRE:</t>
  </si>
  <si>
    <t>DOCUMENTO DE IDENTIDAD:</t>
  </si>
  <si>
    <t>EMPRESA:</t>
  </si>
  <si>
    <t>NIT:</t>
  </si>
  <si>
    <t>Iván Sánchez Hueje</t>
  </si>
  <si>
    <t>GENPO SAS</t>
  </si>
  <si>
    <t>PROCESO DE CONTRATACIÓN No.___019-00-H-CACOM5-GRUAL-2026</t>
  </si>
  <si>
    <t>COSTO DEL BIEN (Insumos, equipos, personal)</t>
  </si>
  <si>
    <t>GASTOS GENERALES</t>
  </si>
  <si>
    <t>IMPREVISTOS</t>
  </si>
  <si>
    <t>UTILIDAD</t>
  </si>
  <si>
    <t>VALOR OFERTA</t>
  </si>
  <si>
    <t>DESAGREGACIÓN OFERTA GENPO No.019-00-H-CACOM5-GRUAL-2026</t>
  </si>
  <si>
    <t xml:space="preserve"> </t>
  </si>
  <si>
    <r>
      <t>Yo,</t>
    </r>
    <r>
      <rPr>
        <b/>
        <sz val="12"/>
        <color theme="1"/>
        <rFont val="Arial"/>
        <family val="2"/>
      </rPr>
      <t xml:space="preserve"> </t>
    </r>
    <r>
      <rPr>
        <sz val="12"/>
        <color theme="1"/>
        <rFont val="Arial"/>
        <family val="2"/>
      </rPr>
      <t>_Iván Sánchez Hueje__, en mi condición de Representante Legal de _GENPO SAS____, identificado como aparece al pie de mi firma, manifiesto que el valor total de la propuesta es por la suma de _cuarenta y ocho millones setenta y nueve mil trescientos quince pesos_______ ($___48,079,315____), Valor que incluye todos los gastos e impuestos a que haya lugar.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</si>
</sst>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_-&quot;$&quot;\ * #,##0_-;\-&quot;$&quot;\ * #,##0_-;_-&quot;$&quot;\ * &quot;-&quot;??_-;_-@_-"/>
    <numFmt numFmtId="165" formatCode="0.0%"/>
  </numFmts>
  <fonts count="17" x14ac:knownFonts="1">
    <font>
      <sz val="11"/>
      <color theme="1"/>
      <name val="Calibri"/>
      <family val="2"/>
      <scheme val="minor"/>
    </font>
    <font>
      <b/>
      <sz val="11"/>
      <color theme="1"/>
      <name val="Calibri"/>
      <family val="2"/>
      <scheme val="minor"/>
    </font>
    <font>
      <sz val="11"/>
      <color theme="1"/>
      <name val="Calibri"/>
      <family val="2"/>
      <scheme val="minor"/>
    </font>
    <font>
      <b/>
      <sz val="8"/>
      <color rgb="FF000000"/>
      <name val="Arial"/>
      <family val="2"/>
    </font>
    <font>
      <sz val="8"/>
      <color theme="1"/>
      <name val="Arial"/>
      <family val="2"/>
    </font>
    <font>
      <b/>
      <sz val="8"/>
      <color theme="1"/>
      <name val="Arial"/>
      <family val="2"/>
    </font>
    <font>
      <sz val="8"/>
      <color rgb="FF000000"/>
      <name val="Arial"/>
      <family val="2"/>
    </font>
    <font>
      <u/>
      <sz val="8"/>
      <color rgb="FF000000"/>
      <name val="Arial"/>
      <family val="2"/>
    </font>
    <font>
      <sz val="8"/>
      <color theme="1"/>
      <name val="Times New Roman"/>
      <family val="1"/>
    </font>
    <font>
      <b/>
      <sz val="11"/>
      <color theme="1"/>
      <name val="Arial"/>
      <family val="2"/>
    </font>
    <font>
      <sz val="11"/>
      <color theme="1"/>
      <name val="Arial"/>
      <family val="2"/>
    </font>
    <font>
      <sz val="10"/>
      <color theme="1"/>
      <name val="Arial"/>
      <family val="2"/>
    </font>
    <font>
      <b/>
      <sz val="12"/>
      <color theme="1"/>
      <name val="Arial"/>
      <family val="2"/>
    </font>
    <font>
      <sz val="12"/>
      <color theme="1"/>
      <name val="Arial"/>
      <family val="2"/>
    </font>
    <font>
      <b/>
      <i/>
      <u/>
      <sz val="10"/>
      <color theme="1"/>
      <name val="Arial"/>
      <family val="2"/>
    </font>
    <font>
      <b/>
      <sz val="11"/>
      <color theme="0"/>
      <name val="Arial"/>
      <family val="2"/>
    </font>
    <font>
      <b/>
      <sz val="10"/>
      <color theme="1"/>
      <name val="Arial"/>
      <family val="2"/>
    </font>
  </fonts>
  <fills count="12">
    <fill>
      <patternFill patternType="none"/>
    </fill>
    <fill>
      <patternFill patternType="gray125"/>
    </fill>
    <fill>
      <patternFill patternType="solid">
        <fgColor rgb="FFD9D9D9"/>
        <bgColor indexed="64"/>
      </patternFill>
    </fill>
    <fill>
      <patternFill patternType="solid">
        <fgColor theme="0" tint="-0.249977111117893"/>
        <bgColor indexed="64"/>
      </patternFill>
    </fill>
    <fill>
      <patternFill patternType="solid">
        <fgColor rgb="FFBFBFBF"/>
        <bgColor indexed="64"/>
      </patternFill>
    </fill>
    <fill>
      <patternFill patternType="solid">
        <fgColor rgb="FF8EAADB"/>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rgb="FF00B0F0"/>
        <bgColor indexed="64"/>
      </patternFill>
    </fill>
    <fill>
      <patternFill patternType="solid">
        <fgColor rgb="FF002060"/>
        <bgColor indexed="64"/>
      </patternFill>
    </fill>
  </fills>
  <borders count="15">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s>
  <cellStyleXfs count="3">
    <xf numFmtId="0" fontId="0" fillId="0" borderId="0"/>
    <xf numFmtId="44" fontId="2" fillId="0" borderId="0" applyFont="0" applyFill="0" applyBorder="0" applyAlignment="0" applyProtection="0"/>
    <xf numFmtId="9" fontId="2" fillId="0" borderId="0" applyFont="0" applyFill="0" applyBorder="0" applyAlignment="0" applyProtection="0"/>
  </cellStyleXfs>
  <cellXfs count="160">
    <xf numFmtId="0" fontId="0" fillId="0" borderId="0" xfId="0"/>
    <xf numFmtId="0" fontId="10" fillId="7" borderId="0" xfId="0" applyFont="1" applyFill="1" applyAlignment="1">
      <alignment vertical="center"/>
    </xf>
    <xf numFmtId="0" fontId="11" fillId="0" borderId="0" xfId="0" applyFont="1" applyAlignment="1">
      <alignment horizontal="center"/>
    </xf>
    <xf numFmtId="0" fontId="10" fillId="0" borderId="0" xfId="0" applyFont="1" applyAlignment="1">
      <alignment horizontal="left"/>
    </xf>
    <xf numFmtId="0" fontId="10" fillId="0" borderId="0" xfId="0" applyFont="1"/>
    <xf numFmtId="164" fontId="10" fillId="0" borderId="0" xfId="1" applyNumberFormat="1" applyFont="1"/>
    <xf numFmtId="0" fontId="13" fillId="0" borderId="0" xfId="0" applyFont="1"/>
    <xf numFmtId="0" fontId="4" fillId="0" borderId="0" xfId="0" applyFont="1" applyAlignment="1">
      <alignment horizontal="center"/>
    </xf>
    <xf numFmtId="0" fontId="4" fillId="0" borderId="0" xfId="0" applyFont="1" applyAlignment="1">
      <alignment horizontal="left"/>
    </xf>
    <xf numFmtId="0" fontId="4" fillId="0" borderId="0" xfId="0" applyFont="1"/>
    <xf numFmtId="3" fontId="4" fillId="0" borderId="0" xfId="0" applyNumberFormat="1" applyFont="1"/>
    <xf numFmtId="0" fontId="1" fillId="8" borderId="4" xfId="0" applyFont="1" applyFill="1" applyBorder="1" applyAlignment="1">
      <alignment horizontal="center" vertical="center" wrapText="1"/>
    </xf>
    <xf numFmtId="0" fontId="5" fillId="0" borderId="4" xfId="0" applyFont="1" applyBorder="1" applyAlignment="1">
      <alignment horizontal="center" vertical="center"/>
    </xf>
    <xf numFmtId="0" fontId="6" fillId="0" borderId="4" xfId="0" applyFont="1" applyBorder="1" applyAlignment="1">
      <alignment horizontal="justify" vertical="center" wrapText="1"/>
    </xf>
    <xf numFmtId="0" fontId="4" fillId="0" borderId="4" xfId="0" applyFont="1" applyBorder="1" applyAlignment="1">
      <alignment horizontal="center" vertical="center" wrapText="1"/>
    </xf>
    <xf numFmtId="0" fontId="0" fillId="0" borderId="4" xfId="0" applyBorder="1"/>
    <xf numFmtId="0" fontId="6" fillId="0" borderId="4" xfId="0" applyFont="1" applyBorder="1" applyAlignment="1">
      <alignment vertical="center" wrapText="1"/>
    </xf>
    <xf numFmtId="0" fontId="6" fillId="0" borderId="4" xfId="0" applyFont="1" applyBorder="1" applyAlignment="1">
      <alignment horizontal="center" vertical="center" wrapText="1"/>
    </xf>
    <xf numFmtId="0" fontId="4" fillId="0" borderId="4" xfId="0" applyFont="1" applyBorder="1" applyAlignment="1">
      <alignment horizontal="justify" vertical="center" wrapText="1"/>
    </xf>
    <xf numFmtId="3" fontId="4" fillId="7" borderId="4" xfId="0" applyNumberFormat="1" applyFont="1" applyFill="1" applyBorder="1" applyAlignment="1">
      <alignment horizontal="center" vertical="center" wrapText="1"/>
    </xf>
    <xf numFmtId="3" fontId="4" fillId="0" borderId="4" xfId="1" applyNumberFormat="1" applyFont="1" applyBorder="1"/>
    <xf numFmtId="6" fontId="4" fillId="0" borderId="4" xfId="0" applyNumberFormat="1" applyFont="1" applyBorder="1" applyAlignment="1">
      <alignment horizontal="center" vertical="center" wrapText="1"/>
    </xf>
    <xf numFmtId="0" fontId="4" fillId="0" borderId="4" xfId="0" applyFont="1" applyBorder="1" applyAlignment="1">
      <alignment vertical="center" wrapText="1"/>
    </xf>
    <xf numFmtId="6" fontId="4" fillId="7" borderId="4" xfId="0" applyNumberFormat="1" applyFont="1" applyFill="1" applyBorder="1" applyAlignment="1">
      <alignment horizontal="center" vertical="center" wrapText="1"/>
    </xf>
    <xf numFmtId="0" fontId="9" fillId="0" borderId="0" xfId="0" applyFont="1"/>
    <xf numFmtId="0" fontId="5" fillId="4" borderId="4" xfId="0" applyFont="1" applyFill="1" applyBorder="1" applyAlignment="1">
      <alignment horizontal="center" vertical="center" wrapText="1"/>
    </xf>
    <xf numFmtId="0" fontId="11" fillId="0" borderId="0" xfId="0" applyFont="1" applyAlignment="1">
      <alignment horizontal="center" vertical="center"/>
    </xf>
    <xf numFmtId="164" fontId="0" fillId="0" borderId="4" xfId="1" applyNumberFormat="1" applyFont="1" applyBorder="1"/>
    <xf numFmtId="164" fontId="4" fillId="7" borderId="4" xfId="1" applyNumberFormat="1" applyFont="1" applyFill="1" applyBorder="1" applyAlignment="1">
      <alignment horizontal="center" vertical="center" wrapText="1"/>
    </xf>
    <xf numFmtId="164" fontId="4" fillId="7" borderId="4" xfId="1" applyNumberFormat="1" applyFont="1" applyFill="1" applyBorder="1" applyAlignment="1">
      <alignment horizontal="center" vertical="center" wrapText="1"/>
    </xf>
    <xf numFmtId="0" fontId="5" fillId="0" borderId="4" xfId="0" applyFont="1" applyBorder="1" applyAlignment="1">
      <alignment horizontal="center" vertical="center"/>
    </xf>
    <xf numFmtId="0" fontId="4" fillId="0" borderId="4" xfId="0" applyFont="1" applyBorder="1" applyAlignment="1">
      <alignment horizontal="center" vertical="center"/>
    </xf>
    <xf numFmtId="0" fontId="4" fillId="0" borderId="4" xfId="0" applyFont="1" applyBorder="1" applyAlignment="1">
      <alignment horizontal="center" vertical="center" wrapText="1"/>
    </xf>
    <xf numFmtId="164" fontId="4" fillId="0" borderId="4" xfId="1" applyNumberFormat="1" applyFont="1" applyBorder="1" applyAlignment="1">
      <alignment horizontal="center" vertical="center" wrapText="1"/>
    </xf>
    <xf numFmtId="0" fontId="5" fillId="5" borderId="4" xfId="0" applyFont="1" applyFill="1" applyBorder="1" applyAlignment="1">
      <alignment horizontal="center" vertical="center" wrapText="1"/>
    </xf>
    <xf numFmtId="3" fontId="4" fillId="7" borderId="4" xfId="0" applyNumberFormat="1" applyFont="1" applyFill="1" applyBorder="1" applyAlignment="1">
      <alignment horizontal="center" vertical="center" wrapText="1"/>
    </xf>
    <xf numFmtId="3" fontId="4" fillId="0" borderId="4" xfId="0" applyNumberFormat="1" applyFont="1" applyBorder="1" applyAlignment="1">
      <alignment horizontal="center" vertical="center" wrapText="1"/>
    </xf>
    <xf numFmtId="0" fontId="3" fillId="5" borderId="4" xfId="0" applyFont="1" applyFill="1" applyBorder="1" applyAlignment="1">
      <alignment horizontal="center" vertical="center" wrapText="1"/>
    </xf>
    <xf numFmtId="0" fontId="4" fillId="0" borderId="4" xfId="0" applyFont="1" applyBorder="1" applyAlignment="1">
      <alignment horizontal="left" vertical="top" wrapText="1"/>
    </xf>
    <xf numFmtId="0" fontId="3" fillId="4" borderId="5"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11" fillId="0" borderId="0" xfId="0" applyFont="1" applyAlignment="1">
      <alignment horizontal="center" vertical="center"/>
    </xf>
    <xf numFmtId="0" fontId="10" fillId="7" borderId="1" xfId="0" applyFont="1" applyFill="1" applyBorder="1" applyAlignment="1">
      <alignment horizontal="left" vertical="center" wrapText="1"/>
    </xf>
    <xf numFmtId="0" fontId="9" fillId="7" borderId="2" xfId="0" applyFont="1" applyFill="1" applyBorder="1" applyAlignment="1">
      <alignment horizontal="center" vertical="center" wrapText="1"/>
    </xf>
    <xf numFmtId="0" fontId="14" fillId="0" borderId="0" xfId="0" applyFont="1" applyAlignment="1">
      <alignment horizontal="center" vertical="center"/>
    </xf>
    <xf numFmtId="0" fontId="1" fillId="8" borderId="4" xfId="0" applyFont="1" applyFill="1" applyBorder="1" applyAlignment="1">
      <alignment horizontal="center" vertical="center"/>
    </xf>
    <xf numFmtId="0" fontId="3" fillId="4" borderId="4" xfId="0" applyFont="1" applyFill="1" applyBorder="1" applyAlignment="1">
      <alignment horizontal="center" vertical="center" wrapText="1"/>
    </xf>
    <xf numFmtId="3" fontId="3" fillId="9" borderId="4" xfId="0" applyNumberFormat="1"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3" borderId="5"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6" xfId="0" applyFont="1" applyFill="1" applyBorder="1" applyAlignment="1">
      <alignment horizontal="center" vertical="center"/>
    </xf>
    <xf numFmtId="0" fontId="1" fillId="0" borderId="4" xfId="0" applyFont="1" applyBorder="1" applyAlignment="1">
      <alignment horizontal="center" vertical="center"/>
    </xf>
    <xf numFmtId="0" fontId="5" fillId="5" borderId="7"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8" xfId="0" applyFont="1" applyFill="1" applyBorder="1" applyAlignment="1">
      <alignment horizontal="center" vertical="center" wrapText="1"/>
    </xf>
    <xf numFmtId="0" fontId="5" fillId="5" borderId="9"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5" borderId="10" xfId="0" applyFont="1" applyFill="1" applyBorder="1" applyAlignment="1">
      <alignment horizontal="center" vertical="center" wrapText="1"/>
    </xf>
    <xf numFmtId="164" fontId="0" fillId="0" borderId="11" xfId="0" applyNumberFormat="1" applyBorder="1" applyAlignment="1">
      <alignment horizontal="center"/>
    </xf>
    <xf numFmtId="164" fontId="0" fillId="0" borderId="12" xfId="0" applyNumberFormat="1" applyBorder="1" applyAlignment="1">
      <alignment horizontal="center"/>
    </xf>
    <xf numFmtId="0" fontId="6" fillId="0" borderId="4" xfId="0" applyFont="1" applyBorder="1" applyAlignment="1">
      <alignment vertical="center" wrapText="1"/>
    </xf>
    <xf numFmtId="6" fontId="4" fillId="7" borderId="4" xfId="0" applyNumberFormat="1" applyFont="1" applyFill="1" applyBorder="1" applyAlignment="1">
      <alignment horizontal="center" vertical="center" wrapText="1"/>
    </xf>
    <xf numFmtId="0" fontId="0" fillId="0" borderId="4" xfId="0" applyBorder="1" applyAlignment="1">
      <alignment horizontal="center" vertical="center"/>
    </xf>
    <xf numFmtId="0" fontId="6" fillId="0" borderId="4" xfId="0" applyFont="1" applyBorder="1" applyAlignment="1">
      <alignment horizontal="justify" vertical="center" wrapText="1"/>
    </xf>
    <xf numFmtId="0" fontId="10" fillId="0" borderId="0" xfId="0" applyFont="1" applyAlignment="1">
      <alignment horizontal="left" wrapText="1"/>
    </xf>
    <xf numFmtId="164" fontId="1" fillId="0" borderId="4" xfId="1" applyNumberFormat="1" applyFont="1" applyBorder="1" applyAlignment="1">
      <alignment horizontal="center"/>
    </xf>
    <xf numFmtId="6" fontId="4" fillId="7" borderId="11" xfId="0" applyNumberFormat="1" applyFont="1" applyFill="1" applyBorder="1" applyAlignment="1">
      <alignment horizontal="center" vertical="center" wrapText="1"/>
    </xf>
    <xf numFmtId="6" fontId="4" fillId="7" borderId="13" xfId="0" applyNumberFormat="1" applyFont="1" applyFill="1" applyBorder="1" applyAlignment="1">
      <alignment horizontal="center" vertical="center" wrapText="1"/>
    </xf>
    <xf numFmtId="6" fontId="4" fillId="7" borderId="12" xfId="0" applyNumberFormat="1" applyFont="1" applyFill="1" applyBorder="1" applyAlignment="1">
      <alignment horizontal="center" vertical="center" wrapText="1"/>
    </xf>
    <xf numFmtId="6" fontId="0" fillId="0" borderId="4" xfId="0" applyNumberFormat="1" applyBorder="1" applyAlignment="1">
      <alignment horizontal="center"/>
    </xf>
    <xf numFmtId="0" fontId="0" fillId="0" borderId="4" xfId="0" applyBorder="1" applyAlignment="1">
      <alignment horizontal="center"/>
    </xf>
    <xf numFmtId="0" fontId="1" fillId="10" borderId="4" xfId="0" applyFont="1" applyFill="1" applyBorder="1" applyAlignment="1">
      <alignment horizontal="center" vertical="center" wrapText="1"/>
    </xf>
    <xf numFmtId="0" fontId="1" fillId="10" borderId="4" xfId="0" applyFont="1" applyFill="1" applyBorder="1" applyAlignment="1">
      <alignment horizontal="center" vertical="center"/>
    </xf>
    <xf numFmtId="0" fontId="5" fillId="4" borderId="4" xfId="0" applyFont="1" applyFill="1" applyBorder="1" applyAlignment="1">
      <alignment vertical="center" wrapText="1"/>
    </xf>
    <xf numFmtId="0" fontId="5" fillId="0" borderId="12" xfId="0" applyFont="1" applyBorder="1" applyAlignment="1">
      <alignment horizontal="center" vertical="center"/>
    </xf>
    <xf numFmtId="0" fontId="5" fillId="5" borderId="12" xfId="0" applyFont="1" applyFill="1" applyBorder="1" applyAlignment="1">
      <alignment horizontal="center" vertical="center" wrapText="1"/>
    </xf>
    <xf numFmtId="0" fontId="6" fillId="0" borderId="12" xfId="0" applyFont="1" applyBorder="1" applyAlignment="1">
      <alignment horizontal="justify" vertical="center" wrapText="1"/>
    </xf>
    <xf numFmtId="0" fontId="4" fillId="0" borderId="12" xfId="0" applyFont="1" applyBorder="1" applyAlignment="1">
      <alignment horizontal="center" vertical="center" wrapText="1"/>
    </xf>
    <xf numFmtId="3" fontId="4" fillId="0" borderId="12" xfId="0" applyNumberFormat="1" applyFont="1" applyBorder="1" applyAlignment="1">
      <alignment horizontal="center" vertical="center" wrapText="1"/>
    </xf>
    <xf numFmtId="164" fontId="4" fillId="0" borderId="12" xfId="1" applyNumberFormat="1" applyFont="1" applyBorder="1" applyAlignment="1">
      <alignment horizontal="center" vertical="center" wrapText="1"/>
    </xf>
    <xf numFmtId="0" fontId="1" fillId="10" borderId="11" xfId="0" applyFont="1" applyFill="1" applyBorder="1" applyAlignment="1">
      <alignment horizontal="center" vertical="center"/>
    </xf>
    <xf numFmtId="0" fontId="1" fillId="10" borderId="12" xfId="0" applyFont="1" applyFill="1" applyBorder="1" applyAlignment="1">
      <alignment horizontal="center" vertical="center"/>
    </xf>
    <xf numFmtId="0" fontId="15" fillId="11" borderId="1" xfId="0" applyFont="1" applyFill="1" applyBorder="1" applyAlignment="1">
      <alignment horizontal="center" vertical="center"/>
    </xf>
    <xf numFmtId="0" fontId="12" fillId="0" borderId="0" xfId="0" applyFont="1"/>
    <xf numFmtId="164" fontId="5" fillId="0" borderId="12" xfId="1" applyNumberFormat="1" applyFont="1" applyBorder="1" applyAlignment="1">
      <alignment horizontal="center" vertical="center" wrapText="1"/>
    </xf>
    <xf numFmtId="164" fontId="5" fillId="0" borderId="4" xfId="1" applyNumberFormat="1" applyFont="1" applyBorder="1" applyAlignment="1">
      <alignment horizontal="center" vertical="center" wrapText="1"/>
    </xf>
    <xf numFmtId="0" fontId="1" fillId="0" borderId="0" xfId="0" applyFont="1"/>
    <xf numFmtId="0" fontId="16" fillId="0" borderId="0" xfId="0" applyFont="1" applyAlignment="1">
      <alignment horizontal="center"/>
    </xf>
    <xf numFmtId="164" fontId="0" fillId="0" borderId="0" xfId="0" applyNumberFormat="1"/>
    <xf numFmtId="165" fontId="0" fillId="0" borderId="0" xfId="2" applyNumberFormat="1" applyFont="1"/>
    <xf numFmtId="9" fontId="0" fillId="0" borderId="0" xfId="2" applyNumberFormat="1" applyFont="1"/>
    <xf numFmtId="164" fontId="1" fillId="0" borderId="4" xfId="1" applyNumberFormat="1" applyFont="1" applyBorder="1"/>
    <xf numFmtId="0" fontId="5" fillId="0" borderId="11" xfId="0" applyFont="1" applyBorder="1" applyAlignment="1">
      <alignment horizontal="center" vertical="center"/>
    </xf>
    <xf numFmtId="0" fontId="5" fillId="5" borderId="11" xfId="0" applyFont="1" applyFill="1" applyBorder="1" applyAlignment="1">
      <alignment horizontal="center" vertical="center" wrapText="1"/>
    </xf>
    <xf numFmtId="0" fontId="4" fillId="0" borderId="11" xfId="0" applyFont="1" applyBorder="1" applyAlignment="1">
      <alignment horizontal="left" vertical="top" wrapText="1"/>
    </xf>
    <xf numFmtId="0" fontId="4" fillId="0" borderId="11" xfId="0" applyFont="1" applyBorder="1" applyAlignment="1">
      <alignment horizontal="center" vertical="center" wrapText="1"/>
    </xf>
    <xf numFmtId="3" fontId="4" fillId="0" borderId="11" xfId="0" applyNumberFormat="1" applyFont="1" applyBorder="1" applyAlignment="1">
      <alignment horizontal="center" vertical="center" wrapText="1"/>
    </xf>
    <xf numFmtId="0" fontId="0" fillId="0" borderId="11" xfId="0" applyBorder="1"/>
    <xf numFmtId="0" fontId="5" fillId="0" borderId="12" xfId="0" applyFont="1" applyBorder="1" applyAlignment="1">
      <alignment horizontal="center" vertical="center"/>
    </xf>
    <xf numFmtId="0" fontId="4" fillId="0" borderId="12" xfId="0" applyFont="1" applyBorder="1" applyAlignment="1">
      <alignment horizontal="justify" vertical="center" wrapText="1"/>
    </xf>
    <xf numFmtId="0" fontId="4" fillId="0" borderId="12" xfId="0" applyFont="1" applyBorder="1" applyAlignment="1">
      <alignment horizontal="center" vertical="center" wrapText="1"/>
    </xf>
    <xf numFmtId="3" fontId="4" fillId="0" borderId="12" xfId="1" applyNumberFormat="1" applyFont="1" applyBorder="1"/>
    <xf numFmtId="164" fontId="0" fillId="0" borderId="12" xfId="1" applyNumberFormat="1" applyFont="1" applyBorder="1"/>
    <xf numFmtId="164" fontId="1" fillId="0" borderId="12" xfId="1" applyNumberFormat="1" applyFont="1" applyBorder="1"/>
    <xf numFmtId="0" fontId="5" fillId="6" borderId="7"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8" xfId="0" applyFont="1" applyFill="1" applyBorder="1" applyAlignment="1">
      <alignment horizontal="center" vertical="center" wrapText="1"/>
    </xf>
    <xf numFmtId="0" fontId="5" fillId="6" borderId="9"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6" borderId="10" xfId="0" applyFont="1" applyFill="1" applyBorder="1" applyAlignment="1">
      <alignment horizontal="center" vertical="center" wrapText="1"/>
    </xf>
    <xf numFmtId="164" fontId="5" fillId="7" borderId="4" xfId="1" applyNumberFormat="1" applyFont="1" applyFill="1" applyBorder="1" applyAlignment="1">
      <alignment horizontal="center" vertical="center" wrapText="1"/>
    </xf>
    <xf numFmtId="164" fontId="5" fillId="7" borderId="4" xfId="1" applyNumberFormat="1" applyFont="1" applyFill="1" applyBorder="1" applyAlignment="1">
      <alignment horizontal="center" vertical="center" wrapText="1"/>
    </xf>
    <xf numFmtId="3" fontId="0" fillId="0" borderId="0" xfId="0" applyNumberFormat="1"/>
    <xf numFmtId="164" fontId="0" fillId="0" borderId="0" xfId="1" applyNumberFormat="1" applyFont="1"/>
    <xf numFmtId="6" fontId="5" fillId="0" borderId="4" xfId="0" applyNumberFormat="1" applyFont="1" applyBorder="1" applyAlignment="1">
      <alignment horizontal="center" vertical="center" wrapText="1"/>
    </xf>
    <xf numFmtId="0" fontId="5" fillId="2" borderId="4" xfId="0" applyFont="1" applyFill="1" applyBorder="1" applyAlignment="1">
      <alignment vertical="center" wrapText="1"/>
    </xf>
    <xf numFmtId="164" fontId="4" fillId="0" borderId="4" xfId="1" applyNumberFormat="1" applyFont="1" applyBorder="1" applyAlignment="1">
      <alignment vertical="center"/>
    </xf>
    <xf numFmtId="6" fontId="5" fillId="7" borderId="4" xfId="0" applyNumberFormat="1" applyFont="1" applyFill="1" applyBorder="1" applyAlignment="1">
      <alignment horizontal="center" vertical="center" wrapText="1"/>
    </xf>
    <xf numFmtId="6" fontId="5" fillId="7" borderId="4" xfId="0" applyNumberFormat="1" applyFont="1" applyFill="1" applyBorder="1" applyAlignment="1">
      <alignment horizontal="center" vertical="center" wrapText="1"/>
    </xf>
    <xf numFmtId="6" fontId="5" fillId="7" borderId="11" xfId="0" applyNumberFormat="1" applyFont="1" applyFill="1" applyBorder="1" applyAlignment="1">
      <alignment horizontal="center" vertical="center" wrapText="1"/>
    </xf>
    <xf numFmtId="6" fontId="5" fillId="7" borderId="13" xfId="0" applyNumberFormat="1" applyFont="1" applyFill="1" applyBorder="1" applyAlignment="1">
      <alignment horizontal="center" vertical="center" wrapText="1"/>
    </xf>
    <xf numFmtId="6" fontId="5" fillId="7" borderId="12" xfId="0" applyNumberFormat="1" applyFont="1" applyFill="1" applyBorder="1" applyAlignment="1">
      <alignment horizontal="center" vertical="center" wrapText="1"/>
    </xf>
    <xf numFmtId="0" fontId="1" fillId="0" borderId="7" xfId="0" applyFont="1" applyBorder="1" applyAlignment="1">
      <alignment horizontal="center" vertical="center"/>
    </xf>
    <xf numFmtId="0" fontId="1" fillId="0" borderId="3" xfId="0" applyFont="1" applyBorder="1" applyAlignment="1">
      <alignment horizontal="center" vertical="center"/>
    </xf>
    <xf numFmtId="0" fontId="5" fillId="4" borderId="14" xfId="0" applyFont="1" applyFill="1" applyBorder="1" applyAlignment="1">
      <alignment horizontal="center" vertical="center" wrapText="1"/>
    </xf>
    <xf numFmtId="0" fontId="5" fillId="4" borderId="0" xfId="0" applyFont="1" applyFill="1" applyBorder="1" applyAlignment="1">
      <alignment horizontal="center" vertical="center" wrapText="1"/>
    </xf>
    <xf numFmtId="6" fontId="0" fillId="0" borderId="0" xfId="0" applyNumberFormat="1"/>
    <xf numFmtId="0" fontId="5" fillId="4" borderId="7" xfId="0" applyFont="1" applyFill="1" applyBorder="1" applyAlignment="1">
      <alignment vertical="center" wrapText="1"/>
    </xf>
    <xf numFmtId="0" fontId="5" fillId="4" borderId="3" xfId="0" applyFont="1" applyFill="1" applyBorder="1" applyAlignment="1">
      <alignment vertical="center" wrapText="1"/>
    </xf>
    <xf numFmtId="0" fontId="5" fillId="3" borderId="7" xfId="0" applyFont="1" applyFill="1" applyBorder="1" applyAlignment="1">
      <alignment vertical="center"/>
    </xf>
    <xf numFmtId="0" fontId="5" fillId="3" borderId="3" xfId="0" applyFont="1" applyFill="1" applyBorder="1" applyAlignment="1">
      <alignment vertical="center"/>
    </xf>
    <xf numFmtId="0" fontId="5" fillId="6" borderId="7" xfId="0" applyFont="1" applyFill="1" applyBorder="1" applyAlignment="1">
      <alignment vertical="center" wrapText="1"/>
    </xf>
    <xf numFmtId="0" fontId="5" fillId="6" borderId="3" xfId="0" applyFont="1" applyFill="1" applyBorder="1" applyAlignment="1">
      <alignment vertical="center" wrapText="1"/>
    </xf>
    <xf numFmtId="0" fontId="5" fillId="6" borderId="9" xfId="0" applyFont="1" applyFill="1" applyBorder="1" applyAlignment="1">
      <alignment vertical="center" wrapText="1"/>
    </xf>
    <xf numFmtId="0" fontId="5" fillId="6" borderId="1" xfId="0" applyFont="1" applyFill="1" applyBorder="1" applyAlignment="1">
      <alignment vertical="center" wrapText="1"/>
    </xf>
    <xf numFmtId="0" fontId="3" fillId="4" borderId="7" xfId="0" applyFont="1" applyFill="1" applyBorder="1" applyAlignment="1">
      <alignment vertical="center" wrapText="1"/>
    </xf>
    <xf numFmtId="0" fontId="3" fillId="4" borderId="3" xfId="0" applyFont="1" applyFill="1" applyBorder="1" applyAlignment="1">
      <alignment vertical="center" wrapText="1"/>
    </xf>
    <xf numFmtId="0" fontId="5" fillId="2" borderId="7" xfId="0" applyFont="1" applyFill="1" applyBorder="1" applyAlignment="1">
      <alignment vertical="center" wrapText="1"/>
    </xf>
    <xf numFmtId="0" fontId="5" fillId="2" borderId="3" xfId="0" applyFont="1" applyFill="1" applyBorder="1" applyAlignment="1">
      <alignment vertical="center" wrapText="1"/>
    </xf>
    <xf numFmtId="0" fontId="1" fillId="0" borderId="7" xfId="0" applyFont="1" applyBorder="1" applyAlignment="1">
      <alignment vertical="center"/>
    </xf>
    <xf numFmtId="0" fontId="1" fillId="0" borderId="3" xfId="0" applyFont="1" applyBorder="1" applyAlignment="1">
      <alignment vertical="center"/>
    </xf>
    <xf numFmtId="0" fontId="5" fillId="4" borderId="14" xfId="0" applyFont="1" applyFill="1" applyBorder="1" applyAlignment="1">
      <alignment vertical="center" wrapText="1"/>
    </xf>
    <xf numFmtId="0" fontId="5" fillId="4" borderId="0" xfId="0" applyFont="1" applyFill="1" applyBorder="1" applyAlignment="1">
      <alignment vertical="center" wrapText="1"/>
    </xf>
    <xf numFmtId="0" fontId="10" fillId="7" borderId="0" xfId="0" applyFont="1" applyFill="1" applyBorder="1" applyAlignment="1">
      <alignment horizontal="left" vertical="center" wrapText="1"/>
    </xf>
    <xf numFmtId="0" fontId="9" fillId="7" borderId="0" xfId="0" applyFont="1" applyFill="1" applyBorder="1" applyAlignment="1">
      <alignment horizontal="center" vertical="center" wrapText="1"/>
    </xf>
    <xf numFmtId="0" fontId="5" fillId="3" borderId="0" xfId="0" applyFont="1" applyFill="1" applyBorder="1" applyAlignment="1">
      <alignment horizontal="center" vertical="center"/>
    </xf>
    <xf numFmtId="164" fontId="0" fillId="0" borderId="0" xfId="0" applyNumberFormat="1" applyBorder="1" applyAlignment="1">
      <alignment horizontal="center"/>
    </xf>
    <xf numFmtId="0" fontId="1" fillId="0" borderId="0" xfId="0" applyFont="1" applyBorder="1" applyAlignment="1">
      <alignment horizontal="center" vertical="center"/>
    </xf>
    <xf numFmtId="6" fontId="0" fillId="0" borderId="0" xfId="0" applyNumberFormat="1" applyBorder="1" applyAlignment="1">
      <alignment horizontal="center"/>
    </xf>
    <xf numFmtId="0" fontId="0" fillId="0" borderId="0" xfId="0" applyBorder="1" applyAlignment="1">
      <alignment horizontal="center"/>
    </xf>
    <xf numFmtId="164" fontId="1" fillId="0" borderId="0" xfId="1" applyNumberFormat="1" applyFont="1" applyBorder="1" applyAlignment="1">
      <alignment horizontal="center"/>
    </xf>
    <xf numFmtId="0" fontId="5" fillId="4" borderId="9" xfId="0" applyFont="1" applyFill="1" applyBorder="1" applyAlignment="1">
      <alignment horizontal="center" vertical="center" wrapText="1"/>
    </xf>
    <xf numFmtId="0" fontId="5" fillId="4" borderId="1" xfId="0" applyFont="1" applyFill="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1724025</xdr:colOff>
      <xdr:row>359</xdr:row>
      <xdr:rowOff>150019</xdr:rowOff>
    </xdr:from>
    <xdr:to>
      <xdr:col>2</xdr:col>
      <xdr:colOff>681038</xdr:colOff>
      <xdr:row>362</xdr:row>
      <xdr:rowOff>7144</xdr:rowOff>
    </xdr:to>
    <xdr:pic>
      <xdr:nvPicPr>
        <xdr:cNvPr id="2" name="Imagen 1">
          <a:extLst>
            <a:ext uri="{FF2B5EF4-FFF2-40B4-BE49-F238E27FC236}">
              <a16:creationId xmlns:a16="http://schemas.microsoft.com/office/drawing/2014/main" id="{D45807A9-BD56-B104-1CD8-C13C25B95F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19338" y="87744300"/>
          <a:ext cx="1219200" cy="428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550335</xdr:colOff>
      <xdr:row>349</xdr:row>
      <xdr:rowOff>63499</xdr:rowOff>
    </xdr:from>
    <xdr:to>
      <xdr:col>14</xdr:col>
      <xdr:colOff>789518</xdr:colOff>
      <xdr:row>357</xdr:row>
      <xdr:rowOff>164041</xdr:rowOff>
    </xdr:to>
    <xdr:pic>
      <xdr:nvPicPr>
        <xdr:cNvPr id="3" name="Imagen 2">
          <a:extLst>
            <a:ext uri="{FF2B5EF4-FFF2-40B4-BE49-F238E27FC236}">
              <a16:creationId xmlns:a16="http://schemas.microsoft.com/office/drawing/2014/main" id="{DB7CE328-4D7B-7C58-A665-5B2F35E1548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166668" y="84412666"/>
          <a:ext cx="3181350" cy="16245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66"/>
  <sheetViews>
    <sheetView tabSelected="1" topLeftCell="A327" zoomScale="90" zoomScaleNormal="90" workbookViewId="0">
      <pane xSplit="1" topLeftCell="D1" activePane="topRight" state="frozen"/>
      <selection activeCell="A4" sqref="A4"/>
      <selection pane="topRight" activeCell="A359" sqref="A359:G359"/>
    </sheetView>
  </sheetViews>
  <sheetFormatPr baseColWidth="10" defaultRowHeight="15" x14ac:dyDescent="0.25"/>
  <cols>
    <col min="1" max="1" width="8.85546875" style="9" customWidth="1"/>
    <col min="2" max="2" width="34" style="9" customWidth="1"/>
    <col min="3" max="3" width="100.7109375" style="9" customWidth="1"/>
    <col min="4" max="4" width="9.5703125" style="9" customWidth="1"/>
    <col min="5" max="5" width="8.5703125" style="9" customWidth="1"/>
    <col min="6" max="6" width="15.85546875" style="10" customWidth="1"/>
    <col min="7" max="7" width="18" customWidth="1"/>
    <col min="8" max="8" width="17.42578125" customWidth="1"/>
    <col min="9" max="9" width="24.28515625" customWidth="1"/>
    <col min="10" max="10" width="15.7109375" style="9" customWidth="1"/>
    <col min="11" max="11" width="34" style="9" customWidth="1"/>
    <col min="12" max="12" width="22.140625" style="93" customWidth="1"/>
    <col min="13" max="13" width="22.28515625" customWidth="1"/>
    <col min="14" max="14" width="21.85546875" customWidth="1"/>
    <col min="15" max="15" width="21.42578125" customWidth="1"/>
    <col min="16" max="16" width="16.7109375" customWidth="1"/>
  </cols>
  <sheetData>
    <row r="1" spans="1:18" s="4" customFormat="1" x14ac:dyDescent="0.25">
      <c r="A1" s="7"/>
      <c r="B1" s="8"/>
      <c r="C1" s="8"/>
      <c r="D1" s="9"/>
      <c r="E1" s="9"/>
      <c r="F1" s="10"/>
      <c r="J1" s="7"/>
      <c r="K1" s="8"/>
      <c r="L1" s="24"/>
    </row>
    <row r="2" spans="1:18" s="4" customFormat="1" ht="41.25" customHeight="1" x14ac:dyDescent="0.25">
      <c r="A2" s="42" t="s">
        <v>176</v>
      </c>
      <c r="B2" s="42"/>
      <c r="C2" s="42"/>
      <c r="D2" s="42"/>
      <c r="E2" s="42"/>
      <c r="F2" s="42"/>
      <c r="G2" s="42"/>
      <c r="H2" s="42"/>
      <c r="I2" s="42"/>
      <c r="J2" s="26"/>
      <c r="K2" s="26"/>
      <c r="L2" s="24"/>
    </row>
    <row r="3" spans="1:18" s="6" customFormat="1" ht="123.75" customHeight="1" x14ac:dyDescent="0.25">
      <c r="A3" s="43" t="s">
        <v>184</v>
      </c>
      <c r="B3" s="43"/>
      <c r="C3" s="43"/>
      <c r="D3" s="43"/>
      <c r="E3" s="43"/>
      <c r="F3" s="43"/>
      <c r="G3" s="43"/>
      <c r="H3" s="43"/>
      <c r="I3" s="43"/>
      <c r="J3" s="150"/>
      <c r="K3" s="150"/>
      <c r="L3" s="90"/>
    </row>
    <row r="4" spans="1:18" s="6" customFormat="1" ht="84" customHeight="1" x14ac:dyDescent="0.25">
      <c r="A4" s="44" t="s">
        <v>154</v>
      </c>
      <c r="B4" s="44"/>
      <c r="C4" s="44"/>
      <c r="D4" s="44"/>
      <c r="E4" s="44"/>
      <c r="F4" s="44"/>
      <c r="G4" s="44"/>
      <c r="H4" s="44"/>
      <c r="I4" s="44"/>
      <c r="J4" s="151"/>
      <c r="K4" s="151"/>
      <c r="L4" s="90"/>
    </row>
    <row r="5" spans="1:18" s="6" customFormat="1" ht="43.5" customHeight="1" x14ac:dyDescent="0.2">
      <c r="A5" s="45" t="s">
        <v>155</v>
      </c>
      <c r="B5" s="45"/>
      <c r="C5" s="45"/>
      <c r="D5" s="45"/>
      <c r="E5" s="45"/>
      <c r="F5" s="45"/>
      <c r="G5" s="45"/>
      <c r="H5" s="45"/>
      <c r="I5" s="45"/>
      <c r="J5" s="89" t="s">
        <v>182</v>
      </c>
      <c r="K5" s="89"/>
      <c r="L5" s="89"/>
      <c r="M5" s="89"/>
      <c r="N5" s="89"/>
      <c r="O5" s="89"/>
      <c r="P5" s="89"/>
    </row>
    <row r="6" spans="1:18" ht="40.5" customHeight="1" x14ac:dyDescent="0.25">
      <c r="A6" s="30" t="s">
        <v>146</v>
      </c>
      <c r="B6" s="47" t="s">
        <v>15</v>
      </c>
      <c r="C6" s="47" t="s">
        <v>16</v>
      </c>
      <c r="D6" s="47" t="s">
        <v>0</v>
      </c>
      <c r="E6" s="47" t="s">
        <v>17</v>
      </c>
      <c r="F6" s="48" t="s">
        <v>160</v>
      </c>
      <c r="G6" s="46" t="s">
        <v>161</v>
      </c>
      <c r="H6" s="46"/>
      <c r="I6" s="46"/>
      <c r="J6" s="30" t="s">
        <v>146</v>
      </c>
      <c r="K6" s="47" t="s">
        <v>15</v>
      </c>
      <c r="L6" s="79" t="s">
        <v>181</v>
      </c>
      <c r="M6" s="78" t="s">
        <v>177</v>
      </c>
      <c r="N6" s="87" t="s">
        <v>178</v>
      </c>
      <c r="O6" s="87" t="s">
        <v>179</v>
      </c>
      <c r="P6" s="87" t="s">
        <v>180</v>
      </c>
    </row>
    <row r="7" spans="1:18" ht="30" x14ac:dyDescent="0.25">
      <c r="A7" s="30"/>
      <c r="B7" s="47"/>
      <c r="C7" s="47"/>
      <c r="D7" s="47"/>
      <c r="E7" s="47"/>
      <c r="F7" s="48"/>
      <c r="G7" s="11" t="s">
        <v>162</v>
      </c>
      <c r="H7" s="11" t="s">
        <v>163</v>
      </c>
      <c r="I7" s="11" t="s">
        <v>164</v>
      </c>
      <c r="J7" s="30"/>
      <c r="K7" s="47"/>
      <c r="L7" s="79"/>
      <c r="M7" s="78"/>
      <c r="N7" s="88"/>
      <c r="O7" s="88"/>
      <c r="P7" s="88"/>
    </row>
    <row r="8" spans="1:18" ht="38.25" customHeight="1" x14ac:dyDescent="0.25">
      <c r="A8" s="80" t="s">
        <v>19</v>
      </c>
      <c r="B8" s="80"/>
      <c r="C8" s="80"/>
      <c r="D8" s="80"/>
      <c r="E8" s="80"/>
      <c r="F8" s="80"/>
      <c r="G8" s="80"/>
      <c r="H8" s="80"/>
      <c r="I8" s="80"/>
      <c r="J8" s="52" t="s">
        <v>19</v>
      </c>
      <c r="K8" s="53"/>
      <c r="L8" s="53"/>
      <c r="M8" s="53"/>
      <c r="N8" s="53"/>
      <c r="O8" s="53"/>
      <c r="P8" s="54"/>
    </row>
    <row r="9" spans="1:18" x14ac:dyDescent="0.25">
      <c r="A9" s="81">
        <v>1</v>
      </c>
      <c r="B9" s="82" t="s">
        <v>20</v>
      </c>
      <c r="C9" s="83" t="s">
        <v>21</v>
      </c>
      <c r="D9" s="84" t="s">
        <v>0</v>
      </c>
      <c r="E9" s="84">
        <v>1</v>
      </c>
      <c r="F9" s="85">
        <v>2851436</v>
      </c>
      <c r="G9" s="86">
        <v>1102235.2941176472</v>
      </c>
      <c r="H9" s="86">
        <v>209424.70588235298</v>
      </c>
      <c r="I9" s="86">
        <v>1311660</v>
      </c>
      <c r="J9" s="81">
        <v>1</v>
      </c>
      <c r="K9" s="82" t="s">
        <v>20</v>
      </c>
      <c r="L9" s="91">
        <v>1311660</v>
      </c>
      <c r="M9" s="86">
        <f>+G9*0.35+25000</f>
        <v>410782.3529411765</v>
      </c>
      <c r="N9" s="86">
        <f>+G9*0.25</f>
        <v>275558.82352941181</v>
      </c>
      <c r="O9" s="86">
        <f>+G9*0.05</f>
        <v>55111.764705882364</v>
      </c>
      <c r="P9" s="86">
        <f>+G9-M9-N9-O9</f>
        <v>360782.35294117656</v>
      </c>
    </row>
    <row r="10" spans="1:18" x14ac:dyDescent="0.25">
      <c r="A10" s="30"/>
      <c r="B10" s="34"/>
      <c r="C10" s="13" t="s">
        <v>22</v>
      </c>
      <c r="D10" s="32"/>
      <c r="E10" s="32"/>
      <c r="F10" s="36"/>
      <c r="G10" s="33"/>
      <c r="H10" s="33"/>
      <c r="I10" s="33"/>
      <c r="J10" s="30"/>
      <c r="K10" s="34"/>
      <c r="L10" s="92"/>
      <c r="M10" s="33"/>
      <c r="N10" s="33"/>
      <c r="O10" s="33"/>
      <c r="P10" s="33"/>
    </row>
    <row r="11" spans="1:18" x14ac:dyDescent="0.25">
      <c r="A11" s="30"/>
      <c r="B11" s="34"/>
      <c r="C11" s="13" t="s">
        <v>23</v>
      </c>
      <c r="D11" s="32"/>
      <c r="E11" s="32"/>
      <c r="F11" s="36"/>
      <c r="G11" s="33"/>
      <c r="H11" s="33"/>
      <c r="I11" s="33"/>
      <c r="J11" s="30"/>
      <c r="K11" s="34"/>
      <c r="L11" s="92"/>
      <c r="M11" s="33"/>
      <c r="N11" s="33"/>
      <c r="O11" s="33"/>
      <c r="P11" s="33"/>
    </row>
    <row r="12" spans="1:18" ht="22.5" x14ac:dyDescent="0.25">
      <c r="A12" s="30"/>
      <c r="B12" s="34"/>
      <c r="C12" s="13" t="s">
        <v>24</v>
      </c>
      <c r="D12" s="32"/>
      <c r="E12" s="32"/>
      <c r="F12" s="36"/>
      <c r="G12" s="33"/>
      <c r="H12" s="33"/>
      <c r="I12" s="33"/>
      <c r="J12" s="30"/>
      <c r="K12" s="34"/>
      <c r="L12" s="92"/>
      <c r="M12" s="33"/>
      <c r="N12" s="33"/>
      <c r="O12" s="33"/>
      <c r="P12" s="33"/>
    </row>
    <row r="13" spans="1:18" x14ac:dyDescent="0.25">
      <c r="A13" s="30"/>
      <c r="B13" s="34"/>
      <c r="C13" s="13" t="s">
        <v>25</v>
      </c>
      <c r="D13" s="32"/>
      <c r="E13" s="32"/>
      <c r="F13" s="36"/>
      <c r="G13" s="33"/>
      <c r="H13" s="33"/>
      <c r="I13" s="33"/>
      <c r="J13" s="30"/>
      <c r="K13" s="34"/>
      <c r="L13" s="92"/>
      <c r="M13" s="33"/>
      <c r="N13" s="33"/>
      <c r="O13" s="33"/>
      <c r="P13" s="33"/>
    </row>
    <row r="14" spans="1:18" ht="22.5" x14ac:dyDescent="0.25">
      <c r="A14" s="30"/>
      <c r="B14" s="34"/>
      <c r="C14" s="13" t="s">
        <v>26</v>
      </c>
      <c r="D14" s="32"/>
      <c r="E14" s="32"/>
      <c r="F14" s="36"/>
      <c r="G14" s="33"/>
      <c r="H14" s="33"/>
      <c r="I14" s="33"/>
      <c r="J14" s="30"/>
      <c r="K14" s="34"/>
      <c r="L14" s="92"/>
      <c r="M14" s="33"/>
      <c r="N14" s="33"/>
      <c r="O14" s="33"/>
      <c r="P14" s="33"/>
    </row>
    <row r="15" spans="1:18" x14ac:dyDescent="0.25">
      <c r="A15" s="30"/>
      <c r="B15" s="34"/>
      <c r="C15" s="13" t="s">
        <v>27</v>
      </c>
      <c r="D15" s="32"/>
      <c r="E15" s="32"/>
      <c r="F15" s="36"/>
      <c r="G15" s="33"/>
      <c r="H15" s="33"/>
      <c r="I15" s="33"/>
      <c r="J15" s="30"/>
      <c r="K15" s="34"/>
      <c r="L15" s="92"/>
      <c r="M15" s="33"/>
      <c r="N15" s="33"/>
      <c r="O15" s="33"/>
      <c r="P15" s="33"/>
    </row>
    <row r="16" spans="1:18" x14ac:dyDescent="0.25">
      <c r="A16" s="30"/>
      <c r="B16" s="34"/>
      <c r="C16" s="13" t="s">
        <v>25</v>
      </c>
      <c r="D16" s="32"/>
      <c r="E16" s="32"/>
      <c r="F16" s="36"/>
      <c r="G16" s="33"/>
      <c r="H16" s="33"/>
      <c r="I16" s="33"/>
      <c r="J16" s="30"/>
      <c r="K16" s="34"/>
      <c r="L16" s="92"/>
      <c r="M16" s="33"/>
      <c r="N16" s="33"/>
      <c r="O16" s="33"/>
      <c r="P16" s="33"/>
      <c r="R16" s="97"/>
    </row>
    <row r="17" spans="1:18" x14ac:dyDescent="0.25">
      <c r="A17" s="30"/>
      <c r="B17" s="34"/>
      <c r="C17" s="13" t="s">
        <v>28</v>
      </c>
      <c r="D17" s="32"/>
      <c r="E17" s="32"/>
      <c r="F17" s="36"/>
      <c r="G17" s="33"/>
      <c r="H17" s="33"/>
      <c r="I17" s="33"/>
      <c r="J17" s="30"/>
      <c r="K17" s="34"/>
      <c r="L17" s="92"/>
      <c r="M17" s="33"/>
      <c r="N17" s="33"/>
      <c r="O17" s="33"/>
      <c r="P17" s="33"/>
      <c r="R17" t="s">
        <v>183</v>
      </c>
    </row>
    <row r="18" spans="1:18" x14ac:dyDescent="0.25">
      <c r="A18" s="30"/>
      <c r="B18" s="34"/>
      <c r="C18" s="13" t="s">
        <v>29</v>
      </c>
      <c r="D18" s="32"/>
      <c r="E18" s="32"/>
      <c r="F18" s="36"/>
      <c r="G18" s="33"/>
      <c r="H18" s="33"/>
      <c r="I18" s="33"/>
      <c r="J18" s="30"/>
      <c r="K18" s="34"/>
      <c r="L18" s="92"/>
      <c r="M18" s="33"/>
      <c r="N18" s="33"/>
      <c r="O18" s="33"/>
      <c r="P18" s="33"/>
    </row>
    <row r="19" spans="1:18" x14ac:dyDescent="0.25">
      <c r="A19" s="30"/>
      <c r="B19" s="34"/>
      <c r="C19" s="13" t="s">
        <v>30</v>
      </c>
      <c r="D19" s="32"/>
      <c r="E19" s="32"/>
      <c r="F19" s="36"/>
      <c r="G19" s="33"/>
      <c r="H19" s="33"/>
      <c r="I19" s="33"/>
      <c r="J19" s="30"/>
      <c r="K19" s="34"/>
      <c r="L19" s="92"/>
      <c r="M19" s="33"/>
      <c r="N19" s="33"/>
      <c r="O19" s="33"/>
      <c r="P19" s="33"/>
    </row>
    <row r="20" spans="1:18" ht="22.5" x14ac:dyDescent="0.25">
      <c r="A20" s="30"/>
      <c r="B20" s="34"/>
      <c r="C20" s="13" t="s">
        <v>31</v>
      </c>
      <c r="D20" s="32"/>
      <c r="E20" s="32"/>
      <c r="F20" s="36"/>
      <c r="G20" s="33"/>
      <c r="H20" s="33"/>
      <c r="I20" s="33"/>
      <c r="J20" s="30"/>
      <c r="K20" s="34"/>
      <c r="L20" s="92"/>
      <c r="M20" s="33"/>
      <c r="N20" s="33"/>
      <c r="O20" s="33"/>
      <c r="P20" s="33"/>
    </row>
    <row r="21" spans="1:18" x14ac:dyDescent="0.25">
      <c r="A21" s="30"/>
      <c r="B21" s="34"/>
      <c r="C21" s="13" t="s">
        <v>32</v>
      </c>
      <c r="D21" s="32"/>
      <c r="E21" s="32"/>
      <c r="F21" s="36"/>
      <c r="G21" s="33"/>
      <c r="H21" s="33"/>
      <c r="I21" s="33"/>
      <c r="J21" s="30"/>
      <c r="K21" s="34"/>
      <c r="L21" s="92"/>
      <c r="M21" s="33"/>
      <c r="N21" s="33"/>
      <c r="O21" s="33"/>
      <c r="P21" s="33"/>
    </row>
    <row r="22" spans="1:18" x14ac:dyDescent="0.25">
      <c r="A22" s="30"/>
      <c r="B22" s="34"/>
      <c r="C22" s="13" t="s">
        <v>33</v>
      </c>
      <c r="D22" s="32"/>
      <c r="E22" s="32"/>
      <c r="F22" s="36"/>
      <c r="G22" s="33"/>
      <c r="H22" s="33"/>
      <c r="I22" s="33"/>
      <c r="J22" s="30"/>
      <c r="K22" s="34"/>
      <c r="L22" s="92"/>
      <c r="M22" s="33"/>
      <c r="N22" s="33"/>
      <c r="O22" s="33"/>
      <c r="P22" s="33"/>
    </row>
    <row r="23" spans="1:18" x14ac:dyDescent="0.25">
      <c r="A23" s="30"/>
      <c r="B23" s="34"/>
      <c r="C23" s="13" t="s">
        <v>34</v>
      </c>
      <c r="D23" s="32"/>
      <c r="E23" s="32"/>
      <c r="F23" s="36"/>
      <c r="G23" s="33"/>
      <c r="H23" s="33"/>
      <c r="I23" s="33"/>
      <c r="J23" s="30"/>
      <c r="K23" s="34"/>
      <c r="L23" s="92"/>
      <c r="M23" s="33"/>
      <c r="N23" s="33"/>
      <c r="O23" s="33"/>
      <c r="P23" s="33"/>
    </row>
    <row r="24" spans="1:18" x14ac:dyDescent="0.25">
      <c r="A24" s="30"/>
      <c r="B24" s="34"/>
      <c r="C24" s="16" t="s">
        <v>35</v>
      </c>
      <c r="D24" s="32"/>
      <c r="E24" s="32"/>
      <c r="F24" s="36"/>
      <c r="G24" s="33"/>
      <c r="H24" s="33"/>
      <c r="I24" s="33"/>
      <c r="J24" s="30"/>
      <c r="K24" s="34"/>
      <c r="L24" s="92"/>
      <c r="M24" s="33"/>
      <c r="N24" s="33"/>
      <c r="O24" s="33"/>
      <c r="P24" s="33"/>
    </row>
    <row r="25" spans="1:18" ht="22.5" customHeight="1" x14ac:dyDescent="0.25">
      <c r="A25" s="30">
        <v>2</v>
      </c>
      <c r="B25" s="34" t="s">
        <v>40</v>
      </c>
      <c r="C25" s="13" t="s">
        <v>21</v>
      </c>
      <c r="D25" s="32" t="s">
        <v>0</v>
      </c>
      <c r="E25" s="32">
        <v>1</v>
      </c>
      <c r="F25" s="36">
        <v>2851436</v>
      </c>
      <c r="G25" s="33">
        <v>1102235.7647058824</v>
      </c>
      <c r="H25" s="33">
        <v>209424.79529411765</v>
      </c>
      <c r="I25" s="33">
        <v>1311660.56</v>
      </c>
      <c r="J25" s="30">
        <v>2</v>
      </c>
      <c r="K25" s="34" t="s">
        <v>40</v>
      </c>
      <c r="L25" s="92">
        <v>1311660.56</v>
      </c>
      <c r="M25" s="86">
        <f>+G25*0.35+25000</f>
        <v>410782.51764705882</v>
      </c>
      <c r="N25" s="86">
        <f>+G25*0.25</f>
        <v>275558.9411764706</v>
      </c>
      <c r="O25" s="86">
        <f>+G25*0.05</f>
        <v>55111.788235294123</v>
      </c>
      <c r="P25" s="86">
        <f>+G25-M25-N25-O25</f>
        <v>360782.51764705888</v>
      </c>
    </row>
    <row r="26" spans="1:18" x14ac:dyDescent="0.25">
      <c r="A26" s="30"/>
      <c r="B26" s="34"/>
      <c r="C26" s="13" t="s">
        <v>22</v>
      </c>
      <c r="D26" s="32"/>
      <c r="E26" s="32"/>
      <c r="F26" s="36"/>
      <c r="G26" s="33"/>
      <c r="H26" s="33"/>
      <c r="I26" s="33"/>
      <c r="J26" s="30"/>
      <c r="K26" s="34"/>
      <c r="L26" s="92"/>
      <c r="M26" s="33"/>
      <c r="N26" s="33"/>
      <c r="O26" s="33"/>
      <c r="P26" s="33"/>
    </row>
    <row r="27" spans="1:18" x14ac:dyDescent="0.25">
      <c r="A27" s="30"/>
      <c r="B27" s="34"/>
      <c r="C27" s="13" t="s">
        <v>23</v>
      </c>
      <c r="D27" s="32"/>
      <c r="E27" s="32"/>
      <c r="F27" s="36"/>
      <c r="G27" s="33"/>
      <c r="H27" s="33"/>
      <c r="I27" s="33"/>
      <c r="J27" s="30"/>
      <c r="K27" s="34"/>
      <c r="L27" s="92"/>
      <c r="M27" s="33"/>
      <c r="N27" s="33"/>
      <c r="O27" s="33"/>
      <c r="P27" s="33"/>
    </row>
    <row r="28" spans="1:18" ht="22.5" x14ac:dyDescent="0.25">
      <c r="A28" s="30"/>
      <c r="B28" s="34"/>
      <c r="C28" s="13" t="s">
        <v>41</v>
      </c>
      <c r="D28" s="32"/>
      <c r="E28" s="32"/>
      <c r="F28" s="36"/>
      <c r="G28" s="33"/>
      <c r="H28" s="33"/>
      <c r="I28" s="33"/>
      <c r="J28" s="30"/>
      <c r="K28" s="34"/>
      <c r="L28" s="92"/>
      <c r="M28" s="33"/>
      <c r="N28" s="33"/>
      <c r="O28" s="33"/>
      <c r="P28" s="33"/>
    </row>
    <row r="29" spans="1:18" x14ac:dyDescent="0.25">
      <c r="A29" s="30"/>
      <c r="B29" s="34"/>
      <c r="C29" s="13" t="s">
        <v>25</v>
      </c>
      <c r="D29" s="32"/>
      <c r="E29" s="32"/>
      <c r="F29" s="36"/>
      <c r="G29" s="33"/>
      <c r="H29" s="33"/>
      <c r="I29" s="33"/>
      <c r="J29" s="30"/>
      <c r="K29" s="34"/>
      <c r="L29" s="92"/>
      <c r="M29" s="33"/>
      <c r="N29" s="33"/>
      <c r="O29" s="33"/>
      <c r="P29" s="33"/>
    </row>
    <row r="30" spans="1:18" ht="22.5" x14ac:dyDescent="0.25">
      <c r="A30" s="30"/>
      <c r="B30" s="34"/>
      <c r="C30" s="13" t="s">
        <v>26</v>
      </c>
      <c r="D30" s="32"/>
      <c r="E30" s="32"/>
      <c r="F30" s="36"/>
      <c r="G30" s="33"/>
      <c r="H30" s="33"/>
      <c r="I30" s="33"/>
      <c r="J30" s="30"/>
      <c r="K30" s="34"/>
      <c r="L30" s="92"/>
      <c r="M30" s="33"/>
      <c r="N30" s="33"/>
      <c r="O30" s="33"/>
      <c r="P30" s="33"/>
    </row>
    <row r="31" spans="1:18" x14ac:dyDescent="0.25">
      <c r="A31" s="30"/>
      <c r="B31" s="34"/>
      <c r="C31" s="13" t="s">
        <v>27</v>
      </c>
      <c r="D31" s="32"/>
      <c r="E31" s="32"/>
      <c r="F31" s="36"/>
      <c r="G31" s="33"/>
      <c r="H31" s="33"/>
      <c r="I31" s="33"/>
      <c r="J31" s="30"/>
      <c r="K31" s="34"/>
      <c r="L31" s="92"/>
      <c r="M31" s="33"/>
      <c r="N31" s="33"/>
      <c r="O31" s="33"/>
      <c r="P31" s="33"/>
    </row>
    <row r="32" spans="1:18" x14ac:dyDescent="0.25">
      <c r="A32" s="30"/>
      <c r="B32" s="34"/>
      <c r="C32" s="13" t="s">
        <v>25</v>
      </c>
      <c r="D32" s="32"/>
      <c r="E32" s="32"/>
      <c r="F32" s="36"/>
      <c r="G32" s="33"/>
      <c r="H32" s="33"/>
      <c r="I32" s="33"/>
      <c r="J32" s="30"/>
      <c r="K32" s="34"/>
      <c r="L32" s="92"/>
      <c r="M32" s="33"/>
      <c r="N32" s="33"/>
      <c r="O32" s="33"/>
      <c r="P32" s="33"/>
    </row>
    <row r="33" spans="1:16" x14ac:dyDescent="0.25">
      <c r="A33" s="30"/>
      <c r="B33" s="34"/>
      <c r="C33" s="13" t="s">
        <v>28</v>
      </c>
      <c r="D33" s="32"/>
      <c r="E33" s="32"/>
      <c r="F33" s="36"/>
      <c r="G33" s="33"/>
      <c r="H33" s="33"/>
      <c r="I33" s="33"/>
      <c r="J33" s="30"/>
      <c r="K33" s="34"/>
      <c r="L33" s="92"/>
      <c r="M33" s="33"/>
      <c r="N33" s="33"/>
      <c r="O33" s="33"/>
      <c r="P33" s="33"/>
    </row>
    <row r="34" spans="1:16" x14ac:dyDescent="0.25">
      <c r="A34" s="30"/>
      <c r="B34" s="34"/>
      <c r="C34" s="13" t="s">
        <v>29</v>
      </c>
      <c r="D34" s="32"/>
      <c r="E34" s="32"/>
      <c r="F34" s="36"/>
      <c r="G34" s="33"/>
      <c r="H34" s="33"/>
      <c r="I34" s="33"/>
      <c r="J34" s="30"/>
      <c r="K34" s="34"/>
      <c r="L34" s="92"/>
      <c r="M34" s="33"/>
      <c r="N34" s="33"/>
      <c r="O34" s="33"/>
      <c r="P34" s="33"/>
    </row>
    <row r="35" spans="1:16" x14ac:dyDescent="0.25">
      <c r="A35" s="30"/>
      <c r="B35" s="34"/>
      <c r="C35" s="13" t="s">
        <v>30</v>
      </c>
      <c r="D35" s="32"/>
      <c r="E35" s="32"/>
      <c r="F35" s="36"/>
      <c r="G35" s="33"/>
      <c r="H35" s="33"/>
      <c r="I35" s="33"/>
      <c r="J35" s="30"/>
      <c r="K35" s="34"/>
      <c r="L35" s="92"/>
      <c r="M35" s="33"/>
      <c r="N35" s="33"/>
      <c r="O35" s="33"/>
      <c r="P35" s="33"/>
    </row>
    <row r="36" spans="1:16" ht="22.5" x14ac:dyDescent="0.25">
      <c r="A36" s="30"/>
      <c r="B36" s="34"/>
      <c r="C36" s="13" t="s">
        <v>31</v>
      </c>
      <c r="D36" s="32"/>
      <c r="E36" s="32"/>
      <c r="F36" s="36"/>
      <c r="G36" s="33"/>
      <c r="H36" s="33"/>
      <c r="I36" s="33"/>
      <c r="J36" s="30"/>
      <c r="K36" s="34"/>
      <c r="L36" s="92"/>
      <c r="M36" s="33"/>
      <c r="N36" s="33"/>
      <c r="O36" s="33"/>
      <c r="P36" s="33"/>
    </row>
    <row r="37" spans="1:16" x14ac:dyDescent="0.25">
      <c r="A37" s="30"/>
      <c r="B37" s="34"/>
      <c r="C37" s="13" t="s">
        <v>32</v>
      </c>
      <c r="D37" s="32"/>
      <c r="E37" s="32"/>
      <c r="F37" s="36"/>
      <c r="G37" s="33"/>
      <c r="H37" s="33"/>
      <c r="I37" s="33"/>
      <c r="J37" s="30"/>
      <c r="K37" s="34"/>
      <c r="L37" s="92"/>
      <c r="M37" s="33"/>
      <c r="N37" s="33"/>
      <c r="O37" s="33"/>
      <c r="P37" s="33"/>
    </row>
    <row r="38" spans="1:16" x14ac:dyDescent="0.25">
      <c r="A38" s="30"/>
      <c r="B38" s="34"/>
      <c r="C38" s="13" t="s">
        <v>33</v>
      </c>
      <c r="D38" s="32"/>
      <c r="E38" s="32"/>
      <c r="F38" s="36"/>
      <c r="G38" s="33"/>
      <c r="H38" s="33"/>
      <c r="I38" s="33"/>
      <c r="J38" s="30"/>
      <c r="K38" s="34"/>
      <c r="L38" s="92"/>
      <c r="M38" s="33"/>
      <c r="N38" s="33"/>
      <c r="O38" s="33"/>
      <c r="P38" s="33"/>
    </row>
    <row r="39" spans="1:16" x14ac:dyDescent="0.25">
      <c r="A39" s="30"/>
      <c r="B39" s="34"/>
      <c r="C39" s="13" t="s">
        <v>34</v>
      </c>
      <c r="D39" s="32"/>
      <c r="E39" s="32"/>
      <c r="F39" s="36"/>
      <c r="G39" s="33"/>
      <c r="H39" s="33"/>
      <c r="I39" s="33"/>
      <c r="J39" s="30"/>
      <c r="K39" s="34"/>
      <c r="L39" s="92"/>
      <c r="M39" s="33"/>
      <c r="N39" s="33"/>
      <c r="O39" s="33"/>
      <c r="P39" s="33"/>
    </row>
    <row r="40" spans="1:16" x14ac:dyDescent="0.25">
      <c r="A40" s="30"/>
      <c r="B40" s="34"/>
      <c r="C40" s="17" t="s">
        <v>35</v>
      </c>
      <c r="D40" s="32"/>
      <c r="E40" s="32"/>
      <c r="F40" s="36"/>
      <c r="G40" s="33"/>
      <c r="H40" s="33"/>
      <c r="I40" s="33"/>
      <c r="J40" s="30"/>
      <c r="K40" s="34"/>
      <c r="L40" s="92"/>
      <c r="M40" s="33"/>
      <c r="N40" s="33"/>
      <c r="O40" s="33"/>
      <c r="P40" s="33"/>
    </row>
    <row r="41" spans="1:16" x14ac:dyDescent="0.25">
      <c r="A41" s="30">
        <v>3</v>
      </c>
      <c r="B41" s="34" t="s">
        <v>1</v>
      </c>
      <c r="C41" s="13" t="s">
        <v>21</v>
      </c>
      <c r="D41" s="32" t="s">
        <v>0</v>
      </c>
      <c r="E41" s="32">
        <v>1</v>
      </c>
      <c r="F41" s="36">
        <v>3969610</v>
      </c>
      <c r="G41" s="33">
        <v>1534471.0924369749</v>
      </c>
      <c r="H41" s="33">
        <v>291549.50756302522</v>
      </c>
      <c r="I41" s="33">
        <v>1826020.6</v>
      </c>
      <c r="J41" s="30">
        <v>3</v>
      </c>
      <c r="K41" s="34" t="s">
        <v>1</v>
      </c>
      <c r="L41" s="92">
        <v>1826020.6</v>
      </c>
      <c r="M41" s="86">
        <f>+G41*0.35+50000</f>
        <v>587064.8823529412</v>
      </c>
      <c r="N41" s="86">
        <f>+G41*0.25</f>
        <v>383617.77310924372</v>
      </c>
      <c r="O41" s="86">
        <f>+G41*0.05</f>
        <v>76723.554621848743</v>
      </c>
      <c r="P41" s="86">
        <f>+G41-M41-N41-O41</f>
        <v>487064.8823529412</v>
      </c>
    </row>
    <row r="42" spans="1:16" x14ac:dyDescent="0.25">
      <c r="A42" s="30"/>
      <c r="B42" s="34"/>
      <c r="C42" s="13" t="s">
        <v>22</v>
      </c>
      <c r="D42" s="32"/>
      <c r="E42" s="32"/>
      <c r="F42" s="36"/>
      <c r="G42" s="33"/>
      <c r="H42" s="33"/>
      <c r="I42" s="33"/>
      <c r="J42" s="30"/>
      <c r="K42" s="34"/>
      <c r="L42" s="92"/>
      <c r="M42" s="33"/>
      <c r="N42" s="33"/>
      <c r="O42" s="33"/>
      <c r="P42" s="33"/>
    </row>
    <row r="43" spans="1:16" x14ac:dyDescent="0.25">
      <c r="A43" s="30"/>
      <c r="B43" s="34"/>
      <c r="C43" s="13" t="s">
        <v>23</v>
      </c>
      <c r="D43" s="32"/>
      <c r="E43" s="32"/>
      <c r="F43" s="36"/>
      <c r="G43" s="33"/>
      <c r="H43" s="33"/>
      <c r="I43" s="33"/>
      <c r="J43" s="30"/>
      <c r="K43" s="34"/>
      <c r="L43" s="92"/>
      <c r="M43" s="33"/>
      <c r="N43" s="33"/>
      <c r="O43" s="33"/>
      <c r="P43" s="33"/>
    </row>
    <row r="44" spans="1:16" ht="22.5" x14ac:dyDescent="0.25">
      <c r="A44" s="30"/>
      <c r="B44" s="34"/>
      <c r="C44" s="13" t="s">
        <v>24</v>
      </c>
      <c r="D44" s="32"/>
      <c r="E44" s="32"/>
      <c r="F44" s="36"/>
      <c r="G44" s="33"/>
      <c r="H44" s="33"/>
      <c r="I44" s="33"/>
      <c r="J44" s="30"/>
      <c r="K44" s="34"/>
      <c r="L44" s="92"/>
      <c r="M44" s="33"/>
      <c r="N44" s="33"/>
      <c r="O44" s="33"/>
      <c r="P44" s="33"/>
    </row>
    <row r="45" spans="1:16" x14ac:dyDescent="0.25">
      <c r="A45" s="30"/>
      <c r="B45" s="34"/>
      <c r="C45" s="13" t="s">
        <v>25</v>
      </c>
      <c r="D45" s="32"/>
      <c r="E45" s="32"/>
      <c r="F45" s="36"/>
      <c r="G45" s="33"/>
      <c r="H45" s="33"/>
      <c r="I45" s="33"/>
      <c r="J45" s="30"/>
      <c r="K45" s="34"/>
      <c r="L45" s="92"/>
      <c r="M45" s="33"/>
      <c r="N45" s="33"/>
      <c r="O45" s="33"/>
      <c r="P45" s="33"/>
    </row>
    <row r="46" spans="1:16" ht="22.5" x14ac:dyDescent="0.25">
      <c r="A46" s="30"/>
      <c r="B46" s="34"/>
      <c r="C46" s="13" t="s">
        <v>26</v>
      </c>
      <c r="D46" s="32"/>
      <c r="E46" s="32"/>
      <c r="F46" s="36"/>
      <c r="G46" s="33"/>
      <c r="H46" s="33"/>
      <c r="I46" s="33"/>
      <c r="J46" s="30"/>
      <c r="K46" s="34"/>
      <c r="L46" s="92"/>
      <c r="M46" s="33"/>
      <c r="N46" s="33"/>
      <c r="O46" s="33"/>
      <c r="P46" s="33"/>
    </row>
    <row r="47" spans="1:16" x14ac:dyDescent="0.25">
      <c r="A47" s="30"/>
      <c r="B47" s="34"/>
      <c r="C47" s="13" t="s">
        <v>27</v>
      </c>
      <c r="D47" s="32"/>
      <c r="E47" s="32"/>
      <c r="F47" s="36"/>
      <c r="G47" s="33"/>
      <c r="H47" s="33"/>
      <c r="I47" s="33"/>
      <c r="J47" s="30"/>
      <c r="K47" s="34"/>
      <c r="L47" s="92"/>
      <c r="M47" s="33"/>
      <c r="N47" s="33"/>
      <c r="O47" s="33"/>
      <c r="P47" s="33"/>
    </row>
    <row r="48" spans="1:16" x14ac:dyDescent="0.25">
      <c r="A48" s="30"/>
      <c r="B48" s="34"/>
      <c r="C48" s="13" t="s">
        <v>25</v>
      </c>
      <c r="D48" s="32"/>
      <c r="E48" s="32"/>
      <c r="F48" s="36"/>
      <c r="G48" s="33"/>
      <c r="H48" s="33"/>
      <c r="I48" s="33"/>
      <c r="J48" s="30"/>
      <c r="K48" s="34"/>
      <c r="L48" s="92"/>
      <c r="M48" s="33"/>
      <c r="N48" s="33"/>
      <c r="O48" s="33"/>
      <c r="P48" s="33"/>
    </row>
    <row r="49" spans="1:18" x14ac:dyDescent="0.25">
      <c r="A49" s="30"/>
      <c r="B49" s="34"/>
      <c r="C49" s="13" t="s">
        <v>28</v>
      </c>
      <c r="D49" s="32"/>
      <c r="E49" s="32"/>
      <c r="F49" s="36"/>
      <c r="G49" s="33"/>
      <c r="H49" s="33"/>
      <c r="I49" s="33"/>
      <c r="J49" s="30"/>
      <c r="K49" s="34"/>
      <c r="L49" s="92"/>
      <c r="M49" s="33"/>
      <c r="N49" s="33"/>
      <c r="O49" s="33"/>
      <c r="P49" s="33"/>
    </row>
    <row r="50" spans="1:18" x14ac:dyDescent="0.25">
      <c r="A50" s="30"/>
      <c r="B50" s="34"/>
      <c r="C50" s="13" t="s">
        <v>29</v>
      </c>
      <c r="D50" s="32"/>
      <c r="E50" s="32"/>
      <c r="F50" s="36"/>
      <c r="G50" s="33"/>
      <c r="H50" s="33"/>
      <c r="I50" s="33"/>
      <c r="J50" s="30"/>
      <c r="K50" s="34"/>
      <c r="L50" s="92"/>
      <c r="M50" s="33"/>
      <c r="N50" s="33"/>
      <c r="O50" s="33"/>
      <c r="P50" s="33"/>
    </row>
    <row r="51" spans="1:18" x14ac:dyDescent="0.25">
      <c r="A51" s="30"/>
      <c r="B51" s="34"/>
      <c r="C51" s="13" t="s">
        <v>30</v>
      </c>
      <c r="D51" s="32"/>
      <c r="E51" s="32"/>
      <c r="F51" s="36"/>
      <c r="G51" s="33"/>
      <c r="H51" s="33"/>
      <c r="I51" s="33"/>
      <c r="J51" s="30"/>
      <c r="K51" s="34"/>
      <c r="L51" s="92"/>
      <c r="M51" s="33"/>
      <c r="N51" s="33"/>
      <c r="O51" s="33"/>
      <c r="P51" s="33"/>
    </row>
    <row r="52" spans="1:18" ht="22.5" x14ac:dyDescent="0.25">
      <c r="A52" s="30"/>
      <c r="B52" s="34"/>
      <c r="C52" s="13" t="s">
        <v>31</v>
      </c>
      <c r="D52" s="32"/>
      <c r="E52" s="32"/>
      <c r="F52" s="36"/>
      <c r="G52" s="33"/>
      <c r="H52" s="33"/>
      <c r="I52" s="33"/>
      <c r="J52" s="30"/>
      <c r="K52" s="34"/>
      <c r="L52" s="92"/>
      <c r="M52" s="33"/>
      <c r="N52" s="33"/>
      <c r="O52" s="33"/>
      <c r="P52" s="33"/>
    </row>
    <row r="53" spans="1:18" x14ac:dyDescent="0.25">
      <c r="A53" s="30"/>
      <c r="B53" s="34"/>
      <c r="C53" s="13" t="s">
        <v>32</v>
      </c>
      <c r="D53" s="32"/>
      <c r="E53" s="32"/>
      <c r="F53" s="36"/>
      <c r="G53" s="33"/>
      <c r="H53" s="33"/>
      <c r="I53" s="33"/>
      <c r="J53" s="30"/>
      <c r="K53" s="34"/>
      <c r="L53" s="92"/>
      <c r="M53" s="33"/>
      <c r="N53" s="33"/>
      <c r="O53" s="33"/>
      <c r="P53" s="33"/>
    </row>
    <row r="54" spans="1:18" x14ac:dyDescent="0.25">
      <c r="A54" s="30"/>
      <c r="B54" s="34"/>
      <c r="C54" s="13" t="s">
        <v>33</v>
      </c>
      <c r="D54" s="32"/>
      <c r="E54" s="32"/>
      <c r="F54" s="36"/>
      <c r="G54" s="33"/>
      <c r="H54" s="33"/>
      <c r="I54" s="33"/>
      <c r="J54" s="30"/>
      <c r="K54" s="34"/>
      <c r="L54" s="92"/>
      <c r="M54" s="33"/>
      <c r="N54" s="33"/>
      <c r="O54" s="33"/>
      <c r="P54" s="33"/>
    </row>
    <row r="55" spans="1:18" x14ac:dyDescent="0.25">
      <c r="A55" s="30"/>
      <c r="B55" s="34"/>
      <c r="C55" s="13" t="s">
        <v>34</v>
      </c>
      <c r="D55" s="32"/>
      <c r="E55" s="32"/>
      <c r="F55" s="36"/>
      <c r="G55" s="33"/>
      <c r="H55" s="33"/>
      <c r="I55" s="33"/>
      <c r="J55" s="30"/>
      <c r="K55" s="34"/>
      <c r="L55" s="92"/>
      <c r="M55" s="33"/>
      <c r="N55" s="33"/>
      <c r="O55" s="33"/>
      <c r="P55" s="33"/>
    </row>
    <row r="56" spans="1:18" x14ac:dyDescent="0.25">
      <c r="A56" s="30"/>
      <c r="B56" s="34"/>
      <c r="C56" s="17" t="s">
        <v>35</v>
      </c>
      <c r="D56" s="32"/>
      <c r="E56" s="32"/>
      <c r="F56" s="36"/>
      <c r="G56" s="33"/>
      <c r="H56" s="33"/>
      <c r="I56" s="33"/>
      <c r="J56" s="30"/>
      <c r="K56" s="34"/>
      <c r="L56" s="92"/>
      <c r="M56" s="33"/>
      <c r="N56" s="33"/>
      <c r="O56" s="33"/>
      <c r="P56" s="33"/>
    </row>
    <row r="57" spans="1:18" x14ac:dyDescent="0.25">
      <c r="A57" s="31">
        <v>4</v>
      </c>
      <c r="B57" s="34" t="s">
        <v>7</v>
      </c>
      <c r="C57" s="13" t="s">
        <v>47</v>
      </c>
      <c r="D57" s="32" t="s">
        <v>0</v>
      </c>
      <c r="E57" s="32">
        <v>1</v>
      </c>
      <c r="F57" s="36">
        <v>659129</v>
      </c>
      <c r="G57" s="33">
        <v>254789.36134453784</v>
      </c>
      <c r="H57" s="33">
        <v>48409.97865546219</v>
      </c>
      <c r="I57" s="33">
        <v>303199.34000000003</v>
      </c>
      <c r="J57" s="31">
        <v>4</v>
      </c>
      <c r="K57" s="34" t="s">
        <v>7</v>
      </c>
      <c r="L57" s="92">
        <v>303199.34000000003</v>
      </c>
      <c r="M57" s="33">
        <f>+G57*0.35+10000</f>
        <v>99176.276470588244</v>
      </c>
      <c r="N57" s="33">
        <f>+G57*0.25</f>
        <v>63697.340336134461</v>
      </c>
      <c r="O57" s="33">
        <f>+G57*0.05</f>
        <v>12739.468067226893</v>
      </c>
      <c r="P57" s="33">
        <f>+G57-M57-N57-O57</f>
        <v>79176.276470588244</v>
      </c>
    </row>
    <row r="58" spans="1:18" ht="22.5" x14ac:dyDescent="0.25">
      <c r="A58" s="31"/>
      <c r="B58" s="34"/>
      <c r="C58" s="13" t="s">
        <v>48</v>
      </c>
      <c r="D58" s="32"/>
      <c r="E58" s="32"/>
      <c r="F58" s="36"/>
      <c r="G58" s="33"/>
      <c r="H58" s="33"/>
      <c r="I58" s="33"/>
      <c r="J58" s="31"/>
      <c r="K58" s="34"/>
      <c r="L58" s="92"/>
      <c r="M58" s="33"/>
      <c r="N58" s="33"/>
      <c r="O58" s="33"/>
      <c r="P58" s="33"/>
    </row>
    <row r="59" spans="1:18" ht="22.5" x14ac:dyDescent="0.25">
      <c r="A59" s="31"/>
      <c r="B59" s="34"/>
      <c r="C59" s="13" t="s">
        <v>26</v>
      </c>
      <c r="D59" s="32"/>
      <c r="E59" s="32"/>
      <c r="F59" s="36"/>
      <c r="G59" s="33"/>
      <c r="H59" s="33"/>
      <c r="I59" s="33"/>
      <c r="J59" s="31"/>
      <c r="K59" s="34"/>
      <c r="L59" s="92"/>
      <c r="M59" s="33"/>
      <c r="N59" s="33"/>
      <c r="O59" s="33"/>
      <c r="P59" s="33"/>
    </row>
    <row r="60" spans="1:18" x14ac:dyDescent="0.25">
      <c r="A60" s="31"/>
      <c r="B60" s="34"/>
      <c r="C60" s="13" t="s">
        <v>25</v>
      </c>
      <c r="D60" s="32"/>
      <c r="E60" s="32"/>
      <c r="F60" s="36"/>
      <c r="G60" s="33"/>
      <c r="H60" s="33"/>
      <c r="I60" s="33"/>
      <c r="J60" s="31"/>
      <c r="K60" s="34"/>
      <c r="L60" s="92"/>
      <c r="M60" s="33"/>
      <c r="N60" s="33"/>
      <c r="O60" s="33"/>
      <c r="P60" s="33"/>
      <c r="R60" s="96"/>
    </row>
    <row r="61" spans="1:18" x14ac:dyDescent="0.25">
      <c r="A61" s="31"/>
      <c r="B61" s="34"/>
      <c r="C61" s="13" t="s">
        <v>49</v>
      </c>
      <c r="D61" s="32"/>
      <c r="E61" s="32"/>
      <c r="F61" s="36"/>
      <c r="G61" s="33"/>
      <c r="H61" s="33"/>
      <c r="I61" s="33"/>
      <c r="J61" s="31"/>
      <c r="K61" s="34"/>
      <c r="L61" s="92"/>
      <c r="M61" s="33"/>
      <c r="N61" s="33"/>
      <c r="O61" s="33"/>
      <c r="P61" s="33"/>
    </row>
    <row r="62" spans="1:18" x14ac:dyDescent="0.25">
      <c r="A62" s="31"/>
      <c r="B62" s="34"/>
      <c r="C62" s="13" t="s">
        <v>29</v>
      </c>
      <c r="D62" s="32"/>
      <c r="E62" s="32"/>
      <c r="F62" s="36"/>
      <c r="G62" s="33"/>
      <c r="H62" s="33"/>
      <c r="I62" s="33"/>
      <c r="J62" s="31"/>
      <c r="K62" s="34"/>
      <c r="L62" s="92"/>
      <c r="M62" s="33"/>
      <c r="N62" s="33"/>
      <c r="O62" s="33"/>
      <c r="P62" s="33"/>
    </row>
    <row r="63" spans="1:18" x14ac:dyDescent="0.25">
      <c r="A63" s="31"/>
      <c r="B63" s="34"/>
      <c r="C63" s="13" t="s">
        <v>30</v>
      </c>
      <c r="D63" s="32"/>
      <c r="E63" s="32"/>
      <c r="F63" s="36"/>
      <c r="G63" s="33"/>
      <c r="H63" s="33"/>
      <c r="I63" s="33"/>
      <c r="J63" s="31"/>
      <c r="K63" s="34"/>
      <c r="L63" s="92"/>
      <c r="M63" s="33"/>
      <c r="N63" s="33"/>
      <c r="O63" s="33"/>
      <c r="P63" s="33"/>
    </row>
    <row r="64" spans="1:18" x14ac:dyDescent="0.25">
      <c r="A64" s="30">
        <v>5</v>
      </c>
      <c r="B64" s="34" t="s">
        <v>8</v>
      </c>
      <c r="C64" s="13" t="s">
        <v>47</v>
      </c>
      <c r="D64" s="32" t="s">
        <v>0</v>
      </c>
      <c r="E64" s="32">
        <v>1</v>
      </c>
      <c r="F64" s="36">
        <v>648439</v>
      </c>
      <c r="G64" s="33">
        <v>250657.09243697481</v>
      </c>
      <c r="H64" s="33">
        <v>47624.847563025214</v>
      </c>
      <c r="I64" s="33">
        <v>298281.94</v>
      </c>
      <c r="J64" s="30">
        <v>5</v>
      </c>
      <c r="K64" s="34" t="s">
        <v>8</v>
      </c>
      <c r="L64" s="92">
        <v>298281.94</v>
      </c>
      <c r="M64" s="33">
        <f>+G64*0.35+10000</f>
        <v>97729.982352941181</v>
      </c>
      <c r="N64" s="33">
        <f>+G64*0.25</f>
        <v>62664.273109243702</v>
      </c>
      <c r="O64" s="33">
        <f>+G64*0.05</f>
        <v>12532.854621848741</v>
      </c>
      <c r="P64" s="33">
        <f>+G64-M64-N64-O64</f>
        <v>77729.982352941181</v>
      </c>
    </row>
    <row r="65" spans="1:16" ht="22.5" x14ac:dyDescent="0.25">
      <c r="A65" s="30"/>
      <c r="B65" s="34"/>
      <c r="C65" s="13" t="s">
        <v>48</v>
      </c>
      <c r="D65" s="32"/>
      <c r="E65" s="32"/>
      <c r="F65" s="36"/>
      <c r="G65" s="33"/>
      <c r="H65" s="33"/>
      <c r="I65" s="33"/>
      <c r="J65" s="30"/>
      <c r="K65" s="34"/>
      <c r="L65" s="92"/>
      <c r="M65" s="33"/>
      <c r="N65" s="33"/>
      <c r="O65" s="33"/>
      <c r="P65" s="33"/>
    </row>
    <row r="66" spans="1:16" ht="22.5" x14ac:dyDescent="0.25">
      <c r="A66" s="30"/>
      <c r="B66" s="34"/>
      <c r="C66" s="13" t="s">
        <v>26</v>
      </c>
      <c r="D66" s="32"/>
      <c r="E66" s="32"/>
      <c r="F66" s="36"/>
      <c r="G66" s="33"/>
      <c r="H66" s="33"/>
      <c r="I66" s="33"/>
      <c r="J66" s="30"/>
      <c r="K66" s="34"/>
      <c r="L66" s="92"/>
      <c r="M66" s="33"/>
      <c r="N66" s="33"/>
      <c r="O66" s="33"/>
      <c r="P66" s="33"/>
    </row>
    <row r="67" spans="1:16" x14ac:dyDescent="0.25">
      <c r="A67" s="30"/>
      <c r="B67" s="34"/>
      <c r="C67" s="13" t="s">
        <v>25</v>
      </c>
      <c r="D67" s="32"/>
      <c r="E67" s="32"/>
      <c r="F67" s="36"/>
      <c r="G67" s="33"/>
      <c r="H67" s="33"/>
      <c r="I67" s="33"/>
      <c r="J67" s="30"/>
      <c r="K67" s="34"/>
      <c r="L67" s="92"/>
      <c r="M67" s="33"/>
      <c r="N67" s="33"/>
      <c r="O67" s="33"/>
      <c r="P67" s="33"/>
    </row>
    <row r="68" spans="1:16" x14ac:dyDescent="0.25">
      <c r="A68" s="30"/>
      <c r="B68" s="34"/>
      <c r="C68" s="13" t="s">
        <v>49</v>
      </c>
      <c r="D68" s="32"/>
      <c r="E68" s="32"/>
      <c r="F68" s="36"/>
      <c r="G68" s="33"/>
      <c r="H68" s="33"/>
      <c r="I68" s="33"/>
      <c r="J68" s="30"/>
      <c r="K68" s="34"/>
      <c r="L68" s="92"/>
      <c r="M68" s="33"/>
      <c r="N68" s="33"/>
      <c r="O68" s="33"/>
      <c r="P68" s="33"/>
    </row>
    <row r="69" spans="1:16" x14ac:dyDescent="0.25">
      <c r="A69" s="30"/>
      <c r="B69" s="34"/>
      <c r="C69" s="13" t="s">
        <v>29</v>
      </c>
      <c r="D69" s="32"/>
      <c r="E69" s="32"/>
      <c r="F69" s="36"/>
      <c r="G69" s="33"/>
      <c r="H69" s="33"/>
      <c r="I69" s="33"/>
      <c r="J69" s="30"/>
      <c r="K69" s="34"/>
      <c r="L69" s="92"/>
      <c r="M69" s="33"/>
      <c r="N69" s="33"/>
      <c r="O69" s="33"/>
      <c r="P69" s="33"/>
    </row>
    <row r="70" spans="1:16" x14ac:dyDescent="0.25">
      <c r="A70" s="31">
        <v>6</v>
      </c>
      <c r="B70" s="34" t="s">
        <v>10</v>
      </c>
      <c r="C70" s="13" t="s">
        <v>47</v>
      </c>
      <c r="D70" s="32" t="s">
        <v>0</v>
      </c>
      <c r="E70" s="32">
        <v>1</v>
      </c>
      <c r="F70" s="36">
        <v>648439</v>
      </c>
      <c r="G70" s="33">
        <v>250657.09243697481</v>
      </c>
      <c r="H70" s="33">
        <v>47624.847563025214</v>
      </c>
      <c r="I70" s="33">
        <v>298281.94</v>
      </c>
      <c r="J70" s="31">
        <v>6</v>
      </c>
      <c r="K70" s="34" t="s">
        <v>10</v>
      </c>
      <c r="L70" s="92">
        <v>298281.94</v>
      </c>
      <c r="M70" s="33">
        <f>+G70*0.35+10000</f>
        <v>97729.982352941181</v>
      </c>
      <c r="N70" s="33">
        <f>+G70*0.25</f>
        <v>62664.273109243702</v>
      </c>
      <c r="O70" s="33">
        <f>+G70*0.05</f>
        <v>12532.854621848741</v>
      </c>
      <c r="P70" s="33">
        <f>+G70-M70-N70-O70</f>
        <v>77729.982352941181</v>
      </c>
    </row>
    <row r="71" spans="1:16" ht="22.5" x14ac:dyDescent="0.25">
      <c r="A71" s="31"/>
      <c r="B71" s="34"/>
      <c r="C71" s="13" t="s">
        <v>48</v>
      </c>
      <c r="D71" s="32"/>
      <c r="E71" s="32"/>
      <c r="F71" s="36"/>
      <c r="G71" s="33"/>
      <c r="H71" s="33"/>
      <c r="I71" s="33"/>
      <c r="J71" s="31"/>
      <c r="K71" s="34"/>
      <c r="L71" s="92"/>
      <c r="M71" s="33"/>
      <c r="N71" s="33"/>
      <c r="O71" s="33"/>
      <c r="P71" s="33"/>
    </row>
    <row r="72" spans="1:16" ht="22.5" x14ac:dyDescent="0.25">
      <c r="A72" s="31"/>
      <c r="B72" s="34"/>
      <c r="C72" s="13" t="s">
        <v>26</v>
      </c>
      <c r="D72" s="32"/>
      <c r="E72" s="32"/>
      <c r="F72" s="36"/>
      <c r="G72" s="33"/>
      <c r="H72" s="33"/>
      <c r="I72" s="33"/>
      <c r="J72" s="31"/>
      <c r="K72" s="34"/>
      <c r="L72" s="92"/>
      <c r="M72" s="33"/>
      <c r="N72" s="33"/>
      <c r="O72" s="33"/>
      <c r="P72" s="33"/>
    </row>
    <row r="73" spans="1:16" x14ac:dyDescent="0.25">
      <c r="A73" s="31"/>
      <c r="B73" s="34"/>
      <c r="C73" s="13" t="s">
        <v>25</v>
      </c>
      <c r="D73" s="32"/>
      <c r="E73" s="32"/>
      <c r="F73" s="36"/>
      <c r="G73" s="33"/>
      <c r="H73" s="33"/>
      <c r="I73" s="33"/>
      <c r="J73" s="31"/>
      <c r="K73" s="34"/>
      <c r="L73" s="92"/>
      <c r="M73" s="33"/>
      <c r="N73" s="33"/>
      <c r="O73" s="33"/>
      <c r="P73" s="33"/>
    </row>
    <row r="74" spans="1:16" x14ac:dyDescent="0.25">
      <c r="A74" s="31"/>
      <c r="B74" s="34"/>
      <c r="C74" s="13" t="s">
        <v>49</v>
      </c>
      <c r="D74" s="32"/>
      <c r="E74" s="32"/>
      <c r="F74" s="36"/>
      <c r="G74" s="33"/>
      <c r="H74" s="33"/>
      <c r="I74" s="33"/>
      <c r="J74" s="31"/>
      <c r="K74" s="34"/>
      <c r="L74" s="92"/>
      <c r="M74" s="33"/>
      <c r="N74" s="33"/>
      <c r="O74" s="33"/>
      <c r="P74" s="33"/>
    </row>
    <row r="75" spans="1:16" x14ac:dyDescent="0.25">
      <c r="A75" s="31"/>
      <c r="B75" s="34"/>
      <c r="C75" s="13" t="s">
        <v>29</v>
      </c>
      <c r="D75" s="32"/>
      <c r="E75" s="32"/>
      <c r="F75" s="36"/>
      <c r="G75" s="33"/>
      <c r="H75" s="33"/>
      <c r="I75" s="33"/>
      <c r="J75" s="31"/>
      <c r="K75" s="34"/>
      <c r="L75" s="92"/>
      <c r="M75" s="33"/>
      <c r="N75" s="33"/>
      <c r="O75" s="33"/>
      <c r="P75" s="33"/>
    </row>
    <row r="76" spans="1:16" x14ac:dyDescent="0.25">
      <c r="A76" s="31">
        <v>7</v>
      </c>
      <c r="B76" s="34" t="s">
        <v>9</v>
      </c>
      <c r="C76" s="13" t="s">
        <v>50</v>
      </c>
      <c r="D76" s="32" t="s">
        <v>0</v>
      </c>
      <c r="E76" s="32">
        <v>1</v>
      </c>
      <c r="F76" s="36">
        <v>593046</v>
      </c>
      <c r="G76" s="33">
        <v>229244.6722689076</v>
      </c>
      <c r="H76" s="33">
        <v>43556.487731092442</v>
      </c>
      <c r="I76" s="33">
        <v>272801.16000000003</v>
      </c>
      <c r="J76" s="31">
        <v>7</v>
      </c>
      <c r="K76" s="34" t="s">
        <v>9</v>
      </c>
      <c r="L76" s="92">
        <v>272801.16000000003</v>
      </c>
      <c r="M76" s="33">
        <f>+G76*0.35+10000</f>
        <v>90235.635294117659</v>
      </c>
      <c r="N76" s="33">
        <f>+G76*0.25</f>
        <v>57311.168067226899</v>
      </c>
      <c r="O76" s="33">
        <f>+G76*0.05</f>
        <v>11462.23361344538</v>
      </c>
      <c r="P76" s="33">
        <f>+G76-M76-N76-O76</f>
        <v>70235.635294117645</v>
      </c>
    </row>
    <row r="77" spans="1:16" x14ac:dyDescent="0.25">
      <c r="A77" s="31"/>
      <c r="B77" s="34"/>
      <c r="C77" s="13" t="s">
        <v>51</v>
      </c>
      <c r="D77" s="32"/>
      <c r="E77" s="32"/>
      <c r="F77" s="36"/>
      <c r="G77" s="33"/>
      <c r="H77" s="33"/>
      <c r="I77" s="33"/>
      <c r="J77" s="31"/>
      <c r="K77" s="34"/>
      <c r="L77" s="92"/>
      <c r="M77" s="33"/>
      <c r="N77" s="33"/>
      <c r="O77" s="33"/>
      <c r="P77" s="33"/>
    </row>
    <row r="78" spans="1:16" x14ac:dyDescent="0.25">
      <c r="A78" s="31"/>
      <c r="B78" s="34"/>
      <c r="C78" s="13" t="s">
        <v>27</v>
      </c>
      <c r="D78" s="32"/>
      <c r="E78" s="32"/>
      <c r="F78" s="36"/>
      <c r="G78" s="33"/>
      <c r="H78" s="33"/>
      <c r="I78" s="33"/>
      <c r="J78" s="31"/>
      <c r="K78" s="34"/>
      <c r="L78" s="92"/>
      <c r="M78" s="33"/>
      <c r="N78" s="33"/>
      <c r="O78" s="33"/>
      <c r="P78" s="33"/>
    </row>
    <row r="79" spans="1:16" ht="22.5" x14ac:dyDescent="0.25">
      <c r="A79" s="31"/>
      <c r="B79" s="34"/>
      <c r="C79" s="13" t="s">
        <v>48</v>
      </c>
      <c r="D79" s="32"/>
      <c r="E79" s="32"/>
      <c r="F79" s="36"/>
      <c r="G79" s="33"/>
      <c r="H79" s="33"/>
      <c r="I79" s="33"/>
      <c r="J79" s="31"/>
      <c r="K79" s="34"/>
      <c r="L79" s="92"/>
      <c r="M79" s="33"/>
      <c r="N79" s="33"/>
      <c r="O79" s="33"/>
      <c r="P79" s="33"/>
    </row>
    <row r="80" spans="1:16" x14ac:dyDescent="0.25">
      <c r="A80" s="31"/>
      <c r="B80" s="34"/>
      <c r="C80" s="13" t="s">
        <v>49</v>
      </c>
      <c r="D80" s="32"/>
      <c r="E80" s="32"/>
      <c r="F80" s="36"/>
      <c r="G80" s="33"/>
      <c r="H80" s="33"/>
      <c r="I80" s="33"/>
      <c r="J80" s="31"/>
      <c r="K80" s="34"/>
      <c r="L80" s="92"/>
      <c r="M80" s="33"/>
      <c r="N80" s="33"/>
      <c r="O80" s="33"/>
      <c r="P80" s="33"/>
    </row>
    <row r="81" spans="1:16" x14ac:dyDescent="0.25">
      <c r="A81" s="31"/>
      <c r="B81" s="34"/>
      <c r="C81" s="13" t="s">
        <v>29</v>
      </c>
      <c r="D81" s="32"/>
      <c r="E81" s="32"/>
      <c r="F81" s="36"/>
      <c r="G81" s="33"/>
      <c r="H81" s="33"/>
      <c r="I81" s="33"/>
      <c r="J81" s="31"/>
      <c r="K81" s="34"/>
      <c r="L81" s="92"/>
      <c r="M81" s="33"/>
      <c r="N81" s="33"/>
      <c r="O81" s="33"/>
      <c r="P81" s="33"/>
    </row>
    <row r="82" spans="1:16" x14ac:dyDescent="0.25">
      <c r="A82" s="31"/>
      <c r="B82" s="34"/>
      <c r="C82" s="13" t="s">
        <v>30</v>
      </c>
      <c r="D82" s="32"/>
      <c r="E82" s="32"/>
      <c r="F82" s="36"/>
      <c r="G82" s="33"/>
      <c r="H82" s="33"/>
      <c r="I82" s="33"/>
      <c r="J82" s="31"/>
      <c r="K82" s="34"/>
      <c r="L82" s="92"/>
      <c r="M82" s="33"/>
      <c r="N82" s="33"/>
      <c r="O82" s="33"/>
      <c r="P82" s="33"/>
    </row>
    <row r="83" spans="1:16" x14ac:dyDescent="0.25">
      <c r="A83" s="31">
        <v>8</v>
      </c>
      <c r="B83" s="34" t="s">
        <v>52</v>
      </c>
      <c r="C83" s="13" t="s">
        <v>53</v>
      </c>
      <c r="D83" s="32" t="s">
        <v>0</v>
      </c>
      <c r="E83" s="32">
        <v>1</v>
      </c>
      <c r="F83" s="36">
        <v>568413</v>
      </c>
      <c r="G83" s="33">
        <v>219722.67226890757</v>
      </c>
      <c r="H83" s="33">
        <v>41747.307731092442</v>
      </c>
      <c r="I83" s="33">
        <v>261469.98</v>
      </c>
      <c r="J83" s="31">
        <v>8</v>
      </c>
      <c r="K83" s="34" t="s">
        <v>52</v>
      </c>
      <c r="L83" s="92">
        <v>261469.98</v>
      </c>
      <c r="M83" s="33">
        <f>+G83*0.35+10000</f>
        <v>86902.935294117648</v>
      </c>
      <c r="N83" s="33">
        <f>+G83*0.25</f>
        <v>54930.668067226892</v>
      </c>
      <c r="O83" s="33">
        <f>+G83*0.05</f>
        <v>10986.13361344538</v>
      </c>
      <c r="P83" s="33">
        <f>+G83-M83-N83-O83</f>
        <v>66902.935294117677</v>
      </c>
    </row>
    <row r="84" spans="1:16" x14ac:dyDescent="0.25">
      <c r="A84" s="31"/>
      <c r="B84" s="34"/>
      <c r="C84" s="13" t="s">
        <v>51</v>
      </c>
      <c r="D84" s="32"/>
      <c r="E84" s="32"/>
      <c r="F84" s="36"/>
      <c r="G84" s="33"/>
      <c r="H84" s="33"/>
      <c r="I84" s="33"/>
      <c r="J84" s="31"/>
      <c r="K84" s="34"/>
      <c r="L84" s="92"/>
      <c r="M84" s="33"/>
      <c r="N84" s="33"/>
      <c r="O84" s="33"/>
      <c r="P84" s="33"/>
    </row>
    <row r="85" spans="1:16" x14ac:dyDescent="0.25">
      <c r="A85" s="31"/>
      <c r="B85" s="34"/>
      <c r="C85" s="13" t="s">
        <v>27</v>
      </c>
      <c r="D85" s="32"/>
      <c r="E85" s="32"/>
      <c r="F85" s="36"/>
      <c r="G85" s="33"/>
      <c r="H85" s="33"/>
      <c r="I85" s="33"/>
      <c r="J85" s="31"/>
      <c r="K85" s="34"/>
      <c r="L85" s="92"/>
      <c r="M85" s="33"/>
      <c r="N85" s="33"/>
      <c r="O85" s="33"/>
      <c r="P85" s="33"/>
    </row>
    <row r="86" spans="1:16" ht="22.5" x14ac:dyDescent="0.25">
      <c r="A86" s="31"/>
      <c r="B86" s="34"/>
      <c r="C86" s="13" t="s">
        <v>54</v>
      </c>
      <c r="D86" s="32"/>
      <c r="E86" s="32"/>
      <c r="F86" s="36"/>
      <c r="G86" s="33"/>
      <c r="H86" s="33"/>
      <c r="I86" s="33"/>
      <c r="J86" s="31"/>
      <c r="K86" s="34"/>
      <c r="L86" s="92"/>
      <c r="M86" s="33"/>
      <c r="N86" s="33"/>
      <c r="O86" s="33"/>
      <c r="P86" s="33"/>
    </row>
    <row r="87" spans="1:16" x14ac:dyDescent="0.25">
      <c r="A87" s="31"/>
      <c r="B87" s="34"/>
      <c r="C87" s="13" t="s">
        <v>49</v>
      </c>
      <c r="D87" s="32"/>
      <c r="E87" s="32"/>
      <c r="F87" s="36"/>
      <c r="G87" s="33"/>
      <c r="H87" s="33"/>
      <c r="I87" s="33"/>
      <c r="J87" s="31"/>
      <c r="K87" s="34"/>
      <c r="L87" s="92"/>
      <c r="M87" s="33"/>
      <c r="N87" s="33"/>
      <c r="O87" s="33"/>
      <c r="P87" s="33"/>
    </row>
    <row r="88" spans="1:16" x14ac:dyDescent="0.25">
      <c r="A88" s="31"/>
      <c r="B88" s="34"/>
      <c r="C88" s="13" t="s">
        <v>29</v>
      </c>
      <c r="D88" s="32"/>
      <c r="E88" s="32"/>
      <c r="F88" s="36"/>
      <c r="G88" s="33"/>
      <c r="H88" s="33"/>
      <c r="I88" s="33"/>
      <c r="J88" s="31"/>
      <c r="K88" s="34"/>
      <c r="L88" s="92"/>
      <c r="M88" s="33"/>
      <c r="N88" s="33"/>
      <c r="O88" s="33"/>
      <c r="P88" s="33"/>
    </row>
    <row r="89" spans="1:16" x14ac:dyDescent="0.25">
      <c r="A89" s="31"/>
      <c r="B89" s="34"/>
      <c r="C89" s="13" t="s">
        <v>30</v>
      </c>
      <c r="D89" s="32"/>
      <c r="E89" s="32"/>
      <c r="F89" s="36"/>
      <c r="G89" s="33"/>
      <c r="H89" s="33"/>
      <c r="I89" s="33"/>
      <c r="J89" s="31"/>
      <c r="K89" s="34"/>
      <c r="L89" s="92"/>
      <c r="M89" s="33"/>
      <c r="N89" s="33"/>
      <c r="O89" s="33"/>
      <c r="P89" s="33"/>
    </row>
    <row r="90" spans="1:16" ht="15" customHeight="1" x14ac:dyDescent="0.25">
      <c r="A90" s="122" t="s">
        <v>147</v>
      </c>
      <c r="B90" s="122"/>
      <c r="C90" s="122"/>
      <c r="D90" s="122"/>
      <c r="E90" s="122"/>
      <c r="F90" s="122"/>
      <c r="G90" s="122"/>
      <c r="H90" s="122"/>
      <c r="I90" s="122"/>
      <c r="J90" s="49" t="s">
        <v>147</v>
      </c>
      <c r="K90" s="50"/>
      <c r="L90" s="50"/>
      <c r="M90" s="50"/>
      <c r="N90" s="50"/>
      <c r="O90" s="50"/>
      <c r="P90" s="51"/>
    </row>
    <row r="91" spans="1:16" ht="22.5" x14ac:dyDescent="0.25">
      <c r="A91" s="81">
        <v>9</v>
      </c>
      <c r="B91" s="82" t="s">
        <v>2</v>
      </c>
      <c r="C91" s="83" t="s">
        <v>56</v>
      </c>
      <c r="D91" s="84" t="s">
        <v>0</v>
      </c>
      <c r="E91" s="84">
        <v>1</v>
      </c>
      <c r="F91" s="85">
        <v>461398</v>
      </c>
      <c r="G91" s="86">
        <v>178355.52941176473</v>
      </c>
      <c r="H91" s="86">
        <v>33887.550588235295</v>
      </c>
      <c r="I91" s="86">
        <v>212243.08000000002</v>
      </c>
      <c r="J91" s="81">
        <v>9</v>
      </c>
      <c r="K91" s="82" t="s">
        <v>2</v>
      </c>
      <c r="L91" s="91">
        <v>212243.08000000002</v>
      </c>
      <c r="M91" s="85">
        <f>+G91*0.35+6250</f>
        <v>68674.435294117648</v>
      </c>
      <c r="N91" s="86">
        <f>+G91*0.25</f>
        <v>44588.882352941182</v>
      </c>
      <c r="O91" s="86">
        <f>+G91*0.05</f>
        <v>8917.7764705882364</v>
      </c>
      <c r="P91" s="86">
        <f>+G91-M91-N91-O91</f>
        <v>56174.435294117662</v>
      </c>
    </row>
    <row r="92" spans="1:16" x14ac:dyDescent="0.25">
      <c r="A92" s="30"/>
      <c r="B92" s="34"/>
      <c r="C92" s="13" t="s">
        <v>57</v>
      </c>
      <c r="D92" s="32"/>
      <c r="E92" s="32"/>
      <c r="F92" s="36"/>
      <c r="G92" s="33"/>
      <c r="H92" s="33"/>
      <c r="I92" s="33"/>
      <c r="J92" s="30"/>
      <c r="K92" s="34"/>
      <c r="L92" s="92"/>
      <c r="M92" s="36"/>
      <c r="N92" s="33"/>
      <c r="O92" s="33"/>
      <c r="P92" s="33"/>
    </row>
    <row r="93" spans="1:16" x14ac:dyDescent="0.25">
      <c r="A93" s="30"/>
      <c r="B93" s="34"/>
      <c r="C93" s="13" t="s">
        <v>58</v>
      </c>
      <c r="D93" s="32"/>
      <c r="E93" s="32"/>
      <c r="F93" s="36"/>
      <c r="G93" s="33"/>
      <c r="H93" s="33"/>
      <c r="I93" s="33"/>
      <c r="J93" s="30"/>
      <c r="K93" s="34"/>
      <c r="L93" s="92"/>
      <c r="M93" s="36"/>
      <c r="N93" s="33"/>
      <c r="O93" s="33"/>
      <c r="P93" s="33"/>
    </row>
    <row r="94" spans="1:16" x14ac:dyDescent="0.25">
      <c r="A94" s="30"/>
      <c r="B94" s="34"/>
      <c r="C94" s="13" t="s">
        <v>59</v>
      </c>
      <c r="D94" s="32"/>
      <c r="E94" s="32"/>
      <c r="F94" s="36"/>
      <c r="G94" s="33"/>
      <c r="H94" s="33"/>
      <c r="I94" s="33"/>
      <c r="J94" s="30"/>
      <c r="K94" s="34"/>
      <c r="L94" s="92"/>
      <c r="M94" s="36"/>
      <c r="N94" s="33"/>
      <c r="O94" s="33"/>
      <c r="P94" s="33"/>
    </row>
    <row r="95" spans="1:16" x14ac:dyDescent="0.25">
      <c r="A95" s="30"/>
      <c r="B95" s="34"/>
      <c r="C95" s="13" t="s">
        <v>60</v>
      </c>
      <c r="D95" s="32"/>
      <c r="E95" s="32"/>
      <c r="F95" s="36"/>
      <c r="G95" s="33"/>
      <c r="H95" s="33"/>
      <c r="I95" s="33"/>
      <c r="J95" s="30"/>
      <c r="K95" s="34"/>
      <c r="L95" s="92"/>
      <c r="M95" s="36"/>
      <c r="N95" s="33"/>
      <c r="O95" s="33"/>
      <c r="P95" s="33"/>
    </row>
    <row r="96" spans="1:16" ht="22.5" x14ac:dyDescent="0.25">
      <c r="A96" s="30"/>
      <c r="B96" s="34"/>
      <c r="C96" s="13" t="s">
        <v>61</v>
      </c>
      <c r="D96" s="32"/>
      <c r="E96" s="32"/>
      <c r="F96" s="36"/>
      <c r="G96" s="33"/>
      <c r="H96" s="33"/>
      <c r="I96" s="33"/>
      <c r="J96" s="30"/>
      <c r="K96" s="34"/>
      <c r="L96" s="92"/>
      <c r="M96" s="36"/>
      <c r="N96" s="33"/>
      <c r="O96" s="33"/>
      <c r="P96" s="33"/>
    </row>
    <row r="97" spans="1:16" ht="22.5" x14ac:dyDescent="0.25">
      <c r="A97" s="30">
        <v>10</v>
      </c>
      <c r="B97" s="34" t="s">
        <v>62</v>
      </c>
      <c r="C97" s="13" t="s">
        <v>63</v>
      </c>
      <c r="D97" s="32" t="s">
        <v>0</v>
      </c>
      <c r="E97" s="32">
        <v>1</v>
      </c>
      <c r="F97" s="36">
        <v>461398</v>
      </c>
      <c r="G97" s="33">
        <v>178355.52941176473</v>
      </c>
      <c r="H97" s="33">
        <v>33887.550588235295</v>
      </c>
      <c r="I97" s="33">
        <v>212243.08000000002</v>
      </c>
      <c r="J97" s="30">
        <v>10</v>
      </c>
      <c r="K97" s="34" t="s">
        <v>62</v>
      </c>
      <c r="L97" s="92">
        <v>212243.08000000002</v>
      </c>
      <c r="M97" s="85">
        <f t="shared" ref="M97:M114" si="0">+G97*0.35+6250</f>
        <v>68674.435294117648</v>
      </c>
      <c r="N97" s="86">
        <f t="shared" ref="N97:N114" si="1">+G97*0.25</f>
        <v>44588.882352941182</v>
      </c>
      <c r="O97" s="86">
        <f t="shared" ref="O97:O114" si="2">+G97*0.05</f>
        <v>8917.7764705882364</v>
      </c>
      <c r="P97" s="86">
        <f t="shared" ref="P97" si="3">+G97-M97-N97-O97</f>
        <v>56174.435294117662</v>
      </c>
    </row>
    <row r="98" spans="1:16" x14ac:dyDescent="0.25">
      <c r="A98" s="30"/>
      <c r="B98" s="34"/>
      <c r="C98" s="13" t="s">
        <v>57</v>
      </c>
      <c r="D98" s="32"/>
      <c r="E98" s="32"/>
      <c r="F98" s="36"/>
      <c r="G98" s="33"/>
      <c r="H98" s="33"/>
      <c r="I98" s="33"/>
      <c r="J98" s="30"/>
      <c r="K98" s="34"/>
      <c r="L98" s="92"/>
      <c r="M98" s="36"/>
      <c r="N98" s="33"/>
      <c r="O98" s="33"/>
      <c r="P98" s="33"/>
    </row>
    <row r="99" spans="1:16" x14ac:dyDescent="0.25">
      <c r="A99" s="30"/>
      <c r="B99" s="34"/>
      <c r="C99" s="13" t="s">
        <v>58</v>
      </c>
      <c r="D99" s="32"/>
      <c r="E99" s="32"/>
      <c r="F99" s="36"/>
      <c r="G99" s="33"/>
      <c r="H99" s="33"/>
      <c r="I99" s="33"/>
      <c r="J99" s="30"/>
      <c r="K99" s="34"/>
      <c r="L99" s="92"/>
      <c r="M99" s="36"/>
      <c r="N99" s="33"/>
      <c r="O99" s="33"/>
      <c r="P99" s="33"/>
    </row>
    <row r="100" spans="1:16" x14ac:dyDescent="0.25">
      <c r="A100" s="30"/>
      <c r="B100" s="34"/>
      <c r="C100" s="13" t="s">
        <v>59</v>
      </c>
      <c r="D100" s="32"/>
      <c r="E100" s="32"/>
      <c r="F100" s="36"/>
      <c r="G100" s="33"/>
      <c r="H100" s="33"/>
      <c r="I100" s="33"/>
      <c r="J100" s="30"/>
      <c r="K100" s="34"/>
      <c r="L100" s="92"/>
      <c r="M100" s="36"/>
      <c r="N100" s="33"/>
      <c r="O100" s="33"/>
      <c r="P100" s="33"/>
    </row>
    <row r="101" spans="1:16" x14ac:dyDescent="0.25">
      <c r="A101" s="30"/>
      <c r="B101" s="34"/>
      <c r="C101" s="13" t="s">
        <v>60</v>
      </c>
      <c r="D101" s="32"/>
      <c r="E101" s="32"/>
      <c r="F101" s="36"/>
      <c r="G101" s="33"/>
      <c r="H101" s="33"/>
      <c r="I101" s="33"/>
      <c r="J101" s="30"/>
      <c r="K101" s="34"/>
      <c r="L101" s="92"/>
      <c r="M101" s="36"/>
      <c r="N101" s="33"/>
      <c r="O101" s="33"/>
      <c r="P101" s="33"/>
    </row>
    <row r="102" spans="1:16" ht="22.5" x14ac:dyDescent="0.25">
      <c r="A102" s="30"/>
      <c r="B102" s="34"/>
      <c r="C102" s="13" t="s">
        <v>61</v>
      </c>
      <c r="D102" s="32"/>
      <c r="E102" s="32"/>
      <c r="F102" s="36"/>
      <c r="G102" s="33"/>
      <c r="H102" s="33"/>
      <c r="I102" s="33"/>
      <c r="J102" s="30"/>
      <c r="K102" s="34"/>
      <c r="L102" s="92"/>
      <c r="M102" s="36"/>
      <c r="N102" s="33"/>
      <c r="O102" s="33"/>
      <c r="P102" s="33"/>
    </row>
    <row r="103" spans="1:16" ht="22.5" x14ac:dyDescent="0.25">
      <c r="A103" s="30">
        <v>11</v>
      </c>
      <c r="B103" s="34" t="s">
        <v>3</v>
      </c>
      <c r="C103" s="13" t="s">
        <v>63</v>
      </c>
      <c r="D103" s="32" t="s">
        <v>0</v>
      </c>
      <c r="E103" s="32">
        <v>1</v>
      </c>
      <c r="F103" s="36">
        <v>472623</v>
      </c>
      <c r="G103" s="33">
        <v>182694.60504201683</v>
      </c>
      <c r="H103" s="33">
        <v>34711.974957983199</v>
      </c>
      <c r="I103" s="33">
        <v>217406.58000000002</v>
      </c>
      <c r="J103" s="30">
        <v>11</v>
      </c>
      <c r="K103" s="34" t="s">
        <v>3</v>
      </c>
      <c r="L103" s="92">
        <v>217406.58000000002</v>
      </c>
      <c r="M103" s="85">
        <f t="shared" ref="M103:M114" si="4">+G103*0.35+6250</f>
        <v>70193.111764705885</v>
      </c>
      <c r="N103" s="86">
        <f t="shared" ref="N103:N114" si="5">+G103*0.25</f>
        <v>45673.651260504208</v>
      </c>
      <c r="O103" s="86">
        <f t="shared" ref="O103:O114" si="6">+G103*0.05</f>
        <v>9134.7302521008423</v>
      </c>
      <c r="P103" s="86">
        <f t="shared" ref="P103" si="7">+G103-M103-N103-O103</f>
        <v>57693.1117647059</v>
      </c>
    </row>
    <row r="104" spans="1:16" x14ac:dyDescent="0.25">
      <c r="A104" s="30"/>
      <c r="B104" s="34"/>
      <c r="C104" s="13" t="s">
        <v>57</v>
      </c>
      <c r="D104" s="32"/>
      <c r="E104" s="32"/>
      <c r="F104" s="36"/>
      <c r="G104" s="33"/>
      <c r="H104" s="33"/>
      <c r="I104" s="33"/>
      <c r="J104" s="30"/>
      <c r="K104" s="34"/>
      <c r="L104" s="92"/>
      <c r="M104" s="36"/>
      <c r="N104" s="33"/>
      <c r="O104" s="33"/>
      <c r="P104" s="33"/>
    </row>
    <row r="105" spans="1:16" x14ac:dyDescent="0.25">
      <c r="A105" s="30"/>
      <c r="B105" s="34"/>
      <c r="C105" s="13" t="s">
        <v>58</v>
      </c>
      <c r="D105" s="32"/>
      <c r="E105" s="32"/>
      <c r="F105" s="36"/>
      <c r="G105" s="33"/>
      <c r="H105" s="33"/>
      <c r="I105" s="33"/>
      <c r="J105" s="30"/>
      <c r="K105" s="34"/>
      <c r="L105" s="92"/>
      <c r="M105" s="36"/>
      <c r="N105" s="33"/>
      <c r="O105" s="33"/>
      <c r="P105" s="33"/>
    </row>
    <row r="106" spans="1:16" x14ac:dyDescent="0.25">
      <c r="A106" s="30"/>
      <c r="B106" s="34"/>
      <c r="C106" s="13" t="s">
        <v>59</v>
      </c>
      <c r="D106" s="32"/>
      <c r="E106" s="32"/>
      <c r="F106" s="36"/>
      <c r="G106" s="33"/>
      <c r="H106" s="33"/>
      <c r="I106" s="33"/>
      <c r="J106" s="30"/>
      <c r="K106" s="34"/>
      <c r="L106" s="92"/>
      <c r="M106" s="36"/>
      <c r="N106" s="33"/>
      <c r="O106" s="33"/>
      <c r="P106" s="33"/>
    </row>
    <row r="107" spans="1:16" x14ac:dyDescent="0.25">
      <c r="A107" s="30"/>
      <c r="B107" s="34"/>
      <c r="C107" s="13" t="s">
        <v>60</v>
      </c>
      <c r="D107" s="32"/>
      <c r="E107" s="32"/>
      <c r="F107" s="36"/>
      <c r="G107" s="33"/>
      <c r="H107" s="33"/>
      <c r="I107" s="33"/>
      <c r="J107" s="30"/>
      <c r="K107" s="34"/>
      <c r="L107" s="92"/>
      <c r="M107" s="36"/>
      <c r="N107" s="33"/>
      <c r="O107" s="33"/>
      <c r="P107" s="33"/>
    </row>
    <row r="108" spans="1:16" ht="22.5" x14ac:dyDescent="0.25">
      <c r="A108" s="30"/>
      <c r="B108" s="34"/>
      <c r="C108" s="13" t="s">
        <v>61</v>
      </c>
      <c r="D108" s="32"/>
      <c r="E108" s="32"/>
      <c r="F108" s="36"/>
      <c r="G108" s="33"/>
      <c r="H108" s="33"/>
      <c r="I108" s="33"/>
      <c r="J108" s="30"/>
      <c r="K108" s="34"/>
      <c r="L108" s="92"/>
      <c r="M108" s="36"/>
      <c r="N108" s="33"/>
      <c r="O108" s="33"/>
      <c r="P108" s="33"/>
    </row>
    <row r="109" spans="1:16" ht="22.5" x14ac:dyDescent="0.25">
      <c r="A109" s="30">
        <v>12</v>
      </c>
      <c r="B109" s="34" t="s">
        <v>4</v>
      </c>
      <c r="C109" s="13" t="s">
        <v>63</v>
      </c>
      <c r="D109" s="32" t="s">
        <v>0</v>
      </c>
      <c r="E109" s="32">
        <v>1</v>
      </c>
      <c r="F109" s="36">
        <v>472623</v>
      </c>
      <c r="G109" s="33">
        <v>182694.60504201683</v>
      </c>
      <c r="H109" s="33">
        <v>34711.974957983199</v>
      </c>
      <c r="I109" s="33">
        <v>217406.58000000002</v>
      </c>
      <c r="J109" s="30">
        <v>12</v>
      </c>
      <c r="K109" s="34" t="s">
        <v>4</v>
      </c>
      <c r="L109" s="92">
        <v>217406.58000000002</v>
      </c>
      <c r="M109" s="85">
        <f t="shared" ref="M109:M114" si="8">+G109*0.35+6250</f>
        <v>70193.111764705885</v>
      </c>
      <c r="N109" s="86">
        <f t="shared" ref="N109:N114" si="9">+G109*0.25</f>
        <v>45673.651260504208</v>
      </c>
      <c r="O109" s="86">
        <f t="shared" ref="O109:O114" si="10">+G109*0.05</f>
        <v>9134.7302521008423</v>
      </c>
      <c r="P109" s="86">
        <f t="shared" ref="P109" si="11">+G109-M109-N109-O109</f>
        <v>57693.1117647059</v>
      </c>
    </row>
    <row r="110" spans="1:16" x14ac:dyDescent="0.25">
      <c r="A110" s="30"/>
      <c r="B110" s="34"/>
      <c r="C110" s="13" t="s">
        <v>57</v>
      </c>
      <c r="D110" s="32"/>
      <c r="E110" s="32"/>
      <c r="F110" s="36"/>
      <c r="G110" s="33"/>
      <c r="H110" s="33"/>
      <c r="I110" s="33"/>
      <c r="J110" s="30"/>
      <c r="K110" s="34"/>
      <c r="L110" s="92"/>
      <c r="M110" s="36"/>
      <c r="N110" s="33"/>
      <c r="O110" s="33"/>
      <c r="P110" s="33"/>
    </row>
    <row r="111" spans="1:16" x14ac:dyDescent="0.25">
      <c r="A111" s="30"/>
      <c r="B111" s="34"/>
      <c r="C111" s="13" t="s">
        <v>58</v>
      </c>
      <c r="D111" s="32"/>
      <c r="E111" s="32"/>
      <c r="F111" s="36"/>
      <c r="G111" s="33"/>
      <c r="H111" s="33"/>
      <c r="I111" s="33"/>
      <c r="J111" s="30"/>
      <c r="K111" s="34"/>
      <c r="L111" s="92"/>
      <c r="M111" s="36"/>
      <c r="N111" s="33"/>
      <c r="O111" s="33"/>
      <c r="P111" s="33"/>
    </row>
    <row r="112" spans="1:16" x14ac:dyDescent="0.25">
      <c r="A112" s="30"/>
      <c r="B112" s="34"/>
      <c r="C112" s="13" t="s">
        <v>59</v>
      </c>
      <c r="D112" s="32"/>
      <c r="E112" s="32"/>
      <c r="F112" s="36"/>
      <c r="G112" s="33"/>
      <c r="H112" s="33"/>
      <c r="I112" s="33"/>
      <c r="J112" s="30"/>
      <c r="K112" s="34"/>
      <c r="L112" s="92"/>
      <c r="M112" s="36"/>
      <c r="N112" s="33"/>
      <c r="O112" s="33"/>
      <c r="P112" s="33"/>
    </row>
    <row r="113" spans="1:16" x14ac:dyDescent="0.25">
      <c r="A113" s="30"/>
      <c r="B113" s="34"/>
      <c r="C113" s="13" t="s">
        <v>60</v>
      </c>
      <c r="D113" s="32"/>
      <c r="E113" s="32"/>
      <c r="F113" s="36"/>
      <c r="G113" s="33"/>
      <c r="H113" s="33"/>
      <c r="I113" s="33"/>
      <c r="J113" s="30"/>
      <c r="K113" s="34"/>
      <c r="L113" s="92"/>
      <c r="M113" s="36"/>
      <c r="N113" s="33"/>
      <c r="O113" s="33"/>
      <c r="P113" s="33"/>
    </row>
    <row r="114" spans="1:16" ht="22.5" x14ac:dyDescent="0.25">
      <c r="A114" s="30"/>
      <c r="B114" s="34"/>
      <c r="C114" s="13" t="s">
        <v>61</v>
      </c>
      <c r="D114" s="32"/>
      <c r="E114" s="32"/>
      <c r="F114" s="36"/>
      <c r="G114" s="33"/>
      <c r="H114" s="33"/>
      <c r="I114" s="33"/>
      <c r="J114" s="30"/>
      <c r="K114" s="34"/>
      <c r="L114" s="92"/>
      <c r="M114" s="36"/>
      <c r="N114" s="33"/>
      <c r="O114" s="33"/>
      <c r="P114" s="33"/>
    </row>
    <row r="115" spans="1:16" ht="22.5" customHeight="1" x14ac:dyDescent="0.25">
      <c r="A115" s="134" t="s">
        <v>158</v>
      </c>
      <c r="B115" s="135"/>
      <c r="C115" s="135"/>
      <c r="D115" s="135"/>
      <c r="E115" s="135"/>
      <c r="F115" s="135"/>
      <c r="G115" s="135"/>
      <c r="H115" s="135"/>
      <c r="I115" s="135"/>
      <c r="J115" s="52" t="s">
        <v>158</v>
      </c>
      <c r="K115" s="53"/>
      <c r="L115" s="53"/>
      <c r="M115" s="53"/>
      <c r="N115" s="53"/>
      <c r="O115" s="53"/>
      <c r="P115" s="53"/>
    </row>
    <row r="116" spans="1:16" ht="22.5" x14ac:dyDescent="0.25">
      <c r="A116" s="30">
        <v>13</v>
      </c>
      <c r="B116" s="34" t="s">
        <v>71</v>
      </c>
      <c r="C116" s="18" t="s">
        <v>72</v>
      </c>
      <c r="D116" s="32" t="s">
        <v>0</v>
      </c>
      <c r="E116" s="32">
        <v>1</v>
      </c>
      <c r="F116" s="36">
        <v>659732</v>
      </c>
      <c r="G116" s="33">
        <v>255022.45378151265</v>
      </c>
      <c r="H116" s="33">
        <v>48454.266218487406</v>
      </c>
      <c r="I116" s="33">
        <v>303476.72000000003</v>
      </c>
      <c r="J116" s="30">
        <v>13</v>
      </c>
      <c r="K116" s="34" t="s">
        <v>71</v>
      </c>
      <c r="L116" s="92">
        <v>303476.72000000003</v>
      </c>
      <c r="M116" s="36">
        <f>+G116*0.35+10000</f>
        <v>99257.85882352943</v>
      </c>
      <c r="N116" s="33">
        <f>+G116*0.25</f>
        <v>63755.613445378163</v>
      </c>
      <c r="O116" s="33">
        <f>+G116*0.05</f>
        <v>12751.122689075633</v>
      </c>
      <c r="P116" s="33">
        <f>+G116-M116-N116-O116</f>
        <v>79257.85882352943</v>
      </c>
    </row>
    <row r="117" spans="1:16" x14ac:dyDescent="0.25">
      <c r="A117" s="30"/>
      <c r="B117" s="34"/>
      <c r="C117" s="18" t="s">
        <v>57</v>
      </c>
      <c r="D117" s="32"/>
      <c r="E117" s="32"/>
      <c r="F117" s="36"/>
      <c r="G117" s="33"/>
      <c r="H117" s="33"/>
      <c r="I117" s="33"/>
      <c r="J117" s="30"/>
      <c r="K117" s="34"/>
      <c r="L117" s="92"/>
      <c r="M117" s="36"/>
      <c r="N117" s="33"/>
      <c r="O117" s="33"/>
      <c r="P117" s="33"/>
    </row>
    <row r="118" spans="1:16" x14ac:dyDescent="0.25">
      <c r="A118" s="30"/>
      <c r="B118" s="34"/>
      <c r="C118" s="18" t="s">
        <v>73</v>
      </c>
      <c r="D118" s="32"/>
      <c r="E118" s="32"/>
      <c r="F118" s="36"/>
      <c r="G118" s="33"/>
      <c r="H118" s="33"/>
      <c r="I118" s="33"/>
      <c r="J118" s="30"/>
      <c r="K118" s="34"/>
      <c r="L118" s="92"/>
      <c r="M118" s="36"/>
      <c r="N118" s="33"/>
      <c r="O118" s="33"/>
      <c r="P118" s="33"/>
    </row>
    <row r="119" spans="1:16" x14ac:dyDescent="0.25">
      <c r="A119" s="30"/>
      <c r="B119" s="34"/>
      <c r="C119" s="18" t="s">
        <v>74</v>
      </c>
      <c r="D119" s="32"/>
      <c r="E119" s="32"/>
      <c r="F119" s="36"/>
      <c r="G119" s="33"/>
      <c r="H119" s="33"/>
      <c r="I119" s="33"/>
      <c r="J119" s="30"/>
      <c r="K119" s="34"/>
      <c r="L119" s="92"/>
      <c r="M119" s="36"/>
      <c r="N119" s="33"/>
      <c r="O119" s="33"/>
      <c r="P119" s="33"/>
    </row>
    <row r="120" spans="1:16" x14ac:dyDescent="0.25">
      <c r="A120" s="30"/>
      <c r="B120" s="34"/>
      <c r="C120" s="18" t="s">
        <v>75</v>
      </c>
      <c r="D120" s="32"/>
      <c r="E120" s="32"/>
      <c r="F120" s="36"/>
      <c r="G120" s="33"/>
      <c r="H120" s="33"/>
      <c r="I120" s="33"/>
      <c r="J120" s="30"/>
      <c r="K120" s="34"/>
      <c r="L120" s="92"/>
      <c r="M120" s="36"/>
      <c r="N120" s="33"/>
      <c r="O120" s="33"/>
      <c r="P120" s="33"/>
    </row>
    <row r="121" spans="1:16" x14ac:dyDescent="0.25">
      <c r="A121" s="30"/>
      <c r="B121" s="34"/>
      <c r="C121" s="18" t="s">
        <v>76</v>
      </c>
      <c r="D121" s="32"/>
      <c r="E121" s="32"/>
      <c r="F121" s="36"/>
      <c r="G121" s="33"/>
      <c r="H121" s="33"/>
      <c r="I121" s="33"/>
      <c r="J121" s="30"/>
      <c r="K121" s="34"/>
      <c r="L121" s="92"/>
      <c r="M121" s="36"/>
      <c r="N121" s="33"/>
      <c r="O121" s="33"/>
      <c r="P121" s="33"/>
    </row>
    <row r="122" spans="1:16" x14ac:dyDescent="0.25">
      <c r="A122" s="30"/>
      <c r="B122" s="34"/>
      <c r="C122" s="18" t="s">
        <v>77</v>
      </c>
      <c r="D122" s="32"/>
      <c r="E122" s="32"/>
      <c r="F122" s="36"/>
      <c r="G122" s="33"/>
      <c r="H122" s="33"/>
      <c r="I122" s="33"/>
      <c r="J122" s="30"/>
      <c r="K122" s="34"/>
      <c r="L122" s="92"/>
      <c r="M122" s="36"/>
      <c r="N122" s="33"/>
      <c r="O122" s="33"/>
      <c r="P122" s="33"/>
    </row>
    <row r="123" spans="1:16" x14ac:dyDescent="0.25">
      <c r="A123" s="30"/>
      <c r="B123" s="34"/>
      <c r="C123" s="18" t="s">
        <v>78</v>
      </c>
      <c r="D123" s="32"/>
      <c r="E123" s="32"/>
      <c r="F123" s="36"/>
      <c r="G123" s="33"/>
      <c r="H123" s="33"/>
      <c r="I123" s="33"/>
      <c r="J123" s="30"/>
      <c r="K123" s="34"/>
      <c r="L123" s="92"/>
      <c r="M123" s="36"/>
      <c r="N123" s="33"/>
      <c r="O123" s="33"/>
      <c r="P123" s="33"/>
    </row>
    <row r="124" spans="1:16" x14ac:dyDescent="0.25">
      <c r="A124" s="30"/>
      <c r="B124" s="34"/>
      <c r="C124" s="18" t="s">
        <v>79</v>
      </c>
      <c r="D124" s="32"/>
      <c r="E124" s="32"/>
      <c r="F124" s="36"/>
      <c r="G124" s="33"/>
      <c r="H124" s="33"/>
      <c r="I124" s="33"/>
      <c r="J124" s="30"/>
      <c r="K124" s="34"/>
      <c r="L124" s="92"/>
      <c r="M124" s="36"/>
      <c r="N124" s="33"/>
      <c r="O124" s="33"/>
      <c r="P124" s="33"/>
    </row>
    <row r="125" spans="1:16" x14ac:dyDescent="0.25">
      <c r="A125" s="30"/>
      <c r="B125" s="34"/>
      <c r="C125" s="18" t="s">
        <v>58</v>
      </c>
      <c r="D125" s="32"/>
      <c r="E125" s="32"/>
      <c r="F125" s="36"/>
      <c r="G125" s="33"/>
      <c r="H125" s="33"/>
      <c r="I125" s="33"/>
      <c r="J125" s="30"/>
      <c r="K125" s="34"/>
      <c r="L125" s="92"/>
      <c r="M125" s="36"/>
      <c r="N125" s="33"/>
      <c r="O125" s="33"/>
      <c r="P125" s="33"/>
    </row>
    <row r="126" spans="1:16" x14ac:dyDescent="0.25">
      <c r="A126" s="30"/>
      <c r="B126" s="34"/>
      <c r="C126" s="18" t="s">
        <v>59</v>
      </c>
      <c r="D126" s="32"/>
      <c r="E126" s="32"/>
      <c r="F126" s="36"/>
      <c r="G126" s="33"/>
      <c r="H126" s="33"/>
      <c r="I126" s="33"/>
      <c r="J126" s="30"/>
      <c r="K126" s="34"/>
      <c r="L126" s="92"/>
      <c r="M126" s="36"/>
      <c r="N126" s="33"/>
      <c r="O126" s="33"/>
      <c r="P126" s="33"/>
    </row>
    <row r="127" spans="1:16" x14ac:dyDescent="0.25">
      <c r="A127" s="30"/>
      <c r="B127" s="34"/>
      <c r="C127" s="18" t="s">
        <v>60</v>
      </c>
      <c r="D127" s="32"/>
      <c r="E127" s="32"/>
      <c r="F127" s="36"/>
      <c r="G127" s="33"/>
      <c r="H127" s="33"/>
      <c r="I127" s="33"/>
      <c r="J127" s="30"/>
      <c r="K127" s="34"/>
      <c r="L127" s="92"/>
      <c r="M127" s="36"/>
      <c r="N127" s="33"/>
      <c r="O127" s="33"/>
      <c r="P127" s="33"/>
    </row>
    <row r="128" spans="1:16" ht="22.5" x14ac:dyDescent="0.25">
      <c r="A128" s="30"/>
      <c r="B128" s="34"/>
      <c r="C128" s="18" t="s">
        <v>61</v>
      </c>
      <c r="D128" s="32"/>
      <c r="E128" s="32"/>
      <c r="F128" s="36"/>
      <c r="G128" s="33"/>
      <c r="H128" s="33"/>
      <c r="I128" s="33"/>
      <c r="J128" s="30"/>
      <c r="K128" s="34"/>
      <c r="L128" s="92"/>
      <c r="M128" s="36"/>
      <c r="N128" s="33"/>
      <c r="O128" s="33"/>
      <c r="P128" s="33"/>
    </row>
    <row r="129" spans="1:16" ht="22.5" x14ac:dyDescent="0.25">
      <c r="A129" s="30">
        <v>14</v>
      </c>
      <c r="B129" s="34" t="s">
        <v>80</v>
      </c>
      <c r="C129" s="18" t="s">
        <v>63</v>
      </c>
      <c r="D129" s="32" t="s">
        <v>0</v>
      </c>
      <c r="E129" s="32">
        <v>1</v>
      </c>
      <c r="F129" s="35">
        <v>922250</v>
      </c>
      <c r="G129" s="33">
        <v>356500</v>
      </c>
      <c r="H129" s="33">
        <v>67735</v>
      </c>
      <c r="I129" s="33">
        <v>424235</v>
      </c>
      <c r="J129" s="30">
        <v>14</v>
      </c>
      <c r="K129" s="34" t="s">
        <v>80</v>
      </c>
      <c r="L129" s="92">
        <v>424235</v>
      </c>
      <c r="M129" s="36">
        <f>+G129*0.35+10000</f>
        <v>134775</v>
      </c>
      <c r="N129" s="33">
        <f>+G129*0.25</f>
        <v>89125</v>
      </c>
      <c r="O129" s="33">
        <f>+G129*0.05</f>
        <v>17825</v>
      </c>
      <c r="P129" s="33">
        <f>+G129-M129-N129-O129</f>
        <v>114775</v>
      </c>
    </row>
    <row r="130" spans="1:16" x14ac:dyDescent="0.25">
      <c r="A130" s="30"/>
      <c r="B130" s="34"/>
      <c r="C130" s="18" t="s">
        <v>57</v>
      </c>
      <c r="D130" s="32"/>
      <c r="E130" s="32"/>
      <c r="F130" s="35"/>
      <c r="G130" s="33"/>
      <c r="H130" s="33"/>
      <c r="I130" s="33"/>
      <c r="J130" s="30"/>
      <c r="K130" s="34"/>
      <c r="L130" s="92"/>
      <c r="M130" s="36"/>
      <c r="N130" s="33"/>
      <c r="O130" s="33"/>
      <c r="P130" s="33"/>
    </row>
    <row r="131" spans="1:16" x14ac:dyDescent="0.25">
      <c r="A131" s="30"/>
      <c r="B131" s="34"/>
      <c r="C131" s="18" t="s">
        <v>73</v>
      </c>
      <c r="D131" s="32"/>
      <c r="E131" s="32"/>
      <c r="F131" s="35"/>
      <c r="G131" s="33"/>
      <c r="H131" s="33"/>
      <c r="I131" s="33"/>
      <c r="J131" s="30"/>
      <c r="K131" s="34"/>
      <c r="L131" s="92"/>
      <c r="M131" s="36"/>
      <c r="N131" s="33"/>
      <c r="O131" s="33"/>
      <c r="P131" s="33"/>
    </row>
    <row r="132" spans="1:16" x14ac:dyDescent="0.25">
      <c r="A132" s="30"/>
      <c r="B132" s="34"/>
      <c r="C132" s="18" t="s">
        <v>74</v>
      </c>
      <c r="D132" s="32"/>
      <c r="E132" s="32"/>
      <c r="F132" s="35"/>
      <c r="G132" s="33"/>
      <c r="H132" s="33"/>
      <c r="I132" s="33"/>
      <c r="J132" s="30"/>
      <c r="K132" s="34"/>
      <c r="L132" s="92"/>
      <c r="M132" s="36"/>
      <c r="N132" s="33"/>
      <c r="O132" s="33"/>
      <c r="P132" s="33"/>
    </row>
    <row r="133" spans="1:16" x14ac:dyDescent="0.25">
      <c r="A133" s="30"/>
      <c r="B133" s="34"/>
      <c r="C133" s="18" t="s">
        <v>75</v>
      </c>
      <c r="D133" s="32"/>
      <c r="E133" s="32"/>
      <c r="F133" s="35"/>
      <c r="G133" s="33"/>
      <c r="H133" s="33"/>
      <c r="I133" s="33"/>
      <c r="J133" s="30"/>
      <c r="K133" s="34"/>
      <c r="L133" s="92"/>
      <c r="M133" s="36"/>
      <c r="N133" s="33"/>
      <c r="O133" s="33"/>
      <c r="P133" s="33"/>
    </row>
    <row r="134" spans="1:16" x14ac:dyDescent="0.25">
      <c r="A134" s="30"/>
      <c r="B134" s="34"/>
      <c r="C134" s="18" t="s">
        <v>76</v>
      </c>
      <c r="D134" s="32"/>
      <c r="E134" s="32"/>
      <c r="F134" s="35"/>
      <c r="G134" s="33"/>
      <c r="H134" s="33"/>
      <c r="I134" s="33"/>
      <c r="J134" s="30"/>
      <c r="K134" s="34"/>
      <c r="L134" s="92"/>
      <c r="M134" s="36"/>
      <c r="N134" s="33"/>
      <c r="O134" s="33"/>
      <c r="P134" s="33"/>
    </row>
    <row r="135" spans="1:16" x14ac:dyDescent="0.25">
      <c r="A135" s="30"/>
      <c r="B135" s="34"/>
      <c r="C135" s="18" t="s">
        <v>77</v>
      </c>
      <c r="D135" s="32"/>
      <c r="E135" s="32"/>
      <c r="F135" s="35"/>
      <c r="G135" s="33"/>
      <c r="H135" s="33"/>
      <c r="I135" s="33"/>
      <c r="J135" s="30"/>
      <c r="K135" s="34"/>
      <c r="L135" s="92"/>
      <c r="M135" s="36"/>
      <c r="N135" s="33"/>
      <c r="O135" s="33"/>
      <c r="P135" s="33"/>
    </row>
    <row r="136" spans="1:16" x14ac:dyDescent="0.25">
      <c r="A136" s="30"/>
      <c r="B136" s="34"/>
      <c r="C136" s="18" t="s">
        <v>78</v>
      </c>
      <c r="D136" s="32"/>
      <c r="E136" s="32"/>
      <c r="F136" s="35"/>
      <c r="G136" s="33"/>
      <c r="H136" s="33"/>
      <c r="I136" s="33"/>
      <c r="J136" s="30"/>
      <c r="K136" s="34"/>
      <c r="L136" s="92"/>
      <c r="M136" s="36"/>
      <c r="N136" s="33"/>
      <c r="O136" s="33"/>
      <c r="P136" s="33"/>
    </row>
    <row r="137" spans="1:16" x14ac:dyDescent="0.25">
      <c r="A137" s="30"/>
      <c r="B137" s="34"/>
      <c r="C137" s="18" t="s">
        <v>79</v>
      </c>
      <c r="D137" s="32"/>
      <c r="E137" s="32"/>
      <c r="F137" s="35"/>
      <c r="G137" s="33"/>
      <c r="H137" s="33"/>
      <c r="I137" s="33"/>
      <c r="J137" s="30"/>
      <c r="K137" s="34"/>
      <c r="L137" s="92"/>
      <c r="M137" s="36"/>
      <c r="N137" s="33"/>
      <c r="O137" s="33"/>
      <c r="P137" s="33"/>
    </row>
    <row r="138" spans="1:16" x14ac:dyDescent="0.25">
      <c r="A138" s="30"/>
      <c r="B138" s="34"/>
      <c r="C138" s="18" t="s">
        <v>58</v>
      </c>
      <c r="D138" s="32"/>
      <c r="E138" s="32"/>
      <c r="F138" s="35"/>
      <c r="G138" s="33"/>
      <c r="H138" s="33"/>
      <c r="I138" s="33"/>
      <c r="J138" s="30"/>
      <c r="K138" s="34"/>
      <c r="L138" s="92"/>
      <c r="M138" s="36"/>
      <c r="N138" s="33"/>
      <c r="O138" s="33"/>
      <c r="P138" s="33"/>
    </row>
    <row r="139" spans="1:16" x14ac:dyDescent="0.25">
      <c r="A139" s="30"/>
      <c r="B139" s="34"/>
      <c r="C139" s="18" t="s">
        <v>59</v>
      </c>
      <c r="D139" s="32"/>
      <c r="E139" s="32"/>
      <c r="F139" s="35"/>
      <c r="G139" s="33"/>
      <c r="H139" s="33"/>
      <c r="I139" s="33"/>
      <c r="J139" s="30"/>
      <c r="K139" s="34"/>
      <c r="L139" s="92"/>
      <c r="M139" s="36"/>
      <c r="N139" s="33"/>
      <c r="O139" s="33"/>
      <c r="P139" s="33"/>
    </row>
    <row r="140" spans="1:16" x14ac:dyDescent="0.25">
      <c r="A140" s="30"/>
      <c r="B140" s="34"/>
      <c r="C140" s="18" t="s">
        <v>60</v>
      </c>
      <c r="D140" s="32"/>
      <c r="E140" s="32"/>
      <c r="F140" s="35"/>
      <c r="G140" s="33"/>
      <c r="H140" s="33"/>
      <c r="I140" s="33"/>
      <c r="J140" s="30"/>
      <c r="K140" s="34"/>
      <c r="L140" s="92"/>
      <c r="M140" s="36"/>
      <c r="N140" s="33"/>
      <c r="O140" s="33"/>
      <c r="P140" s="33"/>
    </row>
    <row r="141" spans="1:16" ht="22.5" x14ac:dyDescent="0.25">
      <c r="A141" s="30"/>
      <c r="B141" s="34"/>
      <c r="C141" s="18" t="s">
        <v>61</v>
      </c>
      <c r="D141" s="32"/>
      <c r="E141" s="32"/>
      <c r="F141" s="35"/>
      <c r="G141" s="33"/>
      <c r="H141" s="33"/>
      <c r="I141" s="33"/>
      <c r="J141" s="30"/>
      <c r="K141" s="34"/>
      <c r="L141" s="92"/>
      <c r="M141" s="36"/>
      <c r="N141" s="33"/>
      <c r="O141" s="33"/>
      <c r="P141" s="33"/>
    </row>
    <row r="142" spans="1:16" ht="22.5" x14ac:dyDescent="0.25">
      <c r="A142" s="30">
        <v>15</v>
      </c>
      <c r="B142" s="34" t="s">
        <v>11</v>
      </c>
      <c r="C142" s="18" t="s">
        <v>63</v>
      </c>
      <c r="D142" s="32" t="s">
        <v>0</v>
      </c>
      <c r="E142" s="32">
        <v>1</v>
      </c>
      <c r="F142" s="36">
        <v>682181</v>
      </c>
      <c r="G142" s="33">
        <v>263700.21848739497</v>
      </c>
      <c r="H142" s="33">
        <v>50103.041512605043</v>
      </c>
      <c r="I142" s="33">
        <v>313803.26</v>
      </c>
      <c r="J142" s="30">
        <v>15</v>
      </c>
      <c r="K142" s="34" t="s">
        <v>11</v>
      </c>
      <c r="L142" s="92">
        <v>313803.26</v>
      </c>
      <c r="M142" s="36">
        <f>+G142*0.35+10000</f>
        <v>102295.07647058823</v>
      </c>
      <c r="N142" s="33">
        <f>+G142*0.25</f>
        <v>65925.054621848743</v>
      </c>
      <c r="O142" s="33">
        <f>+G142*0.05</f>
        <v>13185.01092436975</v>
      </c>
      <c r="P142" s="33">
        <f>+G142-M142-N142-O142</f>
        <v>82295.076470588261</v>
      </c>
    </row>
    <row r="143" spans="1:16" x14ac:dyDescent="0.25">
      <c r="A143" s="30"/>
      <c r="B143" s="34"/>
      <c r="C143" s="18" t="s">
        <v>57</v>
      </c>
      <c r="D143" s="32"/>
      <c r="E143" s="32"/>
      <c r="F143" s="36"/>
      <c r="G143" s="33"/>
      <c r="H143" s="33"/>
      <c r="I143" s="33"/>
      <c r="J143" s="30"/>
      <c r="K143" s="34"/>
      <c r="L143" s="92"/>
      <c r="M143" s="36"/>
      <c r="N143" s="33"/>
      <c r="O143" s="33"/>
      <c r="P143" s="33"/>
    </row>
    <row r="144" spans="1:16" x14ac:dyDescent="0.25">
      <c r="A144" s="30"/>
      <c r="B144" s="34"/>
      <c r="C144" s="18" t="s">
        <v>73</v>
      </c>
      <c r="D144" s="32"/>
      <c r="E144" s="32"/>
      <c r="F144" s="36"/>
      <c r="G144" s="33"/>
      <c r="H144" s="33"/>
      <c r="I144" s="33"/>
      <c r="J144" s="30"/>
      <c r="K144" s="34"/>
      <c r="L144" s="92"/>
      <c r="M144" s="36"/>
      <c r="N144" s="33"/>
      <c r="O144" s="33"/>
      <c r="P144" s="33"/>
    </row>
    <row r="145" spans="1:16" x14ac:dyDescent="0.25">
      <c r="A145" s="30"/>
      <c r="B145" s="34"/>
      <c r="C145" s="18" t="s">
        <v>74</v>
      </c>
      <c r="D145" s="32"/>
      <c r="E145" s="32"/>
      <c r="F145" s="36"/>
      <c r="G145" s="33"/>
      <c r="H145" s="33"/>
      <c r="I145" s="33"/>
      <c r="J145" s="30"/>
      <c r="K145" s="34"/>
      <c r="L145" s="92"/>
      <c r="M145" s="36"/>
      <c r="N145" s="33"/>
      <c r="O145" s="33"/>
      <c r="P145" s="33"/>
    </row>
    <row r="146" spans="1:16" x14ac:dyDescent="0.25">
      <c r="A146" s="30"/>
      <c r="B146" s="34"/>
      <c r="C146" s="18" t="s">
        <v>75</v>
      </c>
      <c r="D146" s="32"/>
      <c r="E146" s="32"/>
      <c r="F146" s="36"/>
      <c r="G146" s="33"/>
      <c r="H146" s="33"/>
      <c r="I146" s="33"/>
      <c r="J146" s="30"/>
      <c r="K146" s="34"/>
      <c r="L146" s="92"/>
      <c r="M146" s="36"/>
      <c r="N146" s="33"/>
      <c r="O146" s="33"/>
      <c r="P146" s="33"/>
    </row>
    <row r="147" spans="1:16" x14ac:dyDescent="0.25">
      <c r="A147" s="30"/>
      <c r="B147" s="34"/>
      <c r="C147" s="18" t="s">
        <v>76</v>
      </c>
      <c r="D147" s="32"/>
      <c r="E147" s="32"/>
      <c r="F147" s="36"/>
      <c r="G147" s="33"/>
      <c r="H147" s="33"/>
      <c r="I147" s="33"/>
      <c r="J147" s="30"/>
      <c r="K147" s="34"/>
      <c r="L147" s="92"/>
      <c r="M147" s="36"/>
      <c r="N147" s="33"/>
      <c r="O147" s="33"/>
      <c r="P147" s="33"/>
    </row>
    <row r="148" spans="1:16" x14ac:dyDescent="0.25">
      <c r="A148" s="30"/>
      <c r="B148" s="34"/>
      <c r="C148" s="18" t="s">
        <v>77</v>
      </c>
      <c r="D148" s="32"/>
      <c r="E148" s="32"/>
      <c r="F148" s="36"/>
      <c r="G148" s="33"/>
      <c r="H148" s="33"/>
      <c r="I148" s="33"/>
      <c r="J148" s="30"/>
      <c r="K148" s="34"/>
      <c r="L148" s="92"/>
      <c r="M148" s="36"/>
      <c r="N148" s="33"/>
      <c r="O148" s="33"/>
      <c r="P148" s="33"/>
    </row>
    <row r="149" spans="1:16" x14ac:dyDescent="0.25">
      <c r="A149" s="30"/>
      <c r="B149" s="34"/>
      <c r="C149" s="18" t="s">
        <v>78</v>
      </c>
      <c r="D149" s="32"/>
      <c r="E149" s="32"/>
      <c r="F149" s="36"/>
      <c r="G149" s="33"/>
      <c r="H149" s="33"/>
      <c r="I149" s="33"/>
      <c r="J149" s="30"/>
      <c r="K149" s="34"/>
      <c r="L149" s="92"/>
      <c r="M149" s="36"/>
      <c r="N149" s="33"/>
      <c r="O149" s="33"/>
      <c r="P149" s="33"/>
    </row>
    <row r="150" spans="1:16" x14ac:dyDescent="0.25">
      <c r="A150" s="30"/>
      <c r="B150" s="34"/>
      <c r="C150" s="18" t="s">
        <v>79</v>
      </c>
      <c r="D150" s="32"/>
      <c r="E150" s="32"/>
      <c r="F150" s="36"/>
      <c r="G150" s="33"/>
      <c r="H150" s="33"/>
      <c r="I150" s="33"/>
      <c r="J150" s="30"/>
      <c r="K150" s="34"/>
      <c r="L150" s="92"/>
      <c r="M150" s="36"/>
      <c r="N150" s="33"/>
      <c r="O150" s="33"/>
      <c r="P150" s="33"/>
    </row>
    <row r="151" spans="1:16" x14ac:dyDescent="0.25">
      <c r="A151" s="30"/>
      <c r="B151" s="34"/>
      <c r="C151" s="18" t="s">
        <v>58</v>
      </c>
      <c r="D151" s="32"/>
      <c r="E151" s="32"/>
      <c r="F151" s="36"/>
      <c r="G151" s="33"/>
      <c r="H151" s="33"/>
      <c r="I151" s="33"/>
      <c r="J151" s="30"/>
      <c r="K151" s="34"/>
      <c r="L151" s="92"/>
      <c r="M151" s="36"/>
      <c r="N151" s="33"/>
      <c r="O151" s="33"/>
      <c r="P151" s="33"/>
    </row>
    <row r="152" spans="1:16" x14ac:dyDescent="0.25">
      <c r="A152" s="30"/>
      <c r="B152" s="34"/>
      <c r="C152" s="18" t="s">
        <v>59</v>
      </c>
      <c r="D152" s="32"/>
      <c r="E152" s="32"/>
      <c r="F152" s="36"/>
      <c r="G152" s="33"/>
      <c r="H152" s="33"/>
      <c r="I152" s="33"/>
      <c r="J152" s="30"/>
      <c r="K152" s="34"/>
      <c r="L152" s="92"/>
      <c r="M152" s="36"/>
      <c r="N152" s="33"/>
      <c r="O152" s="33"/>
      <c r="P152" s="33"/>
    </row>
    <row r="153" spans="1:16" x14ac:dyDescent="0.25">
      <c r="A153" s="30"/>
      <c r="B153" s="34"/>
      <c r="C153" s="18" t="s">
        <v>60</v>
      </c>
      <c r="D153" s="32"/>
      <c r="E153" s="32"/>
      <c r="F153" s="36"/>
      <c r="G153" s="33"/>
      <c r="H153" s="33"/>
      <c r="I153" s="33"/>
      <c r="J153" s="30"/>
      <c r="K153" s="34"/>
      <c r="L153" s="92"/>
      <c r="M153" s="36"/>
      <c r="N153" s="33"/>
      <c r="O153" s="33"/>
      <c r="P153" s="33"/>
    </row>
    <row r="154" spans="1:16" ht="22.5" x14ac:dyDescent="0.25">
      <c r="A154" s="30"/>
      <c r="B154" s="34"/>
      <c r="C154" s="18" t="s">
        <v>61</v>
      </c>
      <c r="D154" s="32"/>
      <c r="E154" s="32"/>
      <c r="F154" s="36"/>
      <c r="G154" s="33"/>
      <c r="H154" s="33"/>
      <c r="I154" s="33"/>
      <c r="J154" s="30"/>
      <c r="K154" s="34"/>
      <c r="L154" s="92"/>
      <c r="M154" s="36"/>
      <c r="N154" s="33"/>
      <c r="O154" s="33"/>
      <c r="P154" s="33"/>
    </row>
    <row r="155" spans="1:16" ht="22.5" x14ac:dyDescent="0.25">
      <c r="A155" s="30">
        <v>16</v>
      </c>
      <c r="B155" s="34" t="s">
        <v>81</v>
      </c>
      <c r="C155" s="18" t="s">
        <v>63</v>
      </c>
      <c r="D155" s="32" t="s">
        <v>0</v>
      </c>
      <c r="E155" s="32">
        <v>1</v>
      </c>
      <c r="F155" s="36">
        <v>659732</v>
      </c>
      <c r="G155" s="33">
        <v>255022.45378151265</v>
      </c>
      <c r="H155" s="33">
        <v>48454.266218487406</v>
      </c>
      <c r="I155" s="33">
        <v>303476.72000000003</v>
      </c>
      <c r="J155" s="30">
        <v>16</v>
      </c>
      <c r="K155" s="34" t="s">
        <v>81</v>
      </c>
      <c r="L155" s="92">
        <v>303476.72000000003</v>
      </c>
      <c r="M155" s="36">
        <f>+G155*0.35+10000</f>
        <v>99257.85882352943</v>
      </c>
      <c r="N155" s="33">
        <f>+G155*0.25</f>
        <v>63755.613445378163</v>
      </c>
      <c r="O155" s="33">
        <f>+G155*0.05</f>
        <v>12751.122689075633</v>
      </c>
      <c r="P155" s="33">
        <f>+G155-M155-N155-O155</f>
        <v>79257.85882352943</v>
      </c>
    </row>
    <row r="156" spans="1:16" x14ac:dyDescent="0.25">
      <c r="A156" s="30"/>
      <c r="B156" s="34"/>
      <c r="C156" s="18" t="s">
        <v>57</v>
      </c>
      <c r="D156" s="32"/>
      <c r="E156" s="32"/>
      <c r="F156" s="36"/>
      <c r="G156" s="33"/>
      <c r="H156" s="33"/>
      <c r="I156" s="33"/>
      <c r="J156" s="30"/>
      <c r="K156" s="34"/>
      <c r="L156" s="92"/>
      <c r="M156" s="36"/>
      <c r="N156" s="33"/>
      <c r="O156" s="33"/>
      <c r="P156" s="33"/>
    </row>
    <row r="157" spans="1:16" x14ac:dyDescent="0.25">
      <c r="A157" s="30"/>
      <c r="B157" s="34"/>
      <c r="C157" s="18" t="s">
        <v>73</v>
      </c>
      <c r="D157" s="32"/>
      <c r="E157" s="32"/>
      <c r="F157" s="36"/>
      <c r="G157" s="33"/>
      <c r="H157" s="33"/>
      <c r="I157" s="33"/>
      <c r="J157" s="30"/>
      <c r="K157" s="34"/>
      <c r="L157" s="92"/>
      <c r="M157" s="36"/>
      <c r="N157" s="33"/>
      <c r="O157" s="33"/>
      <c r="P157" s="33"/>
    </row>
    <row r="158" spans="1:16" x14ac:dyDescent="0.25">
      <c r="A158" s="30"/>
      <c r="B158" s="34"/>
      <c r="C158" s="18" t="s">
        <v>74</v>
      </c>
      <c r="D158" s="32"/>
      <c r="E158" s="32"/>
      <c r="F158" s="36"/>
      <c r="G158" s="33"/>
      <c r="H158" s="33"/>
      <c r="I158" s="33"/>
      <c r="J158" s="30"/>
      <c r="K158" s="34"/>
      <c r="L158" s="92"/>
      <c r="M158" s="36"/>
      <c r="N158" s="33"/>
      <c r="O158" s="33"/>
      <c r="P158" s="33"/>
    </row>
    <row r="159" spans="1:16" x14ac:dyDescent="0.25">
      <c r="A159" s="30"/>
      <c r="B159" s="34"/>
      <c r="C159" s="18" t="s">
        <v>75</v>
      </c>
      <c r="D159" s="32"/>
      <c r="E159" s="32"/>
      <c r="F159" s="36"/>
      <c r="G159" s="33"/>
      <c r="H159" s="33"/>
      <c r="I159" s="33"/>
      <c r="J159" s="30"/>
      <c r="K159" s="34"/>
      <c r="L159" s="92"/>
      <c r="M159" s="36"/>
      <c r="N159" s="33"/>
      <c r="O159" s="33"/>
      <c r="P159" s="33"/>
    </row>
    <row r="160" spans="1:16" x14ac:dyDescent="0.25">
      <c r="A160" s="30"/>
      <c r="B160" s="34"/>
      <c r="C160" s="18" t="s">
        <v>76</v>
      </c>
      <c r="D160" s="32"/>
      <c r="E160" s="32"/>
      <c r="F160" s="36"/>
      <c r="G160" s="33"/>
      <c r="H160" s="33"/>
      <c r="I160" s="33"/>
      <c r="J160" s="30"/>
      <c r="K160" s="34"/>
      <c r="L160" s="92"/>
      <c r="M160" s="36"/>
      <c r="N160" s="33"/>
      <c r="O160" s="33"/>
      <c r="P160" s="33"/>
    </row>
    <row r="161" spans="1:16" x14ac:dyDescent="0.25">
      <c r="A161" s="30"/>
      <c r="B161" s="34"/>
      <c r="C161" s="18" t="s">
        <v>77</v>
      </c>
      <c r="D161" s="32"/>
      <c r="E161" s="32"/>
      <c r="F161" s="36"/>
      <c r="G161" s="33"/>
      <c r="H161" s="33"/>
      <c r="I161" s="33"/>
      <c r="J161" s="30"/>
      <c r="K161" s="34"/>
      <c r="L161" s="92"/>
      <c r="M161" s="36"/>
      <c r="N161" s="33"/>
      <c r="O161" s="33"/>
      <c r="P161" s="33"/>
    </row>
    <row r="162" spans="1:16" x14ac:dyDescent="0.25">
      <c r="A162" s="30"/>
      <c r="B162" s="34"/>
      <c r="C162" s="18" t="s">
        <v>78</v>
      </c>
      <c r="D162" s="32"/>
      <c r="E162" s="32"/>
      <c r="F162" s="36"/>
      <c r="G162" s="33"/>
      <c r="H162" s="33"/>
      <c r="I162" s="33"/>
      <c r="J162" s="30"/>
      <c r="K162" s="34"/>
      <c r="L162" s="92"/>
      <c r="M162" s="36"/>
      <c r="N162" s="33"/>
      <c r="O162" s="33"/>
      <c r="P162" s="33"/>
    </row>
    <row r="163" spans="1:16" x14ac:dyDescent="0.25">
      <c r="A163" s="30"/>
      <c r="B163" s="34"/>
      <c r="C163" s="18" t="s">
        <v>79</v>
      </c>
      <c r="D163" s="32"/>
      <c r="E163" s="32"/>
      <c r="F163" s="36"/>
      <c r="G163" s="33"/>
      <c r="H163" s="33"/>
      <c r="I163" s="33"/>
      <c r="J163" s="30"/>
      <c r="K163" s="34"/>
      <c r="L163" s="92"/>
      <c r="M163" s="36"/>
      <c r="N163" s="33"/>
      <c r="O163" s="33"/>
      <c r="P163" s="33"/>
    </row>
    <row r="164" spans="1:16" x14ac:dyDescent="0.25">
      <c r="A164" s="30"/>
      <c r="B164" s="34"/>
      <c r="C164" s="18" t="s">
        <v>58</v>
      </c>
      <c r="D164" s="32"/>
      <c r="E164" s="32"/>
      <c r="F164" s="36"/>
      <c r="G164" s="33"/>
      <c r="H164" s="33"/>
      <c r="I164" s="33"/>
      <c r="J164" s="30"/>
      <c r="K164" s="34"/>
      <c r="L164" s="92"/>
      <c r="M164" s="36"/>
      <c r="N164" s="33"/>
      <c r="O164" s="33"/>
      <c r="P164" s="33"/>
    </row>
    <row r="165" spans="1:16" x14ac:dyDescent="0.25">
      <c r="A165" s="30"/>
      <c r="B165" s="34"/>
      <c r="C165" s="18" t="s">
        <v>59</v>
      </c>
      <c r="D165" s="32"/>
      <c r="E165" s="32"/>
      <c r="F165" s="36"/>
      <c r="G165" s="33"/>
      <c r="H165" s="33"/>
      <c r="I165" s="33"/>
      <c r="J165" s="30"/>
      <c r="K165" s="34"/>
      <c r="L165" s="92"/>
      <c r="M165" s="36"/>
      <c r="N165" s="33"/>
      <c r="O165" s="33"/>
      <c r="P165" s="33"/>
    </row>
    <row r="166" spans="1:16" x14ac:dyDescent="0.25">
      <c r="A166" s="30"/>
      <c r="B166" s="34"/>
      <c r="C166" s="18" t="s">
        <v>60</v>
      </c>
      <c r="D166" s="32"/>
      <c r="E166" s="32"/>
      <c r="F166" s="36"/>
      <c r="G166" s="33"/>
      <c r="H166" s="33"/>
      <c r="I166" s="33"/>
      <c r="J166" s="30"/>
      <c r="K166" s="34"/>
      <c r="L166" s="92"/>
      <c r="M166" s="36"/>
      <c r="N166" s="33"/>
      <c r="O166" s="33"/>
      <c r="P166" s="33"/>
    </row>
    <row r="167" spans="1:16" ht="22.5" x14ac:dyDescent="0.25">
      <c r="A167" s="30"/>
      <c r="B167" s="34"/>
      <c r="C167" s="18" t="s">
        <v>61</v>
      </c>
      <c r="D167" s="32"/>
      <c r="E167" s="32"/>
      <c r="F167" s="36"/>
      <c r="G167" s="33"/>
      <c r="H167" s="33"/>
      <c r="I167" s="33"/>
      <c r="J167" s="30"/>
      <c r="K167" s="34"/>
      <c r="L167" s="92"/>
      <c r="M167" s="36"/>
      <c r="N167" s="33"/>
      <c r="O167" s="33"/>
      <c r="P167" s="33"/>
    </row>
    <row r="168" spans="1:16" x14ac:dyDescent="0.25">
      <c r="A168" s="136" t="s">
        <v>149</v>
      </c>
      <c r="B168" s="137"/>
      <c r="C168" s="137"/>
      <c r="D168" s="137"/>
      <c r="E168" s="137"/>
      <c r="F168" s="137"/>
      <c r="G168" s="137"/>
      <c r="H168" s="137"/>
      <c r="I168" s="137"/>
      <c r="J168" s="55" t="s">
        <v>149</v>
      </c>
      <c r="K168" s="56"/>
      <c r="L168" s="56"/>
      <c r="M168" s="56"/>
      <c r="N168" s="56"/>
      <c r="O168" s="56"/>
      <c r="P168" s="56"/>
    </row>
    <row r="169" spans="1:16" ht="174.75" customHeight="1" x14ac:dyDescent="0.25">
      <c r="A169" s="30">
        <v>17</v>
      </c>
      <c r="B169" s="34" t="s">
        <v>148</v>
      </c>
      <c r="C169" s="38" t="s">
        <v>159</v>
      </c>
      <c r="D169" s="32" t="s">
        <v>0</v>
      </c>
      <c r="E169" s="32">
        <v>1</v>
      </c>
      <c r="F169" s="36">
        <v>4200773</v>
      </c>
      <c r="G169" s="33">
        <v>1694429.4453781513</v>
      </c>
      <c r="H169" s="33">
        <v>321941.59462184872</v>
      </c>
      <c r="I169" s="33">
        <v>2016371.04</v>
      </c>
      <c r="J169" s="30">
        <v>17</v>
      </c>
      <c r="K169" s="34" t="s">
        <v>148</v>
      </c>
      <c r="L169" s="92">
        <v>2016371.04</v>
      </c>
      <c r="M169" s="36">
        <f>+G169*0.35+50000</f>
        <v>643050.30588235287</v>
      </c>
      <c r="N169" s="33">
        <f>+G169*0.25</f>
        <v>423607.36134453781</v>
      </c>
      <c r="O169" s="33">
        <f>+G169*0.05</f>
        <v>84721.472268907572</v>
      </c>
      <c r="P169" s="33">
        <f>+G169-M169-N169-O169</f>
        <v>543050.30588235299</v>
      </c>
    </row>
    <row r="170" spans="1:16" ht="99" customHeight="1" x14ac:dyDescent="0.25">
      <c r="A170" s="30"/>
      <c r="B170" s="34"/>
      <c r="C170" s="38"/>
      <c r="D170" s="32"/>
      <c r="E170" s="32"/>
      <c r="F170" s="36"/>
      <c r="G170" s="33"/>
      <c r="H170" s="33"/>
      <c r="I170" s="33"/>
      <c r="J170" s="30"/>
      <c r="K170" s="34"/>
      <c r="L170" s="92"/>
      <c r="M170" s="36"/>
      <c r="N170" s="33"/>
      <c r="O170" s="33"/>
      <c r="P170" s="33"/>
    </row>
    <row r="171" spans="1:16" ht="13.5" customHeight="1" x14ac:dyDescent="0.25">
      <c r="A171" s="30"/>
      <c r="B171" s="34"/>
      <c r="C171" s="38"/>
      <c r="D171" s="32"/>
      <c r="E171" s="32"/>
      <c r="F171" s="36"/>
      <c r="G171" s="33"/>
      <c r="H171" s="33"/>
      <c r="I171" s="33"/>
      <c r="J171" s="30"/>
      <c r="K171" s="34"/>
      <c r="L171" s="92"/>
      <c r="M171" s="36"/>
      <c r="N171" s="33"/>
      <c r="O171" s="33"/>
      <c r="P171" s="33"/>
    </row>
    <row r="172" spans="1:16" ht="7.5" hidden="1" customHeight="1" x14ac:dyDescent="0.25">
      <c r="A172" s="30"/>
      <c r="B172" s="34"/>
      <c r="C172" s="38"/>
      <c r="D172" s="32"/>
      <c r="E172" s="32"/>
      <c r="F172" s="36"/>
      <c r="G172" s="15"/>
      <c r="H172" s="15"/>
      <c r="I172" s="15"/>
      <c r="J172" s="30"/>
      <c r="K172" s="34"/>
      <c r="M172" s="36"/>
      <c r="N172" s="15"/>
      <c r="O172" s="15"/>
      <c r="P172" s="15"/>
    </row>
    <row r="173" spans="1:16" ht="15" hidden="1" customHeight="1" x14ac:dyDescent="0.25">
      <c r="A173" s="30"/>
      <c r="B173" s="34"/>
      <c r="C173" s="38"/>
      <c r="D173" s="32"/>
      <c r="E173" s="32"/>
      <c r="F173" s="36"/>
      <c r="G173" s="15"/>
      <c r="H173" s="15"/>
      <c r="I173" s="15"/>
      <c r="J173" s="30"/>
      <c r="K173" s="34"/>
      <c r="M173" s="36"/>
      <c r="N173" s="15"/>
      <c r="O173" s="15"/>
      <c r="P173" s="15"/>
    </row>
    <row r="174" spans="1:16" ht="0.75" hidden="1" customHeight="1" x14ac:dyDescent="0.25">
      <c r="A174" s="30"/>
      <c r="B174" s="34"/>
      <c r="C174" s="38"/>
      <c r="D174" s="32"/>
      <c r="E174" s="32"/>
      <c r="F174" s="36"/>
      <c r="G174" s="15"/>
      <c r="H174" s="15"/>
      <c r="I174" s="15"/>
      <c r="J174" s="30"/>
      <c r="K174" s="34"/>
      <c r="M174" s="36"/>
      <c r="N174" s="15"/>
      <c r="O174" s="15"/>
      <c r="P174" s="15"/>
    </row>
    <row r="175" spans="1:16" ht="15" hidden="1" customHeight="1" x14ac:dyDescent="0.25">
      <c r="A175" s="30"/>
      <c r="B175" s="34"/>
      <c r="C175" s="38"/>
      <c r="D175" s="32"/>
      <c r="E175" s="32"/>
      <c r="F175" s="36"/>
      <c r="G175" s="15"/>
      <c r="H175" s="15"/>
      <c r="I175" s="15"/>
      <c r="J175" s="30"/>
      <c r="K175" s="34"/>
      <c r="M175" s="36"/>
      <c r="N175" s="15"/>
      <c r="O175" s="15"/>
      <c r="P175" s="15"/>
    </row>
    <row r="176" spans="1:16" ht="0.75" hidden="1" customHeight="1" x14ac:dyDescent="0.25">
      <c r="A176" s="30"/>
      <c r="B176" s="34"/>
      <c r="C176" s="38"/>
      <c r="D176" s="32"/>
      <c r="E176" s="32"/>
      <c r="F176" s="36"/>
      <c r="G176" s="15"/>
      <c r="H176" s="15"/>
      <c r="I176" s="15"/>
      <c r="J176" s="30"/>
      <c r="K176" s="34"/>
      <c r="M176" s="36"/>
      <c r="N176" s="15"/>
      <c r="O176" s="15"/>
      <c r="P176" s="15"/>
    </row>
    <row r="177" spans="1:16" ht="15" hidden="1" customHeight="1" x14ac:dyDescent="0.25">
      <c r="A177" s="30"/>
      <c r="B177" s="34"/>
      <c r="C177" s="38"/>
      <c r="D177" s="32"/>
      <c r="E177" s="32"/>
      <c r="F177" s="36"/>
      <c r="G177" s="15"/>
      <c r="H177" s="15"/>
      <c r="I177" s="15"/>
      <c r="J177" s="30"/>
      <c r="K177" s="34"/>
      <c r="M177" s="36"/>
      <c r="N177" s="15"/>
      <c r="O177" s="15"/>
      <c r="P177" s="15"/>
    </row>
    <row r="178" spans="1:16" ht="15" hidden="1" customHeight="1" x14ac:dyDescent="0.25">
      <c r="A178" s="30"/>
      <c r="B178" s="34"/>
      <c r="C178" s="38"/>
      <c r="D178" s="32"/>
      <c r="E178" s="32"/>
      <c r="F178" s="36"/>
      <c r="G178" s="15"/>
      <c r="H178" s="15"/>
      <c r="I178" s="15"/>
      <c r="J178" s="30"/>
      <c r="K178" s="34"/>
      <c r="M178" s="36"/>
      <c r="N178" s="15"/>
      <c r="O178" s="15"/>
      <c r="P178" s="15"/>
    </row>
    <row r="179" spans="1:16" ht="15" hidden="1" customHeight="1" x14ac:dyDescent="0.25">
      <c r="A179" s="30"/>
      <c r="B179" s="34"/>
      <c r="C179" s="38"/>
      <c r="D179" s="32"/>
      <c r="E179" s="32"/>
      <c r="F179" s="36"/>
      <c r="G179" s="15"/>
      <c r="H179" s="15"/>
      <c r="I179" s="15"/>
      <c r="J179" s="30"/>
      <c r="K179" s="34"/>
      <c r="M179" s="36"/>
      <c r="N179" s="15"/>
      <c r="O179" s="15"/>
      <c r="P179" s="15"/>
    </row>
    <row r="180" spans="1:16" ht="15" hidden="1" customHeight="1" x14ac:dyDescent="0.25">
      <c r="A180" s="30"/>
      <c r="B180" s="34"/>
      <c r="C180" s="38"/>
      <c r="D180" s="32"/>
      <c r="E180" s="32"/>
      <c r="F180" s="36"/>
      <c r="G180" s="15"/>
      <c r="H180" s="15"/>
      <c r="I180" s="15"/>
      <c r="J180" s="30"/>
      <c r="K180" s="34"/>
      <c r="M180" s="36"/>
      <c r="N180" s="15"/>
      <c r="O180" s="15"/>
      <c r="P180" s="15"/>
    </row>
    <row r="181" spans="1:16" ht="169.5" hidden="1" customHeight="1" thickBot="1" x14ac:dyDescent="0.3">
      <c r="A181" s="99"/>
      <c r="B181" s="100"/>
      <c r="C181" s="101"/>
      <c r="D181" s="102"/>
      <c r="E181" s="102"/>
      <c r="F181" s="103"/>
      <c r="G181" s="104"/>
      <c r="H181" s="104"/>
      <c r="I181" s="104"/>
      <c r="J181" s="99"/>
      <c r="K181" s="100"/>
      <c r="M181" s="103"/>
      <c r="N181" s="104"/>
      <c r="O181" s="104"/>
      <c r="P181" s="104"/>
    </row>
    <row r="182" spans="1:16" ht="15.75" customHeight="1" x14ac:dyDescent="0.25">
      <c r="A182" s="138" t="s">
        <v>157</v>
      </c>
      <c r="B182" s="139"/>
      <c r="C182" s="139"/>
      <c r="D182" s="139"/>
      <c r="E182" s="139"/>
      <c r="F182" s="139"/>
      <c r="G182" s="139"/>
      <c r="H182" s="139"/>
      <c r="I182" s="139"/>
      <c r="J182" s="111" t="s">
        <v>157</v>
      </c>
      <c r="K182" s="112"/>
      <c r="L182" s="112"/>
      <c r="M182" s="112"/>
      <c r="N182" s="112"/>
      <c r="O182" s="112"/>
      <c r="P182" s="113"/>
    </row>
    <row r="183" spans="1:16" ht="15" customHeight="1" x14ac:dyDescent="0.25">
      <c r="A183" s="140"/>
      <c r="B183" s="141"/>
      <c r="C183" s="141"/>
      <c r="D183" s="141"/>
      <c r="E183" s="141"/>
      <c r="F183" s="141"/>
      <c r="G183" s="141"/>
      <c r="H183" s="141"/>
      <c r="I183" s="141"/>
      <c r="J183" s="114"/>
      <c r="K183" s="115"/>
      <c r="L183" s="115"/>
      <c r="M183" s="115"/>
      <c r="N183" s="115"/>
      <c r="O183" s="115"/>
      <c r="P183" s="116"/>
    </row>
    <row r="184" spans="1:16" ht="33.75" x14ac:dyDescent="0.25">
      <c r="A184" s="105">
        <v>18</v>
      </c>
      <c r="B184" s="82" t="s">
        <v>98</v>
      </c>
      <c r="C184" s="106" t="s">
        <v>99</v>
      </c>
      <c r="D184" s="107" t="s">
        <v>0</v>
      </c>
      <c r="E184" s="107">
        <v>1</v>
      </c>
      <c r="F184" s="108">
        <v>2287009</v>
      </c>
      <c r="G184" s="109">
        <v>960928.15126050427</v>
      </c>
      <c r="H184" s="109">
        <v>182576.34873949582</v>
      </c>
      <c r="I184" s="109">
        <v>1143504.5</v>
      </c>
      <c r="J184" s="105">
        <v>18</v>
      </c>
      <c r="K184" s="82" t="s">
        <v>98</v>
      </c>
      <c r="L184" s="110">
        <v>1143504.5</v>
      </c>
      <c r="M184" s="108">
        <f>+G184*0.35+12500</f>
        <v>348824.85294117645</v>
      </c>
      <c r="N184" s="109">
        <f>+G184*0.25</f>
        <v>240232.03781512607</v>
      </c>
      <c r="O184" s="109">
        <f>+G184*0.05</f>
        <v>48046.407563025219</v>
      </c>
      <c r="P184" s="109">
        <f>+G184-M184-N184-O184</f>
        <v>323824.85294117662</v>
      </c>
    </row>
    <row r="185" spans="1:16" ht="22.5" x14ac:dyDescent="0.25">
      <c r="A185" s="12">
        <v>19</v>
      </c>
      <c r="B185" s="34"/>
      <c r="C185" s="18" t="s">
        <v>100</v>
      </c>
      <c r="D185" s="14" t="s">
        <v>0</v>
      </c>
      <c r="E185" s="14">
        <v>1</v>
      </c>
      <c r="F185" s="20">
        <v>1495409</v>
      </c>
      <c r="G185" s="27">
        <v>578057.26050420175</v>
      </c>
      <c r="H185" s="27">
        <v>109830.87949579833</v>
      </c>
      <c r="I185" s="27">
        <v>687888.14</v>
      </c>
      <c r="J185" s="12">
        <v>19</v>
      </c>
      <c r="K185" s="34"/>
      <c r="L185" s="98">
        <v>687888.14</v>
      </c>
      <c r="M185" s="108">
        <f>+G185*0.35+12500</f>
        <v>214820.04117647061</v>
      </c>
      <c r="N185" s="109">
        <f>+G185*0.25</f>
        <v>144514.31512605044</v>
      </c>
      <c r="O185" s="109">
        <f>+G185*0.05</f>
        <v>28902.863025210088</v>
      </c>
      <c r="P185" s="109">
        <f>+G185-M185-N185-O185</f>
        <v>189820.04117647064</v>
      </c>
    </row>
    <row r="186" spans="1:16" ht="15.75" customHeight="1" x14ac:dyDescent="0.25">
      <c r="A186" s="134" t="s">
        <v>150</v>
      </c>
      <c r="B186" s="135"/>
      <c r="C186" s="135"/>
      <c r="D186" s="135"/>
      <c r="E186" s="135"/>
      <c r="F186" s="135"/>
      <c r="G186" s="135"/>
      <c r="H186" s="135"/>
      <c r="I186" s="135"/>
      <c r="J186" s="52" t="s">
        <v>150</v>
      </c>
      <c r="K186" s="53"/>
      <c r="L186" s="53"/>
      <c r="M186" s="53"/>
      <c r="N186" s="53"/>
      <c r="O186" s="53"/>
      <c r="P186" s="53"/>
    </row>
    <row r="187" spans="1:16" x14ac:dyDescent="0.25">
      <c r="A187" s="30">
        <v>20</v>
      </c>
      <c r="B187" s="34" t="s">
        <v>101</v>
      </c>
      <c r="C187" s="13" t="s">
        <v>102</v>
      </c>
      <c r="D187" s="32" t="s">
        <v>0</v>
      </c>
      <c r="E187" s="32">
        <v>1</v>
      </c>
      <c r="F187" s="36">
        <v>2339906</v>
      </c>
      <c r="G187" s="33">
        <v>904501.47899159673</v>
      </c>
      <c r="H187" s="33">
        <v>171855.28100840337</v>
      </c>
      <c r="I187" s="33">
        <v>1076356.76</v>
      </c>
      <c r="J187" s="30">
        <v>20</v>
      </c>
      <c r="K187" s="34" t="s">
        <v>101</v>
      </c>
      <c r="L187" s="92">
        <v>1076356.76</v>
      </c>
      <c r="M187" s="36">
        <f>+G187*0.35+12500</f>
        <v>329075.51764705882</v>
      </c>
      <c r="N187" s="33">
        <f>+G187*0.25</f>
        <v>226125.36974789918</v>
      </c>
      <c r="O187" s="33">
        <f>+G187*0.05</f>
        <v>45225.073949579841</v>
      </c>
      <c r="P187" s="33">
        <f>+G187-M187-N187-O187</f>
        <v>304075.51764705888</v>
      </c>
    </row>
    <row r="188" spans="1:16" ht="22.5" x14ac:dyDescent="0.25">
      <c r="A188" s="30"/>
      <c r="B188" s="34"/>
      <c r="C188" s="13" t="s">
        <v>103</v>
      </c>
      <c r="D188" s="32"/>
      <c r="E188" s="32"/>
      <c r="F188" s="36"/>
      <c r="G188" s="33"/>
      <c r="H188" s="33"/>
      <c r="I188" s="33"/>
      <c r="J188" s="30"/>
      <c r="K188" s="34"/>
      <c r="L188" s="92"/>
      <c r="M188" s="36"/>
      <c r="N188" s="33"/>
      <c r="O188" s="33"/>
      <c r="P188" s="33"/>
    </row>
    <row r="189" spans="1:16" x14ac:dyDescent="0.25">
      <c r="A189" s="30"/>
      <c r="B189" s="34"/>
      <c r="C189" s="13" t="s">
        <v>104</v>
      </c>
      <c r="D189" s="32"/>
      <c r="E189" s="32"/>
      <c r="F189" s="36"/>
      <c r="G189" s="33"/>
      <c r="H189" s="33"/>
      <c r="I189" s="33"/>
      <c r="J189" s="30"/>
      <c r="K189" s="34"/>
      <c r="L189" s="92"/>
      <c r="M189" s="36"/>
      <c r="N189" s="33"/>
      <c r="O189" s="33"/>
      <c r="P189" s="33"/>
    </row>
    <row r="190" spans="1:16" ht="45" x14ac:dyDescent="0.25">
      <c r="A190" s="30"/>
      <c r="B190" s="34"/>
      <c r="C190" s="13" t="s">
        <v>105</v>
      </c>
      <c r="D190" s="32"/>
      <c r="E190" s="32"/>
      <c r="F190" s="36"/>
      <c r="G190" s="33"/>
      <c r="H190" s="33"/>
      <c r="I190" s="33"/>
      <c r="J190" s="30"/>
      <c r="K190" s="34"/>
      <c r="L190" s="92"/>
      <c r="M190" s="36"/>
      <c r="N190" s="33"/>
      <c r="O190" s="33"/>
      <c r="P190" s="33"/>
    </row>
    <row r="191" spans="1:16" x14ac:dyDescent="0.25">
      <c r="A191" s="30"/>
      <c r="B191" s="34"/>
      <c r="C191" s="13" t="s">
        <v>106</v>
      </c>
      <c r="D191" s="32"/>
      <c r="E191" s="32"/>
      <c r="F191" s="36"/>
      <c r="G191" s="33"/>
      <c r="H191" s="33"/>
      <c r="I191" s="33"/>
      <c r="J191" s="30"/>
      <c r="K191" s="34"/>
      <c r="L191" s="92"/>
      <c r="M191" s="36"/>
      <c r="N191" s="33"/>
      <c r="O191" s="33"/>
      <c r="P191" s="33"/>
    </row>
    <row r="192" spans="1:16" ht="22.5" x14ac:dyDescent="0.25">
      <c r="A192" s="30"/>
      <c r="B192" s="34"/>
      <c r="C192" s="13" t="s">
        <v>107</v>
      </c>
      <c r="D192" s="32"/>
      <c r="E192" s="32"/>
      <c r="F192" s="36"/>
      <c r="G192" s="33"/>
      <c r="H192" s="33"/>
      <c r="I192" s="33"/>
      <c r="J192" s="30"/>
      <c r="K192" s="34"/>
      <c r="L192" s="92"/>
      <c r="M192" s="36"/>
      <c r="N192" s="33"/>
      <c r="O192" s="33"/>
      <c r="P192" s="33"/>
    </row>
    <row r="193" spans="1:16" x14ac:dyDescent="0.25">
      <c r="A193" s="30">
        <v>21</v>
      </c>
      <c r="B193" s="34" t="s">
        <v>108</v>
      </c>
      <c r="C193" s="13" t="s">
        <v>102</v>
      </c>
      <c r="D193" s="32" t="s">
        <v>0</v>
      </c>
      <c r="E193" s="32">
        <v>1</v>
      </c>
      <c r="F193" s="36">
        <v>2339906</v>
      </c>
      <c r="G193" s="33">
        <v>904501.47899159673</v>
      </c>
      <c r="H193" s="33">
        <v>171855.28100840337</v>
      </c>
      <c r="I193" s="33">
        <v>1076356.76</v>
      </c>
      <c r="J193" s="30">
        <v>21</v>
      </c>
      <c r="K193" s="34" t="s">
        <v>108</v>
      </c>
      <c r="L193" s="92">
        <v>1076356.76</v>
      </c>
      <c r="M193" s="36">
        <f t="shared" ref="M193:M204" si="12">+G193*0.35+12500</f>
        <v>329075.51764705882</v>
      </c>
      <c r="N193" s="33">
        <f t="shared" ref="N193:N204" si="13">+G193*0.25</f>
        <v>226125.36974789918</v>
      </c>
      <c r="O193" s="33">
        <f t="shared" ref="O193:O204" si="14">+G193*0.05</f>
        <v>45225.073949579841</v>
      </c>
      <c r="P193" s="33">
        <f t="shared" ref="P193" si="15">+G193-M193-N193-O193</f>
        <v>304075.51764705888</v>
      </c>
    </row>
    <row r="194" spans="1:16" ht="22.5" x14ac:dyDescent="0.25">
      <c r="A194" s="30"/>
      <c r="B194" s="34"/>
      <c r="C194" s="13" t="s">
        <v>103</v>
      </c>
      <c r="D194" s="32"/>
      <c r="E194" s="32"/>
      <c r="F194" s="36"/>
      <c r="G194" s="33"/>
      <c r="H194" s="33"/>
      <c r="I194" s="33"/>
      <c r="J194" s="30"/>
      <c r="K194" s="34"/>
      <c r="L194" s="92"/>
      <c r="M194" s="36"/>
      <c r="N194" s="33"/>
      <c r="O194" s="33"/>
      <c r="P194" s="33"/>
    </row>
    <row r="195" spans="1:16" x14ac:dyDescent="0.25">
      <c r="A195" s="30"/>
      <c r="B195" s="34"/>
      <c r="C195" s="13" t="s">
        <v>104</v>
      </c>
      <c r="D195" s="32"/>
      <c r="E195" s="32"/>
      <c r="F195" s="36"/>
      <c r="G195" s="33"/>
      <c r="H195" s="33"/>
      <c r="I195" s="33"/>
      <c r="J195" s="30"/>
      <c r="K195" s="34"/>
      <c r="L195" s="92"/>
      <c r="M195" s="36"/>
      <c r="N195" s="33"/>
      <c r="O195" s="33"/>
      <c r="P195" s="33"/>
    </row>
    <row r="196" spans="1:16" ht="45" x14ac:dyDescent="0.25">
      <c r="A196" s="30"/>
      <c r="B196" s="34"/>
      <c r="C196" s="13" t="s">
        <v>105</v>
      </c>
      <c r="D196" s="32"/>
      <c r="E196" s="32"/>
      <c r="F196" s="36"/>
      <c r="G196" s="33"/>
      <c r="H196" s="33"/>
      <c r="I196" s="33"/>
      <c r="J196" s="30"/>
      <c r="K196" s="34"/>
      <c r="L196" s="92"/>
      <c r="M196" s="36"/>
      <c r="N196" s="33"/>
      <c r="O196" s="33"/>
      <c r="P196" s="33"/>
    </row>
    <row r="197" spans="1:16" x14ac:dyDescent="0.25">
      <c r="A197" s="30"/>
      <c r="B197" s="34"/>
      <c r="C197" s="13" t="s">
        <v>106</v>
      </c>
      <c r="D197" s="32"/>
      <c r="E197" s="32"/>
      <c r="F197" s="36"/>
      <c r="G197" s="33"/>
      <c r="H197" s="33"/>
      <c r="I197" s="33"/>
      <c r="J197" s="30"/>
      <c r="K197" s="34"/>
      <c r="L197" s="92"/>
      <c r="M197" s="36"/>
      <c r="N197" s="33"/>
      <c r="O197" s="33"/>
      <c r="P197" s="33"/>
    </row>
    <row r="198" spans="1:16" ht="22.5" x14ac:dyDescent="0.25">
      <c r="A198" s="30"/>
      <c r="B198" s="34"/>
      <c r="C198" s="13" t="s">
        <v>107</v>
      </c>
      <c r="D198" s="32"/>
      <c r="E198" s="32"/>
      <c r="F198" s="36"/>
      <c r="G198" s="33"/>
      <c r="H198" s="33"/>
      <c r="I198" s="33"/>
      <c r="J198" s="30"/>
      <c r="K198" s="34"/>
      <c r="L198" s="92"/>
      <c r="M198" s="36"/>
      <c r="N198" s="33"/>
      <c r="O198" s="33"/>
      <c r="P198" s="33"/>
    </row>
    <row r="199" spans="1:16" x14ac:dyDescent="0.25">
      <c r="A199" s="30">
        <v>22</v>
      </c>
      <c r="B199" s="34" t="s">
        <v>5</v>
      </c>
      <c r="C199" s="13" t="s">
        <v>102</v>
      </c>
      <c r="D199" s="32" t="s">
        <v>0</v>
      </c>
      <c r="E199" s="32">
        <v>1</v>
      </c>
      <c r="F199" s="36">
        <v>2339906</v>
      </c>
      <c r="G199" s="33">
        <v>904501.47899159673</v>
      </c>
      <c r="H199" s="33">
        <v>171855.28100840337</v>
      </c>
      <c r="I199" s="33">
        <v>1076356.76</v>
      </c>
      <c r="J199" s="30">
        <v>22</v>
      </c>
      <c r="K199" s="34" t="s">
        <v>5</v>
      </c>
      <c r="L199" s="92">
        <v>1076356.76</v>
      </c>
      <c r="M199" s="36">
        <f t="shared" ref="M199:M204" si="16">+G199*0.35+12500</f>
        <v>329075.51764705882</v>
      </c>
      <c r="N199" s="33">
        <f t="shared" ref="N199:N204" si="17">+G199*0.25</f>
        <v>226125.36974789918</v>
      </c>
      <c r="O199" s="33">
        <f t="shared" ref="O199:O204" si="18">+G199*0.05</f>
        <v>45225.073949579841</v>
      </c>
      <c r="P199" s="33">
        <f t="shared" ref="P199" si="19">+G199-M199-N199-O199</f>
        <v>304075.51764705888</v>
      </c>
    </row>
    <row r="200" spans="1:16" ht="22.5" x14ac:dyDescent="0.25">
      <c r="A200" s="30"/>
      <c r="B200" s="34"/>
      <c r="C200" s="13" t="s">
        <v>103</v>
      </c>
      <c r="D200" s="32"/>
      <c r="E200" s="32"/>
      <c r="F200" s="36"/>
      <c r="G200" s="33"/>
      <c r="H200" s="33"/>
      <c r="I200" s="33"/>
      <c r="J200" s="30"/>
      <c r="K200" s="34"/>
      <c r="L200" s="92"/>
      <c r="M200" s="36"/>
      <c r="N200" s="33"/>
      <c r="O200" s="33"/>
      <c r="P200" s="33"/>
    </row>
    <row r="201" spans="1:16" x14ac:dyDescent="0.25">
      <c r="A201" s="30"/>
      <c r="B201" s="34"/>
      <c r="C201" s="13" t="s">
        <v>104</v>
      </c>
      <c r="D201" s="32"/>
      <c r="E201" s="32"/>
      <c r="F201" s="36"/>
      <c r="G201" s="33"/>
      <c r="H201" s="33"/>
      <c r="I201" s="33"/>
      <c r="J201" s="30"/>
      <c r="K201" s="34"/>
      <c r="L201" s="92"/>
      <c r="M201" s="36"/>
      <c r="N201" s="33"/>
      <c r="O201" s="33"/>
      <c r="P201" s="33"/>
    </row>
    <row r="202" spans="1:16" ht="45" x14ac:dyDescent="0.25">
      <c r="A202" s="30"/>
      <c r="B202" s="34"/>
      <c r="C202" s="13" t="s">
        <v>105</v>
      </c>
      <c r="D202" s="32"/>
      <c r="E202" s="32"/>
      <c r="F202" s="36"/>
      <c r="G202" s="33"/>
      <c r="H202" s="33"/>
      <c r="I202" s="33"/>
      <c r="J202" s="30"/>
      <c r="K202" s="34"/>
      <c r="L202" s="92"/>
      <c r="M202" s="36"/>
      <c r="N202" s="33"/>
      <c r="O202" s="33"/>
      <c r="P202" s="33"/>
    </row>
    <row r="203" spans="1:16" x14ac:dyDescent="0.25">
      <c r="A203" s="30"/>
      <c r="B203" s="34"/>
      <c r="C203" s="13" t="s">
        <v>106</v>
      </c>
      <c r="D203" s="32"/>
      <c r="E203" s="32"/>
      <c r="F203" s="36"/>
      <c r="G203" s="33"/>
      <c r="H203" s="33"/>
      <c r="I203" s="33"/>
      <c r="J203" s="30"/>
      <c r="K203" s="34"/>
      <c r="L203" s="92"/>
      <c r="M203" s="36"/>
      <c r="N203" s="33"/>
      <c r="O203" s="33"/>
      <c r="P203" s="33"/>
    </row>
    <row r="204" spans="1:16" ht="22.5" x14ac:dyDescent="0.25">
      <c r="A204" s="30"/>
      <c r="B204" s="34"/>
      <c r="C204" s="13" t="s">
        <v>107</v>
      </c>
      <c r="D204" s="32"/>
      <c r="E204" s="32"/>
      <c r="F204" s="36"/>
      <c r="G204" s="33"/>
      <c r="H204" s="33"/>
      <c r="I204" s="33"/>
      <c r="J204" s="30"/>
      <c r="K204" s="34"/>
      <c r="L204" s="92"/>
      <c r="M204" s="36"/>
      <c r="N204" s="33"/>
      <c r="O204" s="33"/>
      <c r="P204" s="33"/>
    </row>
    <row r="205" spans="1:16" x14ac:dyDescent="0.25">
      <c r="A205" s="30">
        <v>23</v>
      </c>
      <c r="B205" s="34" t="s">
        <v>109</v>
      </c>
      <c r="C205" s="13" t="s">
        <v>102</v>
      </c>
      <c r="D205" s="32" t="s">
        <v>0</v>
      </c>
      <c r="E205" s="32">
        <v>1</v>
      </c>
      <c r="F205" s="36">
        <v>2339906</v>
      </c>
      <c r="G205" s="33">
        <v>904501.47899159673</v>
      </c>
      <c r="H205" s="33">
        <v>171855.28100840337</v>
      </c>
      <c r="I205" s="33">
        <v>1076356.76</v>
      </c>
      <c r="J205" s="30">
        <v>23</v>
      </c>
      <c r="K205" s="34" t="s">
        <v>109</v>
      </c>
      <c r="L205" s="92">
        <v>1076356.76</v>
      </c>
      <c r="M205" s="36">
        <f>+G205*0.35+12500</f>
        <v>329075.51764705882</v>
      </c>
      <c r="N205" s="33">
        <f>+G205*0.25</f>
        <v>226125.36974789918</v>
      </c>
      <c r="O205" s="33">
        <f>+G205*0.05</f>
        <v>45225.073949579841</v>
      </c>
      <c r="P205" s="33">
        <f>+G205-M205-N205-O205</f>
        <v>304075.51764705888</v>
      </c>
    </row>
    <row r="206" spans="1:16" ht="22.5" x14ac:dyDescent="0.25">
      <c r="A206" s="30"/>
      <c r="B206" s="34"/>
      <c r="C206" s="13" t="s">
        <v>103</v>
      </c>
      <c r="D206" s="32"/>
      <c r="E206" s="32"/>
      <c r="F206" s="36"/>
      <c r="G206" s="33"/>
      <c r="H206" s="33"/>
      <c r="I206" s="33"/>
      <c r="J206" s="30"/>
      <c r="K206" s="34"/>
      <c r="L206" s="92"/>
      <c r="M206" s="36"/>
      <c r="N206" s="33"/>
      <c r="O206" s="33"/>
      <c r="P206" s="33"/>
    </row>
    <row r="207" spans="1:16" x14ac:dyDescent="0.25">
      <c r="A207" s="30"/>
      <c r="B207" s="34"/>
      <c r="C207" s="13" t="s">
        <v>104</v>
      </c>
      <c r="D207" s="32"/>
      <c r="E207" s="32"/>
      <c r="F207" s="36"/>
      <c r="G207" s="33"/>
      <c r="H207" s="33"/>
      <c r="I207" s="33"/>
      <c r="J207" s="30"/>
      <c r="K207" s="34"/>
      <c r="L207" s="92"/>
      <c r="M207" s="36"/>
      <c r="N207" s="33"/>
      <c r="O207" s="33"/>
      <c r="P207" s="33"/>
    </row>
    <row r="208" spans="1:16" ht="45" x14ac:dyDescent="0.25">
      <c r="A208" s="30"/>
      <c r="B208" s="34"/>
      <c r="C208" s="13" t="s">
        <v>105</v>
      </c>
      <c r="D208" s="32"/>
      <c r="E208" s="32"/>
      <c r="F208" s="36"/>
      <c r="G208" s="33"/>
      <c r="H208" s="33"/>
      <c r="I208" s="33"/>
      <c r="J208" s="30"/>
      <c r="K208" s="34"/>
      <c r="L208" s="92"/>
      <c r="M208" s="36"/>
      <c r="N208" s="33"/>
      <c r="O208" s="33"/>
      <c r="P208" s="33"/>
    </row>
    <row r="209" spans="1:16" x14ac:dyDescent="0.25">
      <c r="A209" s="30"/>
      <c r="B209" s="34"/>
      <c r="C209" s="13"/>
      <c r="D209" s="32"/>
      <c r="E209" s="32"/>
      <c r="F209" s="36"/>
      <c r="G209" s="33"/>
      <c r="H209" s="33"/>
      <c r="I209" s="33"/>
      <c r="J209" s="30"/>
      <c r="K209" s="34"/>
      <c r="L209" s="92"/>
      <c r="M209" s="36"/>
      <c r="N209" s="33"/>
      <c r="O209" s="33"/>
      <c r="P209" s="33"/>
    </row>
    <row r="210" spans="1:16" x14ac:dyDescent="0.25">
      <c r="A210" s="30"/>
      <c r="B210" s="34"/>
      <c r="C210" s="13" t="s">
        <v>106</v>
      </c>
      <c r="D210" s="32"/>
      <c r="E210" s="32"/>
      <c r="F210" s="36"/>
      <c r="G210" s="33"/>
      <c r="H210" s="33"/>
      <c r="I210" s="33"/>
      <c r="J210" s="30"/>
      <c r="K210" s="34"/>
      <c r="L210" s="92"/>
      <c r="M210" s="36"/>
      <c r="N210" s="33"/>
      <c r="O210" s="33"/>
      <c r="P210" s="33"/>
    </row>
    <row r="211" spans="1:16" ht="22.5" x14ac:dyDescent="0.25">
      <c r="A211" s="30"/>
      <c r="B211" s="34"/>
      <c r="C211" s="13" t="s">
        <v>107</v>
      </c>
      <c r="D211" s="32"/>
      <c r="E211" s="32"/>
      <c r="F211" s="36"/>
      <c r="G211" s="33"/>
      <c r="H211" s="33"/>
      <c r="I211" s="33"/>
      <c r="J211" s="30"/>
      <c r="K211" s="34"/>
      <c r="L211" s="92"/>
      <c r="M211" s="36"/>
      <c r="N211" s="33"/>
      <c r="O211" s="33"/>
      <c r="P211" s="33"/>
    </row>
    <row r="212" spans="1:16" x14ac:dyDescent="0.25">
      <c r="A212" s="30">
        <v>24</v>
      </c>
      <c r="B212" s="34" t="s">
        <v>110</v>
      </c>
      <c r="C212" s="13" t="s">
        <v>102</v>
      </c>
      <c r="D212" s="32" t="s">
        <v>0</v>
      </c>
      <c r="E212" s="32">
        <v>1</v>
      </c>
      <c r="F212" s="36">
        <v>2048812</v>
      </c>
      <c r="G212" s="33">
        <v>791977.74789915967</v>
      </c>
      <c r="H212" s="33">
        <v>150475.77210084035</v>
      </c>
      <c r="I212" s="33">
        <v>942453.52</v>
      </c>
      <c r="J212" s="30">
        <v>24</v>
      </c>
      <c r="K212" s="34" t="s">
        <v>110</v>
      </c>
      <c r="L212" s="92">
        <v>942453.52</v>
      </c>
      <c r="M212" s="36">
        <f>+G212*0.35+12500</f>
        <v>289692.21176470589</v>
      </c>
      <c r="N212" s="33">
        <f>+G212*0.25</f>
        <v>197994.43697478992</v>
      </c>
      <c r="O212" s="33">
        <f>+G212*0.05</f>
        <v>39598.887394957987</v>
      </c>
      <c r="P212" s="33">
        <f>+G212-M212-N212-O212</f>
        <v>264692.21176470589</v>
      </c>
    </row>
    <row r="213" spans="1:16" ht="22.5" x14ac:dyDescent="0.25">
      <c r="A213" s="30"/>
      <c r="B213" s="34"/>
      <c r="C213" s="13" t="s">
        <v>103</v>
      </c>
      <c r="D213" s="32"/>
      <c r="E213" s="32"/>
      <c r="F213" s="36"/>
      <c r="G213" s="33"/>
      <c r="H213" s="33"/>
      <c r="I213" s="33"/>
      <c r="J213" s="30"/>
      <c r="K213" s="34"/>
      <c r="L213" s="92"/>
      <c r="M213" s="36"/>
      <c r="N213" s="33"/>
      <c r="O213" s="33"/>
      <c r="P213" s="33"/>
    </row>
    <row r="214" spans="1:16" x14ac:dyDescent="0.25">
      <c r="A214" s="30"/>
      <c r="B214" s="34"/>
      <c r="C214" s="13" t="s">
        <v>104</v>
      </c>
      <c r="D214" s="32"/>
      <c r="E214" s="32"/>
      <c r="F214" s="36"/>
      <c r="G214" s="33"/>
      <c r="H214" s="33"/>
      <c r="I214" s="33"/>
      <c r="J214" s="30"/>
      <c r="K214" s="34"/>
      <c r="L214" s="92"/>
      <c r="M214" s="36"/>
      <c r="N214" s="33"/>
      <c r="O214" s="33"/>
      <c r="P214" s="33"/>
    </row>
    <row r="215" spans="1:16" ht="45" x14ac:dyDescent="0.25">
      <c r="A215" s="30"/>
      <c r="B215" s="34"/>
      <c r="C215" s="13" t="s">
        <v>105</v>
      </c>
      <c r="D215" s="32"/>
      <c r="E215" s="32"/>
      <c r="F215" s="36"/>
      <c r="G215" s="33"/>
      <c r="H215" s="33"/>
      <c r="I215" s="33"/>
      <c r="J215" s="30"/>
      <c r="K215" s="34"/>
      <c r="L215" s="92"/>
      <c r="M215" s="36"/>
      <c r="N215" s="33"/>
      <c r="O215" s="33"/>
      <c r="P215" s="33"/>
    </row>
    <row r="216" spans="1:16" x14ac:dyDescent="0.25">
      <c r="A216" s="30"/>
      <c r="B216" s="34"/>
      <c r="C216" s="13" t="s">
        <v>106</v>
      </c>
      <c r="D216" s="32"/>
      <c r="E216" s="32"/>
      <c r="F216" s="36"/>
      <c r="G216" s="33"/>
      <c r="H216" s="33"/>
      <c r="I216" s="33"/>
      <c r="J216" s="30"/>
      <c r="K216" s="34"/>
      <c r="L216" s="92"/>
      <c r="M216" s="36"/>
      <c r="N216" s="33"/>
      <c r="O216" s="33"/>
      <c r="P216" s="33"/>
    </row>
    <row r="217" spans="1:16" ht="22.5" x14ac:dyDescent="0.25">
      <c r="A217" s="30"/>
      <c r="B217" s="34"/>
      <c r="C217" s="13" t="s">
        <v>107</v>
      </c>
      <c r="D217" s="32"/>
      <c r="E217" s="32"/>
      <c r="F217" s="36"/>
      <c r="G217" s="33"/>
      <c r="H217" s="33"/>
      <c r="I217" s="33"/>
      <c r="J217" s="30"/>
      <c r="K217" s="34"/>
      <c r="L217" s="92"/>
      <c r="M217" s="36"/>
      <c r="N217" s="33"/>
      <c r="O217" s="33"/>
      <c r="P217" s="33"/>
    </row>
    <row r="218" spans="1:16" x14ac:dyDescent="0.25">
      <c r="A218" s="31">
        <v>25</v>
      </c>
      <c r="B218" s="34" t="s">
        <v>111</v>
      </c>
      <c r="C218" s="13" t="s">
        <v>102</v>
      </c>
      <c r="D218" s="32" t="s">
        <v>0</v>
      </c>
      <c r="E218" s="32">
        <v>1</v>
      </c>
      <c r="F218" s="36">
        <v>2384805</v>
      </c>
      <c r="G218" s="33">
        <v>921857.39495798328</v>
      </c>
      <c r="H218" s="33">
        <v>175152.90504201682</v>
      </c>
      <c r="I218" s="33">
        <v>1097010.3</v>
      </c>
      <c r="J218" s="31">
        <v>25</v>
      </c>
      <c r="K218" s="34" t="s">
        <v>111</v>
      </c>
      <c r="L218" s="92">
        <v>1097010.3</v>
      </c>
      <c r="M218" s="36">
        <f>+G218*0.35+12500</f>
        <v>335150.08823529416</v>
      </c>
      <c r="N218" s="33">
        <f>+G218*0.25</f>
        <v>230464.34873949582</v>
      </c>
      <c r="O218" s="33">
        <f>+G218*0.05</f>
        <v>46092.869747899167</v>
      </c>
      <c r="P218" s="33">
        <f>+G218-M218-N218-O218</f>
        <v>310150.08823529416</v>
      </c>
    </row>
    <row r="219" spans="1:16" ht="22.5" x14ac:dyDescent="0.25">
      <c r="A219" s="31"/>
      <c r="B219" s="34"/>
      <c r="C219" s="13" t="s">
        <v>103</v>
      </c>
      <c r="D219" s="32"/>
      <c r="E219" s="32"/>
      <c r="F219" s="36"/>
      <c r="G219" s="33"/>
      <c r="H219" s="33"/>
      <c r="I219" s="33"/>
      <c r="J219" s="31"/>
      <c r="K219" s="34"/>
      <c r="L219" s="92"/>
      <c r="M219" s="36"/>
      <c r="N219" s="33"/>
      <c r="O219" s="33"/>
      <c r="P219" s="33"/>
    </row>
    <row r="220" spans="1:16" x14ac:dyDescent="0.25">
      <c r="A220" s="31"/>
      <c r="B220" s="34"/>
      <c r="C220" s="13" t="s">
        <v>104</v>
      </c>
      <c r="D220" s="32"/>
      <c r="E220" s="32"/>
      <c r="F220" s="36"/>
      <c r="G220" s="33"/>
      <c r="H220" s="33"/>
      <c r="I220" s="33"/>
      <c r="J220" s="31"/>
      <c r="K220" s="34"/>
      <c r="L220" s="92"/>
      <c r="M220" s="36"/>
      <c r="N220" s="33"/>
      <c r="O220" s="33"/>
      <c r="P220" s="33"/>
    </row>
    <row r="221" spans="1:16" ht="45" x14ac:dyDescent="0.25">
      <c r="A221" s="31"/>
      <c r="B221" s="34"/>
      <c r="C221" s="13" t="s">
        <v>105</v>
      </c>
      <c r="D221" s="32"/>
      <c r="E221" s="32"/>
      <c r="F221" s="36"/>
      <c r="G221" s="33"/>
      <c r="H221" s="33"/>
      <c r="I221" s="33"/>
      <c r="J221" s="31"/>
      <c r="K221" s="34"/>
      <c r="L221" s="92"/>
      <c r="M221" s="36"/>
      <c r="N221" s="33"/>
      <c r="O221" s="33"/>
      <c r="P221" s="33"/>
    </row>
    <row r="222" spans="1:16" x14ac:dyDescent="0.25">
      <c r="A222" s="31"/>
      <c r="B222" s="34"/>
      <c r="C222" s="13" t="s">
        <v>106</v>
      </c>
      <c r="D222" s="32"/>
      <c r="E222" s="32"/>
      <c r="F222" s="36"/>
      <c r="G222" s="33"/>
      <c r="H222" s="33"/>
      <c r="I222" s="33"/>
      <c r="J222" s="31"/>
      <c r="K222" s="34"/>
      <c r="L222" s="92"/>
      <c r="M222" s="36"/>
      <c r="N222" s="33"/>
      <c r="O222" s="33"/>
      <c r="P222" s="33"/>
    </row>
    <row r="223" spans="1:16" ht="22.5" x14ac:dyDescent="0.25">
      <c r="A223" s="31"/>
      <c r="B223" s="34"/>
      <c r="C223" s="13" t="s">
        <v>107</v>
      </c>
      <c r="D223" s="32"/>
      <c r="E223" s="32"/>
      <c r="F223" s="36"/>
      <c r="G223" s="33"/>
      <c r="H223" s="33"/>
      <c r="I223" s="33"/>
      <c r="J223" s="31"/>
      <c r="K223" s="34"/>
      <c r="L223" s="92"/>
      <c r="M223" s="36"/>
      <c r="N223" s="33"/>
      <c r="O223" s="33"/>
      <c r="P223" s="33"/>
    </row>
    <row r="224" spans="1:16" x14ac:dyDescent="0.25">
      <c r="A224" s="31">
        <v>26</v>
      </c>
      <c r="B224" s="34" t="s">
        <v>6</v>
      </c>
      <c r="C224" s="13" t="s">
        <v>102</v>
      </c>
      <c r="D224" s="32" t="s">
        <v>0</v>
      </c>
      <c r="E224" s="32">
        <v>1</v>
      </c>
      <c r="F224" s="36">
        <v>2384805</v>
      </c>
      <c r="G224" s="33">
        <v>921857.39495798328</v>
      </c>
      <c r="H224" s="33">
        <v>175152.90504201682</v>
      </c>
      <c r="I224" s="33">
        <v>1097010.3</v>
      </c>
      <c r="J224" s="31">
        <v>26</v>
      </c>
      <c r="K224" s="34" t="s">
        <v>6</v>
      </c>
      <c r="L224" s="92">
        <v>1097010.3</v>
      </c>
      <c r="M224" s="36">
        <f>+G224*0.35+12500</f>
        <v>335150.08823529416</v>
      </c>
      <c r="N224" s="33">
        <f>+G224*0.25</f>
        <v>230464.34873949582</v>
      </c>
      <c r="O224" s="33">
        <f>+G224*0.05</f>
        <v>46092.869747899167</v>
      </c>
      <c r="P224" s="33">
        <f>+G224-M224-N224-O224</f>
        <v>310150.08823529416</v>
      </c>
    </row>
    <row r="225" spans="1:16" ht="22.5" x14ac:dyDescent="0.25">
      <c r="A225" s="31"/>
      <c r="B225" s="34"/>
      <c r="C225" s="13" t="s">
        <v>103</v>
      </c>
      <c r="D225" s="32"/>
      <c r="E225" s="32"/>
      <c r="F225" s="36"/>
      <c r="G225" s="33"/>
      <c r="H225" s="33"/>
      <c r="I225" s="33"/>
      <c r="J225" s="31"/>
      <c r="K225" s="34"/>
      <c r="L225" s="92"/>
      <c r="M225" s="36"/>
      <c r="N225" s="33"/>
      <c r="O225" s="33"/>
      <c r="P225" s="33"/>
    </row>
    <row r="226" spans="1:16" x14ac:dyDescent="0.25">
      <c r="A226" s="31"/>
      <c r="B226" s="34"/>
      <c r="C226" s="13" t="s">
        <v>104</v>
      </c>
      <c r="D226" s="32"/>
      <c r="E226" s="32"/>
      <c r="F226" s="36"/>
      <c r="G226" s="33"/>
      <c r="H226" s="33"/>
      <c r="I226" s="33"/>
      <c r="J226" s="31"/>
      <c r="K226" s="34"/>
      <c r="L226" s="92"/>
      <c r="M226" s="36"/>
      <c r="N226" s="33"/>
      <c r="O226" s="33"/>
      <c r="P226" s="33"/>
    </row>
    <row r="227" spans="1:16" ht="45" x14ac:dyDescent="0.25">
      <c r="A227" s="31"/>
      <c r="B227" s="34"/>
      <c r="C227" s="13" t="s">
        <v>105</v>
      </c>
      <c r="D227" s="32"/>
      <c r="E227" s="32"/>
      <c r="F227" s="36"/>
      <c r="G227" s="33"/>
      <c r="H227" s="33"/>
      <c r="I227" s="33"/>
      <c r="J227" s="31"/>
      <c r="K227" s="34"/>
      <c r="L227" s="92"/>
      <c r="M227" s="36"/>
      <c r="N227" s="33"/>
      <c r="O227" s="33"/>
      <c r="P227" s="33"/>
    </row>
    <row r="228" spans="1:16" x14ac:dyDescent="0.25">
      <c r="A228" s="31"/>
      <c r="B228" s="34"/>
      <c r="C228" s="13" t="s">
        <v>106</v>
      </c>
      <c r="D228" s="32"/>
      <c r="E228" s="32"/>
      <c r="F228" s="36"/>
      <c r="G228" s="33"/>
      <c r="H228" s="33"/>
      <c r="I228" s="33"/>
      <c r="J228" s="31"/>
      <c r="K228" s="34"/>
      <c r="L228" s="92"/>
      <c r="M228" s="36"/>
      <c r="N228" s="33"/>
      <c r="O228" s="33"/>
      <c r="P228" s="33"/>
    </row>
    <row r="229" spans="1:16" ht="22.5" x14ac:dyDescent="0.25">
      <c r="A229" s="31"/>
      <c r="B229" s="34"/>
      <c r="C229" s="13" t="s">
        <v>107</v>
      </c>
      <c r="D229" s="32"/>
      <c r="E229" s="32"/>
      <c r="F229" s="36"/>
      <c r="G229" s="33"/>
      <c r="H229" s="33"/>
      <c r="I229" s="33"/>
      <c r="J229" s="31"/>
      <c r="K229" s="34"/>
      <c r="L229" s="92"/>
      <c r="M229" s="36"/>
      <c r="N229" s="33"/>
      <c r="O229" s="33"/>
      <c r="P229" s="33"/>
    </row>
    <row r="230" spans="1:16" x14ac:dyDescent="0.25">
      <c r="A230" s="31">
        <v>27</v>
      </c>
      <c r="B230" s="34" t="s">
        <v>112</v>
      </c>
      <c r="C230" s="13" t="s">
        <v>102</v>
      </c>
      <c r="D230" s="32" t="s">
        <v>0</v>
      </c>
      <c r="E230" s="32">
        <v>1</v>
      </c>
      <c r="F230" s="36">
        <v>2407255</v>
      </c>
      <c r="G230" s="33">
        <v>930535.54621848743</v>
      </c>
      <c r="H230" s="33">
        <v>176801.75378151261</v>
      </c>
      <c r="I230" s="33">
        <v>1107337.3</v>
      </c>
      <c r="J230" s="31">
        <v>27</v>
      </c>
      <c r="K230" s="34" t="s">
        <v>112</v>
      </c>
      <c r="L230" s="92">
        <v>1107337.3</v>
      </c>
      <c r="M230" s="36">
        <f>+G230*0.35+12500</f>
        <v>338187.4411764706</v>
      </c>
      <c r="N230" s="33">
        <f>+G230*0.25</f>
        <v>232633.88655462186</v>
      </c>
      <c r="O230" s="33">
        <f>+G230*0.05</f>
        <v>46526.777310924372</v>
      </c>
      <c r="P230" s="33">
        <f>+G230-M230-N230-O230</f>
        <v>313187.4411764706</v>
      </c>
    </row>
    <row r="231" spans="1:16" ht="22.5" x14ac:dyDescent="0.25">
      <c r="A231" s="31"/>
      <c r="B231" s="34"/>
      <c r="C231" s="13" t="s">
        <v>103</v>
      </c>
      <c r="D231" s="32"/>
      <c r="E231" s="32"/>
      <c r="F231" s="36"/>
      <c r="G231" s="33"/>
      <c r="H231" s="33"/>
      <c r="I231" s="33"/>
      <c r="J231" s="31"/>
      <c r="K231" s="34"/>
      <c r="L231" s="92"/>
      <c r="M231" s="36"/>
      <c r="N231" s="33"/>
      <c r="O231" s="33"/>
      <c r="P231" s="33"/>
    </row>
    <row r="232" spans="1:16" x14ac:dyDescent="0.25">
      <c r="A232" s="31"/>
      <c r="B232" s="34"/>
      <c r="C232" s="13" t="s">
        <v>104</v>
      </c>
      <c r="D232" s="32"/>
      <c r="E232" s="32"/>
      <c r="F232" s="36"/>
      <c r="G232" s="33"/>
      <c r="H232" s="33"/>
      <c r="I232" s="33"/>
      <c r="J232" s="31"/>
      <c r="K232" s="34"/>
      <c r="L232" s="92"/>
      <c r="M232" s="36"/>
      <c r="N232" s="33"/>
      <c r="O232" s="33"/>
      <c r="P232" s="33"/>
    </row>
    <row r="233" spans="1:16" ht="45" x14ac:dyDescent="0.25">
      <c r="A233" s="31"/>
      <c r="B233" s="34"/>
      <c r="C233" s="13" t="s">
        <v>105</v>
      </c>
      <c r="D233" s="32"/>
      <c r="E233" s="32"/>
      <c r="F233" s="36"/>
      <c r="G233" s="33"/>
      <c r="H233" s="33"/>
      <c r="I233" s="33"/>
      <c r="J233" s="31"/>
      <c r="K233" s="34"/>
      <c r="L233" s="92"/>
      <c r="M233" s="36"/>
      <c r="N233" s="33"/>
      <c r="O233" s="33"/>
      <c r="P233" s="33"/>
    </row>
    <row r="234" spans="1:16" x14ac:dyDescent="0.25">
      <c r="A234" s="31"/>
      <c r="B234" s="34"/>
      <c r="C234" s="13" t="s">
        <v>106</v>
      </c>
      <c r="D234" s="32"/>
      <c r="E234" s="32"/>
      <c r="F234" s="36"/>
      <c r="G234" s="33"/>
      <c r="H234" s="33"/>
      <c r="I234" s="33"/>
      <c r="J234" s="31"/>
      <c r="K234" s="34"/>
      <c r="L234" s="92"/>
      <c r="M234" s="36"/>
      <c r="N234" s="33"/>
      <c r="O234" s="33"/>
      <c r="P234" s="33"/>
    </row>
    <row r="235" spans="1:16" ht="22.5" x14ac:dyDescent="0.25">
      <c r="A235" s="31"/>
      <c r="B235" s="34"/>
      <c r="C235" s="13" t="s">
        <v>107</v>
      </c>
      <c r="D235" s="32"/>
      <c r="E235" s="32"/>
      <c r="F235" s="36"/>
      <c r="G235" s="33"/>
      <c r="H235" s="33"/>
      <c r="I235" s="33"/>
      <c r="J235" s="31"/>
      <c r="K235" s="34"/>
      <c r="L235" s="92"/>
      <c r="M235" s="36"/>
      <c r="N235" s="33"/>
      <c r="O235" s="33"/>
      <c r="P235" s="33"/>
    </row>
    <row r="236" spans="1:16" x14ac:dyDescent="0.25">
      <c r="A236" s="31">
        <v>28</v>
      </c>
      <c r="B236" s="34" t="s">
        <v>12</v>
      </c>
      <c r="C236" s="13" t="s">
        <v>102</v>
      </c>
      <c r="D236" s="32" t="s">
        <v>0</v>
      </c>
      <c r="E236" s="32">
        <v>1</v>
      </c>
      <c r="F236" s="36">
        <v>2339906</v>
      </c>
      <c r="G236" s="33">
        <v>904501.47899159673</v>
      </c>
      <c r="H236" s="33">
        <v>171855.28100840337</v>
      </c>
      <c r="I236" s="33">
        <v>1076356.76</v>
      </c>
      <c r="J236" s="31">
        <v>28</v>
      </c>
      <c r="K236" s="34" t="s">
        <v>12</v>
      </c>
      <c r="L236" s="92">
        <v>1076356.76</v>
      </c>
      <c r="M236" s="36">
        <f>+G236*0.35+12500</f>
        <v>329075.51764705882</v>
      </c>
      <c r="N236" s="33">
        <f>+G236*0.25</f>
        <v>226125.36974789918</v>
      </c>
      <c r="O236" s="33">
        <f>+G236*0.05</f>
        <v>45225.073949579841</v>
      </c>
      <c r="P236" s="33">
        <f>+G236-M236-N236-O236</f>
        <v>304075.51764705888</v>
      </c>
    </row>
    <row r="237" spans="1:16" ht="22.5" x14ac:dyDescent="0.25">
      <c r="A237" s="31"/>
      <c r="B237" s="34"/>
      <c r="C237" s="13" t="s">
        <v>103</v>
      </c>
      <c r="D237" s="32"/>
      <c r="E237" s="32"/>
      <c r="F237" s="36"/>
      <c r="G237" s="33"/>
      <c r="H237" s="33"/>
      <c r="I237" s="33"/>
      <c r="J237" s="31"/>
      <c r="K237" s="34"/>
      <c r="L237" s="92"/>
      <c r="M237" s="36"/>
      <c r="N237" s="33"/>
      <c r="O237" s="33"/>
      <c r="P237" s="33"/>
    </row>
    <row r="238" spans="1:16" x14ac:dyDescent="0.25">
      <c r="A238" s="31"/>
      <c r="B238" s="34"/>
      <c r="C238" s="13" t="s">
        <v>104</v>
      </c>
      <c r="D238" s="32"/>
      <c r="E238" s="32"/>
      <c r="F238" s="36"/>
      <c r="G238" s="33"/>
      <c r="H238" s="33"/>
      <c r="I238" s="33"/>
      <c r="J238" s="31"/>
      <c r="K238" s="34"/>
      <c r="L238" s="92"/>
      <c r="M238" s="36"/>
      <c r="N238" s="33"/>
      <c r="O238" s="33"/>
      <c r="P238" s="33"/>
    </row>
    <row r="239" spans="1:16" ht="45" x14ac:dyDescent="0.25">
      <c r="A239" s="31"/>
      <c r="B239" s="34"/>
      <c r="C239" s="13" t="s">
        <v>105</v>
      </c>
      <c r="D239" s="32"/>
      <c r="E239" s="32"/>
      <c r="F239" s="36"/>
      <c r="G239" s="33"/>
      <c r="H239" s="33"/>
      <c r="I239" s="33"/>
      <c r="J239" s="31"/>
      <c r="K239" s="34"/>
      <c r="L239" s="92"/>
      <c r="M239" s="36"/>
      <c r="N239" s="33"/>
      <c r="O239" s="33"/>
      <c r="P239" s="33"/>
    </row>
    <row r="240" spans="1:16" x14ac:dyDescent="0.25">
      <c r="A240" s="31"/>
      <c r="B240" s="34"/>
      <c r="C240" s="13" t="s">
        <v>106</v>
      </c>
      <c r="D240" s="32"/>
      <c r="E240" s="32"/>
      <c r="F240" s="36"/>
      <c r="G240" s="33"/>
      <c r="H240" s="33"/>
      <c r="I240" s="33"/>
      <c r="J240" s="31"/>
      <c r="K240" s="34"/>
      <c r="L240" s="92"/>
      <c r="M240" s="36"/>
      <c r="N240" s="33"/>
      <c r="O240" s="33"/>
      <c r="P240" s="33"/>
    </row>
    <row r="241" spans="1:16" x14ac:dyDescent="0.25">
      <c r="A241" s="31"/>
      <c r="B241" s="34"/>
      <c r="C241" s="13" t="s">
        <v>113</v>
      </c>
      <c r="D241" s="32"/>
      <c r="E241" s="32"/>
      <c r="F241" s="36"/>
      <c r="G241" s="33"/>
      <c r="H241" s="33"/>
      <c r="I241" s="33"/>
      <c r="J241" s="31"/>
      <c r="K241" s="34"/>
      <c r="L241" s="92"/>
      <c r="M241" s="36"/>
      <c r="N241" s="33"/>
      <c r="O241" s="33"/>
      <c r="P241" s="33"/>
    </row>
    <row r="242" spans="1:16" x14ac:dyDescent="0.25">
      <c r="A242" s="30">
        <v>29</v>
      </c>
      <c r="B242" s="34" t="s">
        <v>13</v>
      </c>
      <c r="C242" s="13" t="s">
        <v>102</v>
      </c>
      <c r="D242" s="32" t="s">
        <v>0</v>
      </c>
      <c r="E242" s="32">
        <v>1</v>
      </c>
      <c r="F242" s="36">
        <v>2384805</v>
      </c>
      <c r="G242" s="33">
        <v>921857.39495798328</v>
      </c>
      <c r="H242" s="33">
        <v>175152.90504201682</v>
      </c>
      <c r="I242" s="33">
        <v>1097010.3</v>
      </c>
      <c r="J242" s="30">
        <v>29</v>
      </c>
      <c r="K242" s="34" t="s">
        <v>13</v>
      </c>
      <c r="L242" s="92">
        <v>1097010.3</v>
      </c>
      <c r="M242" s="36">
        <f>+G242*0.35+12500</f>
        <v>335150.08823529416</v>
      </c>
      <c r="N242" s="33">
        <f>+G242*0.25</f>
        <v>230464.34873949582</v>
      </c>
      <c r="O242" s="33">
        <f>+G242*0.05</f>
        <v>46092.869747899167</v>
      </c>
      <c r="P242" s="33">
        <f>+G242-M242-N242-O242</f>
        <v>310150.08823529416</v>
      </c>
    </row>
    <row r="243" spans="1:16" ht="22.5" x14ac:dyDescent="0.25">
      <c r="A243" s="30"/>
      <c r="B243" s="34"/>
      <c r="C243" s="13" t="s">
        <v>103</v>
      </c>
      <c r="D243" s="32"/>
      <c r="E243" s="32"/>
      <c r="F243" s="36"/>
      <c r="G243" s="33"/>
      <c r="H243" s="33"/>
      <c r="I243" s="33"/>
      <c r="J243" s="30"/>
      <c r="K243" s="34"/>
      <c r="L243" s="92"/>
      <c r="M243" s="36"/>
      <c r="N243" s="33"/>
      <c r="O243" s="33"/>
      <c r="P243" s="33"/>
    </row>
    <row r="244" spans="1:16" x14ac:dyDescent="0.25">
      <c r="A244" s="30"/>
      <c r="B244" s="34"/>
      <c r="C244" s="13" t="s">
        <v>104</v>
      </c>
      <c r="D244" s="32"/>
      <c r="E244" s="32"/>
      <c r="F244" s="36"/>
      <c r="G244" s="33"/>
      <c r="H244" s="33"/>
      <c r="I244" s="33"/>
      <c r="J244" s="30"/>
      <c r="K244" s="34"/>
      <c r="L244" s="92"/>
      <c r="M244" s="36"/>
      <c r="N244" s="33"/>
      <c r="O244" s="33"/>
      <c r="P244" s="33"/>
    </row>
    <row r="245" spans="1:16" ht="45" x14ac:dyDescent="0.25">
      <c r="A245" s="30"/>
      <c r="B245" s="34"/>
      <c r="C245" s="13" t="s">
        <v>105</v>
      </c>
      <c r="D245" s="32"/>
      <c r="E245" s="32"/>
      <c r="F245" s="36"/>
      <c r="G245" s="33"/>
      <c r="H245" s="33"/>
      <c r="I245" s="33"/>
      <c r="J245" s="30"/>
      <c r="K245" s="34"/>
      <c r="L245" s="92"/>
      <c r="M245" s="36"/>
      <c r="N245" s="33"/>
      <c r="O245" s="33"/>
      <c r="P245" s="33"/>
    </row>
    <row r="246" spans="1:16" x14ac:dyDescent="0.25">
      <c r="A246" s="30"/>
      <c r="B246" s="34"/>
      <c r="C246" s="13" t="s">
        <v>106</v>
      </c>
      <c r="D246" s="32"/>
      <c r="E246" s="32"/>
      <c r="F246" s="36"/>
      <c r="G246" s="33"/>
      <c r="H246" s="33"/>
      <c r="I246" s="33"/>
      <c r="J246" s="30"/>
      <c r="K246" s="34"/>
      <c r="L246" s="92"/>
      <c r="M246" s="36"/>
      <c r="N246" s="33"/>
      <c r="O246" s="33"/>
      <c r="P246" s="33"/>
    </row>
    <row r="247" spans="1:16" x14ac:dyDescent="0.25">
      <c r="A247" s="30"/>
      <c r="B247" s="34"/>
      <c r="C247" s="13" t="s">
        <v>113</v>
      </c>
      <c r="D247" s="32"/>
      <c r="E247" s="32"/>
      <c r="F247" s="36"/>
      <c r="G247" s="33"/>
      <c r="H247" s="33"/>
      <c r="I247" s="33"/>
      <c r="J247" s="30"/>
      <c r="K247" s="34"/>
      <c r="L247" s="92"/>
      <c r="M247" s="36"/>
      <c r="N247" s="33"/>
      <c r="O247" s="33"/>
      <c r="P247" s="33"/>
    </row>
    <row r="248" spans="1:16" x14ac:dyDescent="0.25">
      <c r="A248" s="30">
        <v>30</v>
      </c>
      <c r="B248" s="34" t="s">
        <v>114</v>
      </c>
      <c r="C248" s="13" t="s">
        <v>102</v>
      </c>
      <c r="D248" s="32" t="s">
        <v>0</v>
      </c>
      <c r="E248" s="32">
        <v>1</v>
      </c>
      <c r="F248" s="36">
        <v>2384805</v>
      </c>
      <c r="G248" s="33">
        <v>921857.39495798328</v>
      </c>
      <c r="H248" s="33">
        <v>175152.90504201682</v>
      </c>
      <c r="I248" s="33">
        <v>1097010.3</v>
      </c>
      <c r="J248" s="30">
        <v>30</v>
      </c>
      <c r="K248" s="34" t="s">
        <v>114</v>
      </c>
      <c r="L248" s="92">
        <v>1097010.3</v>
      </c>
      <c r="M248" s="36">
        <f>+G248*0.35+12500</f>
        <v>335150.08823529416</v>
      </c>
      <c r="N248" s="33">
        <f>+G248*0.25</f>
        <v>230464.34873949582</v>
      </c>
      <c r="O248" s="33">
        <f>+G248*0.05</f>
        <v>46092.869747899167</v>
      </c>
      <c r="P248" s="33">
        <f>+G248-M248-N248-O248</f>
        <v>310150.08823529416</v>
      </c>
    </row>
    <row r="249" spans="1:16" ht="22.5" x14ac:dyDescent="0.25">
      <c r="A249" s="30"/>
      <c r="B249" s="34"/>
      <c r="C249" s="13" t="s">
        <v>103</v>
      </c>
      <c r="D249" s="32"/>
      <c r="E249" s="32"/>
      <c r="F249" s="36"/>
      <c r="G249" s="33"/>
      <c r="H249" s="33"/>
      <c r="I249" s="33"/>
      <c r="J249" s="30"/>
      <c r="K249" s="34"/>
      <c r="L249" s="92"/>
      <c r="M249" s="36"/>
      <c r="N249" s="33"/>
      <c r="O249" s="33"/>
      <c r="P249" s="33"/>
    </row>
    <row r="250" spans="1:16" x14ac:dyDescent="0.25">
      <c r="A250" s="30"/>
      <c r="B250" s="34"/>
      <c r="C250" s="13" t="s">
        <v>104</v>
      </c>
      <c r="D250" s="32"/>
      <c r="E250" s="32"/>
      <c r="F250" s="36"/>
      <c r="G250" s="33"/>
      <c r="H250" s="33"/>
      <c r="I250" s="33"/>
      <c r="J250" s="30"/>
      <c r="K250" s="34"/>
      <c r="L250" s="92"/>
      <c r="M250" s="36"/>
      <c r="N250" s="33"/>
      <c r="O250" s="33"/>
      <c r="P250" s="33"/>
    </row>
    <row r="251" spans="1:16" ht="45" x14ac:dyDescent="0.25">
      <c r="A251" s="30"/>
      <c r="B251" s="34"/>
      <c r="C251" s="13" t="s">
        <v>105</v>
      </c>
      <c r="D251" s="32"/>
      <c r="E251" s="32"/>
      <c r="F251" s="36"/>
      <c r="G251" s="33"/>
      <c r="H251" s="33"/>
      <c r="I251" s="33"/>
      <c r="J251" s="30"/>
      <c r="K251" s="34"/>
      <c r="L251" s="92"/>
      <c r="M251" s="36"/>
      <c r="N251" s="33"/>
      <c r="O251" s="33"/>
      <c r="P251" s="33"/>
    </row>
    <row r="252" spans="1:16" x14ac:dyDescent="0.25">
      <c r="A252" s="30"/>
      <c r="B252" s="34"/>
      <c r="C252" s="13" t="s">
        <v>106</v>
      </c>
      <c r="D252" s="32"/>
      <c r="E252" s="32"/>
      <c r="F252" s="36"/>
      <c r="G252" s="33"/>
      <c r="H252" s="33"/>
      <c r="I252" s="33"/>
      <c r="J252" s="30"/>
      <c r="K252" s="34"/>
      <c r="L252" s="92"/>
      <c r="M252" s="36"/>
      <c r="N252" s="33"/>
      <c r="O252" s="33"/>
      <c r="P252" s="33"/>
    </row>
    <row r="253" spans="1:16" x14ac:dyDescent="0.25">
      <c r="A253" s="30"/>
      <c r="B253" s="34"/>
      <c r="C253" s="13" t="s">
        <v>113</v>
      </c>
      <c r="D253" s="32"/>
      <c r="E253" s="32"/>
      <c r="F253" s="36"/>
      <c r="G253" s="33"/>
      <c r="H253" s="33"/>
      <c r="I253" s="33"/>
      <c r="J253" s="30"/>
      <c r="K253" s="34"/>
      <c r="L253" s="92"/>
      <c r="M253" s="36"/>
      <c r="N253" s="33"/>
      <c r="O253" s="33"/>
      <c r="P253" s="33"/>
    </row>
    <row r="254" spans="1:16" x14ac:dyDescent="0.25">
      <c r="A254" s="30">
        <v>31</v>
      </c>
      <c r="B254" s="34" t="s">
        <v>14</v>
      </c>
      <c r="C254" s="13" t="s">
        <v>102</v>
      </c>
      <c r="D254" s="32" t="s">
        <v>0</v>
      </c>
      <c r="E254" s="32">
        <v>1</v>
      </c>
      <c r="F254" s="36">
        <v>2272559</v>
      </c>
      <c r="G254" s="33">
        <v>878468.18487394962</v>
      </c>
      <c r="H254" s="33">
        <v>166908.95512605042</v>
      </c>
      <c r="I254" s="33">
        <v>1045377.14</v>
      </c>
      <c r="J254" s="30">
        <v>31</v>
      </c>
      <c r="K254" s="34" t="s">
        <v>14</v>
      </c>
      <c r="L254" s="92">
        <v>1045377.14</v>
      </c>
      <c r="M254" s="36">
        <f>+G254*0.35+12500</f>
        <v>319963.86470588233</v>
      </c>
      <c r="N254" s="33">
        <f>+G254*0.25</f>
        <v>219617.0462184874</v>
      </c>
      <c r="O254" s="33">
        <f>+G254*0.05</f>
        <v>43923.409243697482</v>
      </c>
      <c r="P254" s="33">
        <f>+G254-M254-N254-O254</f>
        <v>294963.86470588233</v>
      </c>
    </row>
    <row r="255" spans="1:16" ht="22.5" x14ac:dyDescent="0.25">
      <c r="A255" s="30"/>
      <c r="B255" s="34"/>
      <c r="C255" s="13" t="s">
        <v>103</v>
      </c>
      <c r="D255" s="32"/>
      <c r="E255" s="32"/>
      <c r="F255" s="36"/>
      <c r="G255" s="33"/>
      <c r="H255" s="33"/>
      <c r="I255" s="33"/>
      <c r="J255" s="30"/>
      <c r="K255" s="34"/>
      <c r="L255" s="92"/>
      <c r="M255" s="36"/>
      <c r="N255" s="33"/>
      <c r="O255" s="33"/>
      <c r="P255" s="33"/>
    </row>
    <row r="256" spans="1:16" x14ac:dyDescent="0.25">
      <c r="A256" s="30"/>
      <c r="B256" s="34"/>
      <c r="C256" s="13" t="s">
        <v>104</v>
      </c>
      <c r="D256" s="32"/>
      <c r="E256" s="32"/>
      <c r="F256" s="36"/>
      <c r="G256" s="33"/>
      <c r="H256" s="33"/>
      <c r="I256" s="33"/>
      <c r="J256" s="30"/>
      <c r="K256" s="34"/>
      <c r="L256" s="92"/>
      <c r="M256" s="36"/>
      <c r="N256" s="33"/>
      <c r="O256" s="33"/>
      <c r="P256" s="33"/>
    </row>
    <row r="257" spans="1:16" ht="45" x14ac:dyDescent="0.25">
      <c r="A257" s="30"/>
      <c r="B257" s="34"/>
      <c r="C257" s="13" t="s">
        <v>105</v>
      </c>
      <c r="D257" s="32"/>
      <c r="E257" s="32"/>
      <c r="F257" s="36"/>
      <c r="G257" s="33"/>
      <c r="H257" s="33"/>
      <c r="I257" s="33"/>
      <c r="J257" s="30"/>
      <c r="K257" s="34"/>
      <c r="L257" s="92"/>
      <c r="M257" s="36"/>
      <c r="N257" s="33"/>
      <c r="O257" s="33"/>
      <c r="P257" s="33"/>
    </row>
    <row r="258" spans="1:16" x14ac:dyDescent="0.25">
      <c r="A258" s="30"/>
      <c r="B258" s="34"/>
      <c r="C258" s="13" t="s">
        <v>106</v>
      </c>
      <c r="D258" s="32"/>
      <c r="E258" s="32"/>
      <c r="F258" s="36"/>
      <c r="G258" s="33"/>
      <c r="H258" s="33"/>
      <c r="I258" s="33"/>
      <c r="J258" s="30"/>
      <c r="K258" s="34"/>
      <c r="L258" s="92"/>
      <c r="M258" s="36"/>
      <c r="N258" s="33"/>
      <c r="O258" s="33"/>
      <c r="P258" s="33"/>
    </row>
    <row r="259" spans="1:16" x14ac:dyDescent="0.25">
      <c r="A259" s="30"/>
      <c r="B259" s="34"/>
      <c r="C259" s="13" t="s">
        <v>113</v>
      </c>
      <c r="D259" s="32"/>
      <c r="E259" s="32"/>
      <c r="F259" s="36"/>
      <c r="G259" s="33"/>
      <c r="H259" s="33"/>
      <c r="I259" s="33"/>
      <c r="J259" s="30"/>
      <c r="K259" s="34"/>
      <c r="L259" s="92"/>
      <c r="M259" s="36"/>
      <c r="N259" s="33"/>
      <c r="O259" s="33"/>
      <c r="P259" s="33"/>
    </row>
    <row r="260" spans="1:16" ht="22.5" customHeight="1" x14ac:dyDescent="0.25">
      <c r="A260" s="142" t="s">
        <v>151</v>
      </c>
      <c r="B260" s="143"/>
      <c r="C260" s="143"/>
      <c r="D260" s="143"/>
      <c r="E260" s="143"/>
      <c r="F260" s="143"/>
      <c r="G260" s="143"/>
      <c r="H260" s="143"/>
      <c r="I260" s="143"/>
      <c r="J260" s="39" t="s">
        <v>151</v>
      </c>
      <c r="K260" s="40"/>
      <c r="L260" s="40"/>
      <c r="M260" s="40"/>
      <c r="N260" s="40"/>
      <c r="O260" s="40"/>
      <c r="P260" s="40"/>
    </row>
    <row r="261" spans="1:16" x14ac:dyDescent="0.25">
      <c r="A261" s="30">
        <v>32</v>
      </c>
      <c r="B261" s="37" t="s">
        <v>115</v>
      </c>
      <c r="C261" s="16" t="s">
        <v>102</v>
      </c>
      <c r="D261" s="32" t="s">
        <v>0</v>
      </c>
      <c r="E261" s="32">
        <v>1</v>
      </c>
      <c r="F261" s="36">
        <v>495072</v>
      </c>
      <c r="G261" s="33">
        <v>208013.44537815126</v>
      </c>
      <c r="H261" s="33">
        <v>39522.554621848736</v>
      </c>
      <c r="I261" s="33">
        <v>247536</v>
      </c>
      <c r="J261" s="30">
        <v>32</v>
      </c>
      <c r="K261" s="37" t="s">
        <v>115</v>
      </c>
      <c r="L261" s="92">
        <v>247536</v>
      </c>
      <c r="M261" s="36">
        <f>+G261*0.35+6250</f>
        <v>79054.705882352937</v>
      </c>
      <c r="N261" s="33">
        <f>+G261*0.25</f>
        <v>52003.361344537814</v>
      </c>
      <c r="O261" s="33">
        <f>+G261*0.05</f>
        <v>10400.672268907563</v>
      </c>
      <c r="P261" s="33">
        <f>+G261-M261-N261-O261</f>
        <v>66554.705882352937</v>
      </c>
    </row>
    <row r="262" spans="1:16" x14ac:dyDescent="0.25">
      <c r="A262" s="30"/>
      <c r="B262" s="37"/>
      <c r="C262" s="16" t="s">
        <v>116</v>
      </c>
      <c r="D262" s="32"/>
      <c r="E262" s="32"/>
      <c r="F262" s="36"/>
      <c r="G262" s="33"/>
      <c r="H262" s="33"/>
      <c r="I262" s="33"/>
      <c r="J262" s="30"/>
      <c r="K262" s="37"/>
      <c r="L262" s="92"/>
      <c r="M262" s="36"/>
      <c r="N262" s="33"/>
      <c r="O262" s="33"/>
      <c r="P262" s="33"/>
    </row>
    <row r="263" spans="1:16" x14ac:dyDescent="0.25">
      <c r="A263" s="30"/>
      <c r="B263" s="37"/>
      <c r="C263" s="13" t="s">
        <v>117</v>
      </c>
      <c r="D263" s="32"/>
      <c r="E263" s="32"/>
      <c r="F263" s="36"/>
      <c r="G263" s="33"/>
      <c r="H263" s="33"/>
      <c r="I263" s="33"/>
      <c r="J263" s="30"/>
      <c r="K263" s="37"/>
      <c r="L263" s="92"/>
      <c r="M263" s="36"/>
      <c r="N263" s="33"/>
      <c r="O263" s="33"/>
      <c r="P263" s="33"/>
    </row>
    <row r="264" spans="1:16" x14ac:dyDescent="0.25">
      <c r="A264" s="30"/>
      <c r="B264" s="37"/>
      <c r="C264" s="13" t="s">
        <v>118</v>
      </c>
      <c r="D264" s="32"/>
      <c r="E264" s="32"/>
      <c r="F264" s="36"/>
      <c r="G264" s="33"/>
      <c r="H264" s="33"/>
      <c r="I264" s="33"/>
      <c r="J264" s="30"/>
      <c r="K264" s="37"/>
      <c r="L264" s="92"/>
      <c r="M264" s="36"/>
      <c r="N264" s="33"/>
      <c r="O264" s="33"/>
      <c r="P264" s="33"/>
    </row>
    <row r="265" spans="1:16" x14ac:dyDescent="0.25">
      <c r="A265" s="30"/>
      <c r="B265" s="37"/>
      <c r="C265" s="13" t="s">
        <v>119</v>
      </c>
      <c r="D265" s="32"/>
      <c r="E265" s="32"/>
      <c r="F265" s="36"/>
      <c r="G265" s="33"/>
      <c r="H265" s="33"/>
      <c r="I265" s="33"/>
      <c r="J265" s="30"/>
      <c r="K265" s="37"/>
      <c r="L265" s="92"/>
      <c r="M265" s="36"/>
      <c r="N265" s="33"/>
      <c r="O265" s="33"/>
      <c r="P265" s="33"/>
    </row>
    <row r="266" spans="1:16" x14ac:dyDescent="0.25">
      <c r="A266" s="30"/>
      <c r="B266" s="37"/>
      <c r="C266" s="13" t="s">
        <v>120</v>
      </c>
      <c r="D266" s="32"/>
      <c r="E266" s="32"/>
      <c r="F266" s="36"/>
      <c r="G266" s="33"/>
      <c r="H266" s="33"/>
      <c r="I266" s="33"/>
      <c r="J266" s="30"/>
      <c r="K266" s="37"/>
      <c r="L266" s="92"/>
      <c r="M266" s="36"/>
      <c r="N266" s="33"/>
      <c r="O266" s="33"/>
      <c r="P266" s="33"/>
    </row>
    <row r="267" spans="1:16" x14ac:dyDescent="0.25">
      <c r="A267" s="30"/>
      <c r="B267" s="37"/>
      <c r="C267" s="13" t="s">
        <v>121</v>
      </c>
      <c r="D267" s="32"/>
      <c r="E267" s="32"/>
      <c r="F267" s="36"/>
      <c r="G267" s="33"/>
      <c r="H267" s="33"/>
      <c r="I267" s="33"/>
      <c r="J267" s="30"/>
      <c r="K267" s="37"/>
      <c r="L267" s="92"/>
      <c r="M267" s="36"/>
      <c r="N267" s="33"/>
      <c r="O267" s="33"/>
      <c r="P267" s="33"/>
    </row>
    <row r="268" spans="1:16" x14ac:dyDescent="0.25">
      <c r="A268" s="30"/>
      <c r="B268" s="37"/>
      <c r="C268" s="13" t="s">
        <v>122</v>
      </c>
      <c r="D268" s="32"/>
      <c r="E268" s="32"/>
      <c r="F268" s="36"/>
      <c r="G268" s="33"/>
      <c r="H268" s="33"/>
      <c r="I268" s="33"/>
      <c r="J268" s="30"/>
      <c r="K268" s="37"/>
      <c r="L268" s="92"/>
      <c r="M268" s="36"/>
      <c r="N268" s="33"/>
      <c r="O268" s="33"/>
      <c r="P268" s="33"/>
    </row>
    <row r="269" spans="1:16" ht="15.75" customHeight="1" x14ac:dyDescent="0.25">
      <c r="A269" s="134" t="s">
        <v>152</v>
      </c>
      <c r="B269" s="135"/>
      <c r="C269" s="135"/>
      <c r="D269" s="135"/>
      <c r="E269" s="135"/>
      <c r="F269" s="135"/>
      <c r="G269" s="135"/>
      <c r="H269" s="135"/>
      <c r="I269" s="135"/>
      <c r="J269" s="52" t="s">
        <v>152</v>
      </c>
      <c r="K269" s="53"/>
      <c r="L269" s="53"/>
      <c r="M269" s="53"/>
      <c r="N269" s="53"/>
      <c r="O269" s="53"/>
      <c r="P269" s="53"/>
    </row>
    <row r="270" spans="1:16" ht="24.75" customHeight="1" x14ac:dyDescent="0.25">
      <c r="A270" s="30">
        <v>33</v>
      </c>
      <c r="B270" s="34" t="s">
        <v>140</v>
      </c>
      <c r="C270" s="16" t="s">
        <v>124</v>
      </c>
      <c r="D270" s="32" t="s">
        <v>0</v>
      </c>
      <c r="E270" s="32">
        <v>1</v>
      </c>
      <c r="F270" s="35">
        <v>1457750</v>
      </c>
      <c r="G270" s="29">
        <v>563500</v>
      </c>
      <c r="H270" s="29">
        <v>107065</v>
      </c>
      <c r="I270" s="29">
        <v>670565</v>
      </c>
      <c r="J270" s="30">
        <v>33</v>
      </c>
      <c r="K270" s="34" t="s">
        <v>140</v>
      </c>
      <c r="L270" s="117">
        <v>670565</v>
      </c>
      <c r="M270" s="35">
        <f>+G270*0.35+12500</f>
        <v>209725</v>
      </c>
      <c r="N270" s="29">
        <f>+G270*0.25</f>
        <v>140875</v>
      </c>
      <c r="O270" s="29">
        <f>+G270*0.05</f>
        <v>28175</v>
      </c>
      <c r="P270" s="29">
        <f>+G270-M270-N270-O270</f>
        <v>184725</v>
      </c>
    </row>
    <row r="271" spans="1:16" ht="22.5" x14ac:dyDescent="0.25">
      <c r="A271" s="30"/>
      <c r="B271" s="34"/>
      <c r="C271" s="16" t="s">
        <v>125</v>
      </c>
      <c r="D271" s="32"/>
      <c r="E271" s="32"/>
      <c r="F271" s="35"/>
      <c r="G271" s="29"/>
      <c r="H271" s="29"/>
      <c r="I271" s="29"/>
      <c r="J271" s="30"/>
      <c r="K271" s="34"/>
      <c r="L271" s="117"/>
      <c r="M271" s="35"/>
      <c r="N271" s="29"/>
      <c r="O271" s="29"/>
      <c r="P271" s="29"/>
    </row>
    <row r="272" spans="1:16" x14ac:dyDescent="0.25">
      <c r="A272" s="30"/>
      <c r="B272" s="34"/>
      <c r="C272" s="16" t="s">
        <v>126</v>
      </c>
      <c r="D272" s="32"/>
      <c r="E272" s="32"/>
      <c r="F272" s="35"/>
      <c r="G272" s="29"/>
      <c r="H272" s="29"/>
      <c r="I272" s="29"/>
      <c r="J272" s="30"/>
      <c r="K272" s="34"/>
      <c r="L272" s="117"/>
      <c r="M272" s="35"/>
      <c r="N272" s="29"/>
      <c r="O272" s="29"/>
      <c r="P272" s="29"/>
    </row>
    <row r="273" spans="1:16" x14ac:dyDescent="0.25">
      <c r="A273" s="30">
        <v>34</v>
      </c>
      <c r="B273" s="34"/>
      <c r="C273" s="13" t="s">
        <v>127</v>
      </c>
      <c r="D273" s="32" t="s">
        <v>0</v>
      </c>
      <c r="E273" s="32">
        <v>1</v>
      </c>
      <c r="F273" s="35">
        <v>1457750</v>
      </c>
      <c r="G273" s="29">
        <v>563500</v>
      </c>
      <c r="H273" s="29">
        <v>107065</v>
      </c>
      <c r="I273" s="29">
        <v>670565</v>
      </c>
      <c r="J273" s="30">
        <v>34</v>
      </c>
      <c r="K273" s="34"/>
      <c r="L273" s="117">
        <v>670565</v>
      </c>
      <c r="M273" s="35">
        <f>+G273*0.35+12500</f>
        <v>209725</v>
      </c>
      <c r="N273" s="29">
        <f>+G273*0.25</f>
        <v>140875</v>
      </c>
      <c r="O273" s="29">
        <f>+G273*0.05</f>
        <v>28175</v>
      </c>
      <c r="P273" s="29">
        <f>+G273-M273-N273-O273</f>
        <v>184725</v>
      </c>
    </row>
    <row r="274" spans="1:16" x14ac:dyDescent="0.25">
      <c r="A274" s="30"/>
      <c r="B274" s="34"/>
      <c r="C274" s="13" t="s">
        <v>128</v>
      </c>
      <c r="D274" s="32"/>
      <c r="E274" s="32"/>
      <c r="F274" s="35"/>
      <c r="G274" s="29"/>
      <c r="H274" s="29"/>
      <c r="I274" s="29"/>
      <c r="J274" s="30"/>
      <c r="K274" s="34"/>
      <c r="L274" s="117"/>
      <c r="M274" s="35"/>
      <c r="N274" s="29"/>
      <c r="O274" s="29"/>
      <c r="P274" s="29"/>
    </row>
    <row r="275" spans="1:16" x14ac:dyDescent="0.25">
      <c r="A275" s="12">
        <v>35</v>
      </c>
      <c r="B275" s="34"/>
      <c r="C275" s="13" t="s">
        <v>129</v>
      </c>
      <c r="D275" s="14" t="s">
        <v>0</v>
      </c>
      <c r="E275" s="14">
        <v>1</v>
      </c>
      <c r="F275" s="19">
        <v>1457750</v>
      </c>
      <c r="G275" s="28">
        <v>563500</v>
      </c>
      <c r="H275" s="28">
        <v>107065</v>
      </c>
      <c r="I275" s="28">
        <v>670565</v>
      </c>
      <c r="J275" s="12">
        <v>35</v>
      </c>
      <c r="K275" s="34"/>
      <c r="L275" s="118">
        <v>670565</v>
      </c>
      <c r="M275" s="19">
        <f>+G275*0.35+12500</f>
        <v>209725</v>
      </c>
      <c r="N275" s="28">
        <f>+G275*0.25</f>
        <v>140875</v>
      </c>
      <c r="O275" s="28">
        <f>+G275*0.05</f>
        <v>28175</v>
      </c>
      <c r="P275" s="28">
        <f>+G275-M275-N275-O275</f>
        <v>184725</v>
      </c>
    </row>
    <row r="276" spans="1:16" ht="37.5" customHeight="1" x14ac:dyDescent="0.25">
      <c r="A276" s="12">
        <v>36</v>
      </c>
      <c r="B276" s="34"/>
      <c r="C276" s="13" t="s">
        <v>130</v>
      </c>
      <c r="D276" s="14" t="s">
        <v>0</v>
      </c>
      <c r="E276" s="14">
        <v>1</v>
      </c>
      <c r="F276" s="19">
        <v>1457750</v>
      </c>
      <c r="G276" s="28">
        <v>563500</v>
      </c>
      <c r="H276" s="28">
        <v>107065</v>
      </c>
      <c r="I276" s="28">
        <v>670565</v>
      </c>
      <c r="J276" s="12">
        <v>36</v>
      </c>
      <c r="K276" s="34"/>
      <c r="L276" s="118">
        <v>670565</v>
      </c>
      <c r="M276" s="19">
        <f>+G276*0.35+12500</f>
        <v>209725</v>
      </c>
      <c r="N276" s="28">
        <f>+G276*0.25</f>
        <v>140875</v>
      </c>
      <c r="O276" s="28">
        <f>+G276*0.05</f>
        <v>28175</v>
      </c>
      <c r="P276" s="28">
        <f>+G276-M276-N276-O276</f>
        <v>184725</v>
      </c>
    </row>
    <row r="277" spans="1:16" ht="37.5" customHeight="1" x14ac:dyDescent="0.25">
      <c r="A277" s="55" t="s">
        <v>156</v>
      </c>
      <c r="B277" s="56"/>
      <c r="C277" s="56"/>
      <c r="D277" s="56"/>
      <c r="E277" s="56"/>
      <c r="F277" s="56"/>
      <c r="G277" s="56"/>
      <c r="H277" s="56"/>
      <c r="I277" s="57"/>
      <c r="J277" s="152"/>
      <c r="K277" s="152"/>
    </row>
    <row r="278" spans="1:16" ht="15" customHeight="1" x14ac:dyDescent="0.25">
      <c r="A278" s="59" t="s">
        <v>165</v>
      </c>
      <c r="B278" s="60"/>
      <c r="C278" s="60"/>
      <c r="D278" s="60"/>
      <c r="E278" s="60"/>
      <c r="F278" s="60"/>
      <c r="G278" s="60"/>
      <c r="H278" s="61"/>
      <c r="I278" s="65">
        <f>+SUM(I270:I276)+I261+SUM(I187:I259)+I185+I184+I169+SUM(I116:I167)+SUM(I91:I114)+SUM(I9:I89)</f>
        <v>27730219.18</v>
      </c>
      <c r="J278" s="153"/>
      <c r="K278" s="153"/>
      <c r="M278" s="119"/>
      <c r="N278" s="120"/>
    </row>
    <row r="279" spans="1:16" x14ac:dyDescent="0.25">
      <c r="A279" s="62"/>
      <c r="B279" s="63"/>
      <c r="C279" s="63"/>
      <c r="D279" s="63"/>
      <c r="E279" s="63"/>
      <c r="F279" s="63"/>
      <c r="G279" s="63"/>
      <c r="H279" s="64"/>
      <c r="I279" s="66"/>
      <c r="J279" s="153"/>
      <c r="K279" s="153"/>
      <c r="N279" s="95"/>
    </row>
    <row r="282" spans="1:16" x14ac:dyDescent="0.25">
      <c r="A282" s="58" t="s">
        <v>146</v>
      </c>
      <c r="B282" s="47" t="s">
        <v>15</v>
      </c>
      <c r="C282" s="47" t="s">
        <v>16</v>
      </c>
      <c r="D282" s="47" t="s">
        <v>0</v>
      </c>
      <c r="E282" s="47" t="s">
        <v>17</v>
      </c>
      <c r="F282" s="47" t="s">
        <v>18</v>
      </c>
      <c r="G282" s="46" t="s">
        <v>161</v>
      </c>
      <c r="H282" s="46"/>
      <c r="I282" s="46"/>
      <c r="J282" s="58" t="s">
        <v>146</v>
      </c>
      <c r="K282" s="47" t="s">
        <v>15</v>
      </c>
      <c r="L282" s="89" t="s">
        <v>182</v>
      </c>
      <c r="M282" s="89"/>
      <c r="N282" s="89"/>
      <c r="O282" s="89"/>
      <c r="P282" s="89"/>
    </row>
    <row r="283" spans="1:16" ht="30" x14ac:dyDescent="0.25">
      <c r="A283" s="58"/>
      <c r="B283" s="47"/>
      <c r="C283" s="47"/>
      <c r="D283" s="47"/>
      <c r="E283" s="47"/>
      <c r="F283" s="47"/>
      <c r="G283" s="11" t="s">
        <v>162</v>
      </c>
      <c r="H283" s="11" t="s">
        <v>163</v>
      </c>
      <c r="I283" s="11" t="s">
        <v>164</v>
      </c>
      <c r="J283" s="58"/>
      <c r="K283" s="47"/>
      <c r="L283" s="79" t="s">
        <v>181</v>
      </c>
      <c r="M283" s="78" t="s">
        <v>177</v>
      </c>
      <c r="N283" s="87" t="s">
        <v>178</v>
      </c>
      <c r="O283" s="87" t="s">
        <v>179</v>
      </c>
      <c r="P283" s="87" t="s">
        <v>180</v>
      </c>
    </row>
    <row r="284" spans="1:16" ht="15.75" customHeight="1" x14ac:dyDescent="0.25">
      <c r="A284" s="41" t="s">
        <v>19</v>
      </c>
      <c r="B284" s="41"/>
      <c r="C284" s="41"/>
      <c r="D284" s="41"/>
      <c r="E284" s="41"/>
      <c r="F284" s="41"/>
      <c r="G284" s="41"/>
      <c r="H284" s="41"/>
      <c r="I284" s="41"/>
      <c r="J284" s="25"/>
      <c r="K284" s="25"/>
      <c r="L284" s="79"/>
      <c r="M284" s="78"/>
      <c r="N284" s="88"/>
      <c r="O284" s="88"/>
      <c r="P284" s="88"/>
    </row>
    <row r="285" spans="1:16" ht="22.5" x14ac:dyDescent="0.25">
      <c r="A285" s="58">
        <v>1</v>
      </c>
      <c r="B285" s="34" t="s">
        <v>36</v>
      </c>
      <c r="C285" s="18" t="s">
        <v>37</v>
      </c>
      <c r="D285" s="14" t="s">
        <v>0</v>
      </c>
      <c r="E285" s="14">
        <v>1</v>
      </c>
      <c r="F285" s="21">
        <v>947040</v>
      </c>
      <c r="G285" s="21">
        <v>366082.68907563027</v>
      </c>
      <c r="H285" s="21">
        <v>69555.710924369749</v>
      </c>
      <c r="I285" s="21">
        <v>435638.4</v>
      </c>
      <c r="J285" s="58">
        <v>1</v>
      </c>
      <c r="K285" s="34" t="s">
        <v>36</v>
      </c>
      <c r="L285" s="121">
        <v>435638.4</v>
      </c>
      <c r="M285" s="21">
        <f>+G285*0.4+12500</f>
        <v>158933.0756302521</v>
      </c>
      <c r="N285" s="21">
        <f>+G285*0.25</f>
        <v>91520.672268907569</v>
      </c>
      <c r="O285" s="21">
        <f>+G285*0.05</f>
        <v>18304.134453781513</v>
      </c>
      <c r="P285" s="21">
        <f>+G285-M285-N285-O285</f>
        <v>97324.806722689085</v>
      </c>
    </row>
    <row r="286" spans="1:16" ht="22.5" x14ac:dyDescent="0.25">
      <c r="A286" s="58"/>
      <c r="B286" s="34"/>
      <c r="C286" s="18" t="s">
        <v>38</v>
      </c>
      <c r="D286" s="14" t="s">
        <v>0</v>
      </c>
      <c r="E286" s="14">
        <v>1</v>
      </c>
      <c r="F286" s="21">
        <v>535488</v>
      </c>
      <c r="G286" s="21">
        <v>206995.36134453784</v>
      </c>
      <c r="H286" s="21">
        <v>39329.118655462189</v>
      </c>
      <c r="I286" s="21">
        <v>246324.48000000001</v>
      </c>
      <c r="J286" s="58"/>
      <c r="K286" s="34"/>
      <c r="L286" s="121">
        <v>246324.48000000001</v>
      </c>
      <c r="M286" s="21">
        <f t="shared" ref="M286:M293" si="20">+G286*0.4+12500</f>
        <v>95298.14453781514</v>
      </c>
      <c r="N286" s="21">
        <f t="shared" ref="N286:N293" si="21">+G286*0.25</f>
        <v>51748.840336134461</v>
      </c>
      <c r="O286" s="21">
        <f t="shared" ref="O286:O293" si="22">+G286*0.05</f>
        <v>10349.768067226893</v>
      </c>
      <c r="P286" s="21">
        <f t="shared" ref="P286:P293" si="23">+G286-M286-N286-O286</f>
        <v>49598.608403361352</v>
      </c>
    </row>
    <row r="287" spans="1:16" x14ac:dyDescent="0.25">
      <c r="A287" s="58"/>
      <c r="B287" s="34"/>
      <c r="C287" s="18" t="s">
        <v>39</v>
      </c>
      <c r="D287" s="14" t="s">
        <v>0</v>
      </c>
      <c r="E287" s="14">
        <v>1</v>
      </c>
      <c r="F287" s="21">
        <v>770283</v>
      </c>
      <c r="G287" s="21">
        <v>297756.45378151262</v>
      </c>
      <c r="H287" s="21">
        <v>56573.726218487398</v>
      </c>
      <c r="I287" s="21">
        <v>354330.18</v>
      </c>
      <c r="J287" s="58"/>
      <c r="K287" s="34"/>
      <c r="L287" s="121">
        <v>354330.18</v>
      </c>
      <c r="M287" s="21">
        <f t="shared" si="20"/>
        <v>131602.58151260507</v>
      </c>
      <c r="N287" s="21">
        <f t="shared" si="21"/>
        <v>74439.113445378156</v>
      </c>
      <c r="O287" s="21">
        <f t="shared" si="22"/>
        <v>14887.822689075632</v>
      </c>
      <c r="P287" s="21">
        <f t="shared" si="23"/>
        <v>76826.936134453761</v>
      </c>
    </row>
    <row r="288" spans="1:16" ht="22.5" x14ac:dyDescent="0.25">
      <c r="A288" s="58">
        <v>2</v>
      </c>
      <c r="B288" s="34" t="s">
        <v>42</v>
      </c>
      <c r="C288" s="13" t="s">
        <v>43</v>
      </c>
      <c r="D288" s="14" t="s">
        <v>0</v>
      </c>
      <c r="E288" s="14">
        <v>1</v>
      </c>
      <c r="F288" s="21">
        <v>773559</v>
      </c>
      <c r="G288" s="21">
        <v>299022.80672268913</v>
      </c>
      <c r="H288" s="21">
        <v>56814.333277310936</v>
      </c>
      <c r="I288" s="21">
        <v>355837.14</v>
      </c>
      <c r="J288" s="58">
        <v>2</v>
      </c>
      <c r="K288" s="34" t="s">
        <v>42</v>
      </c>
      <c r="L288" s="121">
        <v>355837.14</v>
      </c>
      <c r="M288" s="21">
        <f t="shared" si="20"/>
        <v>132109.12268907565</v>
      </c>
      <c r="N288" s="21">
        <f t="shared" si="21"/>
        <v>74755.701680672282</v>
      </c>
      <c r="O288" s="21">
        <f t="shared" si="22"/>
        <v>14951.140336134456</v>
      </c>
      <c r="P288" s="21">
        <f t="shared" si="23"/>
        <v>77206.842016806739</v>
      </c>
    </row>
    <row r="289" spans="1:16" ht="22.5" x14ac:dyDescent="0.25">
      <c r="A289" s="58"/>
      <c r="B289" s="34"/>
      <c r="C289" s="13" t="s">
        <v>44</v>
      </c>
      <c r="D289" s="14" t="s">
        <v>0</v>
      </c>
      <c r="E289" s="14">
        <v>1</v>
      </c>
      <c r="F289" s="21">
        <v>881234</v>
      </c>
      <c r="G289" s="21">
        <v>340645.07563025213</v>
      </c>
      <c r="H289" s="21">
        <v>64722.564369747903</v>
      </c>
      <c r="I289" s="21">
        <v>405367.64</v>
      </c>
      <c r="J289" s="58"/>
      <c r="K289" s="34"/>
      <c r="L289" s="121">
        <v>405367.64</v>
      </c>
      <c r="M289" s="21">
        <f t="shared" si="20"/>
        <v>148758.03025210087</v>
      </c>
      <c r="N289" s="21">
        <f t="shared" si="21"/>
        <v>85161.268907563033</v>
      </c>
      <c r="O289" s="21">
        <f t="shared" si="22"/>
        <v>17032.253781512609</v>
      </c>
      <c r="P289" s="21">
        <f t="shared" si="23"/>
        <v>89693.522689075617</v>
      </c>
    </row>
    <row r="290" spans="1:16" ht="22.5" x14ac:dyDescent="0.25">
      <c r="A290" s="58"/>
      <c r="B290" s="34"/>
      <c r="C290" s="13" t="s">
        <v>45</v>
      </c>
      <c r="D290" s="14" t="s">
        <v>0</v>
      </c>
      <c r="E290" s="14">
        <v>1</v>
      </c>
      <c r="F290" s="21">
        <v>1850311</v>
      </c>
      <c r="G290" s="21">
        <v>715246.26890756306</v>
      </c>
      <c r="H290" s="21">
        <v>135896.79109243699</v>
      </c>
      <c r="I290" s="21">
        <v>851143.06</v>
      </c>
      <c r="J290" s="58"/>
      <c r="K290" s="34"/>
      <c r="L290" s="121">
        <v>851143.06</v>
      </c>
      <c r="M290" s="21">
        <f t="shared" si="20"/>
        <v>298598.50756302522</v>
      </c>
      <c r="N290" s="21">
        <f t="shared" si="21"/>
        <v>178811.56722689077</v>
      </c>
      <c r="O290" s="21">
        <f t="shared" si="22"/>
        <v>35762.313445378153</v>
      </c>
      <c r="P290" s="21">
        <f t="shared" si="23"/>
        <v>202073.88067226892</v>
      </c>
    </row>
    <row r="291" spans="1:16" ht="22.5" x14ac:dyDescent="0.25">
      <c r="A291" s="58">
        <v>3</v>
      </c>
      <c r="B291" s="34" t="s">
        <v>46</v>
      </c>
      <c r="C291" s="13" t="s">
        <v>43</v>
      </c>
      <c r="D291" s="14" t="s">
        <v>0</v>
      </c>
      <c r="E291" s="14">
        <v>1</v>
      </c>
      <c r="F291" s="21">
        <v>881234</v>
      </c>
      <c r="G291" s="21">
        <v>340645.07563025213</v>
      </c>
      <c r="H291" s="21">
        <v>64722.564369747903</v>
      </c>
      <c r="I291" s="21">
        <v>405367.64</v>
      </c>
      <c r="J291" s="58">
        <v>3</v>
      </c>
      <c r="K291" s="34" t="s">
        <v>46</v>
      </c>
      <c r="L291" s="121">
        <v>405367.64</v>
      </c>
      <c r="M291" s="21">
        <f t="shared" si="20"/>
        <v>148758.03025210087</v>
      </c>
      <c r="N291" s="21">
        <f t="shared" si="21"/>
        <v>85161.268907563033</v>
      </c>
      <c r="O291" s="21">
        <f t="shared" si="22"/>
        <v>17032.253781512609</v>
      </c>
      <c r="P291" s="21">
        <f t="shared" si="23"/>
        <v>89693.522689075617</v>
      </c>
    </row>
    <row r="292" spans="1:16" ht="22.5" x14ac:dyDescent="0.25">
      <c r="A292" s="58"/>
      <c r="B292" s="34"/>
      <c r="C292" s="13" t="s">
        <v>44</v>
      </c>
      <c r="D292" s="14" t="s">
        <v>0</v>
      </c>
      <c r="E292" s="14">
        <v>1</v>
      </c>
      <c r="F292" s="21">
        <v>988909</v>
      </c>
      <c r="G292" s="21">
        <v>382267.34453781514</v>
      </c>
      <c r="H292" s="21">
        <v>72630.795462184877</v>
      </c>
      <c r="I292" s="21">
        <v>454898.14</v>
      </c>
      <c r="J292" s="58"/>
      <c r="K292" s="34"/>
      <c r="L292" s="121">
        <v>454898.14</v>
      </c>
      <c r="M292" s="21">
        <f t="shared" si="20"/>
        <v>165406.93781512606</v>
      </c>
      <c r="N292" s="21">
        <f t="shared" si="21"/>
        <v>95566.836134453784</v>
      </c>
      <c r="O292" s="21">
        <f t="shared" si="22"/>
        <v>19113.367226890758</v>
      </c>
      <c r="P292" s="21">
        <f t="shared" si="23"/>
        <v>102180.20336134454</v>
      </c>
    </row>
    <row r="293" spans="1:16" ht="22.5" x14ac:dyDescent="0.25">
      <c r="A293" s="58"/>
      <c r="B293" s="34"/>
      <c r="C293" s="13" t="s">
        <v>45</v>
      </c>
      <c r="D293" s="14" t="s">
        <v>0</v>
      </c>
      <c r="E293" s="14">
        <v>1</v>
      </c>
      <c r="F293" s="21">
        <v>1742636</v>
      </c>
      <c r="G293" s="21">
        <v>673624.00000000012</v>
      </c>
      <c r="H293" s="21">
        <v>127988.56000000003</v>
      </c>
      <c r="I293" s="21">
        <v>801612.56</v>
      </c>
      <c r="J293" s="58"/>
      <c r="K293" s="34"/>
      <c r="L293" s="121">
        <v>801612.56</v>
      </c>
      <c r="M293" s="21">
        <f t="shared" si="20"/>
        <v>281949.60000000003</v>
      </c>
      <c r="N293" s="21">
        <f t="shared" si="21"/>
        <v>168406.00000000003</v>
      </c>
      <c r="O293" s="21">
        <f t="shared" si="22"/>
        <v>33681.200000000004</v>
      </c>
      <c r="P293" s="21">
        <f t="shared" si="23"/>
        <v>189587.20000000004</v>
      </c>
    </row>
    <row r="294" spans="1:16" ht="15.75" customHeight="1" x14ac:dyDescent="0.25">
      <c r="A294" s="144" t="s">
        <v>55</v>
      </c>
      <c r="B294" s="145"/>
      <c r="C294" s="145"/>
      <c r="D294" s="145"/>
      <c r="E294" s="145"/>
      <c r="F294" s="145"/>
      <c r="G294" s="145"/>
      <c r="H294" s="145"/>
      <c r="I294" s="145"/>
      <c r="J294" s="49" t="s">
        <v>55</v>
      </c>
      <c r="K294" s="50"/>
      <c r="L294" s="50"/>
      <c r="M294" s="50"/>
      <c r="N294" s="50"/>
      <c r="O294" s="50"/>
      <c r="P294" s="50"/>
    </row>
    <row r="295" spans="1:16" x14ac:dyDescent="0.25">
      <c r="A295" s="58">
        <v>4</v>
      </c>
      <c r="B295" s="34" t="s">
        <v>64</v>
      </c>
      <c r="C295" s="22" t="s">
        <v>65</v>
      </c>
      <c r="D295" s="14" t="s">
        <v>0</v>
      </c>
      <c r="E295" s="14">
        <v>1</v>
      </c>
      <c r="F295" s="21">
        <v>477725</v>
      </c>
      <c r="G295" s="21">
        <v>184666.80672268907</v>
      </c>
      <c r="H295" s="21">
        <v>35086.693277310922</v>
      </c>
      <c r="I295" s="21">
        <v>219753.5</v>
      </c>
      <c r="J295" s="58">
        <v>4</v>
      </c>
      <c r="K295" s="34" t="s">
        <v>64</v>
      </c>
      <c r="L295" s="121">
        <v>219753.5</v>
      </c>
      <c r="M295" s="123">
        <f>+G295*0.4+6250</f>
        <v>80116.722689075628</v>
      </c>
      <c r="N295" s="123">
        <f>+G295*0.25</f>
        <v>46166.701680672268</v>
      </c>
      <c r="O295" s="123">
        <f>+G295*0.05</f>
        <v>9233.3403361344535</v>
      </c>
      <c r="P295" s="123">
        <f>+G295-M295-N295-O295</f>
        <v>49150.042016806721</v>
      </c>
    </row>
    <row r="296" spans="1:16" x14ac:dyDescent="0.25">
      <c r="A296" s="58"/>
      <c r="B296" s="34"/>
      <c r="C296" s="22" t="s">
        <v>66</v>
      </c>
      <c r="D296" s="14" t="s">
        <v>0</v>
      </c>
      <c r="E296" s="14">
        <v>1</v>
      </c>
      <c r="F296" s="21">
        <v>190745</v>
      </c>
      <c r="G296" s="21">
        <v>73733.361344537814</v>
      </c>
      <c r="H296" s="21">
        <v>14009.338655462185</v>
      </c>
      <c r="I296" s="21">
        <v>87742.7</v>
      </c>
      <c r="J296" s="58"/>
      <c r="K296" s="34"/>
      <c r="L296" s="121">
        <v>87742.7</v>
      </c>
      <c r="M296" s="123">
        <f t="shared" ref="M296:M299" si="24">+G296*0.4+6250</f>
        <v>35743.344537815123</v>
      </c>
      <c r="N296" s="123">
        <f t="shared" ref="N296:N303" si="25">+G296*0.25</f>
        <v>18433.340336134454</v>
      </c>
      <c r="O296" s="123">
        <f t="shared" ref="O296:O303" si="26">+G296*0.05</f>
        <v>3686.6680672268908</v>
      </c>
      <c r="P296" s="123">
        <f t="shared" ref="P296:P303" si="27">+G296-M296-N296-O296</f>
        <v>15870.008403361348</v>
      </c>
    </row>
    <row r="297" spans="1:16" x14ac:dyDescent="0.25">
      <c r="A297" s="58"/>
      <c r="B297" s="34"/>
      <c r="C297" s="22" t="s">
        <v>67</v>
      </c>
      <c r="D297" s="14" t="s">
        <v>0</v>
      </c>
      <c r="E297" s="14">
        <v>1</v>
      </c>
      <c r="F297" s="21">
        <v>874392</v>
      </c>
      <c r="G297" s="21">
        <v>338000.26890756306</v>
      </c>
      <c r="H297" s="21">
        <v>64220.051092436981</v>
      </c>
      <c r="I297" s="21">
        <v>402220.32</v>
      </c>
      <c r="J297" s="58"/>
      <c r="K297" s="34"/>
      <c r="L297" s="121">
        <v>402220.32</v>
      </c>
      <c r="M297" s="123">
        <f t="shared" si="24"/>
        <v>141450.10756302523</v>
      </c>
      <c r="N297" s="123">
        <f t="shared" si="25"/>
        <v>84500.067226890766</v>
      </c>
      <c r="O297" s="123">
        <f t="shared" si="26"/>
        <v>16900.013445378154</v>
      </c>
      <c r="P297" s="123">
        <f t="shared" si="27"/>
        <v>95150.080672268916</v>
      </c>
    </row>
    <row r="298" spans="1:16" x14ac:dyDescent="0.25">
      <c r="A298" s="58">
        <v>5</v>
      </c>
      <c r="B298" s="34" t="s">
        <v>68</v>
      </c>
      <c r="C298" s="22" t="s">
        <v>65</v>
      </c>
      <c r="D298" s="14" t="s">
        <v>0</v>
      </c>
      <c r="E298" s="14">
        <v>1</v>
      </c>
      <c r="F298" s="21">
        <v>477725</v>
      </c>
      <c r="G298" s="21">
        <v>184666.80672268907</v>
      </c>
      <c r="H298" s="21">
        <v>35086.693277310922</v>
      </c>
      <c r="I298" s="21">
        <v>219753.5</v>
      </c>
      <c r="J298" s="58">
        <v>5</v>
      </c>
      <c r="K298" s="34" t="s">
        <v>68</v>
      </c>
      <c r="L298" s="121">
        <v>219753.5</v>
      </c>
      <c r="M298" s="123">
        <f t="shared" si="24"/>
        <v>80116.722689075628</v>
      </c>
      <c r="N298" s="123">
        <f t="shared" si="25"/>
        <v>46166.701680672268</v>
      </c>
      <c r="O298" s="123">
        <f t="shared" si="26"/>
        <v>9233.3403361344535</v>
      </c>
      <c r="P298" s="123">
        <f t="shared" si="27"/>
        <v>49150.042016806721</v>
      </c>
    </row>
    <row r="299" spans="1:16" x14ac:dyDescent="0.25">
      <c r="A299" s="58"/>
      <c r="B299" s="34"/>
      <c r="C299" s="22" t="s">
        <v>66</v>
      </c>
      <c r="D299" s="14" t="s">
        <v>0</v>
      </c>
      <c r="E299" s="14">
        <v>1</v>
      </c>
      <c r="F299" s="21">
        <v>190745</v>
      </c>
      <c r="G299" s="21">
        <v>73733.361344537814</v>
      </c>
      <c r="H299" s="21">
        <v>14009.338655462185</v>
      </c>
      <c r="I299" s="21">
        <v>87742.7</v>
      </c>
      <c r="J299" s="58"/>
      <c r="K299" s="34"/>
      <c r="L299" s="121">
        <v>87742.7</v>
      </c>
      <c r="M299" s="123">
        <f t="shared" si="24"/>
        <v>35743.344537815123</v>
      </c>
      <c r="N299" s="123">
        <f t="shared" si="25"/>
        <v>18433.340336134454</v>
      </c>
      <c r="O299" s="123">
        <f t="shared" si="26"/>
        <v>3686.6680672268908</v>
      </c>
      <c r="P299" s="123">
        <f t="shared" si="27"/>
        <v>15870.008403361348</v>
      </c>
    </row>
    <row r="300" spans="1:16" x14ac:dyDescent="0.25">
      <c r="A300" s="58"/>
      <c r="B300" s="34"/>
      <c r="C300" s="22" t="s">
        <v>67</v>
      </c>
      <c r="D300" s="14" t="s">
        <v>0</v>
      </c>
      <c r="E300" s="14">
        <v>1</v>
      </c>
      <c r="F300" s="21">
        <v>875392</v>
      </c>
      <c r="G300" s="21">
        <v>338386.82352941181</v>
      </c>
      <c r="H300" s="21">
        <v>64293.496470588245</v>
      </c>
      <c r="I300" s="21">
        <v>402680.32000000001</v>
      </c>
      <c r="J300" s="58"/>
      <c r="K300" s="34"/>
      <c r="L300" s="121">
        <v>402680.32000000001</v>
      </c>
      <c r="M300" s="123">
        <f t="shared" ref="M296:M306" si="28">+G300*0.4+12500</f>
        <v>147854.72941176474</v>
      </c>
      <c r="N300" s="123">
        <f t="shared" si="25"/>
        <v>84596.705882352951</v>
      </c>
      <c r="O300" s="123">
        <f t="shared" si="26"/>
        <v>16919.341176470592</v>
      </c>
      <c r="P300" s="123">
        <f t="shared" si="27"/>
        <v>89016.047058823518</v>
      </c>
    </row>
    <row r="301" spans="1:16" x14ac:dyDescent="0.25">
      <c r="A301" s="58">
        <v>6</v>
      </c>
      <c r="B301" s="34" t="s">
        <v>69</v>
      </c>
      <c r="C301" s="22" t="s">
        <v>65</v>
      </c>
      <c r="D301" s="14" t="s">
        <v>0</v>
      </c>
      <c r="E301" s="14">
        <v>1</v>
      </c>
      <c r="F301" s="21">
        <v>498134</v>
      </c>
      <c r="G301" s="21">
        <v>192556.00000000003</v>
      </c>
      <c r="H301" s="21">
        <v>36585.640000000007</v>
      </c>
      <c r="I301" s="21">
        <v>229141.64</v>
      </c>
      <c r="J301" s="58">
        <v>6</v>
      </c>
      <c r="K301" s="34" t="s">
        <v>69</v>
      </c>
      <c r="L301" s="121">
        <v>229141.64</v>
      </c>
      <c r="M301" s="123">
        <f>+G301*0.4+6250</f>
        <v>83272.400000000009</v>
      </c>
      <c r="N301" s="123">
        <f t="shared" si="25"/>
        <v>48139.000000000007</v>
      </c>
      <c r="O301" s="123">
        <f t="shared" si="26"/>
        <v>9627.8000000000011</v>
      </c>
      <c r="P301" s="123">
        <f t="shared" si="27"/>
        <v>51516.80000000001</v>
      </c>
    </row>
    <row r="302" spans="1:16" x14ac:dyDescent="0.25">
      <c r="A302" s="58"/>
      <c r="B302" s="34"/>
      <c r="C302" s="22" t="s">
        <v>66</v>
      </c>
      <c r="D302" s="14" t="s">
        <v>0</v>
      </c>
      <c r="E302" s="14">
        <v>1</v>
      </c>
      <c r="F302" s="21">
        <v>190745</v>
      </c>
      <c r="G302" s="21">
        <v>73733.361344537814</v>
      </c>
      <c r="H302" s="21">
        <v>14009.338655462185</v>
      </c>
      <c r="I302" s="21">
        <v>87742.7</v>
      </c>
      <c r="J302" s="58"/>
      <c r="K302" s="34"/>
      <c r="L302" s="121">
        <v>87742.7</v>
      </c>
      <c r="M302" s="123">
        <f>+G302*0.4+6250</f>
        <v>35743.344537815123</v>
      </c>
      <c r="N302" s="123">
        <f t="shared" si="25"/>
        <v>18433.340336134454</v>
      </c>
      <c r="O302" s="123">
        <f t="shared" si="26"/>
        <v>3686.6680672268908</v>
      </c>
      <c r="P302" s="123">
        <f t="shared" si="27"/>
        <v>15870.008403361348</v>
      </c>
    </row>
    <row r="303" spans="1:16" x14ac:dyDescent="0.25">
      <c r="A303" s="58"/>
      <c r="B303" s="34"/>
      <c r="C303" s="22" t="s">
        <v>67</v>
      </c>
      <c r="D303" s="14" t="s">
        <v>0</v>
      </c>
      <c r="E303" s="14">
        <v>1</v>
      </c>
      <c r="F303" s="21">
        <v>1073300</v>
      </c>
      <c r="G303" s="21">
        <v>414889.07563025213</v>
      </c>
      <c r="H303" s="21">
        <v>78828.924369747911</v>
      </c>
      <c r="I303" s="21">
        <v>493718</v>
      </c>
      <c r="J303" s="58"/>
      <c r="K303" s="34"/>
      <c r="L303" s="121">
        <v>493718</v>
      </c>
      <c r="M303" s="123">
        <f t="shared" si="28"/>
        <v>178455.63025210088</v>
      </c>
      <c r="N303" s="123">
        <f t="shared" si="25"/>
        <v>103722.26890756303</v>
      </c>
      <c r="O303" s="123">
        <f t="shared" si="26"/>
        <v>20744.45378151261</v>
      </c>
      <c r="P303" s="123">
        <f t="shared" si="27"/>
        <v>111966.72268907561</v>
      </c>
    </row>
    <row r="304" spans="1:16" x14ac:dyDescent="0.25">
      <c r="A304" s="58">
        <v>7</v>
      </c>
      <c r="B304" s="34" t="s">
        <v>70</v>
      </c>
      <c r="C304" s="22" t="s">
        <v>65</v>
      </c>
      <c r="D304" s="14" t="s">
        <v>0</v>
      </c>
      <c r="E304" s="14">
        <v>1</v>
      </c>
      <c r="F304" s="21">
        <v>477725</v>
      </c>
      <c r="G304" s="21">
        <v>184666.80672268907</v>
      </c>
      <c r="H304" s="21">
        <v>35086.693277310922</v>
      </c>
      <c r="I304" s="21">
        <v>219753.5</v>
      </c>
      <c r="J304" s="58">
        <v>7</v>
      </c>
      <c r="K304" s="34" t="s">
        <v>70</v>
      </c>
      <c r="L304" s="121">
        <v>219753.5</v>
      </c>
      <c r="M304" s="123">
        <f t="shared" si="28"/>
        <v>86366.722689075628</v>
      </c>
      <c r="N304" s="123">
        <f t="shared" ref="N304" si="29">+G304*0.25</f>
        <v>46166.701680672268</v>
      </c>
      <c r="O304" s="123">
        <f t="shared" ref="O304" si="30">+G304*0.05</f>
        <v>9233.3403361344535</v>
      </c>
      <c r="P304" s="123">
        <f t="shared" ref="P304" si="31">+G304-M304-N304-O304</f>
        <v>42900.042016806721</v>
      </c>
    </row>
    <row r="305" spans="1:16" x14ac:dyDescent="0.25">
      <c r="A305" s="58"/>
      <c r="B305" s="34"/>
      <c r="C305" s="22" t="s">
        <v>66</v>
      </c>
      <c r="D305" s="14" t="s">
        <v>0</v>
      </c>
      <c r="E305" s="14">
        <v>1</v>
      </c>
      <c r="F305" s="21">
        <v>190745</v>
      </c>
      <c r="G305" s="21">
        <v>73733.361344537814</v>
      </c>
      <c r="H305" s="21">
        <v>14009.338655462185</v>
      </c>
      <c r="I305" s="21">
        <v>87742.7</v>
      </c>
      <c r="J305" s="58"/>
      <c r="K305" s="34"/>
      <c r="L305" s="121">
        <v>87742.7</v>
      </c>
      <c r="M305" s="123">
        <f>+G305*0.4+6250</f>
        <v>35743.344537815123</v>
      </c>
      <c r="N305" s="123">
        <f t="shared" ref="N305:N306" si="32">+G305*0.25</f>
        <v>18433.340336134454</v>
      </c>
      <c r="O305" s="123">
        <f t="shared" ref="O305:O306" si="33">+G305*0.05</f>
        <v>3686.6680672268908</v>
      </c>
      <c r="P305" s="123">
        <f t="shared" ref="P305:P306" si="34">+G305-M305-N305-O305</f>
        <v>15870.008403361348</v>
      </c>
    </row>
    <row r="306" spans="1:16" x14ac:dyDescent="0.25">
      <c r="A306" s="58"/>
      <c r="B306" s="34"/>
      <c r="C306" s="22" t="s">
        <v>67</v>
      </c>
      <c r="D306" s="14" t="s">
        <v>0</v>
      </c>
      <c r="E306" s="14">
        <v>1</v>
      </c>
      <c r="F306" s="21">
        <v>894800</v>
      </c>
      <c r="G306" s="21">
        <v>345889.07563025213</v>
      </c>
      <c r="H306" s="21">
        <v>65718.924369747911</v>
      </c>
      <c r="I306" s="21">
        <v>411608</v>
      </c>
      <c r="J306" s="58"/>
      <c r="K306" s="34"/>
      <c r="L306" s="121">
        <v>411608</v>
      </c>
      <c r="M306" s="123">
        <f t="shared" si="28"/>
        <v>150855.63025210085</v>
      </c>
      <c r="N306" s="123">
        <f t="shared" si="32"/>
        <v>86472.268907563033</v>
      </c>
      <c r="O306" s="123">
        <f t="shared" si="33"/>
        <v>17294.453781512606</v>
      </c>
      <c r="P306" s="123">
        <f t="shared" si="34"/>
        <v>91266.722689075643</v>
      </c>
    </row>
    <row r="307" spans="1:16" ht="15.75" customHeight="1" x14ac:dyDescent="0.25">
      <c r="A307" s="134" t="s">
        <v>153</v>
      </c>
      <c r="B307" s="135"/>
      <c r="C307" s="135"/>
      <c r="D307" s="135"/>
      <c r="E307" s="135"/>
      <c r="F307" s="135"/>
      <c r="G307" s="135"/>
      <c r="H307" s="135"/>
      <c r="I307" s="135"/>
      <c r="J307" s="52" t="s">
        <v>153</v>
      </c>
      <c r="K307" s="53"/>
      <c r="L307" s="53"/>
      <c r="M307" s="53"/>
      <c r="N307" s="53"/>
      <c r="O307" s="53"/>
      <c r="P307" s="53"/>
    </row>
    <row r="308" spans="1:16" ht="22.5" x14ac:dyDescent="0.25">
      <c r="A308" s="69">
        <v>9</v>
      </c>
      <c r="B308" s="34" t="s">
        <v>82</v>
      </c>
      <c r="C308" s="18" t="s">
        <v>83</v>
      </c>
      <c r="D308" s="14" t="s">
        <v>0</v>
      </c>
      <c r="E308" s="14">
        <v>1</v>
      </c>
      <c r="F308" s="21">
        <v>3078788</v>
      </c>
      <c r="G308" s="21">
        <v>1190119.7310924369</v>
      </c>
      <c r="H308" s="21">
        <v>226122.74890756301</v>
      </c>
      <c r="I308" s="21">
        <v>1416242.48</v>
      </c>
      <c r="J308" s="69">
        <v>9</v>
      </c>
      <c r="K308" s="34" t="s">
        <v>82</v>
      </c>
      <c r="L308" s="121">
        <v>1190119.7310924369</v>
      </c>
      <c r="M308" s="21">
        <f>+G308*0.4+50000</f>
        <v>526047.8924369748</v>
      </c>
      <c r="N308" s="21">
        <f>+G308*0.25</f>
        <v>297529.93277310923</v>
      </c>
      <c r="O308" s="21">
        <f>+G308*0.05</f>
        <v>59505.98655462185</v>
      </c>
      <c r="P308" s="21">
        <f>+G308-M308-N308-O308</f>
        <v>307035.91932773107</v>
      </c>
    </row>
    <row r="309" spans="1:16" ht="22.5" x14ac:dyDescent="0.25">
      <c r="A309" s="69"/>
      <c r="B309" s="34"/>
      <c r="C309" s="18" t="s">
        <v>84</v>
      </c>
      <c r="D309" s="14" t="s">
        <v>0</v>
      </c>
      <c r="E309" s="14">
        <v>1</v>
      </c>
      <c r="F309" s="21">
        <v>1018988</v>
      </c>
      <c r="G309" s="21">
        <v>393894.52100840339</v>
      </c>
      <c r="H309" s="21">
        <v>74839.95899159665</v>
      </c>
      <c r="I309" s="21">
        <v>468734.48000000004</v>
      </c>
      <c r="J309" s="69"/>
      <c r="K309" s="34"/>
      <c r="L309" s="121">
        <v>393894.52100840339</v>
      </c>
      <c r="M309" s="21">
        <f>+G309*0.4+12500</f>
        <v>170057.80840336136</v>
      </c>
      <c r="N309" s="21">
        <f>+G309*0.25</f>
        <v>98473.630252100847</v>
      </c>
      <c r="O309" s="21">
        <f>+G309*0.05</f>
        <v>19694.726050420169</v>
      </c>
      <c r="P309" s="21">
        <f>+G309-M309-N309-O309</f>
        <v>105668.35630252102</v>
      </c>
    </row>
    <row r="310" spans="1:16" x14ac:dyDescent="0.25">
      <c r="A310" s="69"/>
      <c r="B310" s="34"/>
      <c r="C310" s="13" t="s">
        <v>85</v>
      </c>
      <c r="D310" s="14" t="s">
        <v>0</v>
      </c>
      <c r="E310" s="14">
        <v>1</v>
      </c>
      <c r="F310" s="21">
        <v>1039397</v>
      </c>
      <c r="G310" s="21">
        <v>401783.71428571432</v>
      </c>
      <c r="H310" s="21">
        <v>76338.90571428572</v>
      </c>
      <c r="I310" s="21">
        <v>478122.62</v>
      </c>
      <c r="J310" s="69"/>
      <c r="K310" s="34"/>
      <c r="L310" s="121">
        <v>401783.71428571432</v>
      </c>
      <c r="M310" s="21">
        <f>+G310*0.4+12500</f>
        <v>173213.48571428575</v>
      </c>
      <c r="N310" s="21">
        <f>+G310*0.25</f>
        <v>100445.92857142858</v>
      </c>
      <c r="O310" s="21">
        <f>+G310*0.05</f>
        <v>20089.185714285719</v>
      </c>
      <c r="P310" s="21">
        <f>+G310-M310-N310-O310</f>
        <v>108035.11428571427</v>
      </c>
    </row>
    <row r="311" spans="1:16" ht="22.5" x14ac:dyDescent="0.25">
      <c r="A311" s="69">
        <v>10</v>
      </c>
      <c r="B311" s="34" t="s">
        <v>71</v>
      </c>
      <c r="C311" s="13" t="s">
        <v>86</v>
      </c>
      <c r="D311" s="14" t="s">
        <v>0</v>
      </c>
      <c r="E311" s="14">
        <v>1</v>
      </c>
      <c r="F311" s="23">
        <v>2136199</v>
      </c>
      <c r="G311" s="23">
        <v>825757.59663865552</v>
      </c>
      <c r="H311" s="23">
        <v>156893.94336134454</v>
      </c>
      <c r="I311" s="23">
        <v>982651.54</v>
      </c>
      <c r="J311" s="69">
        <v>10</v>
      </c>
      <c r="K311" s="34" t="s">
        <v>71</v>
      </c>
      <c r="L311" s="124">
        <v>825757.59663865552</v>
      </c>
      <c r="M311" s="21">
        <f>+G311*0.4+12500</f>
        <v>342803.03865546221</v>
      </c>
      <c r="N311" s="21">
        <f>+G311*0.25</f>
        <v>206439.39915966388</v>
      </c>
      <c r="O311" s="21">
        <f>+G311*0.05</f>
        <v>41287.879831932776</v>
      </c>
      <c r="P311" s="21">
        <f>+G311-M311-N311-O311</f>
        <v>235227.27899159666</v>
      </c>
    </row>
    <row r="312" spans="1:16" x14ac:dyDescent="0.25">
      <c r="A312" s="69"/>
      <c r="B312" s="34"/>
      <c r="C312" s="13" t="s">
        <v>87</v>
      </c>
      <c r="D312" s="32" t="s">
        <v>0</v>
      </c>
      <c r="E312" s="32">
        <v>1</v>
      </c>
      <c r="F312" s="68">
        <v>1125103</v>
      </c>
      <c r="G312" s="68">
        <v>434913.76470588235</v>
      </c>
      <c r="H312" s="68">
        <v>82633.615294117641</v>
      </c>
      <c r="I312" s="68">
        <v>517547.38</v>
      </c>
      <c r="J312" s="69"/>
      <c r="K312" s="34"/>
      <c r="L312" s="125">
        <v>434913.76470588235</v>
      </c>
      <c r="M312" s="73">
        <f>+G312*0.4+12500</f>
        <v>186465.50588235294</v>
      </c>
      <c r="N312" s="73">
        <f>+G312*0.25</f>
        <v>108728.44117647059</v>
      </c>
      <c r="O312" s="73">
        <f>+G312*0.05</f>
        <v>21745.688235294117</v>
      </c>
      <c r="P312" s="73">
        <f>+G312-M312-N312-O312</f>
        <v>117974.12941176469</v>
      </c>
    </row>
    <row r="313" spans="1:16" x14ac:dyDescent="0.25">
      <c r="A313" s="69"/>
      <c r="B313" s="34"/>
      <c r="C313" s="13" t="s">
        <v>88</v>
      </c>
      <c r="D313" s="32"/>
      <c r="E313" s="32"/>
      <c r="F313" s="68">
        <v>0</v>
      </c>
      <c r="G313" s="68"/>
      <c r="H313" s="68"/>
      <c r="I313" s="68"/>
      <c r="J313" s="69"/>
      <c r="K313" s="34"/>
      <c r="L313" s="125"/>
      <c r="M313" s="75"/>
      <c r="N313" s="75"/>
      <c r="O313" s="75"/>
      <c r="P313" s="75"/>
    </row>
    <row r="314" spans="1:16" x14ac:dyDescent="0.25">
      <c r="A314" s="69"/>
      <c r="B314" s="34"/>
      <c r="C314" s="22" t="s">
        <v>89</v>
      </c>
      <c r="D314" s="32" t="s">
        <v>0</v>
      </c>
      <c r="E314" s="32">
        <v>1</v>
      </c>
      <c r="F314" s="68">
        <v>1125103</v>
      </c>
      <c r="G314" s="68">
        <v>434913.76470588235</v>
      </c>
      <c r="H314" s="68">
        <v>82633.615294117641</v>
      </c>
      <c r="I314" s="68">
        <v>517547.38</v>
      </c>
      <c r="J314" s="69"/>
      <c r="K314" s="34"/>
      <c r="L314" s="125">
        <v>434913.76470588235</v>
      </c>
      <c r="M314" s="68">
        <f>+G314*0.4+12500</f>
        <v>186465.50588235294</v>
      </c>
      <c r="N314" s="68">
        <f>+G314*0.25</f>
        <v>108728.44117647059</v>
      </c>
      <c r="O314" s="68">
        <f>+G314*0.05</f>
        <v>21745.688235294117</v>
      </c>
      <c r="P314" s="68">
        <f>+G314-M314-N314-O314</f>
        <v>117974.12941176469</v>
      </c>
    </row>
    <row r="315" spans="1:16" x14ac:dyDescent="0.25">
      <c r="A315" s="69"/>
      <c r="B315" s="34"/>
      <c r="C315" s="22" t="s">
        <v>90</v>
      </c>
      <c r="D315" s="32"/>
      <c r="E315" s="32"/>
      <c r="F315" s="68">
        <v>0</v>
      </c>
      <c r="G315" s="68"/>
      <c r="H315" s="68"/>
      <c r="I315" s="68"/>
      <c r="J315" s="69"/>
      <c r="K315" s="34"/>
      <c r="L315" s="125"/>
      <c r="M315" s="68">
        <v>0</v>
      </c>
      <c r="N315" s="68"/>
      <c r="O315" s="68"/>
      <c r="P315" s="68"/>
    </row>
    <row r="316" spans="1:16" x14ac:dyDescent="0.25">
      <c r="A316" s="69">
        <v>11</v>
      </c>
      <c r="B316" s="34" t="s">
        <v>144</v>
      </c>
      <c r="C316" s="67" t="s">
        <v>145</v>
      </c>
      <c r="D316" s="32" t="s">
        <v>0</v>
      </c>
      <c r="E316" s="32">
        <v>1</v>
      </c>
      <c r="F316" s="68">
        <v>2404419</v>
      </c>
      <c r="G316" s="68">
        <v>929439.27731092437</v>
      </c>
      <c r="H316" s="68">
        <v>176593.46268907562</v>
      </c>
      <c r="I316" s="68">
        <v>1106032.74</v>
      </c>
      <c r="J316" s="69">
        <v>11</v>
      </c>
      <c r="K316" s="34" t="s">
        <v>144</v>
      </c>
      <c r="L316" s="125">
        <v>929439.27731092437</v>
      </c>
      <c r="M316" s="68">
        <f>+G316*0.4+25000</f>
        <v>396775.71092436975</v>
      </c>
      <c r="N316" s="68">
        <f>+G316*0.25</f>
        <v>232359.81932773109</v>
      </c>
      <c r="O316" s="68">
        <f>+G316*0.05</f>
        <v>46471.963865546219</v>
      </c>
      <c r="P316" s="68">
        <f>+G316-M316-N316-O316</f>
        <v>253831.78319327731</v>
      </c>
    </row>
    <row r="317" spans="1:16" x14ac:dyDescent="0.25">
      <c r="A317" s="69"/>
      <c r="B317" s="34"/>
      <c r="C317" s="67"/>
      <c r="D317" s="32"/>
      <c r="E317" s="32"/>
      <c r="F317" s="68"/>
      <c r="G317" s="68"/>
      <c r="H317" s="68"/>
      <c r="I317" s="68"/>
      <c r="J317" s="69"/>
      <c r="K317" s="34"/>
      <c r="L317" s="125"/>
      <c r="M317" s="68"/>
      <c r="N317" s="68"/>
      <c r="O317" s="68"/>
      <c r="P317" s="68"/>
    </row>
    <row r="318" spans="1:16" x14ac:dyDescent="0.25">
      <c r="A318" s="69"/>
      <c r="B318" s="34"/>
      <c r="C318" s="67"/>
      <c r="D318" s="32"/>
      <c r="E318" s="32"/>
      <c r="F318" s="68"/>
      <c r="G318" s="68"/>
      <c r="H318" s="68"/>
      <c r="I318" s="68"/>
      <c r="J318" s="69"/>
      <c r="K318" s="34"/>
      <c r="L318" s="125"/>
      <c r="M318" s="68"/>
      <c r="N318" s="68"/>
      <c r="O318" s="68"/>
      <c r="P318" s="68"/>
    </row>
    <row r="319" spans="1:16" ht="22.5" x14ac:dyDescent="0.25">
      <c r="A319" s="69"/>
      <c r="B319" s="34"/>
      <c r="C319" s="13" t="s">
        <v>91</v>
      </c>
      <c r="D319" s="14" t="s">
        <v>0</v>
      </c>
      <c r="E319" s="14">
        <v>1</v>
      </c>
      <c r="F319" s="23">
        <v>1266713</v>
      </c>
      <c r="G319" s="23">
        <v>489653.76470588235</v>
      </c>
      <c r="H319" s="23">
        <v>93034.215294117646</v>
      </c>
      <c r="I319" s="23">
        <v>582687.98</v>
      </c>
      <c r="J319" s="69"/>
      <c r="K319" s="34"/>
      <c r="L319" s="124">
        <v>489653.76470588235</v>
      </c>
      <c r="M319" s="23">
        <f>+G319*0.4+12500</f>
        <v>208361.50588235294</v>
      </c>
      <c r="N319" s="23">
        <f>+G319*0.25</f>
        <v>122413.44117647059</v>
      </c>
      <c r="O319" s="23">
        <f>+G319*0.05</f>
        <v>24482.688235294117</v>
      </c>
      <c r="P319" s="23">
        <f>+G319-M319-N319-O319</f>
        <v>134396.12941176468</v>
      </c>
    </row>
    <row r="320" spans="1:16" ht="22.5" x14ac:dyDescent="0.25">
      <c r="A320" s="69"/>
      <c r="B320" s="34"/>
      <c r="C320" s="13" t="s">
        <v>92</v>
      </c>
      <c r="D320" s="14" t="s">
        <v>0</v>
      </c>
      <c r="E320" s="14">
        <v>1</v>
      </c>
      <c r="F320" s="23">
        <v>1266713</v>
      </c>
      <c r="G320" s="23">
        <v>489653.76470588235</v>
      </c>
      <c r="H320" s="23">
        <v>93034.215294117646</v>
      </c>
      <c r="I320" s="23">
        <v>582687.98</v>
      </c>
      <c r="J320" s="69"/>
      <c r="K320" s="34"/>
      <c r="L320" s="124">
        <v>489653.76470588235</v>
      </c>
      <c r="M320" s="23">
        <f>+G320*0.4+12500</f>
        <v>208361.50588235294</v>
      </c>
      <c r="N320" s="23">
        <f>+G320*0.25</f>
        <v>122413.44117647059</v>
      </c>
      <c r="O320" s="23">
        <f>+G320*0.05</f>
        <v>24482.688235294117</v>
      </c>
      <c r="P320" s="23">
        <f>+G320-M320-N320-O320</f>
        <v>134396.12941176468</v>
      </c>
    </row>
    <row r="321" spans="1:16" x14ac:dyDescent="0.25">
      <c r="A321" s="69">
        <v>11</v>
      </c>
      <c r="B321" s="34" t="s">
        <v>142</v>
      </c>
      <c r="C321" s="70" t="s">
        <v>93</v>
      </c>
      <c r="D321" s="32" t="s">
        <v>0</v>
      </c>
      <c r="E321" s="32">
        <v>1</v>
      </c>
      <c r="F321" s="73">
        <v>2702639</v>
      </c>
      <c r="G321" s="73">
        <v>1044717.5966386554</v>
      </c>
      <c r="H321" s="73">
        <v>198496.34336134454</v>
      </c>
      <c r="I321" s="73">
        <v>1243213.94</v>
      </c>
      <c r="J321" s="69">
        <v>11</v>
      </c>
      <c r="K321" s="34" t="s">
        <v>142</v>
      </c>
      <c r="L321" s="126">
        <v>1044717.5966386554</v>
      </c>
      <c r="M321" s="73">
        <f>+G321*0.4+50000</f>
        <v>467887.03865546221</v>
      </c>
      <c r="N321" s="73">
        <f>+G321*0.25</f>
        <v>261179.39915966385</v>
      </c>
      <c r="O321" s="73">
        <f>+G321*0.05</f>
        <v>52235.879831932776</v>
      </c>
      <c r="P321" s="73">
        <f>+G321-M321-N321-O321</f>
        <v>263415.2789915966</v>
      </c>
    </row>
    <row r="322" spans="1:16" x14ac:dyDescent="0.25">
      <c r="A322" s="69"/>
      <c r="B322" s="34"/>
      <c r="C322" s="70"/>
      <c r="D322" s="32"/>
      <c r="E322" s="32"/>
      <c r="F322" s="74"/>
      <c r="G322" s="74"/>
      <c r="H322" s="74"/>
      <c r="I322" s="74"/>
      <c r="J322" s="69"/>
      <c r="K322" s="34"/>
      <c r="L322" s="127"/>
      <c r="M322" s="74"/>
      <c r="N322" s="74"/>
      <c r="O322" s="74"/>
      <c r="P322" s="74"/>
    </row>
    <row r="323" spans="1:16" x14ac:dyDescent="0.25">
      <c r="A323" s="69"/>
      <c r="B323" s="34"/>
      <c r="C323" s="70"/>
      <c r="D323" s="32"/>
      <c r="E323" s="32"/>
      <c r="F323" s="74"/>
      <c r="G323" s="74"/>
      <c r="H323" s="74"/>
      <c r="I323" s="74"/>
      <c r="J323" s="69"/>
      <c r="K323" s="34"/>
      <c r="L323" s="127"/>
      <c r="M323" s="74"/>
      <c r="N323" s="74"/>
      <c r="O323" s="74"/>
      <c r="P323" s="74"/>
    </row>
    <row r="324" spans="1:16" x14ac:dyDescent="0.25">
      <c r="A324" s="69"/>
      <c r="B324" s="34"/>
      <c r="C324" s="70"/>
      <c r="D324" s="32"/>
      <c r="E324" s="32"/>
      <c r="F324" s="74"/>
      <c r="G324" s="74"/>
      <c r="H324" s="74"/>
      <c r="I324" s="74"/>
      <c r="J324" s="69"/>
      <c r="K324" s="34"/>
      <c r="L324" s="127"/>
      <c r="M324" s="74"/>
      <c r="N324" s="74"/>
      <c r="O324" s="74"/>
      <c r="P324" s="74"/>
    </row>
    <row r="325" spans="1:16" x14ac:dyDescent="0.25">
      <c r="A325" s="69"/>
      <c r="B325" s="34"/>
      <c r="C325" s="70"/>
      <c r="D325" s="32"/>
      <c r="E325" s="32"/>
      <c r="F325" s="75"/>
      <c r="G325" s="75"/>
      <c r="H325" s="75"/>
      <c r="I325" s="75"/>
      <c r="J325" s="69"/>
      <c r="K325" s="34"/>
      <c r="L325" s="128"/>
      <c r="M325" s="75"/>
      <c r="N325" s="75"/>
      <c r="O325" s="75"/>
      <c r="P325" s="75"/>
    </row>
    <row r="326" spans="1:16" ht="22.5" x14ac:dyDescent="0.25">
      <c r="A326" s="69"/>
      <c r="B326" s="34"/>
      <c r="C326" s="16" t="s">
        <v>94</v>
      </c>
      <c r="D326" s="14" t="s">
        <v>0</v>
      </c>
      <c r="E326" s="14">
        <v>1</v>
      </c>
      <c r="F326" s="23">
        <v>1408323</v>
      </c>
      <c r="G326" s="23">
        <v>544393.76470588241</v>
      </c>
      <c r="H326" s="23">
        <v>103434.81529411765</v>
      </c>
      <c r="I326" s="23">
        <v>647828.58000000007</v>
      </c>
      <c r="J326" s="69"/>
      <c r="K326" s="34"/>
      <c r="L326" s="124">
        <v>544393.76470588241</v>
      </c>
      <c r="M326" s="23">
        <f>+G326*0.4+12500</f>
        <v>230257.50588235297</v>
      </c>
      <c r="N326" s="23">
        <f>+G326*0.25</f>
        <v>136098.4411764706</v>
      </c>
      <c r="O326" s="23">
        <f>+G326*0.05</f>
        <v>27219.688235294121</v>
      </c>
      <c r="P326" s="23">
        <f>+G326-M326-N326-O326</f>
        <v>150818.12941176473</v>
      </c>
    </row>
    <row r="327" spans="1:16" ht="22.5" x14ac:dyDescent="0.25">
      <c r="A327" s="69"/>
      <c r="B327" s="34"/>
      <c r="C327" s="13" t="s">
        <v>95</v>
      </c>
      <c r="D327" s="14" t="s">
        <v>0</v>
      </c>
      <c r="E327" s="14">
        <v>1</v>
      </c>
      <c r="F327" s="23">
        <v>1408323</v>
      </c>
      <c r="G327" s="23">
        <v>544393.76470588241</v>
      </c>
      <c r="H327" s="23">
        <v>103434.81529411765</v>
      </c>
      <c r="I327" s="23">
        <v>647828.58000000007</v>
      </c>
      <c r="J327" s="69"/>
      <c r="K327" s="34"/>
      <c r="L327" s="124">
        <v>544393.76470588241</v>
      </c>
      <c r="M327" s="23">
        <f>+G327*0.4+12500</f>
        <v>230257.50588235297</v>
      </c>
      <c r="N327" s="23">
        <f>+G327*0.25</f>
        <v>136098.4411764706</v>
      </c>
      <c r="O327" s="23">
        <f>+G327*0.05</f>
        <v>27219.688235294121</v>
      </c>
      <c r="P327" s="23">
        <f>+G327-M327-N327-O327</f>
        <v>150818.12941176473</v>
      </c>
    </row>
    <row r="328" spans="1:16" x14ac:dyDescent="0.25">
      <c r="A328" s="69">
        <v>12</v>
      </c>
      <c r="B328" s="34" t="s">
        <v>141</v>
      </c>
      <c r="C328" s="70" t="s">
        <v>96</v>
      </c>
      <c r="D328" s="32" t="s">
        <v>0</v>
      </c>
      <c r="E328" s="32">
        <v>1</v>
      </c>
      <c r="F328" s="73">
        <v>2702639</v>
      </c>
      <c r="G328" s="73">
        <v>1044717.5966386554</v>
      </c>
      <c r="H328" s="73">
        <v>198496.34336134454</v>
      </c>
      <c r="I328" s="73">
        <v>1243213.94</v>
      </c>
      <c r="J328" s="69">
        <v>12</v>
      </c>
      <c r="K328" s="34" t="s">
        <v>141</v>
      </c>
      <c r="L328" s="126">
        <v>1044717.5966386554</v>
      </c>
      <c r="M328" s="73">
        <f>+G328*0.4+50000</f>
        <v>467887.03865546221</v>
      </c>
      <c r="N328" s="73">
        <f>+G328*0.25</f>
        <v>261179.39915966385</v>
      </c>
      <c r="O328" s="73">
        <f>+G328*0.05</f>
        <v>52235.879831932776</v>
      </c>
      <c r="P328" s="73">
        <f>+G328-M328-N328-O328</f>
        <v>263415.2789915966</v>
      </c>
    </row>
    <row r="329" spans="1:16" x14ac:dyDescent="0.25">
      <c r="A329" s="69"/>
      <c r="B329" s="34"/>
      <c r="C329" s="70"/>
      <c r="D329" s="32"/>
      <c r="E329" s="32"/>
      <c r="F329" s="74"/>
      <c r="G329" s="74"/>
      <c r="H329" s="74"/>
      <c r="I329" s="74"/>
      <c r="J329" s="69"/>
      <c r="K329" s="34"/>
      <c r="L329" s="127"/>
      <c r="M329" s="74"/>
      <c r="N329" s="74"/>
      <c r="O329" s="74"/>
      <c r="P329" s="74"/>
    </row>
    <row r="330" spans="1:16" x14ac:dyDescent="0.25">
      <c r="A330" s="69"/>
      <c r="B330" s="34"/>
      <c r="C330" s="70"/>
      <c r="D330" s="32"/>
      <c r="E330" s="32"/>
      <c r="F330" s="74"/>
      <c r="G330" s="74"/>
      <c r="H330" s="74"/>
      <c r="I330" s="74"/>
      <c r="J330" s="69"/>
      <c r="K330" s="34"/>
      <c r="L330" s="127"/>
      <c r="M330" s="74"/>
      <c r="N330" s="74"/>
      <c r="O330" s="74"/>
      <c r="P330" s="74"/>
    </row>
    <row r="331" spans="1:16" x14ac:dyDescent="0.25">
      <c r="A331" s="69"/>
      <c r="B331" s="34"/>
      <c r="C331" s="70"/>
      <c r="D331" s="32"/>
      <c r="E331" s="32"/>
      <c r="F331" s="75"/>
      <c r="G331" s="75"/>
      <c r="H331" s="75"/>
      <c r="I331" s="75"/>
      <c r="J331" s="69"/>
      <c r="K331" s="34"/>
      <c r="L331" s="128"/>
      <c r="M331" s="75"/>
      <c r="N331" s="75"/>
      <c r="O331" s="75"/>
      <c r="P331" s="75"/>
    </row>
    <row r="332" spans="1:16" ht="22.5" x14ac:dyDescent="0.25">
      <c r="A332" s="69"/>
      <c r="B332" s="34"/>
      <c r="C332" s="13" t="s">
        <v>97</v>
      </c>
      <c r="D332" s="14" t="s">
        <v>0</v>
      </c>
      <c r="E332" s="14">
        <v>1</v>
      </c>
      <c r="F332" s="23">
        <v>1408323</v>
      </c>
      <c r="G332" s="23">
        <v>544393.76470588241</v>
      </c>
      <c r="H332" s="23">
        <v>103434.81529411765</v>
      </c>
      <c r="I332" s="23">
        <v>647828.58000000007</v>
      </c>
      <c r="J332" s="69"/>
      <c r="K332" s="34"/>
      <c r="L332" s="124">
        <v>544393.76470588241</v>
      </c>
      <c r="M332" s="23">
        <f>+G332*0.4+12500</f>
        <v>230257.50588235297</v>
      </c>
      <c r="N332" s="23">
        <f>+G332*0.25</f>
        <v>136098.4411764706</v>
      </c>
      <c r="O332" s="23">
        <f>+G332*0.05</f>
        <v>27219.688235294121</v>
      </c>
      <c r="P332" s="23">
        <f>+G332-M332-N332-O332</f>
        <v>150818.12941176473</v>
      </c>
    </row>
    <row r="333" spans="1:16" x14ac:dyDescent="0.25">
      <c r="A333" s="69"/>
      <c r="B333" s="34"/>
      <c r="C333" s="67" t="s">
        <v>143</v>
      </c>
      <c r="D333" s="32" t="s">
        <v>0</v>
      </c>
      <c r="E333" s="32">
        <v>1</v>
      </c>
      <c r="F333" s="68">
        <v>1378573</v>
      </c>
      <c r="G333" s="68">
        <v>532893.76470588241</v>
      </c>
      <c r="H333" s="68">
        <v>101249.81529411765</v>
      </c>
      <c r="I333" s="68">
        <v>634143.58000000007</v>
      </c>
      <c r="J333" s="69"/>
      <c r="K333" s="34"/>
      <c r="L333" s="125">
        <v>532893.76470588241</v>
      </c>
      <c r="M333" s="68">
        <f>+G333*0.4+12500</f>
        <v>225657.50588235297</v>
      </c>
      <c r="N333" s="68">
        <f>+G333*0.25</f>
        <v>133223.4411764706</v>
      </c>
      <c r="O333" s="68">
        <f>+G333*0.05</f>
        <v>26644.688235294121</v>
      </c>
      <c r="P333" s="68">
        <f>+G333-M333-N333-O333</f>
        <v>147368.12941176473</v>
      </c>
    </row>
    <row r="334" spans="1:16" x14ac:dyDescent="0.25">
      <c r="A334" s="69"/>
      <c r="B334" s="34"/>
      <c r="C334" s="67"/>
      <c r="D334" s="32"/>
      <c r="E334" s="32"/>
      <c r="F334" s="68"/>
      <c r="G334" s="68"/>
      <c r="H334" s="68"/>
      <c r="I334" s="68"/>
      <c r="J334" s="69"/>
      <c r="K334" s="34"/>
      <c r="L334" s="125"/>
      <c r="M334" s="68">
        <v>0</v>
      </c>
      <c r="N334" s="68"/>
      <c r="O334" s="68"/>
      <c r="P334" s="68"/>
    </row>
    <row r="335" spans="1:16" x14ac:dyDescent="0.25">
      <c r="A335" s="146" t="s">
        <v>157</v>
      </c>
      <c r="B335" s="147"/>
      <c r="C335" s="147"/>
      <c r="D335" s="147"/>
      <c r="E335" s="147"/>
      <c r="F335" s="147"/>
      <c r="G335" s="147"/>
      <c r="H335" s="147"/>
      <c r="I335" s="147"/>
      <c r="J335" s="129" t="s">
        <v>157</v>
      </c>
      <c r="K335" s="130"/>
      <c r="L335" s="130"/>
      <c r="M335" s="130"/>
      <c r="N335" s="130"/>
      <c r="O335" s="130"/>
      <c r="P335" s="130"/>
    </row>
    <row r="336" spans="1:16" ht="15" customHeight="1" x14ac:dyDescent="0.25">
      <c r="A336" s="148" t="s">
        <v>123</v>
      </c>
      <c r="B336" s="149"/>
      <c r="C336" s="149"/>
      <c r="D336" s="149"/>
      <c r="E336" s="149"/>
      <c r="F336" s="149"/>
      <c r="G336" s="149"/>
      <c r="H336" s="149"/>
      <c r="I336" s="149"/>
      <c r="J336" s="131" t="s">
        <v>123</v>
      </c>
      <c r="K336" s="132"/>
      <c r="L336" s="132"/>
      <c r="M336" s="132"/>
      <c r="N336" s="132"/>
      <c r="O336" s="132"/>
      <c r="P336" s="132"/>
    </row>
    <row r="337" spans="1:16" x14ac:dyDescent="0.25">
      <c r="A337" s="148"/>
      <c r="B337" s="149"/>
      <c r="C337" s="149"/>
      <c r="D337" s="149"/>
      <c r="E337" s="149"/>
      <c r="F337" s="149"/>
      <c r="G337" s="149"/>
      <c r="H337" s="149"/>
      <c r="I337" s="149"/>
      <c r="J337" s="158"/>
      <c r="K337" s="159"/>
      <c r="L337" s="159"/>
      <c r="M337" s="159"/>
      <c r="N337" s="159"/>
      <c r="O337" s="159"/>
      <c r="P337" s="159"/>
    </row>
    <row r="338" spans="1:16" x14ac:dyDescent="0.25">
      <c r="A338" s="69">
        <v>13</v>
      </c>
      <c r="B338" s="37" t="s">
        <v>139</v>
      </c>
      <c r="C338" s="70" t="s">
        <v>131</v>
      </c>
      <c r="D338" s="32" t="s">
        <v>0</v>
      </c>
      <c r="E338" s="32">
        <v>1</v>
      </c>
      <c r="F338" s="68">
        <v>267750</v>
      </c>
      <c r="G338" s="68">
        <v>112500</v>
      </c>
      <c r="H338" s="68">
        <v>21375</v>
      </c>
      <c r="I338" s="68">
        <v>133875</v>
      </c>
      <c r="J338" s="69">
        <v>13</v>
      </c>
      <c r="K338" s="37" t="s">
        <v>139</v>
      </c>
      <c r="L338" s="125">
        <v>133875</v>
      </c>
      <c r="M338" s="68">
        <f>+G338*0.4+6250</f>
        <v>51250</v>
      </c>
      <c r="N338" s="68">
        <f>+G338*0.25</f>
        <v>28125</v>
      </c>
      <c r="O338" s="68">
        <f>+G338*0.05</f>
        <v>5625</v>
      </c>
      <c r="P338" s="68">
        <f>+G338-M338-N338-O338</f>
        <v>27500</v>
      </c>
    </row>
    <row r="339" spans="1:16" x14ac:dyDescent="0.25">
      <c r="A339" s="69"/>
      <c r="B339" s="37"/>
      <c r="C339" s="70"/>
      <c r="D339" s="32"/>
      <c r="E339" s="32"/>
      <c r="F339" s="68"/>
      <c r="G339" s="68"/>
      <c r="H339" s="68"/>
      <c r="I339" s="68"/>
      <c r="J339" s="69"/>
      <c r="K339" s="37"/>
      <c r="L339" s="125"/>
      <c r="M339" s="68"/>
      <c r="N339" s="68"/>
      <c r="O339" s="68"/>
      <c r="P339" s="68"/>
    </row>
    <row r="340" spans="1:16" x14ac:dyDescent="0.25">
      <c r="A340" s="69"/>
      <c r="B340" s="37"/>
      <c r="C340" s="70"/>
      <c r="D340" s="32"/>
      <c r="E340" s="32"/>
      <c r="F340" s="68"/>
      <c r="G340" s="68"/>
      <c r="H340" s="68"/>
      <c r="I340" s="68"/>
      <c r="J340" s="69"/>
      <c r="K340" s="37"/>
      <c r="L340" s="125"/>
      <c r="M340" s="68"/>
      <c r="N340" s="68"/>
      <c r="O340" s="68"/>
      <c r="P340" s="68"/>
    </row>
    <row r="341" spans="1:16" x14ac:dyDescent="0.25">
      <c r="A341" s="69"/>
      <c r="B341" s="37"/>
      <c r="C341" s="70"/>
      <c r="D341" s="32"/>
      <c r="E341" s="32"/>
      <c r="F341" s="68"/>
      <c r="G341" s="68"/>
      <c r="H341" s="68"/>
      <c r="I341" s="68"/>
      <c r="J341" s="69"/>
      <c r="K341" s="37"/>
      <c r="L341" s="125"/>
      <c r="M341" s="68"/>
      <c r="N341" s="68"/>
      <c r="O341" s="68"/>
      <c r="P341" s="68"/>
    </row>
    <row r="342" spans="1:16" x14ac:dyDescent="0.25">
      <c r="A342" s="69"/>
      <c r="B342" s="37"/>
      <c r="C342" s="70"/>
      <c r="D342" s="32"/>
      <c r="E342" s="32"/>
      <c r="F342" s="68"/>
      <c r="G342" s="68"/>
      <c r="H342" s="68"/>
      <c r="I342" s="68"/>
      <c r="J342" s="69"/>
      <c r="K342" s="37"/>
      <c r="L342" s="125"/>
      <c r="M342" s="68"/>
      <c r="N342" s="68"/>
      <c r="O342" s="68"/>
      <c r="P342" s="68"/>
    </row>
    <row r="343" spans="1:16" x14ac:dyDescent="0.25">
      <c r="A343" s="69"/>
      <c r="B343" s="37"/>
      <c r="C343" s="13" t="s">
        <v>132</v>
      </c>
      <c r="D343" s="14" t="s">
        <v>0</v>
      </c>
      <c r="E343" s="14">
        <v>1</v>
      </c>
      <c r="F343" s="23">
        <v>386750</v>
      </c>
      <c r="G343" s="23">
        <v>162500</v>
      </c>
      <c r="H343" s="23">
        <v>30875</v>
      </c>
      <c r="I343" s="23">
        <v>193375</v>
      </c>
      <c r="J343" s="69"/>
      <c r="K343" s="37"/>
      <c r="L343" s="124">
        <v>193375</v>
      </c>
      <c r="M343" s="23">
        <f>+G343*0.4+6250</f>
        <v>71250</v>
      </c>
      <c r="N343" s="23">
        <f>+G343*0.25</f>
        <v>40625</v>
      </c>
      <c r="O343" s="23">
        <f>+G343*0.05</f>
        <v>8125</v>
      </c>
      <c r="P343" s="23">
        <f>+G343-M343-N343-O343</f>
        <v>42500</v>
      </c>
    </row>
    <row r="344" spans="1:16" x14ac:dyDescent="0.25">
      <c r="A344" s="69"/>
      <c r="B344" s="37"/>
      <c r="C344" s="13" t="s">
        <v>133</v>
      </c>
      <c r="D344" s="14" t="s">
        <v>0</v>
      </c>
      <c r="E344" s="14">
        <v>1</v>
      </c>
      <c r="F344" s="23">
        <v>446250</v>
      </c>
      <c r="G344" s="23">
        <v>187500</v>
      </c>
      <c r="H344" s="23">
        <v>35625</v>
      </c>
      <c r="I344" s="23">
        <v>223125</v>
      </c>
      <c r="J344" s="69"/>
      <c r="K344" s="37"/>
      <c r="L344" s="124">
        <v>223125</v>
      </c>
      <c r="M344" s="23">
        <f t="shared" ref="M344:M349" si="35">+G344*0.4+6250</f>
        <v>81250</v>
      </c>
      <c r="N344" s="23">
        <f t="shared" ref="N344:N349" si="36">+G344*0.25</f>
        <v>46875</v>
      </c>
      <c r="O344" s="23">
        <f t="shared" ref="O344:O349" si="37">+G344*0.05</f>
        <v>9375</v>
      </c>
      <c r="P344" s="23">
        <f t="shared" ref="P344:P349" si="38">+G344-M344-N344-O344</f>
        <v>50000</v>
      </c>
    </row>
    <row r="345" spans="1:16" x14ac:dyDescent="0.25">
      <c r="A345" s="69"/>
      <c r="B345" s="37"/>
      <c r="C345" s="13" t="s">
        <v>134</v>
      </c>
      <c r="D345" s="14" t="s">
        <v>0</v>
      </c>
      <c r="E345" s="14">
        <v>1</v>
      </c>
      <c r="F345" s="23">
        <v>505750</v>
      </c>
      <c r="G345" s="23">
        <v>212500</v>
      </c>
      <c r="H345" s="23">
        <v>40375</v>
      </c>
      <c r="I345" s="23">
        <v>252875</v>
      </c>
      <c r="J345" s="69"/>
      <c r="K345" s="37"/>
      <c r="L345" s="124">
        <v>252875</v>
      </c>
      <c r="M345" s="23">
        <f t="shared" si="35"/>
        <v>91250</v>
      </c>
      <c r="N345" s="23">
        <f t="shared" si="36"/>
        <v>53125</v>
      </c>
      <c r="O345" s="23">
        <f t="shared" si="37"/>
        <v>10625</v>
      </c>
      <c r="P345" s="23">
        <f t="shared" si="38"/>
        <v>57500</v>
      </c>
    </row>
    <row r="346" spans="1:16" x14ac:dyDescent="0.25">
      <c r="A346" s="69"/>
      <c r="B346" s="37"/>
      <c r="C346" s="13" t="s">
        <v>135</v>
      </c>
      <c r="D346" s="14" t="s">
        <v>0</v>
      </c>
      <c r="E346" s="14">
        <v>1</v>
      </c>
      <c r="F346" s="23">
        <v>171360</v>
      </c>
      <c r="G346" s="23">
        <v>72000</v>
      </c>
      <c r="H346" s="23">
        <v>13680</v>
      </c>
      <c r="I346" s="23">
        <v>85680</v>
      </c>
      <c r="J346" s="69"/>
      <c r="K346" s="37"/>
      <c r="L346" s="124">
        <v>85680</v>
      </c>
      <c r="M346" s="23">
        <f t="shared" si="35"/>
        <v>35050</v>
      </c>
      <c r="N346" s="23">
        <f t="shared" si="36"/>
        <v>18000</v>
      </c>
      <c r="O346" s="23">
        <f t="shared" si="37"/>
        <v>3600</v>
      </c>
      <c r="P346" s="23">
        <f t="shared" si="38"/>
        <v>15350</v>
      </c>
    </row>
    <row r="347" spans="1:16" x14ac:dyDescent="0.25">
      <c r="A347" s="69"/>
      <c r="B347" s="37"/>
      <c r="C347" s="13" t="s">
        <v>136</v>
      </c>
      <c r="D347" s="14" t="s">
        <v>0</v>
      </c>
      <c r="E347" s="14">
        <v>1</v>
      </c>
      <c r="F347" s="23">
        <v>171360</v>
      </c>
      <c r="G347" s="23">
        <v>72000</v>
      </c>
      <c r="H347" s="23">
        <v>13680</v>
      </c>
      <c r="I347" s="23">
        <v>85680</v>
      </c>
      <c r="J347" s="69"/>
      <c r="K347" s="37"/>
      <c r="L347" s="124">
        <v>85680</v>
      </c>
      <c r="M347" s="23">
        <f t="shared" si="35"/>
        <v>35050</v>
      </c>
      <c r="N347" s="23">
        <f t="shared" si="36"/>
        <v>18000</v>
      </c>
      <c r="O347" s="23">
        <f t="shared" si="37"/>
        <v>3600</v>
      </c>
      <c r="P347" s="23">
        <f t="shared" si="38"/>
        <v>15350</v>
      </c>
    </row>
    <row r="348" spans="1:16" x14ac:dyDescent="0.25">
      <c r="A348" s="69"/>
      <c r="B348" s="37"/>
      <c r="C348" s="13" t="s">
        <v>137</v>
      </c>
      <c r="D348" s="14" t="s">
        <v>0</v>
      </c>
      <c r="E348" s="14">
        <v>1</v>
      </c>
      <c r="F348" s="23">
        <v>171360</v>
      </c>
      <c r="G348" s="23">
        <v>72000</v>
      </c>
      <c r="H348" s="23">
        <v>13680</v>
      </c>
      <c r="I348" s="23">
        <v>85680</v>
      </c>
      <c r="J348" s="69"/>
      <c r="K348" s="37"/>
      <c r="L348" s="124">
        <v>85680</v>
      </c>
      <c r="M348" s="23">
        <f t="shared" si="35"/>
        <v>35050</v>
      </c>
      <c r="N348" s="23">
        <f t="shared" si="36"/>
        <v>18000</v>
      </c>
      <c r="O348" s="23">
        <f t="shared" si="37"/>
        <v>3600</v>
      </c>
      <c r="P348" s="23">
        <f t="shared" si="38"/>
        <v>15350</v>
      </c>
    </row>
    <row r="349" spans="1:16" ht="22.5" x14ac:dyDescent="0.25">
      <c r="A349" s="69"/>
      <c r="B349" s="37"/>
      <c r="C349" s="13" t="s">
        <v>138</v>
      </c>
      <c r="D349" s="14" t="s">
        <v>0</v>
      </c>
      <c r="E349" s="14">
        <v>1</v>
      </c>
      <c r="F349" s="23">
        <v>624750</v>
      </c>
      <c r="G349" s="23">
        <v>262500</v>
      </c>
      <c r="H349" s="23">
        <v>49875</v>
      </c>
      <c r="I349" s="23">
        <v>312375</v>
      </c>
      <c r="J349" s="69"/>
      <c r="K349" s="37"/>
      <c r="L349" s="124">
        <v>312375</v>
      </c>
      <c r="M349" s="23">
        <f t="shared" si="35"/>
        <v>111250</v>
      </c>
      <c r="N349" s="23">
        <f t="shared" si="36"/>
        <v>65625</v>
      </c>
      <c r="O349" s="23">
        <f t="shared" si="37"/>
        <v>13125</v>
      </c>
      <c r="P349" s="23">
        <f>+G349-M349-N349-O349</f>
        <v>72500</v>
      </c>
    </row>
    <row r="350" spans="1:16" x14ac:dyDescent="0.25">
      <c r="A350" s="58" t="s">
        <v>156</v>
      </c>
      <c r="B350" s="58"/>
      <c r="C350" s="58"/>
      <c r="D350" s="58"/>
      <c r="E350" s="58"/>
      <c r="F350" s="58"/>
      <c r="G350" s="58"/>
      <c r="H350" s="58"/>
      <c r="I350" s="58"/>
      <c r="J350" s="154"/>
      <c r="K350" s="154"/>
    </row>
    <row r="351" spans="1:16" ht="15" customHeight="1" x14ac:dyDescent="0.25">
      <c r="A351" s="34" t="s">
        <v>166</v>
      </c>
      <c r="B351" s="34"/>
      <c r="C351" s="34"/>
      <c r="D351" s="34"/>
      <c r="E351" s="34"/>
      <c r="F351" s="34"/>
      <c r="G351" s="34"/>
      <c r="H351" s="34"/>
      <c r="I351" s="76">
        <f>+SUM(I338:I349)+SUM(I308:I334)+SUM(I295:I306)+SUM(I285:I293)</f>
        <v>20349095.600000001</v>
      </c>
      <c r="J351" s="155"/>
      <c r="K351" s="155"/>
    </row>
    <row r="352" spans="1:16" x14ac:dyDescent="0.25">
      <c r="A352" s="34"/>
      <c r="B352" s="34"/>
      <c r="C352" s="34"/>
      <c r="D352" s="34"/>
      <c r="E352" s="34"/>
      <c r="F352" s="34"/>
      <c r="G352" s="34"/>
      <c r="H352" s="34"/>
      <c r="I352" s="77"/>
      <c r="J352" s="156"/>
      <c r="K352" s="156"/>
    </row>
    <row r="353" spans="1:17" x14ac:dyDescent="0.25">
      <c r="P353" s="133"/>
    </row>
    <row r="354" spans="1:17" x14ac:dyDescent="0.25">
      <c r="A354" s="34" t="s">
        <v>167</v>
      </c>
      <c r="B354" s="34"/>
      <c r="C354" s="34"/>
      <c r="D354" s="34"/>
      <c r="E354" s="34"/>
      <c r="F354" s="34"/>
      <c r="G354" s="34"/>
      <c r="H354" s="34"/>
      <c r="I354" s="72">
        <v>48079314.780000001</v>
      </c>
      <c r="J354" s="157"/>
      <c r="K354" s="157"/>
      <c r="Q354" s="133"/>
    </row>
    <row r="355" spans="1:17" x14ac:dyDescent="0.25">
      <c r="A355" s="34"/>
      <c r="B355" s="34"/>
      <c r="C355" s="34"/>
      <c r="D355" s="34"/>
      <c r="E355" s="34"/>
      <c r="F355" s="34"/>
      <c r="G355" s="34"/>
      <c r="H355" s="34"/>
      <c r="I355" s="72"/>
      <c r="J355" s="157"/>
      <c r="K355" s="157"/>
    </row>
    <row r="359" spans="1:17" s="4" customFormat="1" ht="146.25" customHeight="1" x14ac:dyDescent="0.2">
      <c r="A359" s="71" t="s">
        <v>168</v>
      </c>
      <c r="B359" s="71"/>
      <c r="C359" s="71"/>
      <c r="D359" s="71"/>
      <c r="E359" s="71"/>
      <c r="F359" s="71"/>
      <c r="G359" s="71"/>
      <c r="H359" s="1"/>
      <c r="I359" s="1"/>
      <c r="J359" s="1"/>
      <c r="K359" s="1"/>
      <c r="L359" s="94"/>
    </row>
    <row r="362" spans="1:17" s="4" customFormat="1" x14ac:dyDescent="0.25">
      <c r="A362" s="24" t="s">
        <v>169</v>
      </c>
      <c r="B362" s="2"/>
      <c r="C362" s="3"/>
      <c r="D362" s="3"/>
      <c r="G362" s="5"/>
      <c r="H362" s="1"/>
      <c r="I362" s="1"/>
      <c r="J362" s="24"/>
      <c r="K362" s="2"/>
      <c r="L362" s="94"/>
    </row>
    <row r="363" spans="1:17" s="4" customFormat="1" x14ac:dyDescent="0.25">
      <c r="A363" s="24" t="s">
        <v>170</v>
      </c>
      <c r="B363" s="2" t="s">
        <v>174</v>
      </c>
      <c r="C363" s="3"/>
      <c r="D363" s="3"/>
      <c r="G363" s="5"/>
      <c r="H363" s="1"/>
      <c r="I363" s="1"/>
      <c r="J363" s="24"/>
      <c r="K363" s="2"/>
      <c r="L363" s="94"/>
    </row>
    <row r="364" spans="1:17" s="4" customFormat="1" x14ac:dyDescent="0.25">
      <c r="A364" s="24" t="s">
        <v>171</v>
      </c>
      <c r="B364" s="2">
        <v>79412118</v>
      </c>
      <c r="C364" s="3"/>
      <c r="D364" s="3"/>
      <c r="G364" s="5"/>
      <c r="H364" s="1"/>
      <c r="I364" s="1"/>
      <c r="J364" s="24"/>
      <c r="K364" s="2"/>
      <c r="L364" s="94"/>
    </row>
    <row r="365" spans="1:17" s="4" customFormat="1" x14ac:dyDescent="0.25">
      <c r="A365" s="24" t="s">
        <v>172</v>
      </c>
      <c r="B365" s="2" t="s">
        <v>175</v>
      </c>
      <c r="C365" s="3"/>
      <c r="D365" s="3"/>
      <c r="G365" s="5"/>
      <c r="H365" s="1"/>
      <c r="I365" s="1"/>
      <c r="J365" s="24"/>
      <c r="K365" s="2"/>
      <c r="L365" s="94"/>
    </row>
    <row r="366" spans="1:17" s="4" customFormat="1" x14ac:dyDescent="0.25">
      <c r="A366" s="24" t="s">
        <v>173</v>
      </c>
      <c r="B366" s="2">
        <v>900678549</v>
      </c>
      <c r="C366" s="3"/>
      <c r="D366" s="3"/>
      <c r="G366" s="5"/>
      <c r="H366" s="1"/>
      <c r="I366" s="1"/>
      <c r="J366" s="24"/>
      <c r="K366" s="2"/>
      <c r="L366" s="94"/>
    </row>
  </sheetData>
  <sheetProtection algorithmName="SHA-512" hashValue="xbbpq/r8F2KziDEhq2fIAcHA3qqSQ0/tIeSPR9cl2N20uPNyZ09D+rSodUIfIjFDSuqxnjMlgt51xPdZTxVOOg==" saltValue="PEf2qsLX/V7MdUIGpPLN8w==" spinCount="100000" sheet="1" objects="1" scenarios="1"/>
  <mergeCells count="671">
    <mergeCell ref="J316:J320"/>
    <mergeCell ref="K316:K320"/>
    <mergeCell ref="J321:J327"/>
    <mergeCell ref="K321:K327"/>
    <mergeCell ref="J328:J334"/>
    <mergeCell ref="K328:K334"/>
    <mergeCell ref="J338:J349"/>
    <mergeCell ref="K338:K349"/>
    <mergeCell ref="J5:P5"/>
    <mergeCell ref="J8:P8"/>
    <mergeCell ref="J90:P90"/>
    <mergeCell ref="J115:P115"/>
    <mergeCell ref="J168:P168"/>
    <mergeCell ref="J182:P183"/>
    <mergeCell ref="J186:P186"/>
    <mergeCell ref="J260:P260"/>
    <mergeCell ref="J269:P269"/>
    <mergeCell ref="J294:P294"/>
    <mergeCell ref="J307:P307"/>
    <mergeCell ref="J336:P337"/>
    <mergeCell ref="J335:P335"/>
    <mergeCell ref="J298:J300"/>
    <mergeCell ref="K298:K300"/>
    <mergeCell ref="J301:J303"/>
    <mergeCell ref="K301:K303"/>
    <mergeCell ref="J304:J306"/>
    <mergeCell ref="K304:K306"/>
    <mergeCell ref="J308:J310"/>
    <mergeCell ref="K308:K310"/>
    <mergeCell ref="J311:J315"/>
    <mergeCell ref="K311:K315"/>
    <mergeCell ref="J282:J283"/>
    <mergeCell ref="K282:K283"/>
    <mergeCell ref="J285:J287"/>
    <mergeCell ref="K285:K287"/>
    <mergeCell ref="J288:J290"/>
    <mergeCell ref="K288:K290"/>
    <mergeCell ref="J291:J293"/>
    <mergeCell ref="K291:K293"/>
    <mergeCell ref="J295:J297"/>
    <mergeCell ref="K295:K297"/>
    <mergeCell ref="K242:K247"/>
    <mergeCell ref="J248:J253"/>
    <mergeCell ref="K248:K253"/>
    <mergeCell ref="J254:J259"/>
    <mergeCell ref="K254:K259"/>
    <mergeCell ref="J261:J268"/>
    <mergeCell ref="K261:K268"/>
    <mergeCell ref="J270:J272"/>
    <mergeCell ref="K270:K276"/>
    <mergeCell ref="J273:J274"/>
    <mergeCell ref="J205:J211"/>
    <mergeCell ref="K205:K211"/>
    <mergeCell ref="J212:J217"/>
    <mergeCell ref="K212:K217"/>
    <mergeCell ref="J218:J223"/>
    <mergeCell ref="K218:K223"/>
    <mergeCell ref="J224:J229"/>
    <mergeCell ref="K224:K229"/>
    <mergeCell ref="J230:J235"/>
    <mergeCell ref="K230:K235"/>
    <mergeCell ref="K155:K167"/>
    <mergeCell ref="J169:J181"/>
    <mergeCell ref="K169:K181"/>
    <mergeCell ref="K184:K185"/>
    <mergeCell ref="J187:J192"/>
    <mergeCell ref="K187:K192"/>
    <mergeCell ref="J193:J198"/>
    <mergeCell ref="K193:K198"/>
    <mergeCell ref="J199:J204"/>
    <mergeCell ref="K199:K204"/>
    <mergeCell ref="J97:J102"/>
    <mergeCell ref="K97:K102"/>
    <mergeCell ref="J103:J108"/>
    <mergeCell ref="K103:K108"/>
    <mergeCell ref="J109:J114"/>
    <mergeCell ref="K109:K114"/>
    <mergeCell ref="J116:J128"/>
    <mergeCell ref="K116:K128"/>
    <mergeCell ref="J129:J141"/>
    <mergeCell ref="K129:K141"/>
    <mergeCell ref="J64:J69"/>
    <mergeCell ref="K64:K69"/>
    <mergeCell ref="J70:J75"/>
    <mergeCell ref="K70:K75"/>
    <mergeCell ref="J76:J82"/>
    <mergeCell ref="K76:K82"/>
    <mergeCell ref="J83:J89"/>
    <mergeCell ref="K83:K89"/>
    <mergeCell ref="J91:J96"/>
    <mergeCell ref="K91:K96"/>
    <mergeCell ref="J6:J7"/>
    <mergeCell ref="K6:K7"/>
    <mergeCell ref="J9:J24"/>
    <mergeCell ref="K9:K24"/>
    <mergeCell ref="J25:J40"/>
    <mergeCell ref="K25:K40"/>
    <mergeCell ref="J41:J56"/>
    <mergeCell ref="K41:K56"/>
    <mergeCell ref="J57:J63"/>
    <mergeCell ref="K57:K63"/>
    <mergeCell ref="P328:P331"/>
    <mergeCell ref="M333:M334"/>
    <mergeCell ref="N333:N334"/>
    <mergeCell ref="O333:O334"/>
    <mergeCell ref="P333:P334"/>
    <mergeCell ref="L338:L342"/>
    <mergeCell ref="M338:M342"/>
    <mergeCell ref="N338:N342"/>
    <mergeCell ref="O338:O342"/>
    <mergeCell ref="P338:P342"/>
    <mergeCell ref="L314:L315"/>
    <mergeCell ref="L316:L318"/>
    <mergeCell ref="L321:L325"/>
    <mergeCell ref="L328:L331"/>
    <mergeCell ref="L333:L334"/>
    <mergeCell ref="M312:M313"/>
    <mergeCell ref="N312:N313"/>
    <mergeCell ref="O312:O313"/>
    <mergeCell ref="P312:P313"/>
    <mergeCell ref="M314:M315"/>
    <mergeCell ref="N314:N315"/>
    <mergeCell ref="O314:O315"/>
    <mergeCell ref="P314:P315"/>
    <mergeCell ref="M316:M318"/>
    <mergeCell ref="N316:N318"/>
    <mergeCell ref="O316:O318"/>
    <mergeCell ref="P316:P318"/>
    <mergeCell ref="M321:M325"/>
    <mergeCell ref="N321:N325"/>
    <mergeCell ref="O321:O325"/>
    <mergeCell ref="P321:P325"/>
    <mergeCell ref="M328:M331"/>
    <mergeCell ref="N328:N331"/>
    <mergeCell ref="O328:O331"/>
    <mergeCell ref="L282:P282"/>
    <mergeCell ref="L283:L284"/>
    <mergeCell ref="M283:M284"/>
    <mergeCell ref="N283:N284"/>
    <mergeCell ref="O283:O284"/>
    <mergeCell ref="P283:P284"/>
    <mergeCell ref="L312:L313"/>
    <mergeCell ref="M254:M259"/>
    <mergeCell ref="N254:N259"/>
    <mergeCell ref="O254:O259"/>
    <mergeCell ref="P254:P259"/>
    <mergeCell ref="L261:L268"/>
    <mergeCell ref="M261:M268"/>
    <mergeCell ref="N261:N268"/>
    <mergeCell ref="O261:O268"/>
    <mergeCell ref="P261:P268"/>
    <mergeCell ref="M236:M241"/>
    <mergeCell ref="N236:N241"/>
    <mergeCell ref="O236:O241"/>
    <mergeCell ref="P236:P241"/>
    <mergeCell ref="M242:M247"/>
    <mergeCell ref="N242:N247"/>
    <mergeCell ref="O242:O247"/>
    <mergeCell ref="P242:P247"/>
    <mergeCell ref="M248:M253"/>
    <mergeCell ref="N248:N253"/>
    <mergeCell ref="O248:O253"/>
    <mergeCell ref="P248:P253"/>
    <mergeCell ref="O218:O223"/>
    <mergeCell ref="P218:P223"/>
    <mergeCell ref="M224:M229"/>
    <mergeCell ref="N224:N229"/>
    <mergeCell ref="O224:O229"/>
    <mergeCell ref="P224:P229"/>
    <mergeCell ref="M230:M235"/>
    <mergeCell ref="N230:N235"/>
    <mergeCell ref="O230:O235"/>
    <mergeCell ref="P230:P235"/>
    <mergeCell ref="L248:L253"/>
    <mergeCell ref="L254:L259"/>
    <mergeCell ref="M187:M192"/>
    <mergeCell ref="N187:N192"/>
    <mergeCell ref="O187:O192"/>
    <mergeCell ref="P187:P192"/>
    <mergeCell ref="M193:M198"/>
    <mergeCell ref="N193:N198"/>
    <mergeCell ref="O193:O198"/>
    <mergeCell ref="P193:P198"/>
    <mergeCell ref="M199:M204"/>
    <mergeCell ref="N199:N204"/>
    <mergeCell ref="O199:O204"/>
    <mergeCell ref="P199:P204"/>
    <mergeCell ref="M205:M211"/>
    <mergeCell ref="N205:N211"/>
    <mergeCell ref="O205:O211"/>
    <mergeCell ref="P205:P211"/>
    <mergeCell ref="M212:M217"/>
    <mergeCell ref="N212:N217"/>
    <mergeCell ref="O212:O217"/>
    <mergeCell ref="P212:P217"/>
    <mergeCell ref="M218:M223"/>
    <mergeCell ref="N218:N223"/>
    <mergeCell ref="L193:L198"/>
    <mergeCell ref="L199:L204"/>
    <mergeCell ref="L205:L211"/>
    <mergeCell ref="L212:L217"/>
    <mergeCell ref="L218:L223"/>
    <mergeCell ref="L224:L229"/>
    <mergeCell ref="L230:L235"/>
    <mergeCell ref="L236:L241"/>
    <mergeCell ref="L242:L247"/>
    <mergeCell ref="L169:L171"/>
    <mergeCell ref="M169:M181"/>
    <mergeCell ref="N169:N171"/>
    <mergeCell ref="O169:O171"/>
    <mergeCell ref="P169:P171"/>
    <mergeCell ref="L187:L192"/>
    <mergeCell ref="L116:L128"/>
    <mergeCell ref="L129:L141"/>
    <mergeCell ref="L142:L154"/>
    <mergeCell ref="L155:L167"/>
    <mergeCell ref="M116:M128"/>
    <mergeCell ref="N116:N128"/>
    <mergeCell ref="O116:O128"/>
    <mergeCell ref="P116:P128"/>
    <mergeCell ref="M129:M141"/>
    <mergeCell ref="N129:N141"/>
    <mergeCell ref="O129:O141"/>
    <mergeCell ref="P129:P141"/>
    <mergeCell ref="M142:M154"/>
    <mergeCell ref="N142:N154"/>
    <mergeCell ref="O142:O154"/>
    <mergeCell ref="P142:P154"/>
    <mergeCell ref="M155:M167"/>
    <mergeCell ref="N155:N167"/>
    <mergeCell ref="O155:O167"/>
    <mergeCell ref="P155:P167"/>
    <mergeCell ref="J142:J154"/>
    <mergeCell ref="K142:K154"/>
    <mergeCell ref="J155:J167"/>
    <mergeCell ref="L97:L102"/>
    <mergeCell ref="L103:L108"/>
    <mergeCell ref="L109:L114"/>
    <mergeCell ref="M91:M96"/>
    <mergeCell ref="N91:N96"/>
    <mergeCell ref="O91:O96"/>
    <mergeCell ref="P91:P96"/>
    <mergeCell ref="M97:M102"/>
    <mergeCell ref="N97:N102"/>
    <mergeCell ref="O97:O102"/>
    <mergeCell ref="P97:P102"/>
    <mergeCell ref="M103:M108"/>
    <mergeCell ref="N103:N108"/>
    <mergeCell ref="O103:O108"/>
    <mergeCell ref="P103:P108"/>
    <mergeCell ref="M109:M114"/>
    <mergeCell ref="N109:N114"/>
    <mergeCell ref="O109:O114"/>
    <mergeCell ref="P109:P114"/>
    <mergeCell ref="M76:M82"/>
    <mergeCell ref="N76:N82"/>
    <mergeCell ref="O76:O82"/>
    <mergeCell ref="P76:P82"/>
    <mergeCell ref="M83:M89"/>
    <mergeCell ref="N83:N89"/>
    <mergeCell ref="O83:O89"/>
    <mergeCell ref="P83:P89"/>
    <mergeCell ref="L91:L96"/>
    <mergeCell ref="P57:P63"/>
    <mergeCell ref="M64:M69"/>
    <mergeCell ref="N64:N69"/>
    <mergeCell ref="O64:O69"/>
    <mergeCell ref="P64:P69"/>
    <mergeCell ref="M70:M75"/>
    <mergeCell ref="N70:N75"/>
    <mergeCell ref="O70:O75"/>
    <mergeCell ref="P70:P75"/>
    <mergeCell ref="L9:L24"/>
    <mergeCell ref="L25:L40"/>
    <mergeCell ref="L41:L56"/>
    <mergeCell ref="L57:L63"/>
    <mergeCell ref="L64:L69"/>
    <mergeCell ref="L70:L75"/>
    <mergeCell ref="L76:L82"/>
    <mergeCell ref="L83:L89"/>
    <mergeCell ref="M9:M24"/>
    <mergeCell ref="N9:N24"/>
    <mergeCell ref="O9:O24"/>
    <mergeCell ref="P9:P24"/>
    <mergeCell ref="M25:M40"/>
    <mergeCell ref="N25:N40"/>
    <mergeCell ref="O25:O40"/>
    <mergeCell ref="P25:P40"/>
    <mergeCell ref="M41:M56"/>
    <mergeCell ref="N41:N56"/>
    <mergeCell ref="O41:O56"/>
    <mergeCell ref="P41:P56"/>
    <mergeCell ref="M57:M63"/>
    <mergeCell ref="N57:N63"/>
    <mergeCell ref="O57:O63"/>
    <mergeCell ref="M6:M7"/>
    <mergeCell ref="N6:N7"/>
    <mergeCell ref="O6:O7"/>
    <mergeCell ref="P6:P7"/>
    <mergeCell ref="L6:L7"/>
    <mergeCell ref="A359:G359"/>
    <mergeCell ref="I354:I355"/>
    <mergeCell ref="F321:F325"/>
    <mergeCell ref="F328:F331"/>
    <mergeCell ref="G321:G325"/>
    <mergeCell ref="H321:H325"/>
    <mergeCell ref="I321:I325"/>
    <mergeCell ref="G328:G331"/>
    <mergeCell ref="H328:H331"/>
    <mergeCell ref="I328:I331"/>
    <mergeCell ref="G338:G342"/>
    <mergeCell ref="H338:H342"/>
    <mergeCell ref="I338:I342"/>
    <mergeCell ref="A350:I350"/>
    <mergeCell ref="A351:H352"/>
    <mergeCell ref="I351:I352"/>
    <mergeCell ref="A354:H355"/>
    <mergeCell ref="A338:A349"/>
    <mergeCell ref="B338:B349"/>
    <mergeCell ref="C338:C342"/>
    <mergeCell ref="D338:D342"/>
    <mergeCell ref="E338:E342"/>
    <mergeCell ref="F338:F342"/>
    <mergeCell ref="G282:I282"/>
    <mergeCell ref="A284:I284"/>
    <mergeCell ref="G312:G313"/>
    <mergeCell ref="H312:H313"/>
    <mergeCell ref="I312:I313"/>
    <mergeCell ref="G314:G315"/>
    <mergeCell ref="H314:H315"/>
    <mergeCell ref="I314:I315"/>
    <mergeCell ref="A311:A315"/>
    <mergeCell ref="B311:B315"/>
    <mergeCell ref="D312:D313"/>
    <mergeCell ref="E312:E313"/>
    <mergeCell ref="F312:F313"/>
    <mergeCell ref="D314:D315"/>
    <mergeCell ref="E314:E315"/>
    <mergeCell ref="F314:F315"/>
    <mergeCell ref="A285:A287"/>
    <mergeCell ref="B285:B287"/>
    <mergeCell ref="A288:A290"/>
    <mergeCell ref="B288:B290"/>
    <mergeCell ref="A291:A293"/>
    <mergeCell ref="B291:B293"/>
    <mergeCell ref="G316:G318"/>
    <mergeCell ref="H316:H318"/>
    <mergeCell ref="I316:I318"/>
    <mergeCell ref="G333:G334"/>
    <mergeCell ref="H333:H334"/>
    <mergeCell ref="I333:I334"/>
    <mergeCell ref="C333:C334"/>
    <mergeCell ref="D333:D334"/>
    <mergeCell ref="E333:E334"/>
    <mergeCell ref="F333:F334"/>
    <mergeCell ref="A321:A327"/>
    <mergeCell ref="B321:B327"/>
    <mergeCell ref="C321:C325"/>
    <mergeCell ref="D321:D325"/>
    <mergeCell ref="E321:E325"/>
    <mergeCell ref="A328:A334"/>
    <mergeCell ref="B328:B334"/>
    <mergeCell ref="C328:C331"/>
    <mergeCell ref="D328:D331"/>
    <mergeCell ref="E328:E331"/>
    <mergeCell ref="A316:A320"/>
    <mergeCell ref="B316:B320"/>
    <mergeCell ref="C316:C318"/>
    <mergeCell ref="D316:D318"/>
    <mergeCell ref="E316:E318"/>
    <mergeCell ref="F316:F318"/>
    <mergeCell ref="A298:A300"/>
    <mergeCell ref="B298:B300"/>
    <mergeCell ref="A301:A303"/>
    <mergeCell ref="B301:B303"/>
    <mergeCell ref="A304:A306"/>
    <mergeCell ref="B304:B306"/>
    <mergeCell ref="A308:A310"/>
    <mergeCell ref="B308:B310"/>
    <mergeCell ref="A295:A297"/>
    <mergeCell ref="B295:B297"/>
    <mergeCell ref="G270:G272"/>
    <mergeCell ref="H270:H272"/>
    <mergeCell ref="G273:G274"/>
    <mergeCell ref="H273:H274"/>
    <mergeCell ref="A277:I277"/>
    <mergeCell ref="A278:H279"/>
    <mergeCell ref="I278:I279"/>
    <mergeCell ref="A282:A283"/>
    <mergeCell ref="B282:B283"/>
    <mergeCell ref="C282:C283"/>
    <mergeCell ref="D282:D283"/>
    <mergeCell ref="E282:E283"/>
    <mergeCell ref="F282:F283"/>
    <mergeCell ref="B270:B276"/>
    <mergeCell ref="D273:D274"/>
    <mergeCell ref="E273:E274"/>
    <mergeCell ref="F273:F274"/>
    <mergeCell ref="D270:D272"/>
    <mergeCell ref="E270:E272"/>
    <mergeCell ref="F270:F272"/>
    <mergeCell ref="I270:I272"/>
    <mergeCell ref="G236:G241"/>
    <mergeCell ref="H236:H241"/>
    <mergeCell ref="G242:G247"/>
    <mergeCell ref="H242:H247"/>
    <mergeCell ref="G248:G253"/>
    <mergeCell ref="H248:H253"/>
    <mergeCell ref="I248:I253"/>
    <mergeCell ref="G254:G259"/>
    <mergeCell ref="H254:H259"/>
    <mergeCell ref="I254:I259"/>
    <mergeCell ref="G205:G211"/>
    <mergeCell ref="H205:H211"/>
    <mergeCell ref="G212:G217"/>
    <mergeCell ref="H212:H217"/>
    <mergeCell ref="G218:G223"/>
    <mergeCell ref="H218:H223"/>
    <mergeCell ref="G224:G229"/>
    <mergeCell ref="H224:H229"/>
    <mergeCell ref="G230:G235"/>
    <mergeCell ref="H230:H235"/>
    <mergeCell ref="G169:G171"/>
    <mergeCell ref="H169:H171"/>
    <mergeCell ref="I169:I171"/>
    <mergeCell ref="G187:G192"/>
    <mergeCell ref="I187:I192"/>
    <mergeCell ref="G199:G204"/>
    <mergeCell ref="H187:H192"/>
    <mergeCell ref="F187:F192"/>
    <mergeCell ref="B169:B181"/>
    <mergeCell ref="D169:D181"/>
    <mergeCell ref="E169:E181"/>
    <mergeCell ref="F169:F181"/>
    <mergeCell ref="A187:A192"/>
    <mergeCell ref="G116:G128"/>
    <mergeCell ref="H116:H128"/>
    <mergeCell ref="I116:I128"/>
    <mergeCell ref="I129:I141"/>
    <mergeCell ref="G155:G167"/>
    <mergeCell ref="H155:H167"/>
    <mergeCell ref="G97:G102"/>
    <mergeCell ref="H97:H102"/>
    <mergeCell ref="I97:I102"/>
    <mergeCell ref="G103:G108"/>
    <mergeCell ref="H103:H108"/>
    <mergeCell ref="I103:I108"/>
    <mergeCell ref="G109:G114"/>
    <mergeCell ref="H109:H114"/>
    <mergeCell ref="I109:I114"/>
    <mergeCell ref="B142:B154"/>
    <mergeCell ref="D142:D154"/>
    <mergeCell ref="E142:E154"/>
    <mergeCell ref="G142:G154"/>
    <mergeCell ref="H142:H154"/>
    <mergeCell ref="F142:F154"/>
    <mergeCell ref="A2:I2"/>
    <mergeCell ref="A3:I3"/>
    <mergeCell ref="A4:I4"/>
    <mergeCell ref="A5:I5"/>
    <mergeCell ref="G6:I6"/>
    <mergeCell ref="G9:G24"/>
    <mergeCell ref="H9:H24"/>
    <mergeCell ref="I9:I24"/>
    <mergeCell ref="B6:B7"/>
    <mergeCell ref="C6:C7"/>
    <mergeCell ref="D6:D7"/>
    <mergeCell ref="E6:E7"/>
    <mergeCell ref="F6:F7"/>
    <mergeCell ref="A6:A7"/>
    <mergeCell ref="G83:G89"/>
    <mergeCell ref="H83:H89"/>
    <mergeCell ref="I261:I268"/>
    <mergeCell ref="I193:I198"/>
    <mergeCell ref="I199:I204"/>
    <mergeCell ref="I205:I211"/>
    <mergeCell ref="I212:I217"/>
    <mergeCell ref="I218:I223"/>
    <mergeCell ref="I224:I229"/>
    <mergeCell ref="I230:I235"/>
    <mergeCell ref="I236:I241"/>
    <mergeCell ref="I242:I247"/>
    <mergeCell ref="G261:G268"/>
    <mergeCell ref="H261:H268"/>
    <mergeCell ref="B116:B128"/>
    <mergeCell ref="D116:D128"/>
    <mergeCell ref="E116:E128"/>
    <mergeCell ref="F116:F128"/>
    <mergeCell ref="D97:D102"/>
    <mergeCell ref="E97:E102"/>
    <mergeCell ref="F97:F102"/>
    <mergeCell ref="H199:H204"/>
    <mergeCell ref="F199:F204"/>
    <mergeCell ref="B83:B89"/>
    <mergeCell ref="D83:D89"/>
    <mergeCell ref="E83:E89"/>
    <mergeCell ref="F83:F89"/>
    <mergeCell ref="B76:B82"/>
    <mergeCell ref="F41:F56"/>
    <mergeCell ref="B57:B63"/>
    <mergeCell ref="D57:D63"/>
    <mergeCell ref="E57:E63"/>
    <mergeCell ref="F57:F63"/>
    <mergeCell ref="B41:B56"/>
    <mergeCell ref="D41:D56"/>
    <mergeCell ref="E41:E56"/>
    <mergeCell ref="E64:E69"/>
    <mergeCell ref="G64:G69"/>
    <mergeCell ref="H64:H69"/>
    <mergeCell ref="F64:F69"/>
    <mergeCell ref="I70:I75"/>
    <mergeCell ref="D25:D40"/>
    <mergeCell ref="E25:E40"/>
    <mergeCell ref="F25:F40"/>
    <mergeCell ref="B9:B24"/>
    <mergeCell ref="D9:D24"/>
    <mergeCell ref="E9:E24"/>
    <mergeCell ref="F9:F24"/>
    <mergeCell ref="B25:B40"/>
    <mergeCell ref="G25:G40"/>
    <mergeCell ref="H25:H40"/>
    <mergeCell ref="I25:I40"/>
    <mergeCell ref="G41:G56"/>
    <mergeCell ref="H41:H56"/>
    <mergeCell ref="I41:I56"/>
    <mergeCell ref="G57:G63"/>
    <mergeCell ref="H57:H63"/>
    <mergeCell ref="I57:I63"/>
    <mergeCell ref="B242:B247"/>
    <mergeCell ref="D242:D247"/>
    <mergeCell ref="E242:E247"/>
    <mergeCell ref="F242:F247"/>
    <mergeCell ref="F155:F167"/>
    <mergeCell ref="C169:C181"/>
    <mergeCell ref="I142:I154"/>
    <mergeCell ref="I155:I167"/>
    <mergeCell ref="B224:B229"/>
    <mergeCell ref="D224:D229"/>
    <mergeCell ref="E224:E229"/>
    <mergeCell ref="F224:F229"/>
    <mergeCell ref="B218:B223"/>
    <mergeCell ref="D218:D223"/>
    <mergeCell ref="E218:E223"/>
    <mergeCell ref="F218:F223"/>
    <mergeCell ref="B212:B217"/>
    <mergeCell ref="D212:D217"/>
    <mergeCell ref="E212:E217"/>
    <mergeCell ref="F212:F217"/>
    <mergeCell ref="F205:F211"/>
    <mergeCell ref="B199:B204"/>
    <mergeCell ref="D199:D204"/>
    <mergeCell ref="E199:E204"/>
    <mergeCell ref="B261:B268"/>
    <mergeCell ref="D261:D268"/>
    <mergeCell ref="E261:E268"/>
    <mergeCell ref="F261:F268"/>
    <mergeCell ref="B254:B259"/>
    <mergeCell ref="F254:F259"/>
    <mergeCell ref="B248:B253"/>
    <mergeCell ref="D248:D253"/>
    <mergeCell ref="G91:G96"/>
    <mergeCell ref="F193:F198"/>
    <mergeCell ref="B184:B185"/>
    <mergeCell ref="B187:B192"/>
    <mergeCell ref="D187:D192"/>
    <mergeCell ref="E187:E192"/>
    <mergeCell ref="E129:E141"/>
    <mergeCell ref="B236:B241"/>
    <mergeCell ref="D236:D241"/>
    <mergeCell ref="E236:E241"/>
    <mergeCell ref="F236:F241"/>
    <mergeCell ref="B230:B235"/>
    <mergeCell ref="D230:D235"/>
    <mergeCell ref="E230:E235"/>
    <mergeCell ref="F230:F235"/>
    <mergeCell ref="F248:F253"/>
    <mergeCell ref="H91:H96"/>
    <mergeCell ref="F91:F96"/>
    <mergeCell ref="I76:I82"/>
    <mergeCell ref="B91:B96"/>
    <mergeCell ref="A9:A24"/>
    <mergeCell ref="A25:A40"/>
    <mergeCell ref="A41:A56"/>
    <mergeCell ref="A57:A63"/>
    <mergeCell ref="D76:D82"/>
    <mergeCell ref="E76:E82"/>
    <mergeCell ref="G76:G82"/>
    <mergeCell ref="H76:H82"/>
    <mergeCell ref="F76:F82"/>
    <mergeCell ref="I83:I89"/>
    <mergeCell ref="I91:I96"/>
    <mergeCell ref="I64:I69"/>
    <mergeCell ref="B70:B75"/>
    <mergeCell ref="D70:D75"/>
    <mergeCell ref="E70:E75"/>
    <mergeCell ref="G70:G75"/>
    <mergeCell ref="H70:H75"/>
    <mergeCell ref="F70:F75"/>
    <mergeCell ref="B64:B69"/>
    <mergeCell ref="D64:D69"/>
    <mergeCell ref="A129:A141"/>
    <mergeCell ref="A142:A154"/>
    <mergeCell ref="A169:A181"/>
    <mergeCell ref="D155:D167"/>
    <mergeCell ref="E155:E167"/>
    <mergeCell ref="F129:F141"/>
    <mergeCell ref="A91:A96"/>
    <mergeCell ref="A97:A102"/>
    <mergeCell ref="A103:A108"/>
    <mergeCell ref="A109:A114"/>
    <mergeCell ref="A116:A128"/>
    <mergeCell ref="B109:B114"/>
    <mergeCell ref="D109:D114"/>
    <mergeCell ref="E109:E114"/>
    <mergeCell ref="F109:F114"/>
    <mergeCell ref="B103:B108"/>
    <mergeCell ref="D103:D108"/>
    <mergeCell ref="E103:E108"/>
    <mergeCell ref="F103:F108"/>
    <mergeCell ref="B97:B102"/>
    <mergeCell ref="A155:A167"/>
    <mergeCell ref="B155:B167"/>
    <mergeCell ref="B129:B141"/>
    <mergeCell ref="D129:D141"/>
    <mergeCell ref="A254:A259"/>
    <mergeCell ref="A261:A268"/>
    <mergeCell ref="A270:A272"/>
    <mergeCell ref="A273:A274"/>
    <mergeCell ref="A218:A223"/>
    <mergeCell ref="A224:A229"/>
    <mergeCell ref="A230:A235"/>
    <mergeCell ref="A236:A241"/>
    <mergeCell ref="A242:A247"/>
    <mergeCell ref="A248:A253"/>
    <mergeCell ref="L270:L272"/>
    <mergeCell ref="L273:L274"/>
    <mergeCell ref="M270:M272"/>
    <mergeCell ref="N270:N272"/>
    <mergeCell ref="O270:O272"/>
    <mergeCell ref="P270:P272"/>
    <mergeCell ref="M273:M274"/>
    <mergeCell ref="N273:N274"/>
    <mergeCell ref="O273:O274"/>
    <mergeCell ref="P273:P274"/>
    <mergeCell ref="J236:J241"/>
    <mergeCell ref="K236:K241"/>
    <mergeCell ref="J242:J247"/>
    <mergeCell ref="I273:I274"/>
    <mergeCell ref="A64:A69"/>
    <mergeCell ref="A70:A75"/>
    <mergeCell ref="D254:D259"/>
    <mergeCell ref="E254:E259"/>
    <mergeCell ref="G129:G141"/>
    <mergeCell ref="H129:H141"/>
    <mergeCell ref="B193:B198"/>
    <mergeCell ref="D193:D198"/>
    <mergeCell ref="E193:E198"/>
    <mergeCell ref="G193:G198"/>
    <mergeCell ref="H193:H198"/>
    <mergeCell ref="A76:A82"/>
    <mergeCell ref="A83:A89"/>
    <mergeCell ref="D91:D96"/>
    <mergeCell ref="E91:E96"/>
    <mergeCell ref="A205:A211"/>
    <mergeCell ref="A212:A217"/>
    <mergeCell ref="B205:B211"/>
    <mergeCell ref="D205:D211"/>
    <mergeCell ref="E205:E211"/>
    <mergeCell ref="A193:A198"/>
    <mergeCell ref="A199:A204"/>
    <mergeCell ref="E248:E253"/>
  </mergeCells>
  <pageMargins left="0.7" right="0.7" top="0.75" bottom="0.75" header="0.3" footer="0.3"/>
  <pageSetup paperSize="5" orientation="landscape" r:id="rId1"/>
  <ignoredErrors>
    <ignoredError sqref="M309 M300 M305"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DESAGREGACION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MERCHAN</dc:creator>
  <cp:lastModifiedBy>User</cp:lastModifiedBy>
  <cp:lastPrinted>2026-03-27T17:40:41Z</cp:lastPrinted>
  <dcterms:created xsi:type="dcterms:W3CDTF">2015-06-05T18:17:20Z</dcterms:created>
  <dcterms:modified xsi:type="dcterms:W3CDTF">2026-03-27T17:50:26Z</dcterms:modified>
</cp:coreProperties>
</file>