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pcolombia-my.sharepoint.com/personal/ruben_diaz_jep_gov_co/Documents/RUBEN/JEP/SUPERVISION DE CONTRATOS/CONTRATO JEP-1099-2025 (TERMECQ)/PAGO 8/"/>
    </mc:Choice>
  </mc:AlternateContent>
  <xr:revisionPtr revIDLastSave="95" documentId="13_ncr:1_{47AD46A3-B6D8-44C5-856E-6C4462023A71}" xr6:coauthVersionLast="47" xr6:coauthVersionMax="47" xr10:uidLastSave="{33CE2028-FB54-1840-A8B7-381C7897C30A}"/>
  <bookViews>
    <workbookView xWindow="0" yWindow="500" windowWidth="2880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9" i="1" l="1"/>
  <c r="W9" i="1"/>
  <c r="V9" i="1"/>
  <c r="U9" i="1"/>
  <c r="T9" i="1"/>
  <c r="T11" i="1" s="1"/>
  <c r="P12" i="1"/>
  <c r="P11" i="1"/>
  <c r="N12" i="1"/>
  <c r="N11" i="1"/>
  <c r="N13" i="1" s="1"/>
  <c r="T13" i="1" l="1"/>
  <c r="T12" i="1"/>
  <c r="P13" i="1"/>
  <c r="F9" i="1"/>
  <c r="B9" i="1"/>
  <c r="F11" i="1" l="1"/>
  <c r="R9" i="1"/>
  <c r="F12" i="1"/>
  <c r="H9" i="1"/>
  <c r="F13" i="1"/>
  <c r="R11" i="1" l="1"/>
  <c r="R12" i="1"/>
  <c r="J9" i="1"/>
  <c r="H12" i="1"/>
  <c r="H11" i="1"/>
  <c r="H13" i="1" s="1"/>
  <c r="R13" i="1" l="1"/>
  <c r="L9" i="1"/>
  <c r="J12" i="1"/>
  <c r="J11" i="1"/>
  <c r="J13" i="1" s="1"/>
  <c r="V12" i="1" l="1"/>
  <c r="V11" i="1"/>
  <c r="V13" i="1" s="1"/>
  <c r="L12" i="1"/>
  <c r="L11" i="1"/>
  <c r="L13" i="1" l="1"/>
  <c r="X11" i="1"/>
  <c r="X12" i="1"/>
  <c r="X13" i="1" l="1"/>
</calcChain>
</file>

<file path=xl/sharedStrings.xml><?xml version="1.0" encoding="utf-8"?>
<sst xmlns="http://schemas.openxmlformats.org/spreadsheetml/2006/main" count="45" uniqueCount="29">
  <si>
    <r>
      <rPr>
        <b/>
        <sz val="5.5"/>
        <rFont val="Palatino"/>
        <family val="1"/>
      </rPr>
      <t>Retención de la estampilla Pro Universidad Nacional</t>
    </r>
  </si>
  <si>
    <r>
      <rPr>
        <b/>
        <sz val="5.5"/>
        <rFont val="Palatino"/>
        <family val="1"/>
      </rPr>
      <t>Contrato N°:</t>
    </r>
  </si>
  <si>
    <r>
      <rPr>
        <b/>
        <sz val="5.5"/>
        <rFont val="Palatino"/>
        <family val="1"/>
      </rPr>
      <t>Contratista:</t>
    </r>
  </si>
  <si>
    <r>
      <rPr>
        <b/>
        <sz val="5.5"/>
        <rFont val="Palatino"/>
        <family val="1"/>
      </rPr>
      <t>Objeto Contractual:</t>
    </r>
  </si>
  <si>
    <r>
      <rPr>
        <b/>
        <sz val="5.5"/>
        <rFont val="Palatino"/>
        <family val="1"/>
      </rPr>
      <t>VALOR PAGADO</t>
    </r>
  </si>
  <si>
    <r>
      <rPr>
        <b/>
        <sz val="5.5"/>
        <rFont val="Palatino"/>
        <family val="1"/>
      </rPr>
      <t>VALOR A PAGAR</t>
    </r>
  </si>
  <si>
    <r>
      <rPr>
        <b/>
        <sz val="5.5"/>
        <rFont val="Palatino"/>
        <family val="1"/>
      </rPr>
      <t>ITEM</t>
    </r>
  </si>
  <si>
    <r>
      <rPr>
        <b/>
        <sz val="5.5"/>
        <rFont val="Palatino"/>
        <family val="1"/>
      </rPr>
      <t>DESCRIPCIÓN</t>
    </r>
  </si>
  <si>
    <r>
      <rPr>
        <b/>
        <sz val="5.5"/>
        <rFont val="Palatino"/>
        <family val="1"/>
      </rPr>
      <t>UNIDAD</t>
    </r>
  </si>
  <si>
    <r>
      <rPr>
        <b/>
        <sz val="5.5"/>
        <rFont val="Palatino"/>
        <family val="1"/>
      </rPr>
      <t>VALOR UNITARIO</t>
    </r>
  </si>
  <si>
    <r>
      <rPr>
        <b/>
        <sz val="5.5"/>
        <rFont val="Palatino"/>
        <family val="1"/>
      </rPr>
      <t>Cantidad</t>
    </r>
  </si>
  <si>
    <r>
      <rPr>
        <b/>
        <sz val="5.5"/>
        <rFont val="Palatino"/>
        <family val="1"/>
      </rPr>
      <t>VALOR</t>
    </r>
  </si>
  <si>
    <r>
      <rPr>
        <sz val="5.5"/>
        <rFont val="Palatino"/>
        <family val="1"/>
      </rPr>
      <t>Servicio de Mtto</t>
    </r>
  </si>
  <si>
    <r>
      <rPr>
        <b/>
        <sz val="5.5"/>
        <rFont val="Palatino"/>
        <family val="1"/>
      </rPr>
      <t>SUBTOTAL</t>
    </r>
  </si>
  <si>
    <r>
      <rPr>
        <b/>
        <sz val="5.5"/>
        <rFont val="Palatino"/>
        <family val="1"/>
      </rPr>
      <t>IVA 19%</t>
    </r>
  </si>
  <si>
    <r>
      <rPr>
        <b/>
        <sz val="5.5"/>
        <rFont val="Palatino"/>
        <family val="1"/>
      </rPr>
      <t>TOTAL</t>
    </r>
  </si>
  <si>
    <r>
      <rPr>
        <sz val="5.5"/>
        <rFont val="Palatino"/>
        <family val="1"/>
      </rPr>
      <t>NOTA:</t>
    </r>
  </si>
  <si>
    <t>TERMECQ S.A.S.</t>
  </si>
  <si>
    <t>JEP-1099-2025</t>
  </si>
  <si>
    <t>PRESTAR EL SERVICIO DE MANTENIMIENTO PREVENTIVO, CORRECTIVO Y DE SOPORTE PARA LOS EQUIPOS DE AIRE ACONDICIONADO QUE SON PROPIEDAD DE LA JEP</t>
  </si>
  <si>
    <t>PRIMER PAGO
Factura N° FEG 982</t>
  </si>
  <si>
    <r>
      <rPr>
        <b/>
        <sz val="5.5"/>
        <rFont val="Palatino"/>
        <family val="1"/>
      </rPr>
      <t xml:space="preserve">SEGUNDO PAGO
Factura N° </t>
    </r>
    <r>
      <rPr>
        <b/>
        <u/>
        <sz val="5.5"/>
        <rFont val="Palatino"/>
        <family val="1"/>
      </rPr>
      <t>FEG 1031</t>
    </r>
  </si>
  <si>
    <r>
      <rPr>
        <b/>
        <sz val="5.5"/>
        <rFont val="Palatino"/>
        <family val="1"/>
      </rPr>
      <t xml:space="preserve">TERCER PAGO
Factura N° </t>
    </r>
    <r>
      <rPr>
        <b/>
        <u/>
        <sz val="5.5"/>
        <rFont val="Palatino"/>
        <family val="1"/>
      </rPr>
      <t>FEG 1079</t>
    </r>
  </si>
  <si>
    <r>
      <rPr>
        <b/>
        <sz val="5.5"/>
        <rFont val="Palatino"/>
        <family val="1"/>
      </rPr>
      <t xml:space="preserve">CUARTO  PAGO
Factura N° </t>
    </r>
    <r>
      <rPr>
        <b/>
        <u/>
        <sz val="5.5"/>
        <rFont val="Palatino"/>
        <family val="1"/>
      </rPr>
      <t>FEG 1107</t>
    </r>
  </si>
  <si>
    <r>
      <t xml:space="preserve">QUINTO  PAGO
Factura N° </t>
    </r>
    <r>
      <rPr>
        <b/>
        <u/>
        <sz val="5.5"/>
        <rFont val="Palatino"/>
        <family val="1"/>
      </rPr>
      <t>FEG 1127</t>
    </r>
  </si>
  <si>
    <r>
      <t xml:space="preserve">SEXTO  PAGO
Factura N° </t>
    </r>
    <r>
      <rPr>
        <b/>
        <u/>
        <sz val="5.5"/>
        <rFont val="Palatino"/>
        <family val="1"/>
      </rPr>
      <t>FEG 1166</t>
    </r>
  </si>
  <si>
    <r>
      <t xml:space="preserve">SEPTIMO  PAGO
Factura N° </t>
    </r>
    <r>
      <rPr>
        <b/>
        <u/>
        <sz val="5.5"/>
        <rFont val="Palatino"/>
        <family val="1"/>
      </rPr>
      <t>FEG 1212</t>
    </r>
  </si>
  <si>
    <r>
      <t xml:space="preserve">OCTAVO  PAGO
Factura N° </t>
    </r>
    <r>
      <rPr>
        <b/>
        <u/>
        <sz val="5.5"/>
        <rFont val="Palatino"/>
        <family val="1"/>
      </rPr>
      <t>FEG 1332</t>
    </r>
  </si>
  <si>
    <r>
      <t xml:space="preserve">El valor sobre el cual se debe causar la retención de Estampilla Pro-Universidad Nacional, correspondiente al </t>
    </r>
    <r>
      <rPr>
        <b/>
        <sz val="5.5"/>
        <rFont val="Palatino"/>
        <family val="1"/>
      </rPr>
      <t>octavo</t>
    </r>
    <r>
      <rPr>
        <b/>
        <sz val="5.5"/>
        <rFont val="Palatino"/>
        <family val="1"/>
      </rPr>
      <t xml:space="preserve"> pago </t>
    </r>
    <r>
      <rPr>
        <sz val="5.5"/>
        <rFont val="Palatino"/>
        <family val="1"/>
      </rPr>
      <t>del contrato, asciende a la suma de $2,052,350 pesos m/cte, sin IVA.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</si>
</sst>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\ #,##0"/>
    <numFmt numFmtId="165" formatCode="\$\ #,##0.00"/>
  </numFmts>
  <fonts count="7" x14ac:knownFonts="1">
    <font>
      <sz val="10"/>
      <color rgb="FF000000"/>
      <name val="Times New Roman"/>
      <charset val="204"/>
    </font>
    <font>
      <b/>
      <sz val="5.5"/>
      <name val="Palatino"/>
      <family val="1"/>
    </font>
    <font>
      <sz val="5.5"/>
      <name val="Palatino"/>
      <family val="1"/>
    </font>
    <font>
      <sz val="5.5"/>
      <color rgb="FF000000"/>
      <name val="Palatino"/>
      <family val="2"/>
    </font>
    <font>
      <b/>
      <sz val="5.5"/>
      <color rgb="FF000000"/>
      <name val="Palatino"/>
      <family val="2"/>
    </font>
    <font>
      <b/>
      <u/>
      <sz val="5.5"/>
      <name val="Palatino"/>
      <family val="1"/>
    </font>
    <font>
      <sz val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E1EEDA"/>
      </patternFill>
    </fill>
    <fill>
      <patternFill patternType="solid">
        <fgColor rgb="FFFBE3D5"/>
      </patternFill>
    </fill>
    <fill>
      <patternFill patternType="solid">
        <fgColor rgb="FFD9E0F1"/>
      </patternFill>
    </fill>
    <fill>
      <patternFill patternType="solid">
        <fgColor rgb="FFFFE699"/>
      </patternFill>
    </fill>
    <fill>
      <patternFill patternType="solid">
        <fgColor rgb="FFFFF1CC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0" fontId="1" fillId="6" borderId="1" xfId="0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horizontal="left" vertical="top" wrapText="1" indent="4"/>
    </xf>
    <xf numFmtId="0" fontId="1" fillId="6" borderId="1" xfId="0" applyFont="1" applyFill="1" applyBorder="1" applyAlignment="1">
      <alignment horizontal="left" vertical="top" wrapText="1" indent="1"/>
    </xf>
    <xf numFmtId="0" fontId="1" fillId="6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1" fillId="3" borderId="1" xfId="0" applyFont="1" applyFill="1" applyBorder="1" applyAlignment="1">
      <alignment horizontal="righ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4" borderId="3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 indent="1"/>
    </xf>
    <xf numFmtId="1" fontId="3" fillId="5" borderId="1" xfId="0" applyNumberFormat="1" applyFont="1" applyFill="1" applyBorder="1" applyAlignment="1">
      <alignment horizontal="center" vertical="center" shrinkToFit="1"/>
    </xf>
    <xf numFmtId="1" fontId="4" fillId="5" borderId="1" xfId="0" applyNumberFormat="1" applyFont="1" applyFill="1" applyBorder="1" applyAlignment="1">
      <alignment horizontal="center" vertical="center" shrinkToFit="1"/>
    </xf>
    <xf numFmtId="164" fontId="4" fillId="5" borderId="1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left" vertical="top" wrapText="1"/>
    </xf>
    <xf numFmtId="0" fontId="0" fillId="6" borderId="7" xfId="0" applyFill="1" applyBorder="1" applyAlignment="1">
      <alignment horizontal="left" wrapText="1"/>
    </xf>
    <xf numFmtId="0" fontId="0" fillId="0" borderId="0" xfId="0" applyAlignment="1">
      <alignment horizontal="left" vertical="center" wrapText="1"/>
    </xf>
    <xf numFmtId="164" fontId="3" fillId="0" borderId="1" xfId="0" applyNumberFormat="1" applyFont="1" applyBorder="1" applyAlignment="1">
      <alignment horizontal="left" vertical="center" indent="1" shrinkToFit="1"/>
    </xf>
    <xf numFmtId="165" fontId="4" fillId="0" borderId="1" xfId="0" applyNumberFormat="1" applyFont="1" applyBorder="1" applyAlignment="1">
      <alignment horizontal="center" vertical="top" shrinkToFit="1"/>
    </xf>
    <xf numFmtId="165" fontId="4" fillId="6" borderId="1" xfId="0" applyNumberFormat="1" applyFont="1" applyFill="1" applyBorder="1" applyAlignment="1">
      <alignment horizontal="center" vertical="top" shrinkToFit="1"/>
    </xf>
    <xf numFmtId="164" fontId="2" fillId="5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7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 indent="6"/>
    </xf>
    <xf numFmtId="0" fontId="1" fillId="0" borderId="3" xfId="0" applyFont="1" applyBorder="1" applyAlignment="1">
      <alignment horizontal="left" vertical="top" wrapText="1" indent="6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6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1" fillId="3" borderId="2" xfId="0" applyFont="1" applyFill="1" applyBorder="1" applyAlignment="1">
      <alignment horizontal="left" vertical="top" wrapText="1" indent="2"/>
    </xf>
    <xf numFmtId="0" fontId="0" fillId="3" borderId="3" xfId="0" applyFill="1" applyBorder="1" applyAlignment="1">
      <alignment horizontal="left" vertical="top" wrapText="1" indent="2"/>
    </xf>
    <xf numFmtId="0" fontId="1" fillId="4" borderId="2" xfId="0" applyFont="1" applyFill="1" applyBorder="1" applyAlignment="1">
      <alignment horizontal="left" vertical="top" wrapText="1" indent="2"/>
    </xf>
    <xf numFmtId="0" fontId="0" fillId="4" borderId="3" xfId="0" applyFill="1" applyBorder="1" applyAlignment="1">
      <alignment horizontal="left" vertical="top" wrapText="1" indent="2"/>
    </xf>
    <xf numFmtId="0" fontId="1" fillId="5" borderId="2" xfId="0" applyFont="1" applyFill="1" applyBorder="1" applyAlignment="1">
      <alignment horizontal="left" vertical="center" wrapText="1" indent="2"/>
    </xf>
    <xf numFmtId="0" fontId="1" fillId="5" borderId="3" xfId="0" applyFont="1" applyFill="1" applyBorder="1" applyAlignment="1">
      <alignment horizontal="left" vertical="center" wrapText="1" indent="2"/>
    </xf>
    <xf numFmtId="0" fontId="1" fillId="7" borderId="2" xfId="0" applyFont="1" applyFill="1" applyBorder="1" applyAlignment="1">
      <alignment horizontal="left" vertical="top" wrapText="1" indent="2"/>
    </xf>
    <xf numFmtId="0" fontId="0" fillId="7" borderId="3" xfId="0" applyFill="1" applyBorder="1" applyAlignment="1">
      <alignment horizontal="left" vertical="top" wrapText="1" indent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167982</xdr:colOff>
      <xdr:row>0</xdr:row>
      <xdr:rowOff>0</xdr:rowOff>
    </xdr:from>
    <xdr:ext cx="1516494" cy="244157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16494" cy="244157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17BD1E1-9CED-4067-AB7C-3EB8B483340C}">
  <we:reference id="wa200009404" version="1.0.0.8" store="es-ES" storeType="OMEX"/>
  <we:alternateReferences>
    <we:reference id="WA200009404" version="1.0.0.8" store="WA2000094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view="pageBreakPreview" topLeftCell="F1" zoomScale="138" zoomScaleNormal="191" workbookViewId="0">
      <selection activeCell="AC9" sqref="AC9"/>
    </sheetView>
  </sheetViews>
  <sheetFormatPr baseColWidth="10" defaultColWidth="9" defaultRowHeight="13" x14ac:dyDescent="0.15"/>
  <cols>
    <col min="1" max="1" width="4.796875" customWidth="1"/>
    <col min="2" max="2" width="24.3984375" customWidth="1"/>
    <col min="3" max="3" width="9" bestFit="1" customWidth="1"/>
    <col min="4" max="4" width="11.19921875" bestFit="1" customWidth="1"/>
    <col min="5" max="5" width="6" bestFit="1" customWidth="1"/>
    <col min="6" max="6" width="9.3984375" bestFit="1" customWidth="1"/>
    <col min="7" max="7" width="7.59765625" bestFit="1" customWidth="1"/>
    <col min="8" max="8" width="9.3984375" bestFit="1" customWidth="1"/>
    <col min="9" max="9" width="7.59765625" bestFit="1" customWidth="1"/>
    <col min="10" max="10" width="9.3984375" bestFit="1" customWidth="1"/>
    <col min="11" max="11" width="7.59765625" bestFit="1" customWidth="1"/>
    <col min="12" max="12" width="9.3984375" customWidth="1"/>
    <col min="13" max="13" width="7.59765625" bestFit="1" customWidth="1"/>
    <col min="14" max="14" width="9.3984375" customWidth="1"/>
    <col min="15" max="15" width="6" bestFit="1" customWidth="1"/>
    <col min="16" max="16" width="9.3984375" bestFit="1" customWidth="1"/>
    <col min="17" max="20" width="9.3984375" customWidth="1"/>
    <col min="21" max="21" width="6" bestFit="1" customWidth="1"/>
    <col min="22" max="22" width="9.3984375" customWidth="1"/>
    <col min="23" max="23" width="6" bestFit="1" customWidth="1"/>
    <col min="24" max="24" width="10.3984375" customWidth="1"/>
  </cols>
  <sheetData>
    <row r="1" spans="1:24" ht="16.5" customHeight="1" x14ac:dyDescent="0.15">
      <c r="A1" s="28"/>
      <c r="B1" s="29"/>
      <c r="C1" s="30" t="s">
        <v>0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2"/>
    </row>
    <row r="2" spans="1:24" ht="5.2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3" customHeight="1" x14ac:dyDescent="0.15">
      <c r="A3" s="30" t="s">
        <v>1</v>
      </c>
      <c r="B3" s="32"/>
      <c r="C3" s="33" t="s">
        <v>18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5"/>
    </row>
    <row r="4" spans="1:24" ht="13" customHeight="1" x14ac:dyDescent="0.15">
      <c r="A4" s="30" t="s">
        <v>2</v>
      </c>
      <c r="B4" s="32"/>
      <c r="C4" s="33" t="s">
        <v>17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5"/>
    </row>
    <row r="5" spans="1:24" ht="18.5" customHeight="1" x14ac:dyDescent="0.15">
      <c r="A5" s="40" t="s">
        <v>3</v>
      </c>
      <c r="B5" s="41"/>
      <c r="C5" s="33" t="s">
        <v>19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3"/>
    </row>
    <row r="6" spans="1:24" ht="8.2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4" customHeight="1" x14ac:dyDescent="0.15">
      <c r="A7" s="44"/>
      <c r="B7" s="44"/>
      <c r="C7" s="44"/>
      <c r="D7" s="45"/>
      <c r="E7" s="46" t="s">
        <v>20</v>
      </c>
      <c r="F7" s="47"/>
      <c r="G7" s="48" t="s">
        <v>21</v>
      </c>
      <c r="H7" s="49"/>
      <c r="I7" s="50" t="s">
        <v>22</v>
      </c>
      <c r="J7" s="51"/>
      <c r="K7" s="50" t="s">
        <v>23</v>
      </c>
      <c r="L7" s="51"/>
      <c r="M7" s="54" t="s">
        <v>24</v>
      </c>
      <c r="N7" s="55"/>
      <c r="O7" s="46" t="s">
        <v>25</v>
      </c>
      <c r="P7" s="47"/>
      <c r="Q7" s="50" t="s">
        <v>26</v>
      </c>
      <c r="R7" s="51"/>
      <c r="S7" s="48" t="s">
        <v>27</v>
      </c>
      <c r="T7" s="49"/>
      <c r="U7" s="52" t="s">
        <v>4</v>
      </c>
      <c r="V7" s="53"/>
      <c r="W7" s="52" t="s">
        <v>5</v>
      </c>
      <c r="X7" s="53"/>
    </row>
    <row r="8" spans="1:24" ht="8.25" customHeight="1" x14ac:dyDescent="0.15">
      <c r="A8" s="3" t="s">
        <v>6</v>
      </c>
      <c r="B8" s="4" t="s">
        <v>7</v>
      </c>
      <c r="C8" s="5" t="s">
        <v>8</v>
      </c>
      <c r="D8" s="6" t="s">
        <v>9</v>
      </c>
      <c r="E8" s="7" t="s">
        <v>10</v>
      </c>
      <c r="F8" s="7" t="s">
        <v>11</v>
      </c>
      <c r="G8" s="8" t="s">
        <v>10</v>
      </c>
      <c r="H8" s="9" t="s">
        <v>11</v>
      </c>
      <c r="I8" s="11" t="s">
        <v>10</v>
      </c>
      <c r="J8" s="11" t="s">
        <v>11</v>
      </c>
      <c r="K8" s="11" t="s">
        <v>10</v>
      </c>
      <c r="L8" s="11" t="s">
        <v>11</v>
      </c>
      <c r="M8" s="10" t="s">
        <v>10</v>
      </c>
      <c r="N8" s="11" t="s">
        <v>11</v>
      </c>
      <c r="O8" s="7" t="s">
        <v>10</v>
      </c>
      <c r="P8" s="7" t="s">
        <v>11</v>
      </c>
      <c r="Q8" s="10" t="s">
        <v>10</v>
      </c>
      <c r="R8" s="11" t="s">
        <v>11</v>
      </c>
      <c r="S8" s="8"/>
      <c r="T8" s="9"/>
      <c r="U8" s="12" t="s">
        <v>10</v>
      </c>
      <c r="V8" s="13" t="s">
        <v>11</v>
      </c>
      <c r="W8" s="14" t="s">
        <v>10</v>
      </c>
      <c r="X8" s="14" t="s">
        <v>11</v>
      </c>
    </row>
    <row r="9" spans="1:24" ht="66.5" customHeight="1" x14ac:dyDescent="0.15">
      <c r="A9" s="15">
        <v>1</v>
      </c>
      <c r="B9" s="16" t="str">
        <f>+C5</f>
        <v>PRESTAR EL SERVICIO DE MANTENIMIENTO PREVENTIVO, CORRECTIVO Y DE SOPORTE PARA LOS EQUIPOS DE AIRE ACONDICIONADO QUE SON PROPIEDAD DE LA JEP</v>
      </c>
      <c r="C9" s="17" t="s">
        <v>12</v>
      </c>
      <c r="D9" s="24">
        <v>2052350.42</v>
      </c>
      <c r="E9" s="15">
        <v>1</v>
      </c>
      <c r="F9" s="24">
        <f>+D9</f>
        <v>2052350.42</v>
      </c>
      <c r="G9" s="15">
        <v>1</v>
      </c>
      <c r="H9" s="24">
        <f>+F9</f>
        <v>2052350.42</v>
      </c>
      <c r="I9" s="15">
        <v>1</v>
      </c>
      <c r="J9" s="24">
        <f>+H9</f>
        <v>2052350.42</v>
      </c>
      <c r="K9" s="15">
        <v>1</v>
      </c>
      <c r="L9" s="24">
        <f>+J9</f>
        <v>2052350.42</v>
      </c>
      <c r="M9" s="15">
        <v>1</v>
      </c>
      <c r="N9" s="24">
        <v>1250000</v>
      </c>
      <c r="O9" s="15">
        <v>1</v>
      </c>
      <c r="P9" s="24">
        <v>7266465.5499999998</v>
      </c>
      <c r="Q9" s="15">
        <v>1</v>
      </c>
      <c r="R9" s="24">
        <f>F9</f>
        <v>2052350.42</v>
      </c>
      <c r="S9" s="15">
        <v>1</v>
      </c>
      <c r="T9" s="24">
        <f>H9</f>
        <v>2052350.42</v>
      </c>
      <c r="U9" s="18">
        <f>+E9+G9+I9+K9+M9+O9+Q9</f>
        <v>7</v>
      </c>
      <c r="V9" s="27">
        <f>+F9+H9+J9+L9+N9+P9+R9</f>
        <v>18778217.649999999</v>
      </c>
      <c r="W9" s="19">
        <f>+S9</f>
        <v>1</v>
      </c>
      <c r="X9" s="20">
        <f>+T9</f>
        <v>2052350.42</v>
      </c>
    </row>
    <row r="10" spans="1:24" ht="8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8.25" customHeight="1" x14ac:dyDescent="0.15">
      <c r="A11" s="1"/>
      <c r="B11" s="1"/>
      <c r="C11" s="1"/>
      <c r="D11" s="21" t="s">
        <v>13</v>
      </c>
      <c r="E11" s="1"/>
      <c r="F11" s="25">
        <f>F9</f>
        <v>2052350.42</v>
      </c>
      <c r="G11" s="1"/>
      <c r="H11" s="25">
        <f>H9</f>
        <v>2052350.42</v>
      </c>
      <c r="I11" s="1"/>
      <c r="J11" s="25">
        <f>J9</f>
        <v>2052350.42</v>
      </c>
      <c r="K11" s="36"/>
      <c r="L11" s="25">
        <f>L9</f>
        <v>2052350.42</v>
      </c>
      <c r="M11" s="36"/>
      <c r="N11" s="25">
        <f>N9</f>
        <v>1250000</v>
      </c>
      <c r="O11" s="1"/>
      <c r="P11" s="25">
        <f>P9</f>
        <v>7266465.5499999998</v>
      </c>
      <c r="Q11" s="1"/>
      <c r="R11" s="25">
        <f>R9</f>
        <v>2052350.42</v>
      </c>
      <c r="S11" s="1"/>
      <c r="T11" s="25">
        <f>T9</f>
        <v>2052350.42</v>
      </c>
      <c r="U11" s="1"/>
      <c r="V11" s="25">
        <f>V9</f>
        <v>18778217.649999999</v>
      </c>
      <c r="W11" s="1"/>
      <c r="X11" s="25">
        <f>X9</f>
        <v>2052350.42</v>
      </c>
    </row>
    <row r="12" spans="1:24" ht="8.25" customHeight="1" x14ac:dyDescent="0.15">
      <c r="A12" s="1"/>
      <c r="B12" s="1"/>
      <c r="C12" s="1"/>
      <c r="D12" s="21" t="s">
        <v>14</v>
      </c>
      <c r="E12" s="1"/>
      <c r="F12" s="25">
        <f>F9*19%</f>
        <v>389946.57980000001</v>
      </c>
      <c r="G12" s="1"/>
      <c r="H12" s="25">
        <f>H9*19%</f>
        <v>389946.57980000001</v>
      </c>
      <c r="I12" s="1"/>
      <c r="J12" s="25">
        <f>J9*19%</f>
        <v>389946.57980000001</v>
      </c>
      <c r="K12" s="36"/>
      <c r="L12" s="25">
        <f>L9*19%</f>
        <v>389946.57980000001</v>
      </c>
      <c r="M12" s="36"/>
      <c r="N12" s="25">
        <f>N9*19%</f>
        <v>237500</v>
      </c>
      <c r="O12" s="1"/>
      <c r="P12" s="25">
        <f>P9*19%</f>
        <v>1380628.4545</v>
      </c>
      <c r="Q12" s="1"/>
      <c r="R12" s="25">
        <f>R9*19%</f>
        <v>389946.57980000001</v>
      </c>
      <c r="S12" s="1"/>
      <c r="T12" s="25">
        <f>T9*19%</f>
        <v>389946.57980000001</v>
      </c>
      <c r="U12" s="1"/>
      <c r="V12" s="25">
        <f>V9*19%</f>
        <v>3567861.3534999997</v>
      </c>
      <c r="W12" s="1"/>
      <c r="X12" s="25">
        <f>X9*19%</f>
        <v>389946.57980000001</v>
      </c>
    </row>
    <row r="13" spans="1:24" ht="8.25" customHeight="1" x14ac:dyDescent="0.15">
      <c r="A13" s="1"/>
      <c r="B13" s="1"/>
      <c r="C13" s="1"/>
      <c r="D13" s="6" t="s">
        <v>15</v>
      </c>
      <c r="E13" s="1"/>
      <c r="F13" s="26">
        <f>ROUND(SUM(F11:F12),0)</f>
        <v>2442297</v>
      </c>
      <c r="G13" s="1"/>
      <c r="H13" s="26">
        <f>ROUND(SUM(H11:H12),0)</f>
        <v>2442297</v>
      </c>
      <c r="I13" s="1"/>
      <c r="J13" s="26">
        <f>ROUND(SUM(J11:J12),0)</f>
        <v>2442297</v>
      </c>
      <c r="K13" s="22"/>
      <c r="L13" s="26">
        <f>ROUND(SUM(L11:L12),0)</f>
        <v>2442297</v>
      </c>
      <c r="M13" s="22"/>
      <c r="N13" s="26">
        <f>ROUND(SUM(N11:N12),0)</f>
        <v>1487500</v>
      </c>
      <c r="O13" s="1"/>
      <c r="P13" s="26">
        <f>ROUND(SUM(P11:P12),0)</f>
        <v>8647094</v>
      </c>
      <c r="Q13" s="1"/>
      <c r="R13" s="26">
        <f>ROUND(SUM(R11:R12),0)</f>
        <v>2442297</v>
      </c>
      <c r="S13" s="1"/>
      <c r="T13" s="26">
        <f>ROUND(SUM(T11:T12),0)</f>
        <v>2442297</v>
      </c>
      <c r="U13" s="1"/>
      <c r="V13" s="26">
        <f>ROUND(SUM(V11:V12),0)</f>
        <v>22346079</v>
      </c>
      <c r="W13" s="1"/>
      <c r="X13" s="26">
        <f>SUM(X11:X12)</f>
        <v>2442296.9997999999</v>
      </c>
    </row>
    <row r="14" spans="1:24" ht="15.5" customHeight="1" x14ac:dyDescent="0.1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ht="14.25" customHeight="1" x14ac:dyDescent="0.15">
      <c r="A15" s="2" t="s">
        <v>16</v>
      </c>
      <c r="B15" s="37" t="s">
        <v>28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9"/>
    </row>
  </sheetData>
  <mergeCells count="22">
    <mergeCell ref="K11:K12"/>
    <mergeCell ref="B15:X15"/>
    <mergeCell ref="A5:B5"/>
    <mergeCell ref="C5:X5"/>
    <mergeCell ref="A7:D7"/>
    <mergeCell ref="E7:F7"/>
    <mergeCell ref="G7:H7"/>
    <mergeCell ref="I7:J7"/>
    <mergeCell ref="K7:L7"/>
    <mergeCell ref="U7:V7"/>
    <mergeCell ref="W7:X7"/>
    <mergeCell ref="M7:N7"/>
    <mergeCell ref="M11:M12"/>
    <mergeCell ref="O7:P7"/>
    <mergeCell ref="Q7:R7"/>
    <mergeCell ref="S7:T7"/>
    <mergeCell ref="A1:B1"/>
    <mergeCell ref="C1:X1"/>
    <mergeCell ref="A3:B3"/>
    <mergeCell ref="C3:X3"/>
    <mergeCell ref="A4:B4"/>
    <mergeCell ref="C4:X4"/>
  </mergeCells>
  <phoneticPr fontId="6" type="noConversion"/>
  <printOptions horizontalCentered="1" verticalCentered="1"/>
  <pageMargins left="0.7" right="0.7" top="0.75" bottom="0.75" header="0.3" footer="0.3"/>
  <pageSetup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Stif Barrero Camargo</dc:creator>
  <cp:lastModifiedBy>Rubén Darío Díaz Arango</cp:lastModifiedBy>
  <cp:lastPrinted>2025-08-13T19:29:41Z</cp:lastPrinted>
  <dcterms:created xsi:type="dcterms:W3CDTF">2024-10-31T16:57:08Z</dcterms:created>
  <dcterms:modified xsi:type="dcterms:W3CDTF">2026-03-26T14:07:57Z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2023-06-14T00:00:00Z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2024-10-31T00:00:00Z</vt:filetime>
  </property>
  <property fmtid="{D5CDD505-2E9C-101B-9397-08002B2CF9AE}" pid="5" name="Producer">
    <vt:lpwstr>Microsoft® Excel® para Microsoft 365</vt:lpwstr>
  </property>
</Properties>
</file>