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D:\CONTRATOS AÑO 2026\10.CONTRATO 019-00-H-CACOM5-GRUAL-2026\EVALUACIONES\ECONOMICA\"/>
    </mc:Choice>
  </mc:AlternateContent>
  <bookViews>
    <workbookView xWindow="0" yWindow="0" windowWidth="28800" windowHeight="12135" activeTab="1"/>
  </bookViews>
  <sheets>
    <sheet name="APAB_Información" sheetId="1" r:id="rId1"/>
    <sheet name="APAB_Resultados" sheetId="2" r:id="rId2"/>
  </sheets>
  <definedNames>
    <definedName name="_xlnm._FilterDatabase" localSheetId="1" hidden="1">APAB_Resultados!$B$22:$I$30</definedName>
    <definedName name="_xlnm.Print_Area" localSheetId="0">APAB_Información!$B$1:$H$46</definedName>
    <definedName name="_xlnm.Print_Area" localSheetId="1">APAB_Resultados!$B$1:$I$30</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45" i="2" l="1"/>
  <c r="C45" i="2"/>
  <c r="B45" i="2"/>
  <c r="E44" i="2"/>
  <c r="C44" i="2"/>
  <c r="B44" i="2"/>
  <c r="E43" i="2"/>
  <c r="C43" i="2"/>
  <c r="B43" i="2"/>
  <c r="E42" i="2"/>
  <c r="C42" i="2"/>
  <c r="B42" i="2"/>
  <c r="E41" i="2"/>
  <c r="C41" i="2"/>
  <c r="B41" i="2"/>
  <c r="E40" i="2"/>
  <c r="C40" i="2"/>
  <c r="B40" i="2"/>
  <c r="E39" i="2"/>
  <c r="C39" i="2"/>
  <c r="B39" i="2"/>
  <c r="E38" i="2"/>
  <c r="C38" i="2"/>
  <c r="B38" i="2"/>
  <c r="E37" i="2"/>
  <c r="C37" i="2"/>
  <c r="B37" i="2"/>
  <c r="E36" i="2"/>
  <c r="C36" i="2"/>
  <c r="B36" i="2"/>
  <c r="E35" i="2"/>
  <c r="C35" i="2"/>
  <c r="B35" i="2"/>
  <c r="E34" i="2"/>
  <c r="C34" i="2"/>
  <c r="B34" i="2"/>
  <c r="E33" i="2"/>
  <c r="C33" i="2"/>
  <c r="B33" i="2"/>
  <c r="E32" i="2"/>
  <c r="C32" i="2"/>
  <c r="B32" i="2"/>
  <c r="E31" i="2"/>
  <c r="C31" i="2"/>
  <c r="B31" i="2"/>
  <c r="E30" i="2"/>
  <c r="C30" i="2"/>
  <c r="B30" i="2"/>
  <c r="E29" i="2"/>
  <c r="C29" i="2"/>
  <c r="B29" i="2"/>
  <c r="E28" i="2"/>
  <c r="C28" i="2"/>
  <c r="B28" i="2"/>
  <c r="E27" i="2"/>
  <c r="C27" i="2"/>
  <c r="B27" i="2"/>
  <c r="H17" i="2" l="1"/>
  <c r="E24" i="2"/>
  <c r="E25" i="2"/>
  <c r="E26" i="2"/>
  <c r="C24" i="2"/>
  <c r="C25" i="2"/>
  <c r="C26" i="2"/>
  <c r="E23" i="2"/>
  <c r="C23" i="2"/>
  <c r="B24" i="2" l="1"/>
  <c r="B23" i="2"/>
  <c r="B26" i="2" l="1"/>
  <c r="B25" i="2"/>
  <c r="H9" i="2"/>
  <c r="H22" i="2" l="1"/>
  <c r="H13" i="2"/>
  <c r="H14" i="2"/>
  <c r="H15" i="2" l="1"/>
  <c r="H45" i="2" l="1"/>
  <c r="H30" i="2"/>
  <c r="H37" i="2"/>
  <c r="H39" i="2"/>
  <c r="H31" i="2"/>
  <c r="H36" i="2"/>
  <c r="H40" i="2"/>
  <c r="H41" i="2"/>
  <c r="H44" i="2"/>
  <c r="H33" i="2"/>
  <c r="H34" i="2"/>
  <c r="H43" i="2"/>
  <c r="H38" i="2"/>
  <c r="H27" i="2"/>
  <c r="H35" i="2"/>
  <c r="H42" i="2"/>
  <c r="H32" i="2"/>
  <c r="H29" i="2"/>
  <c r="H28" i="2"/>
  <c r="H26" i="2"/>
  <c r="H25" i="2"/>
  <c r="H24" i="2"/>
  <c r="H23" i="2"/>
</calcChain>
</file>

<file path=xl/sharedStrings.xml><?xml version="1.0" encoding="utf-8"?>
<sst xmlns="http://schemas.openxmlformats.org/spreadsheetml/2006/main" count="45" uniqueCount="38">
  <si>
    <t>¿El proceso de selección se adelanta bajo la modalidad de Subasta Inversa?</t>
  </si>
  <si>
    <t>Cantidad de Ofertas Habilitadas</t>
  </si>
  <si>
    <t>Método de comparación a utilizar</t>
  </si>
  <si>
    <t>Presupuesto del proceso o sumatoria de precios unitarios (costo estimado del contrato):</t>
  </si>
  <si>
    <t>OFERTAS RECIBIDAS</t>
  </si>
  <si>
    <t>No.</t>
  </si>
  <si>
    <t>Proponente</t>
  </si>
  <si>
    <t>Valor Total de la Oferta o Sumatoria de precios unitarios</t>
  </si>
  <si>
    <t>VARIABLES A UTILIZAR</t>
  </si>
  <si>
    <t>Mediana</t>
  </si>
  <si>
    <t>Desviación estandar</t>
  </si>
  <si>
    <t>Valor mínimo aceptable</t>
  </si>
  <si>
    <t>INFORMACIÓN SOPORTE PARA EL ANÁLISIS</t>
  </si>
  <si>
    <t>HERRAMIENTA DE ANÁLISIS PARA EL MANEJO DE OFERTAS ARTIFICIALMENTE BAJAS EN PROCESOS DE CONTRATACIÓN</t>
  </si>
  <si>
    <r>
      <rPr>
        <b/>
        <sz val="7.5"/>
        <color rgb="FFC00000"/>
        <rFont val="Verdana"/>
        <family val="2"/>
      </rPr>
      <t>Notas</t>
    </r>
    <r>
      <rPr>
        <sz val="7.5"/>
        <color rgb="FFC00000"/>
        <rFont val="Verdana"/>
        <family val="2"/>
      </rPr>
      <t xml:space="preserve"> </t>
    </r>
    <r>
      <rPr>
        <sz val="7.5"/>
        <color theme="1"/>
        <rFont val="Verdana"/>
        <family val="2"/>
      </rPr>
      <t xml:space="preserve">
</t>
    </r>
    <r>
      <rPr>
        <b/>
        <sz val="7.5"/>
        <color rgb="FFC00000"/>
        <rFont val="Verdana"/>
        <family val="2"/>
      </rPr>
      <t>1)</t>
    </r>
    <r>
      <rPr>
        <b/>
        <sz val="7.5"/>
        <color theme="1"/>
        <rFont val="Verdana"/>
        <family val="2"/>
      </rPr>
      <t xml:space="preserve"> </t>
    </r>
    <r>
      <rPr>
        <sz val="7.5"/>
        <color theme="1"/>
        <rFont val="Verdana"/>
        <family val="2"/>
      </rPr>
      <t>La siguiente herramienta se configura cómo un mecanismo que coadyuve a las Entidades Estatales a realizar el ejercicio de revisión y análisis de las ofertas recibidas en los procesos de contratación, de conformidad con los lineamientos definidos en la "</t>
    </r>
    <r>
      <rPr>
        <i/>
        <sz val="7.5"/>
        <color theme="1"/>
        <rFont val="Verdana"/>
        <family val="2"/>
      </rPr>
      <t>Guía para el manejo de ofertas artificialmente bajas en Procesos de Contratación</t>
    </r>
    <r>
      <rPr>
        <sz val="7.5"/>
        <color theme="1"/>
        <rFont val="Verdana"/>
        <family val="2"/>
      </rPr>
      <t xml:space="preserve">", ANCP - CCE.
</t>
    </r>
    <r>
      <rPr>
        <b/>
        <sz val="7.5"/>
        <color rgb="FFC00000"/>
        <rFont val="Verdana"/>
        <family val="2"/>
      </rPr>
      <t>2)</t>
    </r>
    <r>
      <rPr>
        <sz val="7.5"/>
        <color theme="1"/>
        <rFont val="Verdana"/>
        <family val="2"/>
      </rPr>
      <t xml:space="preserve"> Es importante indicar que la herramienta se constituye como un insumo para realizar el ejercicio de análisis, sin embargo, es obligatorio reiterar que la Entidad se encuentra facultada y deberá realizar los análisis adicionales que considere necesarios de acuerdo con las particularidades del proceso de selección o determinar la metodología que considere con base en la que validarán los precios artificialmente bajos. Esto, en virtud del principio de autonomía de la voluntad que les otorga el ordenamiento jurídico.
</t>
    </r>
    <r>
      <rPr>
        <b/>
        <sz val="7.5"/>
        <color rgb="FFC00000"/>
        <rFont val="Verdana"/>
        <family val="2"/>
      </rPr>
      <t>3)</t>
    </r>
    <r>
      <rPr>
        <sz val="7.5"/>
        <color theme="1"/>
        <rFont val="Verdana"/>
        <family val="2"/>
      </rPr>
      <t xml:space="preserve"> Para su uso, deberán diligenciar las celdas de color azul.
</t>
    </r>
    <r>
      <rPr>
        <b/>
        <sz val="7.5"/>
        <color rgb="FFC00000"/>
        <rFont val="Verdana"/>
        <family val="2"/>
      </rPr>
      <t>4)</t>
    </r>
    <r>
      <rPr>
        <sz val="7.5"/>
        <color theme="1"/>
        <rFont val="Verdana"/>
        <family val="2"/>
      </rPr>
      <t xml:space="preserve"> La hoja "APAB_Resultados" se retroalimenta de manera automática con el diligenciamiento de la hoja "APAB_Informacion"
</t>
    </r>
    <r>
      <rPr>
        <b/>
        <sz val="7.5"/>
        <color rgb="FFC00000"/>
        <rFont val="Verdana"/>
        <family val="2"/>
      </rPr>
      <t>5)</t>
    </r>
    <r>
      <rPr>
        <sz val="7.5"/>
        <color theme="1"/>
        <rFont val="Verdana"/>
        <family val="2"/>
      </rPr>
      <t xml:space="preserve"> Si la Entidad tiene un mayor número de ofertas habilitadas en el proceso, se recomienda incluir filas adicionales en la hoja "APAB_Información" y ajustar las fórmulas en la hoja "APAB_Resultados".
</t>
    </r>
  </si>
  <si>
    <t>NO</t>
  </si>
  <si>
    <t>OOPC INGENIERIA SAS</t>
  </si>
  <si>
    <t>CYG INTEGRAL SOLUTION</t>
  </si>
  <si>
    <t>GPS ELECTRONICS LTDA</t>
  </si>
  <si>
    <t>DIGITAL CENTER</t>
  </si>
  <si>
    <t>INMOTICA SAS</t>
  </si>
  <si>
    <t>SIAV GESTION SAS</t>
  </si>
  <si>
    <t>QUANTIUM INGENIERIA SAS</t>
  </si>
  <si>
    <t>IDULTEC SOLUCIONES INTEGRALES SAS</t>
  </si>
  <si>
    <t>IGL INGENIERIA SAS</t>
  </si>
  <si>
    <t>CIVILTEL SOLUCIONES SAS</t>
  </si>
  <si>
    <t>IGSAM SAS</t>
  </si>
  <si>
    <t>CRR SOLUCIONES I NTEGRALES SAS</t>
  </si>
  <si>
    <t>CM INGENIERIA Y CONSULTORIA SAS</t>
  </si>
  <si>
    <t>GENPO SAS</t>
  </si>
  <si>
    <t>APICOM SAS</t>
  </si>
  <si>
    <t>CYM SERVICIOS E I NGENIERIA SAS</t>
  </si>
  <si>
    <t>ELECTROMANTENIMIENTO AC</t>
  </si>
  <si>
    <t>TOOLS Y SERVICES SAS</t>
  </si>
  <si>
    <t>CONTRUSERVICIOS TORO SAS</t>
  </si>
  <si>
    <t xml:space="preserve">CENTRAL POWER </t>
  </si>
  <si>
    <t>MAINGECOL SAS</t>
  </si>
  <si>
    <t>MYM ENERGY SOLUTIONS</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</si>
</sst>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quot;$&quot;\ #,##0.00"/>
  </numFmts>
  <fonts count="12">
    <font>
      <sz val="11"/>
      <color theme="1"/>
      <name val="Aptos Narrow"/>
      <family val="2"/>
      <scheme val="minor"/>
    </font>
    <font>
      <sz val="11"/>
      <color theme="1"/>
      <name val="Aptos Narrow"/>
      <family val="2"/>
      <scheme val="minor"/>
    </font>
    <font>
      <sz val="10"/>
      <color theme="1"/>
      <name val="Verdana"/>
      <family val="2"/>
    </font>
    <font>
      <b/>
      <sz val="10"/>
      <color theme="1"/>
      <name val="Verdana"/>
      <family val="2"/>
    </font>
    <font>
      <b/>
      <sz val="9"/>
      <color theme="1"/>
      <name val="Verdana"/>
      <family val="2"/>
    </font>
    <font>
      <b/>
      <sz val="8"/>
      <color theme="1"/>
      <name val="Verdana"/>
      <family val="2"/>
    </font>
    <font>
      <sz val="9"/>
      <color theme="1"/>
      <name val="Verdana"/>
      <family val="2"/>
    </font>
    <font>
      <sz val="7.5"/>
      <color theme="1"/>
      <name val="Verdana"/>
      <family val="2"/>
    </font>
    <font>
      <b/>
      <sz val="7.5"/>
      <color theme="1"/>
      <name val="Verdana"/>
      <family val="2"/>
    </font>
    <font>
      <sz val="7.5"/>
      <color rgb="FFC00000"/>
      <name val="Verdana"/>
      <family val="2"/>
    </font>
    <font>
      <b/>
      <sz val="7.5"/>
      <color rgb="FFC00000"/>
      <name val="Verdana"/>
      <family val="2"/>
    </font>
    <font>
      <i/>
      <sz val="7.5"/>
      <color theme="1"/>
      <name val="Verdana"/>
      <family val="2"/>
    </font>
  </fonts>
  <fills count="4">
    <fill>
      <patternFill patternType="none"/>
    </fill>
    <fill>
      <patternFill patternType="gray125"/>
    </fill>
    <fill>
      <patternFill patternType="solid">
        <fgColor theme="3" tint="0.89999084444715716"/>
        <bgColor indexed="64"/>
      </patternFill>
    </fill>
    <fill>
      <patternFill patternType="solid">
        <fgColor theme="0" tint="-4.9989318521683403E-2"/>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2">
    <xf numFmtId="0" fontId="0" fillId="0" borderId="0"/>
    <xf numFmtId="9" fontId="1" fillId="0" borderId="0" applyFont="0" applyFill="0" applyBorder="0" applyAlignment="0" applyProtection="0"/>
  </cellStyleXfs>
  <cellXfs count="57">
    <xf numFmtId="0" fontId="0" fillId="0" borderId="0" xfId="0"/>
    <xf numFmtId="0" fontId="2" fillId="0" borderId="0" xfId="0" applyFont="1"/>
    <xf numFmtId="0" fontId="5" fillId="0" borderId="0" xfId="0" applyFont="1" applyAlignment="1">
      <alignment horizontal="center" vertical="center" wrapText="1"/>
    </xf>
    <xf numFmtId="0" fontId="5" fillId="0" borderId="0" xfId="0" applyFont="1" applyAlignment="1">
      <alignment vertical="center" wrapText="1"/>
    </xf>
    <xf numFmtId="0" fontId="6" fillId="0" borderId="0" xfId="0" applyFont="1"/>
    <xf numFmtId="0" fontId="7" fillId="0" borderId="0" xfId="0" applyFont="1" applyAlignment="1">
      <alignment vertical="top" wrapText="1"/>
    </xf>
    <xf numFmtId="0" fontId="6" fillId="0" borderId="9" xfId="0" applyFont="1" applyBorder="1"/>
    <xf numFmtId="0" fontId="2" fillId="0" borderId="8" xfId="0" applyFont="1" applyBorder="1"/>
    <xf numFmtId="0" fontId="5" fillId="0" borderId="0" xfId="0" applyFont="1" applyAlignment="1">
      <alignment horizontal="justify" vertical="center" wrapText="1"/>
    </xf>
    <xf numFmtId="0" fontId="8" fillId="0" borderId="1" xfId="0" applyFont="1" applyBorder="1" applyAlignment="1">
      <alignment horizontal="center" vertical="center" wrapText="1"/>
    </xf>
    <xf numFmtId="164" fontId="2" fillId="0" borderId="0" xfId="0" applyNumberFormat="1" applyFont="1"/>
    <xf numFmtId="0" fontId="8" fillId="2" borderId="1" xfId="0" applyFont="1" applyFill="1" applyBorder="1" applyAlignment="1">
      <alignment horizontal="center" vertical="center" wrapText="1"/>
    </xf>
    <xf numFmtId="164" fontId="5" fillId="0" borderId="0" xfId="0" applyNumberFormat="1" applyFont="1" applyAlignment="1">
      <alignment horizontal="center" vertical="center"/>
    </xf>
    <xf numFmtId="0" fontId="8" fillId="2" borderId="1" xfId="0" applyFont="1" applyFill="1" applyBorder="1" applyAlignment="1">
      <alignment horizontal="center" vertical="center" wrapText="1"/>
    </xf>
    <xf numFmtId="0" fontId="8" fillId="0" borderId="1" xfId="0" applyFont="1" applyBorder="1" applyAlignment="1">
      <alignment horizontal="center" vertical="center" wrapText="1"/>
    </xf>
    <xf numFmtId="164" fontId="8" fillId="2" borderId="2" xfId="0" applyNumberFormat="1" applyFont="1" applyFill="1" applyBorder="1" applyAlignment="1">
      <alignment horizontal="center" vertical="center" wrapText="1"/>
    </xf>
    <xf numFmtId="164" fontId="8" fillId="2" borderId="3" xfId="0" applyNumberFormat="1" applyFont="1" applyFill="1" applyBorder="1" applyAlignment="1">
      <alignment horizontal="center" vertical="center" wrapText="1"/>
    </xf>
    <xf numFmtId="164" fontId="8" fillId="2" borderId="4" xfId="0" applyNumberFormat="1" applyFont="1" applyFill="1" applyBorder="1" applyAlignment="1">
      <alignment horizontal="center" vertical="center" wrapText="1"/>
    </xf>
    <xf numFmtId="0" fontId="8" fillId="2" borderId="1" xfId="0" applyFont="1" applyFill="1" applyBorder="1" applyAlignment="1">
      <alignment horizontal="center" vertical="center" wrapText="1"/>
    </xf>
    <xf numFmtId="164" fontId="5" fillId="2" borderId="1" xfId="0" applyNumberFormat="1" applyFont="1" applyFill="1" applyBorder="1" applyAlignment="1">
      <alignment horizontal="center" vertical="center"/>
    </xf>
    <xf numFmtId="0" fontId="5" fillId="0" borderId="0" xfId="0" applyFont="1" applyAlignment="1">
      <alignment horizontal="left" vertical="center" wrapText="1"/>
    </xf>
    <xf numFmtId="0" fontId="5" fillId="0" borderId="0" xfId="0" applyFont="1" applyAlignment="1">
      <alignment horizontal="center" vertical="center" wrapText="1"/>
    </xf>
    <xf numFmtId="0" fontId="5" fillId="0" borderId="0" xfId="0" applyFont="1" applyAlignment="1">
      <alignment horizontal="justify" vertical="center" wrapText="1"/>
    </xf>
    <xf numFmtId="0" fontId="5" fillId="3" borderId="2" xfId="0" applyFont="1" applyFill="1" applyBorder="1" applyAlignment="1">
      <alignment horizontal="center" vertical="center"/>
    </xf>
    <xf numFmtId="0" fontId="5" fillId="3" borderId="3" xfId="0" applyFont="1" applyFill="1" applyBorder="1" applyAlignment="1">
      <alignment horizontal="center" vertical="center"/>
    </xf>
    <xf numFmtId="0" fontId="7" fillId="0" borderId="5" xfId="0" applyFont="1" applyBorder="1" applyAlignment="1">
      <alignment horizontal="justify" vertical="top" wrapText="1"/>
    </xf>
    <xf numFmtId="0" fontId="7" fillId="0" borderId="6" xfId="0" applyFont="1" applyBorder="1" applyAlignment="1">
      <alignment horizontal="justify" vertical="top" wrapText="1"/>
    </xf>
    <xf numFmtId="0" fontId="7" fillId="0" borderId="8" xfId="0" applyFont="1" applyBorder="1" applyAlignment="1">
      <alignment horizontal="justify" vertical="top" wrapText="1"/>
    </xf>
    <xf numFmtId="0" fontId="7" fillId="0" borderId="0" xfId="0" applyFont="1" applyAlignment="1">
      <alignment horizontal="justify" vertical="top" wrapText="1"/>
    </xf>
    <xf numFmtId="0" fontId="7" fillId="0" borderId="10" xfId="0" applyFont="1" applyBorder="1" applyAlignment="1">
      <alignment horizontal="justify" vertical="top" wrapText="1"/>
    </xf>
    <xf numFmtId="0" fontId="7" fillId="0" borderId="11" xfId="0" applyFont="1" applyBorder="1" applyAlignment="1">
      <alignment horizontal="justify" vertical="top" wrapText="1"/>
    </xf>
    <xf numFmtId="0" fontId="8" fillId="0" borderId="2" xfId="0" applyFont="1" applyBorder="1" applyAlignment="1">
      <alignment horizontal="center" vertical="center" wrapText="1"/>
    </xf>
    <xf numFmtId="0" fontId="8" fillId="0" borderId="3" xfId="0" applyFont="1" applyBorder="1" applyAlignment="1">
      <alignment horizontal="center" vertical="center" wrapText="1"/>
    </xf>
    <xf numFmtId="0" fontId="8" fillId="0" borderId="4" xfId="0" applyFont="1" applyBorder="1" applyAlignment="1">
      <alignment horizontal="center" vertical="center" wrapText="1"/>
    </xf>
    <xf numFmtId="0" fontId="8" fillId="0" borderId="1" xfId="0" applyFont="1" applyBorder="1" applyAlignment="1">
      <alignment horizontal="center" vertical="center" wrapText="1"/>
    </xf>
    <xf numFmtId="164" fontId="8" fillId="0" borderId="2" xfId="0" applyNumberFormat="1" applyFont="1" applyBorder="1" applyAlignment="1">
      <alignment horizontal="center" vertical="center" wrapText="1"/>
    </xf>
    <xf numFmtId="164" fontId="8" fillId="0" borderId="3" xfId="0" applyNumberFormat="1" applyFont="1" applyBorder="1" applyAlignment="1">
      <alignment horizontal="center" vertical="center" wrapText="1"/>
    </xf>
    <xf numFmtId="164" fontId="8" fillId="0" borderId="4" xfId="0" applyNumberFormat="1" applyFont="1" applyBorder="1" applyAlignment="1">
      <alignment horizontal="center" vertical="center" wrapText="1"/>
    </xf>
    <xf numFmtId="10" fontId="8" fillId="0" borderId="2" xfId="1" applyNumberFormat="1" applyFont="1" applyBorder="1" applyAlignment="1">
      <alignment horizontal="center" vertical="center" wrapText="1"/>
    </xf>
    <xf numFmtId="10" fontId="8" fillId="0" borderId="4" xfId="1" applyNumberFormat="1" applyFont="1" applyBorder="1" applyAlignment="1">
      <alignment horizontal="center" vertical="center" wrapText="1"/>
    </xf>
    <xf numFmtId="0" fontId="5" fillId="3" borderId="4" xfId="0" applyFont="1" applyFill="1" applyBorder="1" applyAlignment="1">
      <alignment horizontal="center" vertical="center"/>
    </xf>
    <xf numFmtId="164" fontId="5" fillId="0" borderId="5" xfId="0" applyNumberFormat="1" applyFont="1" applyBorder="1" applyAlignment="1">
      <alignment horizontal="center" vertical="center"/>
    </xf>
    <xf numFmtId="164" fontId="5" fillId="0" borderId="7" xfId="0" applyNumberFormat="1" applyFont="1" applyBorder="1" applyAlignment="1">
      <alignment horizontal="center" vertical="center"/>
    </xf>
    <xf numFmtId="164" fontId="5" fillId="0" borderId="10" xfId="0" applyNumberFormat="1" applyFont="1" applyBorder="1" applyAlignment="1">
      <alignment horizontal="center" vertical="center"/>
    </xf>
    <xf numFmtId="164" fontId="5" fillId="0" borderId="12" xfId="0" applyNumberFormat="1" applyFont="1" applyBorder="1" applyAlignment="1">
      <alignment horizontal="center" vertical="center"/>
    </xf>
    <xf numFmtId="0" fontId="5" fillId="0" borderId="10" xfId="0" applyFont="1" applyBorder="1" applyAlignment="1">
      <alignment horizontal="left" vertical="center"/>
    </xf>
    <xf numFmtId="0" fontId="5" fillId="0" borderId="11" xfId="0" applyFont="1" applyBorder="1" applyAlignment="1">
      <alignment horizontal="left" vertical="center"/>
    </xf>
    <xf numFmtId="0" fontId="4" fillId="0" borderId="2" xfId="0" applyFont="1" applyBorder="1" applyAlignment="1">
      <alignment horizontal="center" vertical="center"/>
    </xf>
    <xf numFmtId="0" fontId="4" fillId="0" borderId="4" xfId="0" applyFont="1" applyBorder="1" applyAlignment="1">
      <alignment horizontal="center" vertical="center"/>
    </xf>
    <xf numFmtId="0" fontId="5" fillId="0" borderId="0" xfId="0" applyFont="1" applyAlignment="1">
      <alignment horizontal="left" vertical="center"/>
    </xf>
    <xf numFmtId="164" fontId="5" fillId="0" borderId="2" xfId="0" applyNumberFormat="1" applyFont="1" applyBorder="1" applyAlignment="1">
      <alignment horizontal="center" vertical="center"/>
    </xf>
    <xf numFmtId="164" fontId="5" fillId="0" borderId="4" xfId="0" applyNumberFormat="1" applyFont="1" applyBorder="1" applyAlignment="1">
      <alignment horizontal="center" vertical="center"/>
    </xf>
    <xf numFmtId="0" fontId="5" fillId="0" borderId="5" xfId="0" applyFont="1" applyBorder="1" applyAlignment="1">
      <alignment horizontal="left" vertical="center"/>
    </xf>
    <xf numFmtId="0" fontId="5" fillId="0" borderId="6" xfId="0" applyFont="1" applyBorder="1" applyAlignment="1">
      <alignment horizontal="left" vertical="center"/>
    </xf>
    <xf numFmtId="0" fontId="3" fillId="0" borderId="8" xfId="0" applyFont="1" applyBorder="1" applyAlignment="1">
      <alignment horizontal="center"/>
    </xf>
    <xf numFmtId="0" fontId="3" fillId="0" borderId="0" xfId="0" applyFont="1" applyAlignment="1">
      <alignment horizontal="center"/>
    </xf>
    <xf numFmtId="0" fontId="5" fillId="0" borderId="8" xfId="0" applyFont="1" applyBorder="1" applyAlignment="1">
      <alignment horizontal="left" vertical="center"/>
    </xf>
  </cellXfs>
  <cellStyles count="2">
    <cellStyle name="Normal" xfId="0" builtinId="0"/>
    <cellStyle name="Porcentaje"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3</xdr:col>
      <xdr:colOff>586939</xdr:colOff>
      <xdr:row>0</xdr:row>
      <xdr:rowOff>59531</xdr:rowOff>
    </xdr:from>
    <xdr:to>
      <xdr:col>5</xdr:col>
      <xdr:colOff>207169</xdr:colOff>
      <xdr:row>1</xdr:row>
      <xdr:rowOff>19050</xdr:rowOff>
    </xdr:to>
    <xdr:pic>
      <xdr:nvPicPr>
        <xdr:cNvPr id="2" name="Imagen 1" descr="Imagen que contiene Logotipo&#10;&#10;Descripción generada automáticamente">
          <a:extLst>
            <a:ext uri="{FF2B5EF4-FFF2-40B4-BE49-F238E27FC236}">
              <a16:creationId xmlns:a16="http://schemas.microsoft.com/office/drawing/2014/main" xmlns="" id="{EEAC8C69-5501-21CD-2D2C-DD9223DB1B26}"/>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396689" y="59531"/>
          <a:ext cx="1220430" cy="607219"/>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205939</xdr:colOff>
      <xdr:row>0</xdr:row>
      <xdr:rowOff>69056</xdr:rowOff>
    </xdr:from>
    <xdr:to>
      <xdr:col>5</xdr:col>
      <xdr:colOff>626269</xdr:colOff>
      <xdr:row>1</xdr:row>
      <xdr:rowOff>28575</xdr:rowOff>
    </xdr:to>
    <xdr:pic>
      <xdr:nvPicPr>
        <xdr:cNvPr id="2" name="Imagen 1" descr="Imagen que contiene Logotipo&#10;&#10;Descripción generada automáticamente">
          <a:extLst>
            <a:ext uri="{FF2B5EF4-FFF2-40B4-BE49-F238E27FC236}">
              <a16:creationId xmlns:a16="http://schemas.microsoft.com/office/drawing/2014/main" xmlns="" id="{86540AE6-EB54-4AA7-9AB3-C2460808839D}"/>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815789" y="69056"/>
          <a:ext cx="1220430" cy="607219"/>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3" tint="0.89999084444715716"/>
  </sheetPr>
  <dimension ref="A1:J92"/>
  <sheetViews>
    <sheetView showGridLines="0" topLeftCell="B7" zoomScaleNormal="100" zoomScaleSheetLayoutView="100" zoomScalePageLayoutView="70" workbookViewId="0">
      <selection activeCell="F21" sqref="F21:H21"/>
    </sheetView>
  </sheetViews>
  <sheetFormatPr baseColWidth="10" defaultColWidth="0" defaultRowHeight="12.75" zeroHeight="1"/>
  <cols>
    <col min="1" max="1" width="3.125" style="1" hidden="1" customWidth="1"/>
    <col min="2" max="2" width="12.875" style="1" customWidth="1"/>
    <col min="3" max="8" width="12" style="1" customWidth="1"/>
    <col min="9" max="9" width="11.375" style="1" hidden="1" customWidth="1"/>
    <col min="10" max="10" width="16.625" style="1" hidden="1" customWidth="1"/>
    <col min="11" max="16384" width="11.375" style="1" hidden="1"/>
  </cols>
  <sheetData>
    <row r="1" spans="2:8" ht="51" customHeight="1"/>
    <row r="2" spans="2:8" ht="5.25" customHeight="1"/>
    <row r="3" spans="2:8" ht="30.75" customHeight="1">
      <c r="B3" s="21" t="s">
        <v>13</v>
      </c>
      <c r="C3" s="21"/>
      <c r="D3" s="21"/>
      <c r="E3" s="21"/>
      <c r="F3" s="21"/>
      <c r="G3" s="21"/>
      <c r="H3" s="21"/>
    </row>
    <row r="4" spans="2:8" ht="13.5" customHeight="1">
      <c r="C4" s="2"/>
      <c r="D4" s="2"/>
      <c r="E4" s="2"/>
      <c r="F4" s="2"/>
      <c r="G4" s="2"/>
      <c r="H4" s="2"/>
    </row>
    <row r="5" spans="2:8" ht="26.25" customHeight="1">
      <c r="B5" s="25" t="s">
        <v>14</v>
      </c>
      <c r="C5" s="26"/>
      <c r="D5" s="26"/>
      <c r="E5" s="26"/>
      <c r="F5" s="26"/>
      <c r="G5" s="26"/>
      <c r="H5" s="26"/>
    </row>
    <row r="6" spans="2:8" ht="17.25" customHeight="1">
      <c r="B6" s="27"/>
      <c r="C6" s="28"/>
      <c r="D6" s="28"/>
      <c r="E6" s="28"/>
      <c r="F6" s="28"/>
      <c r="G6" s="28"/>
      <c r="H6" s="28"/>
    </row>
    <row r="7" spans="2:8" ht="17.25" customHeight="1">
      <c r="B7" s="27"/>
      <c r="C7" s="28"/>
      <c r="D7" s="28"/>
      <c r="E7" s="28"/>
      <c r="F7" s="28"/>
      <c r="G7" s="28"/>
      <c r="H7" s="28"/>
    </row>
    <row r="8" spans="2:8" ht="17.25" customHeight="1">
      <c r="B8" s="27"/>
      <c r="C8" s="28"/>
      <c r="D8" s="28"/>
      <c r="E8" s="28"/>
      <c r="F8" s="28"/>
      <c r="G8" s="28"/>
      <c r="H8" s="28"/>
    </row>
    <row r="9" spans="2:8" ht="17.25" customHeight="1">
      <c r="B9" s="27"/>
      <c r="C9" s="28"/>
      <c r="D9" s="28"/>
      <c r="E9" s="28"/>
      <c r="F9" s="28"/>
      <c r="G9" s="28"/>
      <c r="H9" s="28"/>
    </row>
    <row r="10" spans="2:8" ht="44.25" customHeight="1">
      <c r="B10" s="29"/>
      <c r="C10" s="30"/>
      <c r="D10" s="30"/>
      <c r="E10" s="30"/>
      <c r="F10" s="30"/>
      <c r="G10" s="30"/>
      <c r="H10" s="30"/>
    </row>
    <row r="11" spans="2:8"/>
    <row r="12" spans="2:8">
      <c r="B12" s="22" t="s">
        <v>3</v>
      </c>
      <c r="C12" s="22"/>
      <c r="D12" s="22"/>
      <c r="E12" s="22"/>
      <c r="F12" s="22"/>
      <c r="G12" s="19">
        <v>103856964</v>
      </c>
      <c r="H12" s="19"/>
    </row>
    <row r="13" spans="2:8">
      <c r="B13" s="22"/>
      <c r="C13" s="22"/>
      <c r="D13" s="22"/>
      <c r="E13" s="22"/>
      <c r="F13" s="22"/>
      <c r="G13" s="19"/>
      <c r="H13" s="19"/>
    </row>
    <row r="14" spans="2:8" ht="6" customHeight="1">
      <c r="B14" s="8"/>
      <c r="C14" s="8"/>
      <c r="D14" s="8"/>
      <c r="E14" s="8"/>
      <c r="F14" s="8"/>
      <c r="G14" s="12"/>
      <c r="H14" s="12"/>
    </row>
    <row r="15" spans="2:8" ht="20.25" customHeight="1">
      <c r="B15" s="20" t="s">
        <v>0</v>
      </c>
      <c r="C15" s="20"/>
      <c r="D15" s="20"/>
      <c r="E15" s="20"/>
      <c r="F15" s="20"/>
      <c r="G15" s="19" t="s">
        <v>15</v>
      </c>
      <c r="H15" s="19"/>
    </row>
    <row r="16" spans="2:8"/>
    <row r="17" spans="2:10">
      <c r="B17" s="23" t="s">
        <v>4</v>
      </c>
      <c r="C17" s="24"/>
      <c r="D17" s="24"/>
      <c r="E17" s="24"/>
      <c r="F17" s="24"/>
      <c r="G17" s="24"/>
      <c r="H17" s="24"/>
    </row>
    <row r="18" spans="2:10" ht="5.25" customHeight="1"/>
    <row r="19" spans="2:10" ht="28.5" customHeight="1">
      <c r="B19" s="9" t="s">
        <v>5</v>
      </c>
      <c r="C19" s="34" t="s">
        <v>6</v>
      </c>
      <c r="D19" s="34"/>
      <c r="E19" s="34"/>
      <c r="F19" s="31" t="s">
        <v>7</v>
      </c>
      <c r="G19" s="32"/>
      <c r="H19" s="33"/>
      <c r="I19" s="3"/>
    </row>
    <row r="20" spans="2:10">
      <c r="B20" s="11">
        <v>1</v>
      </c>
      <c r="C20" s="18" t="s">
        <v>16</v>
      </c>
      <c r="D20" s="18"/>
      <c r="E20" s="18"/>
      <c r="F20" s="15">
        <v>59544987</v>
      </c>
      <c r="G20" s="16"/>
      <c r="H20" s="17"/>
      <c r="J20" s="10"/>
    </row>
    <row r="21" spans="2:10">
      <c r="B21" s="13">
        <v>2</v>
      </c>
      <c r="C21" s="18" t="s">
        <v>17</v>
      </c>
      <c r="D21" s="18"/>
      <c r="E21" s="18"/>
      <c r="F21" s="15">
        <v>59535700</v>
      </c>
      <c r="G21" s="16"/>
      <c r="H21" s="17"/>
      <c r="J21" s="10"/>
    </row>
    <row r="22" spans="2:10">
      <c r="B22" s="13">
        <v>3</v>
      </c>
      <c r="C22" s="18" t="s">
        <v>18</v>
      </c>
      <c r="D22" s="18"/>
      <c r="E22" s="18"/>
      <c r="F22" s="15">
        <v>50803480</v>
      </c>
      <c r="G22" s="16"/>
      <c r="H22" s="17"/>
      <c r="J22" s="10"/>
    </row>
    <row r="23" spans="2:10">
      <c r="B23" s="13">
        <v>4</v>
      </c>
      <c r="C23" s="18" t="s">
        <v>19</v>
      </c>
      <c r="D23" s="18"/>
      <c r="E23" s="18"/>
      <c r="F23" s="15">
        <v>90168842</v>
      </c>
      <c r="G23" s="16"/>
      <c r="H23" s="17"/>
    </row>
    <row r="24" spans="2:10">
      <c r="B24" s="13">
        <v>5</v>
      </c>
      <c r="C24" s="18" t="s">
        <v>20</v>
      </c>
      <c r="D24" s="18"/>
      <c r="E24" s="18"/>
      <c r="F24" s="15">
        <v>92335270</v>
      </c>
      <c r="G24" s="16"/>
      <c r="H24" s="17"/>
    </row>
    <row r="25" spans="2:10">
      <c r="B25" s="13">
        <v>6</v>
      </c>
      <c r="C25" s="18" t="s">
        <v>21</v>
      </c>
      <c r="D25" s="18"/>
      <c r="E25" s="18"/>
      <c r="F25" s="15">
        <v>66468420</v>
      </c>
      <c r="G25" s="16"/>
      <c r="H25" s="17"/>
    </row>
    <row r="26" spans="2:10">
      <c r="B26" s="13">
        <v>7</v>
      </c>
      <c r="C26" s="18" t="s">
        <v>22</v>
      </c>
      <c r="D26" s="18"/>
      <c r="E26" s="18"/>
      <c r="F26" s="15">
        <v>75816447</v>
      </c>
      <c r="G26" s="16"/>
      <c r="H26" s="17"/>
    </row>
    <row r="27" spans="2:10">
      <c r="B27" s="13">
        <v>8</v>
      </c>
      <c r="C27" s="18" t="s">
        <v>23</v>
      </c>
      <c r="D27" s="18"/>
      <c r="E27" s="18"/>
      <c r="F27" s="15">
        <v>101441554</v>
      </c>
      <c r="G27" s="16"/>
      <c r="H27" s="17"/>
    </row>
    <row r="28" spans="2:10">
      <c r="B28" s="13">
        <v>9</v>
      </c>
      <c r="C28" s="18" t="s">
        <v>24</v>
      </c>
      <c r="D28" s="18"/>
      <c r="E28" s="18"/>
      <c r="F28" s="15">
        <v>66535008</v>
      </c>
      <c r="G28" s="16"/>
      <c r="H28" s="17"/>
    </row>
    <row r="29" spans="2:10">
      <c r="B29" s="13">
        <v>10</v>
      </c>
      <c r="C29" s="18" t="s">
        <v>25</v>
      </c>
      <c r="D29" s="18"/>
      <c r="E29" s="18"/>
      <c r="F29" s="15">
        <v>66642889</v>
      </c>
      <c r="G29" s="16"/>
      <c r="H29" s="17"/>
    </row>
    <row r="30" spans="2:10">
      <c r="B30" s="13">
        <v>11</v>
      </c>
      <c r="C30" s="18" t="s">
        <v>26</v>
      </c>
      <c r="D30" s="18"/>
      <c r="E30" s="18"/>
      <c r="F30" s="15">
        <v>70945660</v>
      </c>
      <c r="G30" s="16"/>
      <c r="H30" s="17"/>
    </row>
    <row r="31" spans="2:10">
      <c r="B31" s="13">
        <v>12</v>
      </c>
      <c r="C31" s="18" t="s">
        <v>27</v>
      </c>
      <c r="D31" s="18"/>
      <c r="E31" s="18"/>
      <c r="F31" s="15">
        <v>70576943</v>
      </c>
      <c r="G31" s="16"/>
      <c r="H31" s="17"/>
    </row>
    <row r="32" spans="2:10">
      <c r="B32" s="13">
        <v>13</v>
      </c>
      <c r="C32" s="18" t="s">
        <v>28</v>
      </c>
      <c r="D32" s="18"/>
      <c r="E32" s="18"/>
      <c r="F32" s="15">
        <v>78022934.851335287</v>
      </c>
      <c r="G32" s="16"/>
      <c r="H32" s="17"/>
    </row>
    <row r="33" spans="2:8">
      <c r="B33" s="13">
        <v>14</v>
      </c>
      <c r="C33" s="18" t="s">
        <v>29</v>
      </c>
      <c r="D33" s="18"/>
      <c r="E33" s="18"/>
      <c r="F33" s="15">
        <v>48079315</v>
      </c>
      <c r="G33" s="16"/>
      <c r="H33" s="17"/>
    </row>
    <row r="34" spans="2:8">
      <c r="B34" s="13">
        <v>15</v>
      </c>
      <c r="C34" s="18" t="s">
        <v>30</v>
      </c>
      <c r="D34" s="18"/>
      <c r="E34" s="18"/>
      <c r="F34" s="15">
        <v>97565993.700000003</v>
      </c>
      <c r="G34" s="16"/>
      <c r="H34" s="17"/>
    </row>
    <row r="35" spans="2:8">
      <c r="B35" s="13">
        <v>16</v>
      </c>
      <c r="C35" s="18" t="s">
        <v>31</v>
      </c>
      <c r="D35" s="18"/>
      <c r="E35" s="18"/>
      <c r="F35" s="15">
        <v>82495686</v>
      </c>
      <c r="G35" s="16"/>
      <c r="H35" s="17"/>
    </row>
    <row r="36" spans="2:8">
      <c r="B36" s="13">
        <v>17</v>
      </c>
      <c r="C36" s="18" t="s">
        <v>32</v>
      </c>
      <c r="D36" s="18"/>
      <c r="E36" s="18"/>
      <c r="F36" s="15">
        <v>96518013.540000021</v>
      </c>
      <c r="G36" s="16"/>
      <c r="H36" s="17"/>
    </row>
    <row r="37" spans="2:8">
      <c r="B37" s="13">
        <v>18</v>
      </c>
      <c r="C37" s="18" t="s">
        <v>33</v>
      </c>
      <c r="D37" s="18"/>
      <c r="E37" s="18"/>
      <c r="F37" s="15">
        <v>77892723</v>
      </c>
      <c r="G37" s="16"/>
      <c r="H37" s="17"/>
    </row>
    <row r="38" spans="2:8">
      <c r="B38" s="13">
        <v>19</v>
      </c>
      <c r="C38" s="18" t="s">
        <v>34</v>
      </c>
      <c r="D38" s="18"/>
      <c r="E38" s="18"/>
      <c r="F38" s="15">
        <v>77339105</v>
      </c>
      <c r="G38" s="16"/>
      <c r="H38" s="17"/>
    </row>
    <row r="39" spans="2:8">
      <c r="B39" s="13">
        <v>20</v>
      </c>
      <c r="C39" s="18" t="s">
        <v>35</v>
      </c>
      <c r="D39" s="18"/>
      <c r="E39" s="18"/>
      <c r="F39" s="15">
        <v>79202453</v>
      </c>
      <c r="G39" s="16"/>
      <c r="H39" s="17"/>
    </row>
    <row r="40" spans="2:8">
      <c r="B40" s="13">
        <v>21</v>
      </c>
      <c r="C40" s="18" t="s">
        <v>36</v>
      </c>
      <c r="D40" s="18"/>
      <c r="E40" s="18"/>
      <c r="F40" s="15">
        <v>50652120</v>
      </c>
      <c r="G40" s="16"/>
      <c r="H40" s="17"/>
    </row>
    <row r="41" spans="2:8">
      <c r="B41" s="13">
        <v>22</v>
      </c>
      <c r="C41" s="18" t="s">
        <v>37</v>
      </c>
      <c r="D41" s="18"/>
      <c r="E41" s="18"/>
      <c r="F41" s="15">
        <v>64590000</v>
      </c>
      <c r="G41" s="16"/>
      <c r="H41" s="17"/>
    </row>
    <row r="42" spans="2:8">
      <c r="B42" s="13"/>
      <c r="C42" s="18"/>
      <c r="D42" s="18"/>
      <c r="E42" s="18"/>
      <c r="F42" s="15"/>
      <c r="G42" s="16"/>
      <c r="H42" s="17"/>
    </row>
    <row r="43" spans="2:8">
      <c r="B43" s="13"/>
      <c r="C43" s="18"/>
      <c r="D43" s="18"/>
      <c r="E43" s="18"/>
      <c r="F43" s="15"/>
      <c r="G43" s="16"/>
      <c r="H43" s="17"/>
    </row>
    <row r="44" spans="2:8">
      <c r="B44" s="13"/>
      <c r="C44" s="18"/>
      <c r="D44" s="18"/>
      <c r="E44" s="18"/>
      <c r="F44" s="15"/>
      <c r="G44" s="16"/>
      <c r="H44" s="17"/>
    </row>
    <row r="45" spans="2:8">
      <c r="B45" s="13"/>
      <c r="C45" s="18"/>
      <c r="D45" s="18"/>
      <c r="E45" s="18"/>
      <c r="F45" s="15"/>
      <c r="G45" s="16"/>
      <c r="H45" s="17"/>
    </row>
    <row r="46" spans="2:8">
      <c r="B46" s="13"/>
      <c r="C46" s="18"/>
      <c r="D46" s="18"/>
      <c r="E46" s="18"/>
      <c r="F46" s="15"/>
      <c r="G46" s="16"/>
      <c r="H46" s="17"/>
    </row>
    <row r="47" spans="2:8">
      <c r="B47" s="13"/>
      <c r="C47" s="18"/>
      <c r="D47" s="18"/>
      <c r="E47" s="18"/>
      <c r="F47" s="15"/>
      <c r="G47" s="16"/>
      <c r="H47" s="17"/>
    </row>
    <row r="48" spans="2:8">
      <c r="B48" s="13"/>
      <c r="C48" s="18"/>
      <c r="D48" s="18"/>
      <c r="E48" s="18"/>
      <c r="F48" s="15"/>
      <c r="G48" s="16"/>
      <c r="H48" s="17"/>
    </row>
    <row r="49"/>
    <row r="50"/>
    <row r="51"/>
    <row r="52"/>
    <row r="53"/>
    <row r="54"/>
    <row r="55"/>
    <row r="56"/>
    <row r="57"/>
    <row r="58"/>
    <row r="59"/>
    <row r="60"/>
    <row r="61"/>
    <row r="62"/>
    <row r="63"/>
    <row r="64"/>
    <row r="65"/>
    <row r="66"/>
    <row r="67"/>
    <row r="68"/>
    <row r="69"/>
    <row r="70"/>
    <row r="71"/>
    <row r="72"/>
    <row r="73"/>
    <row r="74"/>
    <row r="75"/>
    <row r="76"/>
    <row r="77"/>
    <row r="78"/>
    <row r="79"/>
    <row r="80"/>
    <row r="81"/>
    <row r="82"/>
    <row r="83"/>
    <row r="84"/>
    <row r="85"/>
    <row r="86"/>
    <row r="87"/>
    <row r="88"/>
    <row r="89"/>
    <row r="90"/>
    <row r="91"/>
    <row r="92"/>
  </sheetData>
  <mergeCells count="67">
    <mergeCell ref="C44:E44"/>
    <mergeCell ref="F44:H44"/>
    <mergeCell ref="C45:E45"/>
    <mergeCell ref="F45:H45"/>
    <mergeCell ref="C41:E41"/>
    <mergeCell ref="F41:H41"/>
    <mergeCell ref="C42:E42"/>
    <mergeCell ref="F42:H42"/>
    <mergeCell ref="C43:E43"/>
    <mergeCell ref="F43:H43"/>
    <mergeCell ref="C38:E38"/>
    <mergeCell ref="F38:H38"/>
    <mergeCell ref="C39:E39"/>
    <mergeCell ref="F39:H39"/>
    <mergeCell ref="C40:E40"/>
    <mergeCell ref="F40:H40"/>
    <mergeCell ref="C35:E35"/>
    <mergeCell ref="F35:H35"/>
    <mergeCell ref="C36:E36"/>
    <mergeCell ref="F36:H36"/>
    <mergeCell ref="C37:E37"/>
    <mergeCell ref="F37:H37"/>
    <mergeCell ref="C32:E32"/>
    <mergeCell ref="F32:H32"/>
    <mergeCell ref="C33:E33"/>
    <mergeCell ref="F33:H33"/>
    <mergeCell ref="C34:E34"/>
    <mergeCell ref="F34:H34"/>
    <mergeCell ref="C29:E29"/>
    <mergeCell ref="F29:H29"/>
    <mergeCell ref="C30:E30"/>
    <mergeCell ref="F30:H30"/>
    <mergeCell ref="C31:E31"/>
    <mergeCell ref="F31:H31"/>
    <mergeCell ref="F26:H26"/>
    <mergeCell ref="C27:E27"/>
    <mergeCell ref="F27:H27"/>
    <mergeCell ref="C28:E28"/>
    <mergeCell ref="F28:H28"/>
    <mergeCell ref="B3:H3"/>
    <mergeCell ref="B12:F13"/>
    <mergeCell ref="C22:E22"/>
    <mergeCell ref="B17:H17"/>
    <mergeCell ref="B5:H10"/>
    <mergeCell ref="F22:H22"/>
    <mergeCell ref="F19:H19"/>
    <mergeCell ref="C19:E19"/>
    <mergeCell ref="C20:E20"/>
    <mergeCell ref="F20:H20"/>
    <mergeCell ref="C21:E21"/>
    <mergeCell ref="F21:H21"/>
    <mergeCell ref="F47:H47"/>
    <mergeCell ref="F48:H48"/>
    <mergeCell ref="C48:E48"/>
    <mergeCell ref="G12:H13"/>
    <mergeCell ref="B15:F15"/>
    <mergeCell ref="G15:H15"/>
    <mergeCell ref="C47:E47"/>
    <mergeCell ref="C23:E23"/>
    <mergeCell ref="F23:H23"/>
    <mergeCell ref="C24:E24"/>
    <mergeCell ref="F24:H24"/>
    <mergeCell ref="C46:E46"/>
    <mergeCell ref="F46:H46"/>
    <mergeCell ref="C25:E25"/>
    <mergeCell ref="F25:H25"/>
    <mergeCell ref="C26:E26"/>
  </mergeCells>
  <dataValidations count="1">
    <dataValidation type="list" allowBlank="1" showInputMessage="1" showErrorMessage="1" sqref="G15:H15">
      <formula1>"SI,NO"</formula1>
    </dataValidation>
  </dataValidations>
  <pageMargins left="0.70866141732283472" right="0.70866141732283472" top="0.74803149606299213" bottom="0.74803149606299213" header="0.31496062992125984" footer="0.31496062992125984"/>
  <pageSetup scale="94"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80"/>
  <sheetViews>
    <sheetView showGridLines="0" tabSelected="1" topLeftCell="B17" zoomScaleNormal="100" zoomScaleSheetLayoutView="100" zoomScalePageLayoutView="70" workbookViewId="0">
      <selection activeCell="E36" sqref="E36:G36"/>
    </sheetView>
  </sheetViews>
  <sheetFormatPr baseColWidth="10" defaultColWidth="11.375" defaultRowHeight="12.75" zeroHeight="1"/>
  <cols>
    <col min="1" max="1" width="3.125" style="1" hidden="1" customWidth="1"/>
    <col min="2" max="9" width="12" style="1" customWidth="1"/>
    <col min="10" max="10" width="0" style="1" hidden="1" customWidth="1"/>
    <col min="11" max="11" width="16.625" style="1" hidden="1" customWidth="1"/>
    <col min="12" max="16383" width="0" style="1" hidden="1" customWidth="1"/>
    <col min="16384" max="16384" width="1.875" style="1" customWidth="1"/>
  </cols>
  <sheetData>
    <row r="1" spans="2:9" ht="51" customHeight="1"/>
    <row r="2" spans="2:9" ht="6.75" customHeight="1"/>
    <row r="3" spans="2:9" ht="10.5" customHeight="1">
      <c r="B3" s="23" t="s">
        <v>12</v>
      </c>
      <c r="C3" s="24"/>
      <c r="D3" s="24"/>
      <c r="E3" s="24"/>
      <c r="F3" s="24"/>
      <c r="G3" s="24"/>
      <c r="H3" s="24"/>
      <c r="I3" s="40"/>
    </row>
    <row r="4" spans="2:9" ht="6.75" customHeight="1">
      <c r="B4" s="5"/>
      <c r="C4" s="5"/>
      <c r="D4" s="5"/>
      <c r="E4" s="5"/>
      <c r="F4" s="5"/>
      <c r="G4" s="5"/>
      <c r="H4" s="5"/>
      <c r="I4" s="5"/>
    </row>
    <row r="5" spans="2:9" ht="15.75" customHeight="1">
      <c r="B5" s="52" t="s">
        <v>0</v>
      </c>
      <c r="C5" s="53"/>
      <c r="D5" s="53"/>
      <c r="E5" s="53"/>
      <c r="F5" s="53"/>
      <c r="G5" s="53"/>
      <c r="H5" s="47" t="s">
        <v>15</v>
      </c>
      <c r="I5" s="48"/>
    </row>
    <row r="6" spans="2:9" ht="4.5" customHeight="1">
      <c r="B6" s="54"/>
      <c r="C6" s="55"/>
      <c r="D6" s="55"/>
      <c r="H6" s="4"/>
      <c r="I6" s="6"/>
    </row>
    <row r="7" spans="2:9" ht="19.5" customHeight="1">
      <c r="B7" s="56" t="s">
        <v>1</v>
      </c>
      <c r="C7" s="49"/>
      <c r="D7" s="49"/>
      <c r="E7" s="49"/>
      <c r="F7" s="49"/>
      <c r="G7" s="49"/>
      <c r="H7" s="47">
        <v>22</v>
      </c>
      <c r="I7" s="48"/>
    </row>
    <row r="8" spans="2:9" ht="4.5" customHeight="1">
      <c r="B8" s="7"/>
      <c r="H8" s="4"/>
      <c r="I8" s="6"/>
    </row>
    <row r="9" spans="2:9" ht="19.5" customHeight="1">
      <c r="B9" s="45" t="s">
        <v>2</v>
      </c>
      <c r="C9" s="46"/>
      <c r="D9" s="46"/>
      <c r="E9" s="46"/>
      <c r="F9" s="46"/>
      <c r="G9" s="46"/>
      <c r="H9" s="47" t="str">
        <f>IF(OR($H$7=0,$H$7=""),"",IF(AND(H5="NO",H7&lt;5),"Absoluta",IF(AND(H5="SI",H7&lt;5),"Absoluta",IF(AND(H5="SI",H7&gt;=5),"Absoluta",IF(AND(H5="NO",H7&gt;=5),"Relativa")))))</f>
        <v>Relativa</v>
      </c>
      <c r="I9" s="48"/>
    </row>
    <row r="10" spans="2:9"/>
    <row r="11" spans="2:9">
      <c r="B11" s="23" t="s">
        <v>8</v>
      </c>
      <c r="C11" s="24"/>
      <c r="D11" s="24"/>
      <c r="E11" s="24"/>
      <c r="F11" s="24"/>
      <c r="G11" s="24"/>
      <c r="H11" s="24"/>
      <c r="I11" s="40"/>
    </row>
    <row r="12" spans="2:9" ht="7.5" customHeight="1"/>
    <row r="13" spans="2:9">
      <c r="B13" s="49" t="s">
        <v>9</v>
      </c>
      <c r="C13" s="49"/>
      <c r="D13" s="49"/>
      <c r="E13" s="49"/>
      <c r="F13" s="49"/>
      <c r="G13" s="49"/>
      <c r="H13" s="50">
        <f>IF($H$9="","",IFERROR(IF($H$9="Absoluta","No aplica",ROUND(MEDIAN(APAB_Información!F20:H48),0)),""))</f>
        <v>73381054</v>
      </c>
      <c r="I13" s="51"/>
    </row>
    <row r="14" spans="2:9">
      <c r="B14" s="49" t="s">
        <v>10</v>
      </c>
      <c r="C14" s="49"/>
      <c r="D14" s="49"/>
      <c r="E14" s="49"/>
      <c r="F14" s="49"/>
      <c r="G14" s="49"/>
      <c r="H14" s="50">
        <f>IF($H$9="","",IFERROR(IF($H$9="Absoluta","No aplica",ROUND(_xlfn.STDEV.P(APAB_Información!F20:H48),0)),""))</f>
        <v>15085301</v>
      </c>
      <c r="I14" s="51"/>
    </row>
    <row r="15" spans="2:9">
      <c r="B15" s="49" t="s">
        <v>11</v>
      </c>
      <c r="C15" s="49"/>
      <c r="D15" s="49"/>
      <c r="E15" s="49"/>
      <c r="F15" s="49"/>
      <c r="G15" s="49"/>
      <c r="H15" s="50">
        <f>IFERROR(IF($H$9="Absoluta","No aplica",ROUND(H13-H14,0)),"")</f>
        <v>58295753</v>
      </c>
      <c r="I15" s="51"/>
    </row>
    <row r="16" spans="2:9"/>
    <row r="17" spans="2:11">
      <c r="B17" s="22" t="s">
        <v>3</v>
      </c>
      <c r="C17" s="22"/>
      <c r="D17" s="22"/>
      <c r="E17" s="22"/>
      <c r="F17" s="22"/>
      <c r="G17" s="22"/>
      <c r="H17" s="41">
        <f>IF(APAB_Información!$G$12="","",APAB_Información!$G$12)</f>
        <v>103856964</v>
      </c>
      <c r="I17" s="42"/>
    </row>
    <row r="18" spans="2:11">
      <c r="B18" s="22"/>
      <c r="C18" s="22"/>
      <c r="D18" s="22"/>
      <c r="E18" s="22"/>
      <c r="F18" s="22"/>
      <c r="G18" s="22"/>
      <c r="H18" s="43"/>
      <c r="I18" s="44"/>
    </row>
    <row r="19" spans="2:11"/>
    <row r="20" spans="2:11">
      <c r="B20" s="23" t="s">
        <v>4</v>
      </c>
      <c r="C20" s="24"/>
      <c r="D20" s="24"/>
      <c r="E20" s="24"/>
      <c r="F20" s="24"/>
      <c r="G20" s="24"/>
      <c r="H20" s="24"/>
      <c r="I20" s="40"/>
    </row>
    <row r="21" spans="2:11" ht="5.25" customHeight="1"/>
    <row r="22" spans="2:11" ht="28.5" customHeight="1">
      <c r="B22" s="9" t="s">
        <v>5</v>
      </c>
      <c r="C22" s="34" t="s">
        <v>6</v>
      </c>
      <c r="D22" s="34"/>
      <c r="E22" s="34" t="s">
        <v>7</v>
      </c>
      <c r="F22" s="34"/>
      <c r="G22" s="34"/>
      <c r="H22" s="31" t="str">
        <f>+"% Diferencia de la oferta con respecto al "&amp;IF($H$9="Absoluta","Costo Estimado del contrato","Valor mínimo aceptable")</f>
        <v>% Diferencia de la oferta con respecto al Valor mínimo aceptable</v>
      </c>
      <c r="I22" s="33"/>
      <c r="J22" s="3"/>
    </row>
    <row r="23" spans="2:11">
      <c r="B23" s="9">
        <f>IF(APAB_Información!B20="","",APAB_Información!B20)</f>
        <v>1</v>
      </c>
      <c r="C23" s="34" t="str">
        <f>IF(APAB_Información!C20="","",APAB_Información!C20)</f>
        <v>OOPC INGENIERIA SAS</v>
      </c>
      <c r="D23" s="34"/>
      <c r="E23" s="35">
        <f>IF(APAB_Información!F20="","",APAB_Información!F20)</f>
        <v>59544987</v>
      </c>
      <c r="F23" s="36"/>
      <c r="G23" s="37"/>
      <c r="H23" s="38">
        <f t="shared" ref="H23:H26" si="0">IFERROR(IF($H$9="Absoluta",E23/$H$17-1,E23/$H$15-1),"")</f>
        <v>2.1429245454638757E-2</v>
      </c>
      <c r="I23" s="39"/>
      <c r="K23" s="10"/>
    </row>
    <row r="24" spans="2:11">
      <c r="B24" s="9">
        <f>IF(APAB_Información!B21="","",APAB_Información!B21)</f>
        <v>2</v>
      </c>
      <c r="C24" s="34" t="str">
        <f>IF(APAB_Información!C21="","",APAB_Información!C21)</f>
        <v>CYG INTEGRAL SOLUTION</v>
      </c>
      <c r="D24" s="34"/>
      <c r="E24" s="35">
        <f>IF(APAB_Información!F21="","",APAB_Información!F21)</f>
        <v>59535700</v>
      </c>
      <c r="F24" s="36"/>
      <c r="G24" s="37"/>
      <c r="H24" s="38">
        <f t="shared" si="0"/>
        <v>2.1269937108454595E-2</v>
      </c>
      <c r="I24" s="39"/>
      <c r="K24" s="10"/>
    </row>
    <row r="25" spans="2:11">
      <c r="B25" s="9">
        <f>IF(APAB_Información!B22="","",APAB_Información!B22)</f>
        <v>3</v>
      </c>
      <c r="C25" s="34" t="str">
        <f>IF(APAB_Información!C22="","",APAB_Información!C22)</f>
        <v>GPS ELECTRONICS LTDA</v>
      </c>
      <c r="D25" s="34"/>
      <c r="E25" s="35">
        <f>IF(APAB_Información!F22="","",APAB_Información!F22)</f>
        <v>50803480</v>
      </c>
      <c r="F25" s="36"/>
      <c r="G25" s="37"/>
      <c r="H25" s="38">
        <f t="shared" si="0"/>
        <v>-0.12852176384101255</v>
      </c>
      <c r="I25" s="39"/>
      <c r="K25" s="10"/>
    </row>
    <row r="26" spans="2:11">
      <c r="B26" s="9">
        <f>IF(APAB_Información!B23="","",APAB_Información!B23)</f>
        <v>4</v>
      </c>
      <c r="C26" s="34" t="str">
        <f>IF(APAB_Información!C23="","",APAB_Información!C23)</f>
        <v>DIGITAL CENTER</v>
      </c>
      <c r="D26" s="34"/>
      <c r="E26" s="35">
        <f>IF(APAB_Información!F23="","",APAB_Información!F23)</f>
        <v>90168842</v>
      </c>
      <c r="F26" s="36"/>
      <c r="G26" s="37"/>
      <c r="H26" s="38">
        <f t="shared" si="0"/>
        <v>0.54674804526497844</v>
      </c>
      <c r="I26" s="39"/>
    </row>
    <row r="27" spans="2:11">
      <c r="B27" s="14">
        <f>IF(APAB_Información!B24="","",APAB_Información!B24)</f>
        <v>5</v>
      </c>
      <c r="C27" s="34" t="str">
        <f>IF(APAB_Información!C24="","",APAB_Información!C24)</f>
        <v>INMOTICA SAS</v>
      </c>
      <c r="D27" s="34"/>
      <c r="E27" s="35">
        <f>IF(APAB_Información!F24="","",APAB_Información!F24)</f>
        <v>92335270</v>
      </c>
      <c r="F27" s="36"/>
      <c r="G27" s="37"/>
      <c r="H27" s="38">
        <f t="shared" ref="H27" si="1">IFERROR(IF($H$9="Absoluta",E27/$H$17-1,E27/$H$15-1),"")</f>
        <v>0.58391075246939517</v>
      </c>
      <c r="I27" s="39"/>
    </row>
    <row r="28" spans="2:11">
      <c r="B28" s="14">
        <f>IF(APAB_Información!B25="","",APAB_Información!B25)</f>
        <v>6</v>
      </c>
      <c r="C28" s="34" t="str">
        <f>IF(APAB_Información!C25="","",APAB_Información!C25)</f>
        <v>SIAV GESTION SAS</v>
      </c>
      <c r="D28" s="34"/>
      <c r="E28" s="35">
        <f>IF(APAB_Información!F25="","",APAB_Información!F25)</f>
        <v>66468420</v>
      </c>
      <c r="F28" s="36"/>
      <c r="G28" s="37"/>
      <c r="H28" s="38">
        <f t="shared" ref="H28:H39" si="2">IFERROR(IF($H$9="Absoluta",E28/$H$17-1,E28/$H$15-1),"")</f>
        <v>0.14019318011039328</v>
      </c>
      <c r="I28" s="39"/>
    </row>
    <row r="29" spans="2:11">
      <c r="B29" s="14">
        <f>IF(APAB_Información!B26="","",APAB_Información!B26)</f>
        <v>7</v>
      </c>
      <c r="C29" s="34" t="str">
        <f>IF(APAB_Información!C26="","",APAB_Información!C26)</f>
        <v>QUANTIUM INGENIERIA SAS</v>
      </c>
      <c r="D29" s="34"/>
      <c r="E29" s="35">
        <f>IF(APAB_Información!F26="","",APAB_Información!F26)</f>
        <v>75816447</v>
      </c>
      <c r="F29" s="36"/>
      <c r="G29" s="37"/>
      <c r="H29" s="38">
        <f>IFERROR(IF($H$9="Absoluta",E29/$H$17-1,E29/$H$15-1),"")</f>
        <v>0.30054837785524446</v>
      </c>
      <c r="I29" s="39"/>
    </row>
    <row r="30" spans="2:11">
      <c r="B30" s="14">
        <f>IF(APAB_Información!B27="","",APAB_Información!B27)</f>
        <v>8</v>
      </c>
      <c r="C30" s="34" t="str">
        <f>IF(APAB_Información!C27="","",APAB_Información!C27)</f>
        <v>IDULTEC SOLUCIONES INTEGRALES SAS</v>
      </c>
      <c r="D30" s="34"/>
      <c r="E30" s="35">
        <f>IF(APAB_Información!F27="","",APAB_Información!F27)</f>
        <v>101441554</v>
      </c>
      <c r="F30" s="36"/>
      <c r="G30" s="37"/>
      <c r="H30" s="38">
        <f t="shared" si="2"/>
        <v>0.74011911296522759</v>
      </c>
      <c r="I30" s="39"/>
    </row>
    <row r="31" spans="2:11">
      <c r="B31" s="14">
        <f>IF(APAB_Información!B28="","",APAB_Información!B28)</f>
        <v>9</v>
      </c>
      <c r="C31" s="34" t="str">
        <f>IF(APAB_Información!C28="","",APAB_Información!C28)</f>
        <v>IGL INGENIERIA SAS</v>
      </c>
      <c r="D31" s="34"/>
      <c r="E31" s="35">
        <f>IF(APAB_Información!F28="","",APAB_Información!F28)</f>
        <v>66535008</v>
      </c>
      <c r="F31" s="36"/>
      <c r="G31" s="37"/>
      <c r="H31" s="38">
        <f t="shared" si="2"/>
        <v>0.1413354245548557</v>
      </c>
      <c r="I31" s="39"/>
    </row>
    <row r="32" spans="2:11">
      <c r="B32" s="14">
        <f>IF(APAB_Información!B29="","",APAB_Información!B29)</f>
        <v>10</v>
      </c>
      <c r="C32" s="34" t="str">
        <f>IF(APAB_Información!C29="","",APAB_Información!C29)</f>
        <v>CIVILTEL SOLUCIONES SAS</v>
      </c>
      <c r="D32" s="34"/>
      <c r="E32" s="35">
        <f>IF(APAB_Información!F29="","",APAB_Información!F29)</f>
        <v>66642889</v>
      </c>
      <c r="F32" s="36"/>
      <c r="G32" s="37"/>
      <c r="H32" s="38">
        <f t="shared" si="2"/>
        <v>0.14318600533387049</v>
      </c>
      <c r="I32" s="39"/>
    </row>
    <row r="33" spans="2:9">
      <c r="B33" s="14">
        <f>IF(APAB_Información!B30="","",APAB_Información!B30)</f>
        <v>11</v>
      </c>
      <c r="C33" s="34" t="str">
        <f>IF(APAB_Información!C30="","",APAB_Información!C30)</f>
        <v>IGSAM SAS</v>
      </c>
      <c r="D33" s="34"/>
      <c r="E33" s="35">
        <f>IF(APAB_Información!F30="","",APAB_Información!F30)</f>
        <v>70945660</v>
      </c>
      <c r="F33" s="36"/>
      <c r="G33" s="37"/>
      <c r="H33" s="38">
        <f t="shared" si="2"/>
        <v>0.2169953444121393</v>
      </c>
      <c r="I33" s="39"/>
    </row>
    <row r="34" spans="2:9">
      <c r="B34" s="14">
        <f>IF(APAB_Información!B31="","",APAB_Información!B31)</f>
        <v>12</v>
      </c>
      <c r="C34" s="34" t="str">
        <f>IF(APAB_Información!C31="","",APAB_Información!C31)</f>
        <v>CRR SOLUCIONES I NTEGRALES SAS</v>
      </c>
      <c r="D34" s="34"/>
      <c r="E34" s="35">
        <f>IF(APAB_Información!F31="","",APAB_Información!F31)</f>
        <v>70576943</v>
      </c>
      <c r="F34" s="36"/>
      <c r="G34" s="37"/>
      <c r="H34" s="38">
        <f t="shared" si="2"/>
        <v>0.21067040681334026</v>
      </c>
      <c r="I34" s="39"/>
    </row>
    <row r="35" spans="2:9">
      <c r="B35" s="14">
        <f>IF(APAB_Información!B32="","",APAB_Información!B32)</f>
        <v>13</v>
      </c>
      <c r="C35" s="34" t="str">
        <f>IF(APAB_Información!C32="","",APAB_Información!C32)</f>
        <v>CM INGENIERIA Y CONSULTORIA SAS</v>
      </c>
      <c r="D35" s="34"/>
      <c r="E35" s="35">
        <f>IF(APAB_Información!F32="","",APAB_Información!F32)</f>
        <v>78022934.851335287</v>
      </c>
      <c r="F35" s="36"/>
      <c r="G35" s="37"/>
      <c r="H35" s="38">
        <f t="shared" si="2"/>
        <v>0.33839826807512519</v>
      </c>
      <c r="I35" s="39"/>
    </row>
    <row r="36" spans="2:9">
      <c r="B36" s="14">
        <f>IF(APAB_Información!B33="","",APAB_Información!B33)</f>
        <v>14</v>
      </c>
      <c r="C36" s="34" t="str">
        <f>IF(APAB_Información!C33="","",APAB_Información!C33)</f>
        <v>GENPO SAS</v>
      </c>
      <c r="D36" s="34"/>
      <c r="E36" s="35">
        <f>IF(APAB_Información!F33="","",APAB_Información!F33)</f>
        <v>48079315</v>
      </c>
      <c r="F36" s="36"/>
      <c r="G36" s="37"/>
      <c r="H36" s="38">
        <f t="shared" si="2"/>
        <v>-0.17525184038706898</v>
      </c>
      <c r="I36" s="39"/>
    </row>
    <row r="37" spans="2:9">
      <c r="B37" s="14">
        <f>IF(APAB_Información!B34="","",APAB_Información!B34)</f>
        <v>15</v>
      </c>
      <c r="C37" s="34" t="str">
        <f>IF(APAB_Información!C34="","",APAB_Información!C34)</f>
        <v>APICOM SAS</v>
      </c>
      <c r="D37" s="34"/>
      <c r="E37" s="35">
        <f>IF(APAB_Información!F34="","",APAB_Información!F34)</f>
        <v>97565993.700000003</v>
      </c>
      <c r="F37" s="36"/>
      <c r="G37" s="37"/>
      <c r="H37" s="38">
        <f t="shared" si="2"/>
        <v>0.6736381070504398</v>
      </c>
      <c r="I37" s="39"/>
    </row>
    <row r="38" spans="2:9">
      <c r="B38" s="14">
        <f>IF(APAB_Información!B35="","",APAB_Información!B35)</f>
        <v>16</v>
      </c>
      <c r="C38" s="34" t="str">
        <f>IF(APAB_Información!C35="","",APAB_Información!C35)</f>
        <v>CYM SERVICIOS E I NGENIERIA SAS</v>
      </c>
      <c r="D38" s="34"/>
      <c r="E38" s="35">
        <f>IF(APAB_Información!F35="","",APAB_Información!F35)</f>
        <v>82495686</v>
      </c>
      <c r="F38" s="36"/>
      <c r="G38" s="37"/>
      <c r="H38" s="38">
        <f t="shared" si="2"/>
        <v>0.41512343103278893</v>
      </c>
      <c r="I38" s="39"/>
    </row>
    <row r="39" spans="2:9">
      <c r="B39" s="14">
        <f>IF(APAB_Información!B36="","",APAB_Información!B36)</f>
        <v>17</v>
      </c>
      <c r="C39" s="34" t="str">
        <f>IF(APAB_Información!C36="","",APAB_Información!C36)</f>
        <v>ELECTROMANTENIMIENTO AC</v>
      </c>
      <c r="D39" s="34"/>
      <c r="E39" s="35">
        <f>IF(APAB_Información!F36="","",APAB_Información!F36)</f>
        <v>96518013.540000021</v>
      </c>
      <c r="F39" s="36"/>
      <c r="G39" s="37"/>
      <c r="H39" s="38">
        <f t="shared" si="2"/>
        <v>0.65566115150789828</v>
      </c>
      <c r="I39" s="39"/>
    </row>
    <row r="40" spans="2:9">
      <c r="B40" s="14">
        <f>IF(APAB_Información!B37="","",APAB_Información!B37)</f>
        <v>18</v>
      </c>
      <c r="C40" s="34" t="str">
        <f>IF(APAB_Información!C37="","",APAB_Información!C37)</f>
        <v>TOOLS Y SERVICES SAS</v>
      </c>
      <c r="D40" s="34"/>
      <c r="E40" s="35">
        <f>IF(APAB_Información!F37="","",APAB_Información!F37)</f>
        <v>77892723</v>
      </c>
      <c r="F40" s="36"/>
      <c r="G40" s="37"/>
      <c r="H40" s="38">
        <f t="shared" ref="H40:H45" si="3">IFERROR(IF($H$9="Absoluta",E40/$H$17-1,E40/$H$15-1),"")</f>
        <v>0.33616462592051954</v>
      </c>
      <c r="I40" s="39"/>
    </row>
    <row r="41" spans="2:9">
      <c r="B41" s="14">
        <f>IF(APAB_Información!B38="","",APAB_Información!B38)</f>
        <v>19</v>
      </c>
      <c r="C41" s="34" t="str">
        <f>IF(APAB_Información!C38="","",APAB_Información!C38)</f>
        <v>CONTRUSERVICIOS TORO SAS</v>
      </c>
      <c r="D41" s="34"/>
      <c r="E41" s="35">
        <f>IF(APAB_Información!F38="","",APAB_Información!F38)</f>
        <v>77339105</v>
      </c>
      <c r="F41" s="36"/>
      <c r="G41" s="37"/>
      <c r="H41" s="38">
        <f t="shared" si="3"/>
        <v>0.3266679135270798</v>
      </c>
      <c r="I41" s="39"/>
    </row>
    <row r="42" spans="2:9">
      <c r="B42" s="14">
        <f>IF(APAB_Información!B39="","",APAB_Información!B39)</f>
        <v>20</v>
      </c>
      <c r="C42" s="34" t="str">
        <f>IF(APAB_Información!C39="","",APAB_Información!C39)</f>
        <v xml:space="preserve">CENTRAL POWER </v>
      </c>
      <c r="D42" s="34"/>
      <c r="E42" s="35">
        <f>IF(APAB_Información!F39="","",APAB_Información!F39)</f>
        <v>79202453</v>
      </c>
      <c r="F42" s="36"/>
      <c r="G42" s="37"/>
      <c r="H42" s="38">
        <f t="shared" si="3"/>
        <v>0.35863161421038692</v>
      </c>
      <c r="I42" s="39"/>
    </row>
    <row r="43" spans="2:9">
      <c r="B43" s="14">
        <f>IF(APAB_Información!B40="","",APAB_Información!B40)</f>
        <v>21</v>
      </c>
      <c r="C43" s="34" t="str">
        <f>IF(APAB_Información!C40="","",APAB_Información!C40)</f>
        <v>MAINGECOL SAS</v>
      </c>
      <c r="D43" s="34"/>
      <c r="E43" s="35">
        <f>IF(APAB_Información!F40="","",APAB_Información!F40)</f>
        <v>50652120</v>
      </c>
      <c r="F43" s="36"/>
      <c r="G43" s="37"/>
      <c r="H43" s="38">
        <f t="shared" si="3"/>
        <v>-0.13111817939807724</v>
      </c>
      <c r="I43" s="39"/>
    </row>
    <row r="44" spans="2:9">
      <c r="B44" s="14">
        <f>IF(APAB_Información!B41="","",APAB_Información!B41)</f>
        <v>22</v>
      </c>
      <c r="C44" s="34" t="str">
        <f>IF(APAB_Información!C41="","",APAB_Información!C41)</f>
        <v>MYM ENERGY SOLUTIONS</v>
      </c>
      <c r="D44" s="34"/>
      <c r="E44" s="35">
        <f>IF(APAB_Información!F41="","",APAB_Información!F41)</f>
        <v>64590000</v>
      </c>
      <c r="F44" s="36"/>
      <c r="G44" s="37"/>
      <c r="H44" s="38">
        <f t="shared" si="3"/>
        <v>0.10797093572150951</v>
      </c>
      <c r="I44" s="39"/>
    </row>
    <row r="45" spans="2:9">
      <c r="B45" s="14" t="str">
        <f>IF(APAB_Información!B42="","",APAB_Información!B42)</f>
        <v/>
      </c>
      <c r="C45" s="34" t="str">
        <f>IF(APAB_Información!C42="","",APAB_Información!C42)</f>
        <v/>
      </c>
      <c r="D45" s="34"/>
      <c r="E45" s="35" t="str">
        <f>IF(APAB_Información!F42="","",APAB_Información!F42)</f>
        <v/>
      </c>
      <c r="F45" s="36"/>
      <c r="G45" s="37"/>
      <c r="H45" s="38" t="str">
        <f t="shared" si="3"/>
        <v/>
      </c>
      <c r="I45" s="39"/>
    </row>
    <row r="46" spans="2:9"/>
    <row r="47" spans="2:9"/>
    <row r="48" spans="2:9"/>
    <row r="49"/>
    <row r="50"/>
    <row r="51"/>
    <row r="52"/>
    <row r="53"/>
    <row r="54"/>
    <row r="55"/>
    <row r="56"/>
    <row r="57"/>
    <row r="58"/>
    <row r="59"/>
    <row r="60"/>
    <row r="61"/>
    <row r="62"/>
    <row r="63"/>
    <row r="64"/>
    <row r="65"/>
    <row r="66"/>
    <row r="67"/>
    <row r="68"/>
    <row r="69"/>
    <row r="70"/>
    <row r="71"/>
    <row r="72"/>
    <row r="73"/>
    <row r="74"/>
    <row r="75"/>
    <row r="76"/>
    <row r="77"/>
    <row r="78"/>
    <row r="79"/>
    <row r="80"/>
  </sheetData>
  <autoFilter ref="B22:I30">
    <filterColumn colId="1" showButton="0"/>
    <filterColumn colId="3" showButton="0"/>
    <filterColumn colId="4" showButton="0"/>
    <filterColumn colId="6" showButton="0"/>
  </autoFilter>
  <mergeCells count="90">
    <mergeCell ref="C44:D44"/>
    <mergeCell ref="E44:G44"/>
    <mergeCell ref="H44:I44"/>
    <mergeCell ref="C45:D45"/>
    <mergeCell ref="E45:G45"/>
    <mergeCell ref="H45:I45"/>
    <mergeCell ref="C43:D43"/>
    <mergeCell ref="E43:G43"/>
    <mergeCell ref="H43:I43"/>
    <mergeCell ref="C40:D40"/>
    <mergeCell ref="E40:G40"/>
    <mergeCell ref="H40:I40"/>
    <mergeCell ref="C41:D41"/>
    <mergeCell ref="E41:G41"/>
    <mergeCell ref="H41:I41"/>
    <mergeCell ref="C39:D39"/>
    <mergeCell ref="E39:G39"/>
    <mergeCell ref="H39:I39"/>
    <mergeCell ref="C42:D42"/>
    <mergeCell ref="E42:G42"/>
    <mergeCell ref="H42:I42"/>
    <mergeCell ref="C37:D37"/>
    <mergeCell ref="E37:G37"/>
    <mergeCell ref="H37:I37"/>
    <mergeCell ref="C38:D38"/>
    <mergeCell ref="E38:G38"/>
    <mergeCell ref="H38:I38"/>
    <mergeCell ref="C35:D35"/>
    <mergeCell ref="E35:G35"/>
    <mergeCell ref="H35:I35"/>
    <mergeCell ref="C36:D36"/>
    <mergeCell ref="E36:G36"/>
    <mergeCell ref="H36:I36"/>
    <mergeCell ref="C33:D33"/>
    <mergeCell ref="E33:G33"/>
    <mergeCell ref="H33:I33"/>
    <mergeCell ref="C34:D34"/>
    <mergeCell ref="E34:G34"/>
    <mergeCell ref="H34:I34"/>
    <mergeCell ref="C31:D31"/>
    <mergeCell ref="E31:G31"/>
    <mergeCell ref="H31:I31"/>
    <mergeCell ref="C32:D32"/>
    <mergeCell ref="E32:G32"/>
    <mergeCell ref="H32:I32"/>
    <mergeCell ref="B3:I3"/>
    <mergeCell ref="B14:G14"/>
    <mergeCell ref="H14:I14"/>
    <mergeCell ref="B15:G15"/>
    <mergeCell ref="H15:I15"/>
    <mergeCell ref="B5:G5"/>
    <mergeCell ref="H5:I5"/>
    <mergeCell ref="B6:D6"/>
    <mergeCell ref="B7:G7"/>
    <mergeCell ref="H7:I7"/>
    <mergeCell ref="B17:G18"/>
    <mergeCell ref="H17:I18"/>
    <mergeCell ref="B9:G9"/>
    <mergeCell ref="H9:I9"/>
    <mergeCell ref="B11:I11"/>
    <mergeCell ref="B13:G13"/>
    <mergeCell ref="H13:I13"/>
    <mergeCell ref="C25:D25"/>
    <mergeCell ref="E25:G25"/>
    <mergeCell ref="H25:I25"/>
    <mergeCell ref="B20:I20"/>
    <mergeCell ref="C22:D22"/>
    <mergeCell ref="E22:G22"/>
    <mergeCell ref="H22:I22"/>
    <mergeCell ref="C23:D23"/>
    <mergeCell ref="E23:G23"/>
    <mergeCell ref="H23:I23"/>
    <mergeCell ref="C24:D24"/>
    <mergeCell ref="E24:G24"/>
    <mergeCell ref="H24:I24"/>
    <mergeCell ref="C30:D30"/>
    <mergeCell ref="E30:G30"/>
    <mergeCell ref="H30:I30"/>
    <mergeCell ref="C26:D26"/>
    <mergeCell ref="E26:G26"/>
    <mergeCell ref="H26:I26"/>
    <mergeCell ref="C29:D29"/>
    <mergeCell ref="E29:G29"/>
    <mergeCell ref="H29:I29"/>
    <mergeCell ref="C27:D27"/>
    <mergeCell ref="E27:G27"/>
    <mergeCell ref="H27:I27"/>
    <mergeCell ref="C28:D28"/>
    <mergeCell ref="E28:G28"/>
    <mergeCell ref="H28:I28"/>
  </mergeCells>
  <pageMargins left="0.70866141732283472" right="0.70866141732283472" top="0.74803149606299213" bottom="0.74803149606299213" header="0.31496062992125984" footer="0.31496062992125984"/>
  <pageSetup scale="84"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APAB_Información</vt:lpstr>
      <vt:lpstr>APAB_Resultados</vt:lpstr>
      <vt:lpstr>APAB_Información!Área_de_impresión</vt:lpstr>
      <vt:lpstr>APAB_Resultados!Área_de_impresión</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Alejandro Gamboa Cardenas</dc:creator>
  <cp:lastModifiedBy>AS14. SHELDON JAIR MORENO GARCIA</cp:lastModifiedBy>
  <cp:lastPrinted>2024-12-12T18:10:35Z</cp:lastPrinted>
  <dcterms:created xsi:type="dcterms:W3CDTF">2024-12-12T15:15:38Z</dcterms:created>
  <dcterms:modified xsi:type="dcterms:W3CDTF">2026-03-27T23:43:26Z</dcterms:modified>
</cp:coreProperties>
</file>