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SUS\Desktop\2.PRUEBAS AMBIENTALES\"/>
    </mc:Choice>
  </mc:AlternateContent>
  <xr:revisionPtr revIDLastSave="0" documentId="8_{09E00952-1A08-467E-AFE4-CBA5893914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4" sheetId="4" r:id="rId1"/>
  </sheets>
  <definedNames>
    <definedName name="_xlnm.Print_Area" localSheetId="0">'ANEXO 4'!$B$1:$J$57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9" i="4" l="1"/>
  <c r="J49" i="4" s="1"/>
  <c r="I50" i="4"/>
  <c r="I52" i="4"/>
  <c r="I36" i="4"/>
  <c r="I37" i="4"/>
  <c r="I39" i="4"/>
  <c r="J39" i="4" s="1"/>
  <c r="I40" i="4"/>
  <c r="J40" i="4" s="1"/>
  <c r="I41" i="4"/>
  <c r="I43" i="4"/>
  <c r="I44" i="4"/>
  <c r="J44" i="4" s="1"/>
  <c r="I45" i="4"/>
  <c r="I10" i="4"/>
  <c r="J10" i="4" s="1"/>
  <c r="I11" i="4"/>
  <c r="J11" i="4" s="1"/>
  <c r="I12" i="4"/>
  <c r="I13" i="4"/>
  <c r="I14" i="4"/>
  <c r="I15" i="4"/>
  <c r="J15" i="4" s="1"/>
  <c r="I16" i="4"/>
  <c r="I17" i="4"/>
  <c r="I18" i="4"/>
  <c r="I19" i="4"/>
  <c r="J19" i="4" s="1"/>
  <c r="I20" i="4"/>
  <c r="I21" i="4"/>
  <c r="I22" i="4"/>
  <c r="I23" i="4"/>
  <c r="I24" i="4"/>
  <c r="I26" i="4"/>
  <c r="J26" i="4" s="1"/>
  <c r="I27" i="4"/>
  <c r="J27" i="4" s="1"/>
  <c r="I28" i="4"/>
  <c r="I29" i="4"/>
  <c r="I30" i="4"/>
  <c r="J30" i="4" s="1"/>
  <c r="I31" i="4"/>
  <c r="J31" i="4" s="1"/>
  <c r="I32" i="4"/>
  <c r="I8" i="4"/>
  <c r="J8" i="4" s="1"/>
  <c r="J14" i="4" l="1"/>
  <c r="J43" i="4"/>
  <c r="J52" i="4"/>
  <c r="I51" i="4"/>
  <c r="J51" i="4" s="1"/>
  <c r="I42" i="4"/>
  <c r="J42" i="4" s="1"/>
  <c r="I38" i="4"/>
  <c r="J38" i="4" s="1"/>
  <c r="J22" i="4"/>
  <c r="J21" i="4"/>
  <c r="J18" i="4"/>
  <c r="J17" i="4"/>
  <c r="J23" i="4"/>
  <c r="J29" i="4"/>
  <c r="I25" i="4"/>
  <c r="J25" i="4" s="1"/>
  <c r="J13" i="4"/>
  <c r="I9" i="4"/>
  <c r="J9" i="4" s="1"/>
  <c r="J50" i="4"/>
  <c r="I48" i="4"/>
  <c r="J48" i="4" s="1"/>
  <c r="J36" i="4"/>
  <c r="J45" i="4"/>
  <c r="J41" i="4"/>
  <c r="J37" i="4"/>
  <c r="I35" i="4"/>
  <c r="J35" i="4" s="1"/>
  <c r="J32" i="4"/>
  <c r="J28" i="4"/>
  <c r="J24" i="4"/>
  <c r="J20" i="4"/>
  <c r="J16" i="4"/>
  <c r="J12" i="4"/>
  <c r="J53" i="4" l="1"/>
  <c r="J46" i="4"/>
  <c r="J33" i="4"/>
  <c r="J55" i="4" l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<sst xmlns="http://schemas.openxmlformats.org/spreadsheetml/2006/main" count="133" uniqueCount="88">
  <si>
    <t>ÍTEM</t>
  </si>
  <si>
    <t>DESCRIPCIÓN DEL BIEN O SERVICIO</t>
  </si>
  <si>
    <t>CANTIDAD</t>
  </si>
  <si>
    <t>VALOR UNITARIO INCLUIDO IVA</t>
  </si>
  <si>
    <t>mg/L</t>
  </si>
  <si>
    <t>mg/kg</t>
  </si>
  <si>
    <t>Hidrocarburos totales del petróleo en suelos</t>
  </si>
  <si>
    <t>Níquel en suelos</t>
  </si>
  <si>
    <t>Arsénico en suelos</t>
  </si>
  <si>
    <t>VALOR UNITARIO
SIN IVA</t>
  </si>
  <si>
    <t>TOTAL MATRIZ 1 – Análisis de Agua</t>
  </si>
  <si>
    <t>TOTAL MATRIZ 2 – Análisis de Sedimentos</t>
  </si>
  <si>
    <t>NMP/100 mL</t>
  </si>
  <si>
    <t>"PRESTAR EL SERVICIO DE ANÁLISIS DE LABORATORIO DE MUESTRAS AMBIENTALES PARA ANÁLISIS DE AGUA, SEDIMENTOS Y SUELOS DE LA DIRECCIÓN DEL CUERPO TÉCNICO DE INVESTIGACIÓN -CTI DE LA FISCALÍA GENERAL DE LA NACIÓN."</t>
  </si>
  <si>
    <t>Cobre Total en agua residual, superficial y tratada</t>
  </si>
  <si>
    <t>Fenoles en agua residual y superficial</t>
  </si>
  <si>
    <t xml:space="preserve">Sulfuros Total en agua residual, superficial </t>
  </si>
  <si>
    <t>Vanadio Total en agua residual y superficial</t>
  </si>
  <si>
    <t xml:space="preserve">NMP/100 mL </t>
  </si>
  <si>
    <t>Nitritos agua residual, superficial y tratada</t>
  </si>
  <si>
    <t xml:space="preserve">Potasio Total en agua residual y superficial </t>
  </si>
  <si>
    <t>Manganeso Total en agua residual, superficial y tratada</t>
  </si>
  <si>
    <t>Nitratos en agua residual, superficial y tratada</t>
  </si>
  <si>
    <t>MATRIZ 2 – Análisis de Sedimentos - (Según Especificaciones Técnicas)</t>
  </si>
  <si>
    <t>MATRIZ 3 – Análisis de Suelo - (Según Especificaciones Técnicas)</t>
  </si>
  <si>
    <t>≤0,05</t>
  </si>
  <si>
    <t>≤0,20</t>
  </si>
  <si>
    <t xml:space="preserve">≤1,0 </t>
  </si>
  <si>
    <t>≤0,5</t>
  </si>
  <si>
    <t>≤0,2</t>
  </si>
  <si>
    <t>≤10</t>
  </si>
  <si>
    <t>≤1,0</t>
  </si>
  <si>
    <t xml:space="preserve">≤5,0 </t>
  </si>
  <si>
    <t xml:space="preserve">≤0,5 </t>
  </si>
  <si>
    <t xml:space="preserve">≤10,0 </t>
  </si>
  <si>
    <t xml:space="preserve">≤20,0 </t>
  </si>
  <si>
    <t>IVA 
UNITARIO</t>
  </si>
  <si>
    <t xml:space="preserve">UNIDAD DE MEDIDA </t>
  </si>
  <si>
    <t xml:space="preserve">REQUISITO LIMITE DE CUANTIFICACIÓN - LC SEGUN ESPECIFICACONES TÉCNICAS </t>
  </si>
  <si>
    <t>Cadmio Total en agua residual, superficial, Tratada y Marina</t>
  </si>
  <si>
    <t xml:space="preserve">Cianuro Total en agua residual y superficial  </t>
  </si>
  <si>
    <t>Cinc Total en agua residual, superficial, y tratada</t>
  </si>
  <si>
    <t>≤3.0</t>
  </si>
  <si>
    <t>Coliformes Termotolerantes agua residual, superficial,  Tratada  y Marina</t>
  </si>
  <si>
    <t>≤1.0</t>
  </si>
  <si>
    <t>Coliformes totales en agua residual, superficial, Tratada y Marina</t>
  </si>
  <si>
    <t>Cromo Total en agua residual, superficial,  Tratada y Marina</t>
  </si>
  <si>
    <t>≤0,01</t>
  </si>
  <si>
    <t>E-Coli en agua residual, superficial, tratada y Marina</t>
  </si>
  <si>
    <t>Enterococos en agua Marina</t>
  </si>
  <si>
    <t>Fosforo Total en agua residual,  superficial y Marina</t>
  </si>
  <si>
    <t>&lt;1,0</t>
  </si>
  <si>
    <t>Hidrocarburos Totales del petróleo en agua residual, superficial y Marina</t>
  </si>
  <si>
    <t xml:space="preserve">Hierro Total agua residual, superficial y tratada </t>
  </si>
  <si>
    <t>&lt;0.3</t>
  </si>
  <si>
    <t>&lt;0.1</t>
  </si>
  <si>
    <t>Mercurio en agua Marina</t>
  </si>
  <si>
    <t>Níquel Total en agua residual, superficial, tratada y Marina</t>
  </si>
  <si>
    <t>&lt;10</t>
  </si>
  <si>
    <t xml:space="preserve">Nitrogeno Kjeldhal en agua residual, superficial y potable </t>
  </si>
  <si>
    <t>&lt;1.0</t>
  </si>
  <si>
    <t>Plomo Total en agua residual, superficial, tratada y Marina</t>
  </si>
  <si>
    <t>Salmonella en agua Marina</t>
  </si>
  <si>
    <t>Solidos Suspendidos Totales en agua Marina</t>
  </si>
  <si>
    <t>Arsénico en sedimentos continentales</t>
  </si>
  <si>
    <t>Cadmio en sedimentos continentales y marinos</t>
  </si>
  <si>
    <t>Coliformes Termotolerantes en sedimentos marinos</t>
  </si>
  <si>
    <t>NMP/g</t>
  </si>
  <si>
    <t>Coliformes Totales en sedimentos marinos</t>
  </si>
  <si>
    <t>Cromo en sedimentos continentales y marinos</t>
  </si>
  <si>
    <t>Enterococos en sedimentos marinos</t>
  </si>
  <si>
    <t>Hidrocarburos Totales del petróleo en sedimentos continentales y marinos</t>
  </si>
  <si>
    <t>Mercurio en sedimentos marinos</t>
  </si>
  <si>
    <t>mg/ kg</t>
  </si>
  <si>
    <t>Níquel en sedimentos continentales</t>
  </si>
  <si>
    <t>Plomo en sedimentos continentales y marinos</t>
  </si>
  <si>
    <t>Salmonella en sedimentos marinos</t>
  </si>
  <si>
    <t>Cadmio en suelos</t>
  </si>
  <si>
    <t>Plomo en suelos</t>
  </si>
  <si>
    <t xml:space="preserve">≤50,0 </t>
  </si>
  <si>
    <t>≤ 0.25</t>
  </si>
  <si>
    <t>TOTAL MATRIZ 1, 2 Y 3 - VALORES UNITARIOS TOTALES</t>
  </si>
  <si>
    <t>MATRIZ 1: Análisis de aguas (Residual, Superficial, Tratada y Marina) 
 (Según Especificaciones Técnicas)</t>
  </si>
  <si>
    <t>VALOR SELECCIONADO
POR VALORES UNITARIOS</t>
  </si>
  <si>
    <t>ANEXO 4</t>
  </si>
  <si>
    <t>ESTUDIO DE MERCADO DEFINITIVO - VALORES UNITARIOS</t>
  </si>
  <si>
    <t>Estudio del Sector No.233-2026</t>
  </si>
  <si>
    <t>Fecha de elaboración: 25/02/2026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</si>
</sst>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0" fontId="9" fillId="0" borderId="0"/>
    <xf numFmtId="0" fontId="9" fillId="0" borderId="0"/>
  </cellStyleXfs>
  <cellXfs count="41">
    <xf numFmtId="0" fontId="0" fillId="0" borderId="0" xfId="0"/>
    <xf numFmtId="0" fontId="1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0" fillId="0" borderId="0" xfId="1" applyFont="1" applyFill="1"/>
    <xf numFmtId="0" fontId="3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3" fontId="10" fillId="0" borderId="0" xfId="0" applyNumberFormat="1" applyFont="1"/>
    <xf numFmtId="0" fontId="11" fillId="0" borderId="0" xfId="0" applyFont="1" applyAlignment="1">
      <alignment horizontal="center"/>
    </xf>
    <xf numFmtId="44" fontId="10" fillId="0" borderId="0" xfId="0" applyNumberFormat="1" applyFont="1"/>
    <xf numFmtId="164" fontId="11" fillId="5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4C7BCA37-2A9D-49C3-84B9-53AF840706D9}"/>
    <cellStyle name="Normal 5 16" xfId="2" xr:uid="{70EE0A7E-0E10-41FE-BB2F-D402C368FE0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213826</xdr:colOff>
      <xdr:row>1</xdr:row>
      <xdr:rowOff>359617</xdr:rowOff>
    </xdr:from>
    <xdr:to>
      <xdr:col>2</xdr:col>
      <xdr:colOff>2041538</xdr:colOff>
      <xdr:row>2</xdr:row>
      <xdr:rowOff>409792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32017B-836D-4AEB-9D11-CA66312EF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626" y="750142"/>
          <a:ext cx="2161087" cy="4407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72CD-E82F-493D-B910-04DE0C1764D3}">
  <sheetPr>
    <pageSetUpPr fitToPage="1"/>
  </sheetPr>
  <dimension ref="B1:P67"/>
  <sheetViews>
    <sheetView showGridLines="0" tabSelected="1" zoomScale="98" zoomScaleNormal="98" workbookViewId="0">
      <selection activeCell="H9" sqref="H9"/>
    </sheetView>
  </sheetViews>
  <sheetFormatPr baseColWidth="10" defaultRowHeight="15" x14ac:dyDescent="0.25"/>
  <cols>
    <col min="1" max="1" width="4.5703125" customWidth="1"/>
    <col min="2" max="2" width="5" customWidth="1"/>
    <col min="3" max="3" width="31.7109375" customWidth="1"/>
    <col min="5" max="5" width="20.42578125" customWidth="1"/>
    <col min="6" max="6" width="8" customWidth="1"/>
    <col min="7" max="7" width="3.28515625" customWidth="1"/>
    <col min="8" max="9" width="15.28515625" customWidth="1"/>
    <col min="10" max="10" width="17.7109375" customWidth="1"/>
  </cols>
  <sheetData>
    <row r="1" spans="2:11" ht="30.75" customHeight="1" x14ac:dyDescent="0.25">
      <c r="B1" s="34" t="s">
        <v>84</v>
      </c>
      <c r="C1" s="34"/>
      <c r="D1" s="34"/>
      <c r="E1" s="34"/>
      <c r="F1" s="34"/>
      <c r="G1" s="34"/>
      <c r="H1" s="34"/>
      <c r="I1" s="34"/>
      <c r="J1" s="34"/>
      <c r="K1" s="1"/>
    </row>
    <row r="2" spans="2:11" ht="30.75" customHeight="1" x14ac:dyDescent="0.25">
      <c r="B2" s="35"/>
      <c r="C2" s="35"/>
      <c r="D2" s="34" t="s">
        <v>85</v>
      </c>
      <c r="E2" s="34"/>
      <c r="F2" s="34"/>
      <c r="G2" s="34"/>
      <c r="H2" s="34"/>
      <c r="I2" s="34"/>
      <c r="J2" s="34"/>
      <c r="K2" s="1"/>
    </row>
    <row r="3" spans="2:11" ht="63.75" customHeight="1" x14ac:dyDescent="0.25">
      <c r="B3" s="35"/>
      <c r="C3" s="35"/>
      <c r="D3" s="36" t="s">
        <v>13</v>
      </c>
      <c r="E3" s="36"/>
      <c r="F3" s="36"/>
      <c r="G3" s="36"/>
      <c r="H3" s="36"/>
      <c r="I3" s="36"/>
      <c r="J3" s="36"/>
      <c r="K3" s="1"/>
    </row>
    <row r="4" spans="2:11" ht="25.5" customHeight="1" x14ac:dyDescent="0.25">
      <c r="B4" s="5"/>
      <c r="C4" s="5"/>
      <c r="D4" s="3"/>
      <c r="E4" s="3"/>
      <c r="F4" s="3"/>
      <c r="G4" s="3"/>
      <c r="H4" s="3"/>
      <c r="I4" s="3"/>
      <c r="J4" s="3"/>
      <c r="K4" s="1"/>
    </row>
    <row r="5" spans="2:11" ht="38.25" customHeight="1" x14ac:dyDescent="0.25">
      <c r="B5" s="1"/>
      <c r="C5" s="1"/>
      <c r="D5" s="1"/>
      <c r="E5" s="1"/>
      <c r="F5" s="1"/>
      <c r="G5" s="1"/>
      <c r="H5" s="37" t="s">
        <v>83</v>
      </c>
      <c r="I5" s="34"/>
      <c r="J5" s="34"/>
      <c r="K5" s="1"/>
    </row>
    <row r="6" spans="2:11" ht="72.75" customHeight="1" x14ac:dyDescent="0.25">
      <c r="B6" s="10" t="s">
        <v>0</v>
      </c>
      <c r="C6" s="7" t="s">
        <v>1</v>
      </c>
      <c r="D6" s="7" t="s">
        <v>37</v>
      </c>
      <c r="E6" s="7" t="s">
        <v>38</v>
      </c>
      <c r="F6" s="10" t="s">
        <v>2</v>
      </c>
      <c r="G6" s="6"/>
      <c r="H6" s="7" t="s">
        <v>9</v>
      </c>
      <c r="I6" s="7" t="s">
        <v>36</v>
      </c>
      <c r="J6" s="7" t="s">
        <v>3</v>
      </c>
      <c r="K6" s="1"/>
    </row>
    <row r="7" spans="2:11" ht="36" customHeight="1" x14ac:dyDescent="0.25">
      <c r="B7" s="33" t="s">
        <v>82</v>
      </c>
      <c r="C7" s="33"/>
      <c r="D7" s="33"/>
      <c r="E7" s="33"/>
      <c r="F7" s="33"/>
      <c r="G7" s="6"/>
      <c r="H7" s="15"/>
      <c r="I7" s="15"/>
      <c r="J7" s="15"/>
      <c r="K7" s="1"/>
    </row>
    <row r="8" spans="2:11" ht="28.5" customHeight="1" x14ac:dyDescent="0.25">
      <c r="B8" s="11">
        <v>1</v>
      </c>
      <c r="C8" s="11" t="s">
        <v>39</v>
      </c>
      <c r="D8" s="11" t="s">
        <v>4</v>
      </c>
      <c r="E8" s="12" t="s">
        <v>25</v>
      </c>
      <c r="F8" s="13">
        <v>1</v>
      </c>
      <c r="G8" s="1"/>
      <c r="H8" s="16">
        <v>24544.69</v>
      </c>
      <c r="I8" s="16">
        <f>ROUND(H8*19%,2)</f>
        <v>4663.49</v>
      </c>
      <c r="J8" s="16">
        <f>ROUND(H8+I8,2)</f>
        <v>29208.18</v>
      </c>
      <c r="K8" s="1"/>
    </row>
    <row r="9" spans="2:11" ht="28.5" customHeight="1" x14ac:dyDescent="0.25">
      <c r="B9" s="11">
        <v>2</v>
      </c>
      <c r="C9" s="11" t="s">
        <v>40</v>
      </c>
      <c r="D9" s="11" t="s">
        <v>4</v>
      </c>
      <c r="E9" s="12" t="s">
        <v>26</v>
      </c>
      <c r="F9" s="13">
        <v>1</v>
      </c>
      <c r="G9" s="1"/>
      <c r="H9" s="16">
        <v>43231.64</v>
      </c>
      <c r="I9" s="16">
        <f t="shared" ref="I9:I32" si="0">ROUND(H9*19%,2)</f>
        <v>8214.01</v>
      </c>
      <c r="J9" s="16">
        <f t="shared" ref="J9:J32" si="1">ROUND(H9+I9,2)</f>
        <v>51445.65</v>
      </c>
      <c r="K9" s="1"/>
    </row>
    <row r="10" spans="2:11" ht="28.5" customHeight="1" x14ac:dyDescent="0.25">
      <c r="B10" s="11">
        <v>3</v>
      </c>
      <c r="C10" s="11" t="s">
        <v>41</v>
      </c>
      <c r="D10" s="11" t="s">
        <v>4</v>
      </c>
      <c r="E10" s="12" t="s">
        <v>42</v>
      </c>
      <c r="F10" s="13">
        <v>1</v>
      </c>
      <c r="G10" s="1"/>
      <c r="H10" s="16">
        <v>23544.69</v>
      </c>
      <c r="I10" s="16">
        <f t="shared" si="0"/>
        <v>4473.49</v>
      </c>
      <c r="J10" s="16">
        <f t="shared" si="1"/>
        <v>28018.18</v>
      </c>
      <c r="K10" s="1"/>
    </row>
    <row r="11" spans="2:11" ht="28.5" customHeight="1" x14ac:dyDescent="0.25">
      <c r="B11" s="11">
        <v>4</v>
      </c>
      <c r="C11" s="11" t="s">
        <v>14</v>
      </c>
      <c r="D11" s="11" t="s">
        <v>4</v>
      </c>
      <c r="E11" s="12" t="s">
        <v>29</v>
      </c>
      <c r="F11" s="13">
        <v>1</v>
      </c>
      <c r="G11" s="1"/>
      <c r="H11" s="16">
        <v>23544.69</v>
      </c>
      <c r="I11" s="16">
        <f t="shared" si="0"/>
        <v>4473.49</v>
      </c>
      <c r="J11" s="16">
        <f t="shared" si="1"/>
        <v>28018.18</v>
      </c>
      <c r="K11" s="1"/>
    </row>
    <row r="12" spans="2:11" ht="37.5" customHeight="1" x14ac:dyDescent="0.25">
      <c r="B12" s="11">
        <v>5</v>
      </c>
      <c r="C12" s="11" t="s">
        <v>43</v>
      </c>
      <c r="D12" s="11" t="s">
        <v>12</v>
      </c>
      <c r="E12" s="12" t="s">
        <v>44</v>
      </c>
      <c r="F12" s="13">
        <v>1</v>
      </c>
      <c r="G12" s="1"/>
      <c r="H12" s="16">
        <v>41280.04</v>
      </c>
      <c r="I12" s="16">
        <f t="shared" si="0"/>
        <v>7843.21</v>
      </c>
      <c r="J12" s="16">
        <f t="shared" si="1"/>
        <v>49123.25</v>
      </c>
      <c r="K12" s="1"/>
    </row>
    <row r="13" spans="2:11" ht="36.75" customHeight="1" x14ac:dyDescent="0.25">
      <c r="B13" s="11">
        <v>6</v>
      </c>
      <c r="C13" s="11" t="s">
        <v>45</v>
      </c>
      <c r="D13" s="11" t="s">
        <v>12</v>
      </c>
      <c r="E13" s="12" t="s">
        <v>27</v>
      </c>
      <c r="F13" s="13">
        <v>1</v>
      </c>
      <c r="G13" s="1"/>
      <c r="H13" s="16">
        <v>40473.54</v>
      </c>
      <c r="I13" s="16">
        <f t="shared" si="0"/>
        <v>7689.97</v>
      </c>
      <c r="J13" s="16">
        <f t="shared" si="1"/>
        <v>48163.51</v>
      </c>
      <c r="K13" s="1"/>
    </row>
    <row r="14" spans="2:11" ht="28.5" customHeight="1" x14ac:dyDescent="0.25">
      <c r="B14" s="11">
        <v>7</v>
      </c>
      <c r="C14" s="11" t="s">
        <v>46</v>
      </c>
      <c r="D14" s="11" t="s">
        <v>4</v>
      </c>
      <c r="E14" s="12" t="s">
        <v>47</v>
      </c>
      <c r="F14" s="13">
        <v>1</v>
      </c>
      <c r="G14" s="1"/>
      <c r="H14" s="16">
        <v>26780.97</v>
      </c>
      <c r="I14" s="16">
        <f t="shared" si="0"/>
        <v>5088.38</v>
      </c>
      <c r="J14" s="16">
        <f t="shared" si="1"/>
        <v>31869.35</v>
      </c>
      <c r="K14" s="1"/>
    </row>
    <row r="15" spans="2:11" ht="28.5" customHeight="1" x14ac:dyDescent="0.25">
      <c r="B15" s="11">
        <v>8</v>
      </c>
      <c r="C15" s="11" t="s">
        <v>48</v>
      </c>
      <c r="D15" s="11" t="s">
        <v>18</v>
      </c>
      <c r="E15" s="12" t="s">
        <v>27</v>
      </c>
      <c r="F15" s="13">
        <v>1</v>
      </c>
      <c r="G15" s="1"/>
      <c r="H15" s="16">
        <v>43451</v>
      </c>
      <c r="I15" s="16">
        <f t="shared" si="0"/>
        <v>8255.69</v>
      </c>
      <c r="J15" s="16">
        <f t="shared" si="1"/>
        <v>51706.69</v>
      </c>
      <c r="K15" s="1"/>
    </row>
    <row r="16" spans="2:11" ht="28.5" customHeight="1" x14ac:dyDescent="0.25">
      <c r="B16" s="11">
        <v>9</v>
      </c>
      <c r="C16" s="11" t="s">
        <v>49</v>
      </c>
      <c r="D16" s="11" t="s">
        <v>12</v>
      </c>
      <c r="E16" s="12">
        <v>3</v>
      </c>
      <c r="F16" s="13">
        <v>1</v>
      </c>
      <c r="G16" s="1"/>
      <c r="H16" s="16">
        <v>70450</v>
      </c>
      <c r="I16" s="16">
        <f t="shared" si="0"/>
        <v>13385.5</v>
      </c>
      <c r="J16" s="16">
        <f t="shared" si="1"/>
        <v>83835.5</v>
      </c>
      <c r="K16" s="1"/>
    </row>
    <row r="17" spans="2:11" ht="28.5" customHeight="1" x14ac:dyDescent="0.25">
      <c r="B17" s="11">
        <v>10</v>
      </c>
      <c r="C17" s="11" t="s">
        <v>15</v>
      </c>
      <c r="D17" s="11" t="s">
        <v>4</v>
      </c>
      <c r="E17" s="12" t="s">
        <v>29</v>
      </c>
      <c r="F17" s="13">
        <v>1</v>
      </c>
      <c r="G17" s="1"/>
      <c r="H17" s="16">
        <v>26846.54</v>
      </c>
      <c r="I17" s="16">
        <f t="shared" si="0"/>
        <v>5100.84</v>
      </c>
      <c r="J17" s="16">
        <f t="shared" si="1"/>
        <v>31947.38</v>
      </c>
      <c r="K17" s="1"/>
    </row>
    <row r="18" spans="2:11" ht="28.5" customHeight="1" x14ac:dyDescent="0.25">
      <c r="B18" s="11">
        <v>11</v>
      </c>
      <c r="C18" s="11" t="s">
        <v>50</v>
      </c>
      <c r="D18" s="11" t="s">
        <v>4</v>
      </c>
      <c r="E18" s="12" t="s">
        <v>51</v>
      </c>
      <c r="F18" s="13">
        <v>1</v>
      </c>
      <c r="G18" s="1"/>
      <c r="H18" s="16">
        <v>24550.240000000002</v>
      </c>
      <c r="I18" s="16">
        <f t="shared" si="0"/>
        <v>4664.55</v>
      </c>
      <c r="J18" s="16">
        <f t="shared" si="1"/>
        <v>29214.79</v>
      </c>
      <c r="K18" s="1"/>
    </row>
    <row r="19" spans="2:11" ht="28.5" customHeight="1" x14ac:dyDescent="0.25">
      <c r="B19" s="11">
        <v>12</v>
      </c>
      <c r="C19" s="11" t="s">
        <v>52</v>
      </c>
      <c r="D19" s="11" t="s">
        <v>4</v>
      </c>
      <c r="E19" s="12" t="s">
        <v>30</v>
      </c>
      <c r="F19" s="13">
        <v>1</v>
      </c>
      <c r="G19" s="1"/>
      <c r="H19" s="16">
        <v>47623.64</v>
      </c>
      <c r="I19" s="16">
        <f t="shared" si="0"/>
        <v>9048.49</v>
      </c>
      <c r="J19" s="16">
        <f t="shared" si="1"/>
        <v>56672.13</v>
      </c>
      <c r="K19" s="1"/>
    </row>
    <row r="20" spans="2:11" ht="28.5" customHeight="1" x14ac:dyDescent="0.25">
      <c r="B20" s="11">
        <v>13</v>
      </c>
      <c r="C20" s="11" t="s">
        <v>53</v>
      </c>
      <c r="D20" s="11" t="s">
        <v>4</v>
      </c>
      <c r="E20" s="12" t="s">
        <v>54</v>
      </c>
      <c r="F20" s="13">
        <v>1</v>
      </c>
      <c r="G20" s="1"/>
      <c r="H20" s="16">
        <v>23544.69</v>
      </c>
      <c r="I20" s="16">
        <f t="shared" si="0"/>
        <v>4473.49</v>
      </c>
      <c r="J20" s="16">
        <f t="shared" si="1"/>
        <v>28018.18</v>
      </c>
      <c r="K20" s="1"/>
    </row>
    <row r="21" spans="2:11" ht="28.5" customHeight="1" x14ac:dyDescent="0.25">
      <c r="B21" s="11">
        <v>14</v>
      </c>
      <c r="C21" s="11" t="s">
        <v>21</v>
      </c>
      <c r="D21" s="11" t="s">
        <v>4</v>
      </c>
      <c r="E21" s="12" t="s">
        <v>55</v>
      </c>
      <c r="F21" s="13">
        <v>1</v>
      </c>
      <c r="G21" s="1"/>
      <c r="H21" s="16">
        <v>23544.69</v>
      </c>
      <c r="I21" s="16">
        <f t="shared" si="0"/>
        <v>4473.49</v>
      </c>
      <c r="J21" s="16">
        <f t="shared" si="1"/>
        <v>28018.18</v>
      </c>
      <c r="K21" s="1"/>
    </row>
    <row r="22" spans="2:11" ht="28.5" customHeight="1" x14ac:dyDescent="0.25">
      <c r="B22" s="11">
        <v>15</v>
      </c>
      <c r="C22" s="11" t="s">
        <v>56</v>
      </c>
      <c r="D22" s="11" t="s">
        <v>4</v>
      </c>
      <c r="E22" s="12" t="s">
        <v>25</v>
      </c>
      <c r="F22" s="13">
        <v>1</v>
      </c>
      <c r="G22" s="1"/>
      <c r="H22" s="16">
        <v>31941.5</v>
      </c>
      <c r="I22" s="16">
        <f t="shared" si="0"/>
        <v>6068.89</v>
      </c>
      <c r="J22" s="16">
        <f t="shared" si="1"/>
        <v>38010.39</v>
      </c>
      <c r="K22" s="1"/>
    </row>
    <row r="23" spans="2:11" ht="28.5" customHeight="1" x14ac:dyDescent="0.25">
      <c r="B23" s="11">
        <v>16</v>
      </c>
      <c r="C23" s="11" t="s">
        <v>57</v>
      </c>
      <c r="D23" s="11" t="s">
        <v>4</v>
      </c>
      <c r="E23" s="12" t="s">
        <v>28</v>
      </c>
      <c r="F23" s="13">
        <v>1</v>
      </c>
      <c r="G23" s="1"/>
      <c r="H23" s="16">
        <v>24544.69</v>
      </c>
      <c r="I23" s="16">
        <f t="shared" si="0"/>
        <v>4663.49</v>
      </c>
      <c r="J23" s="16">
        <f t="shared" si="1"/>
        <v>29208.18</v>
      </c>
      <c r="K23" s="1"/>
    </row>
    <row r="24" spans="2:11" ht="28.5" customHeight="1" x14ac:dyDescent="0.25">
      <c r="B24" s="11">
        <v>17</v>
      </c>
      <c r="C24" s="11" t="s">
        <v>22</v>
      </c>
      <c r="D24" s="11" t="s">
        <v>4</v>
      </c>
      <c r="E24" s="12" t="s">
        <v>58</v>
      </c>
      <c r="F24" s="13">
        <v>1</v>
      </c>
      <c r="G24" s="1"/>
      <c r="H24" s="16">
        <v>16007.37</v>
      </c>
      <c r="I24" s="16">
        <f t="shared" si="0"/>
        <v>3041.4</v>
      </c>
      <c r="J24" s="16">
        <f t="shared" si="1"/>
        <v>19048.77</v>
      </c>
      <c r="K24" s="1"/>
    </row>
    <row r="25" spans="2:11" ht="28.5" customHeight="1" x14ac:dyDescent="0.25">
      <c r="B25" s="11">
        <v>18</v>
      </c>
      <c r="C25" s="11" t="s">
        <v>19</v>
      </c>
      <c r="D25" s="11" t="s">
        <v>4</v>
      </c>
      <c r="E25" s="12" t="s">
        <v>55</v>
      </c>
      <c r="F25" s="13">
        <v>1</v>
      </c>
      <c r="G25" s="1"/>
      <c r="H25" s="16">
        <v>14750</v>
      </c>
      <c r="I25" s="16">
        <f t="shared" si="0"/>
        <v>2802.5</v>
      </c>
      <c r="J25" s="16">
        <f t="shared" si="1"/>
        <v>17552.5</v>
      </c>
      <c r="K25" s="1"/>
    </row>
    <row r="26" spans="2:11" ht="28.5" customHeight="1" x14ac:dyDescent="0.25">
      <c r="B26" s="11">
        <v>19</v>
      </c>
      <c r="C26" s="11" t="s">
        <v>59</v>
      </c>
      <c r="D26" s="11" t="s">
        <v>4</v>
      </c>
      <c r="E26" s="12" t="s">
        <v>60</v>
      </c>
      <c r="F26" s="13">
        <v>1</v>
      </c>
      <c r="G26" s="1"/>
      <c r="H26" s="16">
        <v>39354.699999999997</v>
      </c>
      <c r="I26" s="16">
        <f t="shared" si="0"/>
        <v>7477.39</v>
      </c>
      <c r="J26" s="16">
        <f t="shared" si="1"/>
        <v>46832.09</v>
      </c>
      <c r="K26" s="1"/>
    </row>
    <row r="27" spans="2:11" ht="28.5" customHeight="1" x14ac:dyDescent="0.25">
      <c r="B27" s="11">
        <v>20</v>
      </c>
      <c r="C27" s="11" t="s">
        <v>61</v>
      </c>
      <c r="D27" s="11" t="s">
        <v>4</v>
      </c>
      <c r="E27" s="12" t="s">
        <v>29</v>
      </c>
      <c r="F27" s="13">
        <v>1</v>
      </c>
      <c r="G27" s="1"/>
      <c r="H27" s="16">
        <v>24544.69</v>
      </c>
      <c r="I27" s="16">
        <f t="shared" si="0"/>
        <v>4663.49</v>
      </c>
      <c r="J27" s="16">
        <f t="shared" si="1"/>
        <v>29208.18</v>
      </c>
      <c r="K27" s="1"/>
    </row>
    <row r="28" spans="2:11" ht="28.5" customHeight="1" x14ac:dyDescent="0.25">
      <c r="B28" s="11">
        <v>21</v>
      </c>
      <c r="C28" s="11" t="s">
        <v>20</v>
      </c>
      <c r="D28" s="11" t="s">
        <v>4</v>
      </c>
      <c r="E28" s="12">
        <v>0.01</v>
      </c>
      <c r="F28" s="13">
        <v>1</v>
      </c>
      <c r="G28" s="1"/>
      <c r="H28" s="16">
        <v>23544.69</v>
      </c>
      <c r="I28" s="16">
        <f t="shared" si="0"/>
        <v>4473.49</v>
      </c>
      <c r="J28" s="16">
        <f t="shared" si="1"/>
        <v>28018.18</v>
      </c>
      <c r="K28" s="1"/>
    </row>
    <row r="29" spans="2:11" ht="28.5" customHeight="1" x14ac:dyDescent="0.25">
      <c r="B29" s="11">
        <v>22</v>
      </c>
      <c r="C29" s="11" t="s">
        <v>62</v>
      </c>
      <c r="D29" s="11" t="s">
        <v>12</v>
      </c>
      <c r="E29" s="12">
        <v>1</v>
      </c>
      <c r="F29" s="13">
        <v>1</v>
      </c>
      <c r="G29" s="1"/>
      <c r="H29" s="16">
        <v>70193</v>
      </c>
      <c r="I29" s="16">
        <f t="shared" si="0"/>
        <v>13336.67</v>
      </c>
      <c r="J29" s="16">
        <f t="shared" si="1"/>
        <v>83529.67</v>
      </c>
      <c r="K29" s="1"/>
    </row>
    <row r="30" spans="2:11" ht="28.5" customHeight="1" x14ac:dyDescent="0.25">
      <c r="B30" s="11">
        <v>23</v>
      </c>
      <c r="C30" s="11" t="s">
        <v>63</v>
      </c>
      <c r="D30" s="11" t="s">
        <v>4</v>
      </c>
      <c r="E30" s="12">
        <v>10</v>
      </c>
      <c r="F30" s="13">
        <v>1</v>
      </c>
      <c r="G30" s="1"/>
      <c r="H30" s="16">
        <v>26627</v>
      </c>
      <c r="I30" s="16">
        <f t="shared" si="0"/>
        <v>5059.13</v>
      </c>
      <c r="J30" s="16">
        <f t="shared" si="1"/>
        <v>31686.13</v>
      </c>
      <c r="K30" s="1"/>
    </row>
    <row r="31" spans="2:11" ht="28.5" customHeight="1" x14ac:dyDescent="0.25">
      <c r="B31" s="11">
        <v>24</v>
      </c>
      <c r="C31" s="11" t="s">
        <v>16</v>
      </c>
      <c r="D31" s="11" t="s">
        <v>4</v>
      </c>
      <c r="E31" s="12" t="s">
        <v>31</v>
      </c>
      <c r="F31" s="13">
        <v>1</v>
      </c>
      <c r="G31" s="1"/>
      <c r="H31" s="16">
        <v>19255.23</v>
      </c>
      <c r="I31" s="16">
        <f t="shared" si="0"/>
        <v>3658.49</v>
      </c>
      <c r="J31" s="16">
        <f t="shared" si="1"/>
        <v>22913.72</v>
      </c>
      <c r="K31" s="1"/>
    </row>
    <row r="32" spans="2:11" ht="28.5" customHeight="1" x14ac:dyDescent="0.25">
      <c r="B32" s="11">
        <v>25</v>
      </c>
      <c r="C32" s="11" t="s">
        <v>17</v>
      </c>
      <c r="D32" s="11" t="s">
        <v>4</v>
      </c>
      <c r="E32" s="12" t="s">
        <v>31</v>
      </c>
      <c r="F32" s="13">
        <v>1</v>
      </c>
      <c r="G32" s="1"/>
      <c r="H32" s="16">
        <v>22692.57</v>
      </c>
      <c r="I32" s="16">
        <f t="shared" si="0"/>
        <v>4311.59</v>
      </c>
      <c r="J32" s="16">
        <f t="shared" si="1"/>
        <v>27004.16</v>
      </c>
      <c r="K32" s="1"/>
    </row>
    <row r="33" spans="2:11" ht="16.5" customHeight="1" x14ac:dyDescent="0.25">
      <c r="B33" s="39" t="s">
        <v>10</v>
      </c>
      <c r="C33" s="39"/>
      <c r="D33" s="39"/>
      <c r="E33" s="39"/>
      <c r="F33" s="39"/>
      <c r="G33" s="9"/>
      <c r="H33" s="17"/>
      <c r="I33" s="17"/>
      <c r="J33" s="18">
        <f>SUM(J8:J32)</f>
        <v>948271.12000000023</v>
      </c>
      <c r="K33" s="1"/>
    </row>
    <row r="34" spans="2:11" ht="25.5" customHeight="1" x14ac:dyDescent="0.25">
      <c r="B34" s="39" t="s">
        <v>23</v>
      </c>
      <c r="C34" s="39"/>
      <c r="D34" s="39"/>
      <c r="E34" s="39"/>
      <c r="F34" s="39"/>
      <c r="G34" s="9"/>
      <c r="H34" s="19"/>
      <c r="I34" s="20"/>
      <c r="J34" s="21"/>
      <c r="K34" s="1"/>
    </row>
    <row r="35" spans="2:11" ht="31.5" customHeight="1" x14ac:dyDescent="0.25">
      <c r="B35" s="11">
        <v>1</v>
      </c>
      <c r="C35" s="11" t="s">
        <v>64</v>
      </c>
      <c r="D35" s="11" t="s">
        <v>5</v>
      </c>
      <c r="E35" s="12" t="s">
        <v>32</v>
      </c>
      <c r="F35" s="14">
        <v>1</v>
      </c>
      <c r="G35" s="1"/>
      <c r="H35" s="16">
        <v>33746.199999999997</v>
      </c>
      <c r="I35" s="16">
        <f t="shared" ref="I35:I45" si="2">ROUND(H35*19%,2)</f>
        <v>6411.78</v>
      </c>
      <c r="J35" s="16">
        <f t="shared" ref="J35" si="3">ROUND(H35+I35,2)</f>
        <v>40157.980000000003</v>
      </c>
      <c r="K35" s="1"/>
    </row>
    <row r="36" spans="2:11" ht="25.5" x14ac:dyDescent="0.25">
      <c r="B36" s="11">
        <v>2</v>
      </c>
      <c r="C36" s="11" t="s">
        <v>65</v>
      </c>
      <c r="D36" s="11" t="s">
        <v>5</v>
      </c>
      <c r="E36" s="12" t="s">
        <v>33</v>
      </c>
      <c r="F36" s="14">
        <v>1</v>
      </c>
      <c r="G36" s="1"/>
      <c r="H36" s="16">
        <v>30657.8</v>
      </c>
      <c r="I36" s="16">
        <f t="shared" si="2"/>
        <v>5824.98</v>
      </c>
      <c r="J36" s="16">
        <f t="shared" ref="J36:J45" si="4">ROUND(H36+I36,2)</f>
        <v>36482.78</v>
      </c>
      <c r="K36" s="1"/>
    </row>
    <row r="37" spans="2:11" ht="25.5" x14ac:dyDescent="0.25">
      <c r="B37" s="11">
        <v>3</v>
      </c>
      <c r="C37" s="11" t="s">
        <v>66</v>
      </c>
      <c r="D37" s="11" t="s">
        <v>67</v>
      </c>
      <c r="E37" s="12">
        <v>1000</v>
      </c>
      <c r="F37" s="14">
        <v>1</v>
      </c>
      <c r="G37" s="1"/>
      <c r="H37" s="16">
        <v>65000</v>
      </c>
      <c r="I37" s="16">
        <f t="shared" si="2"/>
        <v>12350</v>
      </c>
      <c r="J37" s="16">
        <f t="shared" si="4"/>
        <v>77350</v>
      </c>
      <c r="K37" s="1"/>
    </row>
    <row r="38" spans="2:11" ht="15.75" x14ac:dyDescent="0.25">
      <c r="B38" s="11">
        <v>4</v>
      </c>
      <c r="C38" s="11" t="s">
        <v>68</v>
      </c>
      <c r="D38" s="11" t="s">
        <v>67</v>
      </c>
      <c r="E38" s="12">
        <v>1000</v>
      </c>
      <c r="F38" s="14">
        <v>1</v>
      </c>
      <c r="G38" s="1"/>
      <c r="H38" s="16">
        <v>65000</v>
      </c>
      <c r="I38" s="16">
        <f t="shared" si="2"/>
        <v>12350</v>
      </c>
      <c r="J38" s="16">
        <f t="shared" si="4"/>
        <v>77350</v>
      </c>
      <c r="K38" s="1"/>
    </row>
    <row r="39" spans="2:11" ht="25.5" x14ac:dyDescent="0.25">
      <c r="B39" s="11">
        <v>5</v>
      </c>
      <c r="C39" s="11" t="s">
        <v>69</v>
      </c>
      <c r="D39" s="11" t="s">
        <v>5</v>
      </c>
      <c r="E39" s="12" t="s">
        <v>34</v>
      </c>
      <c r="F39" s="14">
        <v>1</v>
      </c>
      <c r="G39" s="1"/>
      <c r="H39" s="16">
        <v>30657.8</v>
      </c>
      <c r="I39" s="16">
        <f t="shared" si="2"/>
        <v>5824.98</v>
      </c>
      <c r="J39" s="16">
        <f t="shared" si="4"/>
        <v>36482.78</v>
      </c>
      <c r="K39" s="1"/>
    </row>
    <row r="40" spans="2:11" ht="15.75" x14ac:dyDescent="0.25">
      <c r="B40" s="11">
        <v>6</v>
      </c>
      <c r="C40" s="11" t="s">
        <v>70</v>
      </c>
      <c r="D40" s="11" t="s">
        <v>67</v>
      </c>
      <c r="E40" s="12">
        <v>2</v>
      </c>
      <c r="F40" s="14">
        <v>1</v>
      </c>
      <c r="G40" s="1"/>
      <c r="H40" s="16">
        <v>81000</v>
      </c>
      <c r="I40" s="16">
        <f t="shared" si="2"/>
        <v>15390</v>
      </c>
      <c r="J40" s="16">
        <f t="shared" si="4"/>
        <v>96390</v>
      </c>
      <c r="K40" s="1"/>
    </row>
    <row r="41" spans="2:11" ht="25.5" x14ac:dyDescent="0.25">
      <c r="B41" s="11">
        <v>7</v>
      </c>
      <c r="C41" s="11" t="s">
        <v>71</v>
      </c>
      <c r="D41" s="11" t="s">
        <v>5</v>
      </c>
      <c r="E41" s="12" t="s">
        <v>27</v>
      </c>
      <c r="F41" s="14">
        <v>1</v>
      </c>
      <c r="G41" s="1"/>
      <c r="H41" s="16">
        <v>60981.67</v>
      </c>
      <c r="I41" s="16">
        <f t="shared" si="2"/>
        <v>11586.52</v>
      </c>
      <c r="J41" s="16">
        <f t="shared" si="4"/>
        <v>72568.19</v>
      </c>
      <c r="K41" s="1"/>
    </row>
    <row r="42" spans="2:11" ht="15.75" x14ac:dyDescent="0.25">
      <c r="B42" s="11">
        <v>8</v>
      </c>
      <c r="C42" s="11" t="s">
        <v>72</v>
      </c>
      <c r="D42" s="11" t="s">
        <v>73</v>
      </c>
      <c r="E42" s="12">
        <v>0.2</v>
      </c>
      <c r="F42" s="14">
        <v>1</v>
      </c>
      <c r="G42" s="1"/>
      <c r="H42" s="16">
        <v>42422</v>
      </c>
      <c r="I42" s="16">
        <f t="shared" si="2"/>
        <v>8060.18</v>
      </c>
      <c r="J42" s="16">
        <f t="shared" si="4"/>
        <v>50482.18</v>
      </c>
      <c r="K42" s="1"/>
    </row>
    <row r="43" spans="2:11" ht="15.75" x14ac:dyDescent="0.25">
      <c r="B43" s="11">
        <v>9</v>
      </c>
      <c r="C43" s="11" t="s">
        <v>74</v>
      </c>
      <c r="D43" s="11" t="s">
        <v>5</v>
      </c>
      <c r="E43" s="12" t="s">
        <v>35</v>
      </c>
      <c r="F43" s="14">
        <v>1</v>
      </c>
      <c r="G43" s="1"/>
      <c r="H43" s="16">
        <v>35290.400000000001</v>
      </c>
      <c r="I43" s="16">
        <f t="shared" si="2"/>
        <v>6705.18</v>
      </c>
      <c r="J43" s="16">
        <f t="shared" si="4"/>
        <v>41995.58</v>
      </c>
      <c r="K43" s="1"/>
    </row>
    <row r="44" spans="2:11" ht="15.75" x14ac:dyDescent="0.25">
      <c r="B44" s="11">
        <v>10</v>
      </c>
      <c r="C44" s="11" t="s">
        <v>75</v>
      </c>
      <c r="D44" s="11" t="s">
        <v>5</v>
      </c>
      <c r="E44" s="12" t="s">
        <v>34</v>
      </c>
      <c r="F44" s="14">
        <v>1</v>
      </c>
      <c r="G44" s="1"/>
      <c r="H44" s="16">
        <v>35290.400000000001</v>
      </c>
      <c r="I44" s="16">
        <f t="shared" si="2"/>
        <v>6705.18</v>
      </c>
      <c r="J44" s="16">
        <f t="shared" si="4"/>
        <v>41995.58</v>
      </c>
      <c r="K44" s="1"/>
    </row>
    <row r="45" spans="2:11" ht="15.75" x14ac:dyDescent="0.25">
      <c r="B45" s="11">
        <v>11</v>
      </c>
      <c r="C45" s="11" t="s">
        <v>76</v>
      </c>
      <c r="D45" s="11" t="s">
        <v>67</v>
      </c>
      <c r="E45" s="12">
        <v>0</v>
      </c>
      <c r="F45" s="14">
        <v>1</v>
      </c>
      <c r="G45" s="1"/>
      <c r="H45" s="16">
        <v>81000</v>
      </c>
      <c r="I45" s="16">
        <f t="shared" si="2"/>
        <v>15390</v>
      </c>
      <c r="J45" s="16">
        <f t="shared" si="4"/>
        <v>96390</v>
      </c>
      <c r="K45" s="1"/>
    </row>
    <row r="46" spans="2:11" ht="16.5" customHeight="1" x14ac:dyDescent="0.25">
      <c r="B46" s="39" t="s">
        <v>11</v>
      </c>
      <c r="C46" s="39"/>
      <c r="D46" s="39"/>
      <c r="E46" s="39"/>
      <c r="F46" s="39"/>
      <c r="G46" s="9"/>
      <c r="H46" s="17"/>
      <c r="I46" s="17"/>
      <c r="J46" s="18">
        <f>SUM(J35:J45)</f>
        <v>667645.06999999995</v>
      </c>
      <c r="K46" s="1"/>
    </row>
    <row r="47" spans="2:11" ht="16.5" customHeight="1" x14ac:dyDescent="0.25">
      <c r="B47" s="33" t="s">
        <v>24</v>
      </c>
      <c r="C47" s="33"/>
      <c r="D47" s="33"/>
      <c r="E47" s="33"/>
      <c r="F47" s="33"/>
      <c r="G47" s="9"/>
      <c r="H47" s="22"/>
      <c r="I47" s="22"/>
      <c r="J47" s="22"/>
      <c r="K47" s="1"/>
    </row>
    <row r="48" spans="2:11" ht="28.5" customHeight="1" x14ac:dyDescent="0.25">
      <c r="B48" s="11">
        <v>1</v>
      </c>
      <c r="C48" s="11" t="s">
        <v>6</v>
      </c>
      <c r="D48" s="11" t="s">
        <v>5</v>
      </c>
      <c r="E48" s="12" t="s">
        <v>79</v>
      </c>
      <c r="F48" s="14">
        <v>1</v>
      </c>
      <c r="G48" s="1"/>
      <c r="H48" s="16">
        <v>60981.67</v>
      </c>
      <c r="I48" s="16">
        <f t="shared" ref="I48:I52" si="5">ROUND(H48*19%,2)</f>
        <v>11586.52</v>
      </c>
      <c r="J48" s="16">
        <f t="shared" ref="J48" si="6">ROUND(H48+I48,2)</f>
        <v>72568.19</v>
      </c>
      <c r="K48" s="1"/>
    </row>
    <row r="49" spans="2:14" ht="28.5" customHeight="1" x14ac:dyDescent="0.25">
      <c r="B49" s="11">
        <v>2</v>
      </c>
      <c r="C49" s="11" t="s">
        <v>7</v>
      </c>
      <c r="D49" s="11" t="s">
        <v>5</v>
      </c>
      <c r="E49" s="12" t="s">
        <v>32</v>
      </c>
      <c r="F49" s="14">
        <v>1</v>
      </c>
      <c r="G49" s="1"/>
      <c r="H49" s="16">
        <v>33509</v>
      </c>
      <c r="I49" s="16">
        <f t="shared" si="5"/>
        <v>6366.71</v>
      </c>
      <c r="J49" s="16">
        <f t="shared" ref="J49:J52" si="7">ROUND(H49+I49,2)</f>
        <v>39875.71</v>
      </c>
      <c r="K49" s="1"/>
    </row>
    <row r="50" spans="2:14" ht="28.5" customHeight="1" x14ac:dyDescent="0.25">
      <c r="B50" s="11">
        <v>3</v>
      </c>
      <c r="C50" s="11" t="s">
        <v>8</v>
      </c>
      <c r="D50" s="11" t="s">
        <v>5</v>
      </c>
      <c r="E50" s="12" t="s">
        <v>80</v>
      </c>
      <c r="F50" s="14">
        <v>1</v>
      </c>
      <c r="G50" s="1"/>
      <c r="H50" s="16">
        <v>35442.33</v>
      </c>
      <c r="I50" s="16">
        <f t="shared" si="5"/>
        <v>6734.04</v>
      </c>
      <c r="J50" s="16">
        <f t="shared" si="7"/>
        <v>42176.37</v>
      </c>
      <c r="K50" s="1"/>
    </row>
    <row r="51" spans="2:14" ht="28.5" customHeight="1" x14ac:dyDescent="0.25">
      <c r="B51" s="11">
        <v>4</v>
      </c>
      <c r="C51" s="11" t="s">
        <v>77</v>
      </c>
      <c r="D51" s="11" t="s">
        <v>5</v>
      </c>
      <c r="E51" s="12">
        <v>0.5</v>
      </c>
      <c r="F51" s="14">
        <v>1</v>
      </c>
      <c r="G51" s="1"/>
      <c r="H51" s="16">
        <v>45148</v>
      </c>
      <c r="I51" s="16">
        <f t="shared" si="5"/>
        <v>8578.1200000000008</v>
      </c>
      <c r="J51" s="16">
        <f t="shared" si="7"/>
        <v>53726.12</v>
      </c>
      <c r="K51" s="1"/>
    </row>
    <row r="52" spans="2:14" ht="28.5" customHeight="1" x14ac:dyDescent="0.25">
      <c r="B52" s="11">
        <v>5</v>
      </c>
      <c r="C52" s="11" t="s">
        <v>78</v>
      </c>
      <c r="D52" s="11" t="s">
        <v>5</v>
      </c>
      <c r="E52" s="12">
        <v>0.5</v>
      </c>
      <c r="F52" s="14">
        <v>1</v>
      </c>
      <c r="G52" s="1"/>
      <c r="H52" s="16">
        <v>41281.33</v>
      </c>
      <c r="I52" s="16">
        <f t="shared" si="5"/>
        <v>7843.45</v>
      </c>
      <c r="J52" s="16">
        <f t="shared" si="7"/>
        <v>49124.78</v>
      </c>
      <c r="K52" s="1"/>
    </row>
    <row r="53" spans="2:14" ht="16.5" customHeight="1" x14ac:dyDescent="0.25">
      <c r="B53" s="39" t="s">
        <v>11</v>
      </c>
      <c r="C53" s="39"/>
      <c r="D53" s="39"/>
      <c r="E53" s="39"/>
      <c r="F53" s="39"/>
      <c r="G53" s="9"/>
      <c r="H53" s="17"/>
      <c r="I53" s="17"/>
      <c r="J53" s="23">
        <f>SUM(J48:J52)</f>
        <v>257471.16999999998</v>
      </c>
      <c r="K53" s="1"/>
    </row>
    <row r="54" spans="2:14" ht="16.5" customHeight="1" x14ac:dyDescent="0.25">
      <c r="B54" s="3"/>
      <c r="C54" s="3"/>
      <c r="D54" s="3"/>
      <c r="E54" s="3"/>
      <c r="F54" s="3"/>
      <c r="G54" s="9"/>
      <c r="H54" s="17"/>
      <c r="I54" s="17"/>
      <c r="J54" s="24"/>
      <c r="K54" s="1"/>
    </row>
    <row r="55" spans="2:14" ht="16.5" customHeight="1" x14ac:dyDescent="0.25">
      <c r="B55" s="40" t="s">
        <v>81</v>
      </c>
      <c r="C55" s="40"/>
      <c r="D55" s="40"/>
      <c r="E55" s="40"/>
      <c r="F55" s="40"/>
      <c r="G55" s="9"/>
      <c r="H55" s="17"/>
      <c r="I55" s="17"/>
      <c r="J55" s="32">
        <f>J33+J46+J53</f>
        <v>1873387.36</v>
      </c>
      <c r="K55" s="1"/>
    </row>
    <row r="56" spans="2:14" ht="16.5" customHeight="1" x14ac:dyDescent="0.25">
      <c r="B56" s="2"/>
      <c r="C56" s="3"/>
      <c r="D56" s="3"/>
      <c r="E56" s="3"/>
      <c r="F56" s="3"/>
      <c r="G56" s="3"/>
      <c r="H56" s="3"/>
      <c r="I56" s="3"/>
      <c r="J56" s="3"/>
      <c r="K56" s="1"/>
    </row>
    <row r="57" spans="2:14" ht="19.5" customHeight="1" x14ac:dyDescent="0.25">
      <c r="B57" s="4"/>
      <c r="C57" s="4"/>
      <c r="D57" s="4"/>
      <c r="E57" s="4"/>
      <c r="F57" s="4"/>
      <c r="G57" s="4"/>
      <c r="H57" s="4"/>
      <c r="I57" s="4"/>
      <c r="J57" s="4"/>
    </row>
    <row r="58" spans="2:14" s="25" customFormat="1" ht="16.5" x14ac:dyDescent="0.3">
      <c r="B58" s="26" t="s">
        <v>86</v>
      </c>
      <c r="C58" s="27"/>
    </row>
    <row r="59" spans="2:14" s="25" customFormat="1" ht="16.5" x14ac:dyDescent="0.3">
      <c r="B59" s="26" t="s">
        <v>87</v>
      </c>
      <c r="C59" s="28"/>
      <c r="E59" s="29"/>
    </row>
    <row r="60" spans="2:14" s="25" customFormat="1" ht="16.5" x14ac:dyDescent="0.3">
      <c r="B60" s="30"/>
      <c r="C60" s="28"/>
      <c r="E60" s="29"/>
    </row>
    <row r="61" spans="2:14" s="25" customFormat="1" ht="22.5" customHeight="1" x14ac:dyDescent="0.3">
      <c r="B61" s="38" t="e" vm="1">
        <v>#VALUE!</v>
      </c>
      <c r="C61" s="38"/>
      <c r="D61" s="38"/>
      <c r="E61" s="38"/>
      <c r="F61" s="38"/>
      <c r="G61" s="38"/>
      <c r="H61" s="38"/>
      <c r="I61" s="38"/>
      <c r="K61" s="31"/>
      <c r="L61" s="31"/>
      <c r="M61" s="31"/>
      <c r="N61" s="31"/>
    </row>
    <row r="62" spans="2:14" s="25" customFormat="1" ht="22.5" customHeight="1" x14ac:dyDescent="0.3">
      <c r="B62" s="38"/>
      <c r="C62" s="38"/>
      <c r="D62" s="38"/>
      <c r="E62" s="38"/>
      <c r="F62" s="38"/>
      <c r="G62" s="38"/>
      <c r="H62" s="38"/>
      <c r="I62" s="38"/>
      <c r="K62" s="31"/>
      <c r="L62" s="31"/>
      <c r="M62" s="31"/>
      <c r="N62" s="31"/>
    </row>
    <row r="63" spans="2:14" s="25" customFormat="1" ht="22.5" customHeight="1" x14ac:dyDescent="0.3">
      <c r="B63" s="38"/>
      <c r="C63" s="38"/>
      <c r="D63" s="38"/>
      <c r="E63" s="38"/>
      <c r="F63" s="38"/>
      <c r="G63" s="38"/>
      <c r="H63" s="38"/>
      <c r="I63" s="38"/>
      <c r="K63" s="31"/>
      <c r="L63" s="31"/>
      <c r="M63" s="31"/>
      <c r="N63" s="31"/>
    </row>
    <row r="64" spans="2:14" s="25" customFormat="1" ht="22.5" customHeight="1" x14ac:dyDescent="0.3">
      <c r="B64" s="38"/>
      <c r="C64" s="38"/>
      <c r="D64" s="38"/>
      <c r="E64" s="38"/>
      <c r="F64" s="38"/>
      <c r="G64" s="38"/>
      <c r="H64" s="38"/>
      <c r="I64" s="38"/>
      <c r="K64" s="31"/>
      <c r="L64" s="31"/>
      <c r="M64" s="31"/>
      <c r="N64" s="31"/>
    </row>
    <row r="65" spans="2:16" s="25" customFormat="1" ht="22.5" customHeight="1" x14ac:dyDescent="0.3">
      <c r="B65" s="38"/>
      <c r="C65" s="38"/>
      <c r="D65" s="38"/>
      <c r="E65" s="38"/>
      <c r="F65" s="38"/>
      <c r="G65" s="38"/>
      <c r="H65" s="38"/>
      <c r="I65" s="38"/>
      <c r="K65" s="31"/>
      <c r="L65" s="31"/>
      <c r="M65" s="31"/>
      <c r="N65" s="31"/>
    </row>
    <row r="66" spans="2:16" s="25" customFormat="1" ht="22.5" customHeight="1" x14ac:dyDescent="0.3">
      <c r="B66" s="38"/>
      <c r="C66" s="38"/>
      <c r="D66" s="38"/>
      <c r="E66" s="38"/>
      <c r="F66" s="38"/>
      <c r="G66" s="38"/>
      <c r="H66" s="38"/>
      <c r="I66" s="38"/>
      <c r="K66" s="31"/>
      <c r="L66" s="31"/>
      <c r="M66" s="31"/>
      <c r="N66" s="31"/>
    </row>
    <row r="67" spans="2:16" x14ac:dyDescent="0.25">
      <c r="P67" s="8"/>
    </row>
  </sheetData>
  <mergeCells count="14">
    <mergeCell ref="B61:E66"/>
    <mergeCell ref="F61:I66"/>
    <mergeCell ref="B33:F33"/>
    <mergeCell ref="B34:F34"/>
    <mergeCell ref="B46:F46"/>
    <mergeCell ref="B47:F47"/>
    <mergeCell ref="B53:F53"/>
    <mergeCell ref="B55:F55"/>
    <mergeCell ref="B7:F7"/>
    <mergeCell ref="B1:J1"/>
    <mergeCell ref="B2:C3"/>
    <mergeCell ref="D2:J2"/>
    <mergeCell ref="D3:J3"/>
    <mergeCell ref="H5:J5"/>
  </mergeCells>
  <pageMargins left="0.7" right="0.7" top="0.75" bottom="0.75" header="0.3" footer="0.3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ASUS</cp:lastModifiedBy>
  <cp:lastPrinted>2025-03-11T18:00:26Z</cp:lastPrinted>
  <dcterms:created xsi:type="dcterms:W3CDTF">2022-02-02T19:44:20Z</dcterms:created>
  <dcterms:modified xsi:type="dcterms:W3CDTF">2026-03-31T16:34:53Z</dcterms:modified>
</cp:coreProperties>
</file>