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e78c564cfb08454/8. SEC PARTICIPACIÓN/0. SPDS 2026/3. PROCESOS/8. EMPRENDIMIENTOS/E. SECTOR/"/>
    </mc:Choice>
  </mc:AlternateContent>
  <xr:revisionPtr revIDLastSave="0" documentId="13_ncr:1_{9AF6C74B-280E-4EF2-B417-5F872714E74C}" xr6:coauthVersionLast="47" xr6:coauthVersionMax="47" xr10:uidLastSave="{00000000-0000-0000-0000-000000000000}"/>
  <bookViews>
    <workbookView xWindow="-110" yWindow="-110" windowWidth="19420" windowHeight="10300" tabRatio="594" xr2:uid="{00000000-000D-0000-FFFF-FFFF00000000}"/>
  </bookViews>
  <sheets>
    <sheet name="COTIZACION" sheetId="1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77" i="11" l="1"/>
  <c r="H176" i="11"/>
  <c r="H175" i="11"/>
  <c r="J168" i="11"/>
  <c r="J169" i="11" s="1"/>
  <c r="J170" i="11" s="1"/>
  <c r="I168" i="11"/>
  <c r="I169" i="11" s="1"/>
  <c r="I170" i="11" s="1"/>
  <c r="J157" i="11"/>
  <c r="J158" i="11" s="1"/>
  <c r="I157" i="11"/>
  <c r="I158" i="11" s="1"/>
  <c r="J144" i="11"/>
  <c r="J145" i="11" s="1"/>
  <c r="I144" i="11"/>
  <c r="I145" i="11" s="1"/>
  <c r="J128" i="11"/>
  <c r="I128" i="11"/>
  <c r="J113" i="11"/>
  <c r="I113" i="11"/>
  <c r="J102" i="11"/>
  <c r="J103" i="11" s="1"/>
  <c r="J104" i="11" s="1"/>
  <c r="I102" i="11"/>
  <c r="I103" i="11" s="1"/>
  <c r="I104" i="11" s="1"/>
  <c r="J97" i="11"/>
  <c r="I97" i="11"/>
  <c r="J89" i="11"/>
  <c r="I89" i="11"/>
  <c r="J78" i="11"/>
  <c r="I78" i="11"/>
  <c r="J66" i="11"/>
  <c r="J67" i="11" s="1"/>
  <c r="I66" i="11"/>
  <c r="I67" i="11" s="1"/>
  <c r="J48" i="11"/>
  <c r="I48" i="11"/>
  <c r="J43" i="11"/>
  <c r="I43" i="11"/>
  <c r="J33" i="11"/>
  <c r="J34" i="11" s="1"/>
  <c r="I33" i="11"/>
  <c r="I34" i="11" s="1"/>
  <c r="H33" i="11"/>
  <c r="J30" i="11"/>
  <c r="I30" i="11"/>
  <c r="J25" i="11"/>
  <c r="I25" i="11"/>
  <c r="J20" i="11"/>
  <c r="I20" i="11"/>
  <c r="J15" i="11"/>
  <c r="I15" i="11"/>
  <c r="J14" i="11"/>
  <c r="I14" i="11"/>
  <c r="I175" i="11" l="1"/>
  <c r="I176" i="11" l="1"/>
  <c r="I177" i="11" s="1"/>
  <c r="H139" i="11" l="1"/>
  <c r="H140" i="11"/>
  <c r="H141" i="11"/>
  <c r="H142" i="11"/>
  <c r="H118" i="11" l="1"/>
  <c r="H117" i="11"/>
  <c r="H155" i="11" l="1"/>
  <c r="H60" i="11"/>
  <c r="H61" i="11"/>
  <c r="H62" i="11"/>
  <c r="H63" i="11"/>
  <c r="H64" i="11"/>
  <c r="H65" i="11"/>
  <c r="H58" i="11"/>
  <c r="H167" i="11"/>
  <c r="H166" i="11"/>
  <c r="H165" i="11"/>
  <c r="H164" i="11"/>
  <c r="H163" i="11"/>
  <c r="H162" i="11"/>
  <c r="H161" i="11"/>
  <c r="H156" i="11"/>
  <c r="H154" i="11"/>
  <c r="H153" i="11"/>
  <c r="H152" i="11"/>
  <c r="H151" i="11"/>
  <c r="H150" i="11"/>
  <c r="H149" i="11"/>
  <c r="H143" i="11"/>
  <c r="H138" i="11"/>
  <c r="H137" i="11"/>
  <c r="H136" i="11"/>
  <c r="H135" i="11"/>
  <c r="H134" i="11"/>
  <c r="H133" i="11"/>
  <c r="H132" i="11"/>
  <c r="H131" i="11"/>
  <c r="H127" i="11"/>
  <c r="H126" i="11"/>
  <c r="H125" i="11"/>
  <c r="H124" i="11"/>
  <c r="H123" i="11"/>
  <c r="H122" i="11"/>
  <c r="H121" i="11"/>
  <c r="H120" i="11"/>
  <c r="H119" i="11"/>
  <c r="H116" i="11"/>
  <c r="H112" i="11"/>
  <c r="H111" i="11"/>
  <c r="H110" i="11"/>
  <c r="H109" i="11"/>
  <c r="H108" i="11"/>
  <c r="H101" i="11"/>
  <c r="H100" i="11"/>
  <c r="H99" i="11"/>
  <c r="H96" i="11"/>
  <c r="H95" i="11"/>
  <c r="H94" i="11"/>
  <c r="H93" i="11"/>
  <c r="H92" i="11"/>
  <c r="H91" i="11"/>
  <c r="H88" i="11"/>
  <c r="H87" i="11"/>
  <c r="H86" i="11"/>
  <c r="H85" i="11"/>
  <c r="H84" i="11"/>
  <c r="H83" i="11"/>
  <c r="H82" i="11"/>
  <c r="H81" i="11"/>
  <c r="H77" i="11"/>
  <c r="H76" i="11"/>
  <c r="H75" i="11"/>
  <c r="H74" i="11"/>
  <c r="H73" i="11"/>
  <c r="H72" i="11"/>
  <c r="H71" i="11"/>
  <c r="H59" i="11"/>
  <c r="H57" i="11"/>
  <c r="H53" i="11"/>
  <c r="H52" i="11"/>
  <c r="H51" i="11"/>
  <c r="H50" i="11"/>
  <c r="H54" i="11" s="1"/>
  <c r="H47" i="11"/>
  <c r="H46" i="11"/>
  <c r="H42" i="11"/>
  <c r="H41" i="11"/>
  <c r="H40" i="11"/>
  <c r="H39" i="11"/>
  <c r="H38" i="11"/>
  <c r="H37" i="11"/>
  <c r="H32" i="11"/>
  <c r="H29" i="11"/>
  <c r="H28" i="11"/>
  <c r="H27" i="11"/>
  <c r="H24" i="11"/>
  <c r="H23" i="11"/>
  <c r="H22" i="11"/>
  <c r="H19" i="11"/>
  <c r="H20" i="11" s="1"/>
  <c r="H13" i="11"/>
  <c r="H12" i="11"/>
  <c r="H11" i="11"/>
  <c r="H10" i="11"/>
  <c r="H9" i="11"/>
  <c r="H128" i="11" l="1"/>
  <c r="H102" i="11"/>
  <c r="H89" i="11"/>
  <c r="H66" i="11"/>
  <c r="H78" i="11"/>
  <c r="H43" i="11"/>
  <c r="H157" i="11"/>
  <c r="H158" i="11" s="1"/>
  <c r="H25" i="11"/>
  <c r="H113" i="11"/>
  <c r="H168" i="11"/>
  <c r="H169" i="11" s="1"/>
  <c r="H97" i="11"/>
  <c r="H144" i="11"/>
  <c r="H14" i="11"/>
  <c r="H15" i="11" s="1"/>
  <c r="H48" i="11"/>
  <c r="H30" i="11"/>
  <c r="H34" i="11" l="1"/>
  <c r="H103" i="11"/>
  <c r="H67" i="11"/>
  <c r="H145" i="11"/>
  <c r="H104" i="11" l="1"/>
  <c r="H170" i="11" s="1"/>
</calcChain>
</file>

<file path=xl/sharedStrings.xml><?xml version="1.0" encoding="utf-8"?>
<sst xmlns="http://schemas.openxmlformats.org/spreadsheetml/2006/main" count="380" uniqueCount="174">
  <si>
    <t>CANTIDAD</t>
  </si>
  <si>
    <t>Unidad de medida</t>
  </si>
  <si>
    <t>DETALLE</t>
  </si>
  <si>
    <t>INSUMO</t>
  </si>
  <si>
    <t>Global</t>
  </si>
  <si>
    <t>VALOR TOTAL DEL PROYECTO</t>
  </si>
  <si>
    <t>Unidad</t>
  </si>
  <si>
    <t xml:space="preserve">Unidad </t>
  </si>
  <si>
    <t>Pendones y araña ( Pendones sistema tipo araña con estructura de facil armado tamaño 1x2 mts. Incluye impresión en lona banner de 13 oz a 4 tintas con ojetes en esquinas. Incluye maletin portapendon)</t>
  </si>
  <si>
    <t>SUBTOTAL TALENTO HUMANO</t>
  </si>
  <si>
    <t>unidad</t>
  </si>
  <si>
    <t>TIEMPO/MESES</t>
  </si>
  <si>
    <t>Tecnico  para  apoyo administrativo</t>
  </si>
  <si>
    <t xml:space="preserve">Resmas de papel bond 75 gr tamaño carta </t>
  </si>
  <si>
    <t xml:space="preserve">Resmas de papel bond 75 gr tamaño oficio </t>
  </si>
  <si>
    <t>Papelería y utiles</t>
  </si>
  <si>
    <t>Kits de formación</t>
  </si>
  <si>
    <t>Tulas en borlan marcadas con logos institucionales y nombre del proyecto de 30 x 40 cm</t>
  </si>
  <si>
    <t>Marcadores borrables</t>
  </si>
  <si>
    <t>Papeles periodicos</t>
  </si>
  <si>
    <t>TALENTO HUMANO</t>
  </si>
  <si>
    <t xml:space="preserve">Profesional en las áreas Económicas y/o Administrativas </t>
  </si>
  <si>
    <t>Diseño e impresión de cartillas tamaño media carta a 4x4 tintas, portada en propalcote de 240gr, paginas internas en propalgote de 75 gr 4x4 tintas, refiladas y cortadas  para formacion Empresarial</t>
  </si>
  <si>
    <t>Marcadores permanentes</t>
  </si>
  <si>
    <t>Material pedagogico conformado por: Libretas media carta con portada empastadas 13.6cm ancho x 18cm, cortadas y refiladas, portada full color con diseño institucional de proyecto marcados con los logos del programa, 1 lapicero.</t>
  </si>
  <si>
    <t>Promotores sociales</t>
  </si>
  <si>
    <t>Director del proyecto</t>
  </si>
  <si>
    <t>Profesional Social (Trabajo Social y/o psicologia)</t>
  </si>
  <si>
    <t>EQUIPOS MATERIALES Y LOGÍSTICA</t>
  </si>
  <si>
    <t>SUBTOTAL EQUIPOS</t>
  </si>
  <si>
    <t>SUBTOTAL LOGÍSTICA</t>
  </si>
  <si>
    <t>Materiales</t>
  </si>
  <si>
    <t>SUBTOTAL MATERIALES</t>
  </si>
  <si>
    <t>SUBTOTAL PAPELERÍA Y ÚTILES</t>
  </si>
  <si>
    <t xml:space="preserve">Talento Humano </t>
  </si>
  <si>
    <t>Consultor Motivacional</t>
  </si>
  <si>
    <t>LANZAMIENTO DEL PROYECTO</t>
  </si>
  <si>
    <t>SUBTOTAL EVENTO DE CIERRE Y CLAUSURA</t>
  </si>
  <si>
    <t xml:space="preserve">Elaboración de informe de caracterización </t>
  </si>
  <si>
    <t>SUBTOTAL CARACTERIZACIÓN</t>
  </si>
  <si>
    <t>SUBTOTAL CAPITAL SEMILLA</t>
  </si>
  <si>
    <t>CAPITAL SEMILLA</t>
  </si>
  <si>
    <t>SUBTOTAL MATERIALES DE FORMACIÓN</t>
  </si>
  <si>
    <t>SUBTOTAL LOGÍSTICA FORMULACIÓN PLANES DE INVERSIÓN</t>
  </si>
  <si>
    <t>VALOR TOTAL TALENTO HUMANO</t>
  </si>
  <si>
    <t xml:space="preserve">VALOR TOTAL DE LA ACCION PRINCIPAL No. 1. </t>
  </si>
  <si>
    <t>Estación de café que contenga mínimo 600 Café tinto, 200 aromática, agua en jarra, azúcar normal, vasos, revolvedores.</t>
  </si>
  <si>
    <t>Camisetas estampadas con logos institucionales unisex, manga corta sport en algodón. Tallas S, M, L o XL (Diseño enviado por SPDS)</t>
  </si>
  <si>
    <t>Escarapelas de identificacion: Escarapela mas  reata, tipo documento (10x6) cm.</t>
  </si>
  <si>
    <t>Carpetas colgantes de cartón oficio</t>
  </si>
  <si>
    <t>Cartulina pack 160 gr, tamaño 1/8 por 10 unidades.</t>
  </si>
  <si>
    <t>CARACTERIZACIÓN A MUJERES VULNERABLES, MUJERES INDIGENAS Y FAMILIAS VULNERABLES</t>
  </si>
  <si>
    <t>Promotores Sociales</t>
  </si>
  <si>
    <t>LOGISTICA</t>
  </si>
  <si>
    <t xml:space="preserve">LOGISTICA ACTIVIDADES DE FORMACIÓN </t>
  </si>
  <si>
    <t>SUBTOTAL LOGÍSTICA ACTIVIDADES DE FORMACIÓN Y FERIAS DE NEGOCIO</t>
  </si>
  <si>
    <t>Backing 4.0 x 2.0, impreso en banner de 13oz con estructura en aluminio portable con imagen del evento.</t>
  </si>
  <si>
    <t>Dias</t>
  </si>
  <si>
    <t xml:space="preserve">VALOR TOTAL PRODUCTO 2  </t>
  </si>
  <si>
    <t>VALOR TOTAL PRODUCTO 1</t>
  </si>
  <si>
    <t>VALOR TOTAL PRODUCTO 4</t>
  </si>
  <si>
    <t xml:space="preserve">Entrega de Capital Productivo en especie para el fortalecimiento de 50 emprendimientos de personas con discapacidad, familia y/o cuidadores participantes </t>
  </si>
  <si>
    <t>VALOR TOTAL PRODUCTO 5.</t>
  </si>
  <si>
    <t>Alquiler de Sonido Profesional: 
Sistema RCF EVOX 12 - 2 Torres + 2 Bajos (Columnas) + 2 Monitores de relevo + consola digital + 5 microfonos de cables + caja de linea</t>
  </si>
  <si>
    <t>Día</t>
  </si>
  <si>
    <t>Animador para  presentacion de evento.</t>
  </si>
  <si>
    <t>Servicio de alquiler de buses o busetas climatizadas capacidad de 40 personas para transportar a las personas, recorridos dentro de la ciudad de cartagena.</t>
  </si>
  <si>
    <t>PRODUCTO 3. GENERAR ESPACIOS PARA LA PROMOCIÓN Y COMERCIALIZACIÓN DE PRODUCTOS A TRAVÉS DE LA REALIZACIÓN DE FERIAS DE NEGOCIO</t>
  </si>
  <si>
    <t xml:space="preserve">Acción Principal 1. Entrega de capital semilla a emprendimientos  </t>
  </si>
  <si>
    <t>VALOR TOTAL PRODUCTO 3.</t>
  </si>
  <si>
    <t xml:space="preserve">LOGISTICA FORMULACIÓN PLANES DE INVERSIÓN </t>
  </si>
  <si>
    <t>Boligafros (rojo, negro, azul) caja X 12 unidades</t>
  </si>
  <si>
    <t>Caja</t>
  </si>
  <si>
    <t>Acción Principal 3. Realización del evento de Cierre y Clausura</t>
  </si>
  <si>
    <t>VALOR UNITARIO PROMEDIO</t>
  </si>
  <si>
    <t xml:space="preserve">Digitación y sistematicación de fichas de caracterización </t>
  </si>
  <si>
    <r>
      <t>Refrigerio Básico: 1 fruta, croissant o dedito de queso y Jugo natural, empacado p</t>
    </r>
    <r>
      <rPr>
        <b/>
        <sz val="10"/>
        <rFont val="Calibri"/>
        <family val="2"/>
        <scheme val="minor"/>
      </rPr>
      <t>ara taller de formación para la gerencia microempresarial integral</t>
    </r>
  </si>
  <si>
    <r>
      <t xml:space="preserve">Hidratación (botella de agua climatizada de 250 ml)  </t>
    </r>
    <r>
      <rPr>
        <b/>
        <sz val="10"/>
        <rFont val="Calibri"/>
        <family val="2"/>
        <scheme val="minor"/>
      </rPr>
      <t>para  taller de formación para la gerencia microempresarial integral</t>
    </r>
  </si>
  <si>
    <r>
      <t xml:space="preserve">Refrigerio Básico: 1 fruta, croissant o dedito de queso y Jugo natural, empacado para actividad de </t>
    </r>
    <r>
      <rPr>
        <b/>
        <sz val="10"/>
        <rFont val="Calibri"/>
        <family val="2"/>
        <scheme val="minor"/>
      </rPr>
      <t>formulación y priorización del plan de inversión.</t>
    </r>
  </si>
  <si>
    <r>
      <t xml:space="preserve">Hidratación para actividades de selección de beneficiarios </t>
    </r>
    <r>
      <rPr>
        <b/>
        <sz val="10"/>
        <rFont val="Calibri"/>
        <family val="2"/>
        <scheme val="minor"/>
      </rPr>
      <t>para actividad de formulación y priorización del plan de inversión.</t>
    </r>
  </si>
  <si>
    <t xml:space="preserve"> VALOR TOTAL ACTIVIDAD</t>
  </si>
  <si>
    <t>MENTORIAS</t>
  </si>
  <si>
    <t>Profesional en Marketing y comunicaciones</t>
  </si>
  <si>
    <t xml:space="preserve">Servicio de transporte participante </t>
  </si>
  <si>
    <t>SUBTOTAL CAMPAÑA</t>
  </si>
  <si>
    <t>SENSIBILIZACION PARA LA FORMALIZACION</t>
  </si>
  <si>
    <t>Profesional en derecho</t>
  </si>
  <si>
    <t>Mentoria en Gastronomia</t>
  </si>
  <si>
    <t>Mentoria en Trenzas, cejas y pestañas</t>
  </si>
  <si>
    <t>Mentoria en Tecnica en masajes</t>
  </si>
  <si>
    <t>Mentoria en Manicure y pedicure</t>
  </si>
  <si>
    <t>VALOR TOTAL MENTORIAS</t>
  </si>
  <si>
    <t>Entrega de Capital Productivo en especie para el fortalecimiento de 10 emprendimientos de personas  vulnerables</t>
  </si>
  <si>
    <t xml:space="preserve">Alquiler de Salón para 350 personas con aire acondicionado y sillas para los invitados al evento, ubicado en la zona centro de la ciudad de Cartagena por un día. para taller de sensibilización y socialización de los requisitos y objetivos del proyecto con los diferentes grupos poblacionales sujetos de atención. </t>
  </si>
  <si>
    <r>
      <t xml:space="preserve">Hidratación (botella de agua climatizada de 250 ml)  </t>
    </r>
    <r>
      <rPr>
        <b/>
        <sz val="10"/>
        <rFont val="Calibri"/>
        <family val="2"/>
        <scheme val="minor"/>
      </rPr>
      <t>para MENTORIAS EN TECNICA EN MASAJE para 40  participantes.</t>
    </r>
  </si>
  <si>
    <r>
      <t>Refrigerio Básico: 1 fruta, croissant o dedito de queso y Jugo natural, empacado p</t>
    </r>
    <r>
      <rPr>
        <b/>
        <sz val="10"/>
        <rFont val="Calibri"/>
        <family val="2"/>
        <scheme val="minor"/>
      </rPr>
      <t>ara MENTORIAS EN TECNICA EN TRENZAS, CEJAS Y PESTAÑA  para 40 participantes</t>
    </r>
  </si>
  <si>
    <r>
      <t xml:space="preserve">Hidratación (botella de agua climatizada de 250 ml)  </t>
    </r>
    <r>
      <rPr>
        <b/>
        <sz val="10"/>
        <rFont val="Calibri"/>
        <family val="2"/>
        <scheme val="minor"/>
      </rPr>
      <t xml:space="preserve">para MENTORIAS EN TECNICA EN TRENZAS, CEJAS Y PESTAÑA  </t>
    </r>
    <r>
      <rPr>
        <sz val="10"/>
        <rFont val="Calibri"/>
        <family val="2"/>
        <scheme val="minor"/>
      </rPr>
      <t>para 40  participante.</t>
    </r>
  </si>
  <si>
    <r>
      <t>Refrigerio Básico: 1 fruta, croissant o dedito de queso y Jugo natural, empacado p</t>
    </r>
    <r>
      <rPr>
        <b/>
        <sz val="10"/>
        <rFont val="Calibri"/>
        <family val="2"/>
        <scheme val="minor"/>
      </rPr>
      <t>ara MENTORIAS MANICURE Y PEDICURE para 40 participantes</t>
    </r>
  </si>
  <si>
    <r>
      <t xml:space="preserve">Hidratación (botella de agua climatizada de 250 ml)  </t>
    </r>
    <r>
      <rPr>
        <b/>
        <sz val="10"/>
        <rFont val="Calibri"/>
        <family val="2"/>
        <scheme val="minor"/>
      </rPr>
      <t>para MENTORIAS MANICURE Y PEDICURE para 40  participantes.</t>
    </r>
  </si>
  <si>
    <t>Estación de café que contenga mínimo 300 Café tinto, 200 aromática, agua en jarra, azúcar normal, vasos, revolvedores.</t>
  </si>
  <si>
    <t>PRODUCTO 5. APALANCAMIENTO ECONÓMICO EN MAQUINARIAS, EQUIPOS E INSUMOS PARA EL FORTALECIMIENTO PRODUCTIVO DE LOS EMPRENDIMIENTOS DE MUJERES VULNERABLES, MUJERES INDIGENAS, PERSONAS CON ORIENTACIONES SEXUALES DIVERSAS, FAMILIAS VULNERABLES, VENDEDORES DE LA ECONOMIA POPULAR Y PERSONAS CON DISCAPACIDAD, FAMILIAS Y/O CUIDADORES EN EL DISTRITO DE CARTAGENA DE INDIAS</t>
  </si>
  <si>
    <t xml:space="preserve">Entrega de Capital Productivo en especie para el fortalecimiento de 15 emprendimientos de mujeres indigenas (Impulso violeta). </t>
  </si>
  <si>
    <t xml:space="preserve">Entrega de Capital Productivo en especie para el fortalecimiento de 20 emprendimientos de mujeres vulnerables (Impulso violeta). </t>
  </si>
  <si>
    <t>Entrega de Capital Productivo en especie para el fortalecimiento de 20 emprendimientos de personas  con orientaciones sexuales e identidades de género diversas (Impulso diverso)</t>
  </si>
  <si>
    <t>Entrega de Capital Productivo en especie para el fortalecimiento de 105 emprendimientos de jovenes.</t>
  </si>
  <si>
    <t>ALCANCE: Desarrollo de una estrategia de intervención integral para el empoderamiento y el fortalecimiento productivo, empresarial y psicosocial de los diferentes grupos poblacionales adultos mayores, jovenes, poblacion con discapacidad, familiares y/o cuidadores, mujeres, mujeres indigenas, poblacion con orientaciones sexuales e identidad de genero diversas y familias vulnerables,  en el Distrito de Cartagena de Indias, aprovechando sus potencialidades, generando una articulación multisectorial y realizando inversión focalizada que genere impactos sostenibles.</t>
  </si>
  <si>
    <t>PRODUCTO 1. CARACTERIZACIÓN SOCIEOMPRESARIAL A MUJERES, PERSONAS CON ORIENTACIONES SEXUALES E IDENTIDAD DE GENERO DIVERSAS Y FAMILIAS VULNERABLES  CON EMPRENDIMIENTOS EN EL DISTRITO CARTAGENA DE INDIAS</t>
  </si>
  <si>
    <t>Acción principal No. 1: Realizar caracterización socioempresarial a las A MUJERES, PERSONAS CON ORIENTACIONES SEXUALES E IDENTIDAD DE GENERO DIVERSAS Y FAMILIAS VULNERABLES  con emprendimientos con el fin de evidenciar las realidades sociales, económicas y empresariales, para obtener información confiable sobre el estado actual de sus condiciones de vida y direccionar acciones que aporten al mejoramiento de las mismas.</t>
  </si>
  <si>
    <t>PRODUCTO 2. FORTALECIMIENTO EN LA GENERACIÓN DE INGRESOS Y EL DERECHO AL TRABAJO  A PARTIR DE LA IMPLEMENTACIÓN DE ESTRATEGIAS DE FORMACIÓN INTEGRAL PARA EL EMPRENDIMIENTO Y LA EMPLEABILIDAD DIRIGIDO A ADULTOS MAYORES, JOVENES, POBLACION CON DISCAPACIDAD, FAMILIARES Y/O CUIDADORES, MUJERES, MUJERES INDIGENAS, POBLACION CON ORIENTACIONES SEXUALES E IDENTIDAD DE GENERO DIVERSAS Y FAMILIAS VULNERABLES EN EL DISTRITO DE CARTAGENA DE INDIAS</t>
  </si>
  <si>
    <t>Acción principal No. 1: Evento de lanzamiento y taller de taller de sensibilización y motivación en habilidades sociales y empresariales con adultos mayores, jóvenes, población con discapacidad, familiares y/o cuidadores, mujeres, mujeres indígenas, población con orientaciones sexuales e identidad de género diversas y familias vulnerables del distrito de Cartagena de Indias.</t>
  </si>
  <si>
    <t>Acción principal No. 2: Desarrollar encuentros de formación en capacidades y habilidades productivas dirigidos a mujeres, mujeres indígenas, población con orientaciones sexuales e identidad de género diversas y jóvenes emprendedores de la economía popular del Distrito de Cartagena de Indias</t>
  </si>
  <si>
    <t xml:space="preserve">VALOR TOTAL DE LA ACCION PRINCIPAL No. 2. </t>
  </si>
  <si>
    <t>Logistica Mentorias</t>
  </si>
  <si>
    <t>Servicio de transporte terrestre para desplazamiento de equipo  de trabajo, en el acompañamiento  para mentorias  en la ciudad de Cartagena, según barrios y o sectores donde se encuentra la poblacion a intervenir, en las tres localidades; incluye gastos de combustible y conductor.</t>
  </si>
  <si>
    <t>SUBTOTAL LOGISTICA PARA MENTORIAS</t>
  </si>
  <si>
    <t>Kits para mentorias</t>
  </si>
  <si>
    <t>SUBTOTAL KIT DE MENTORIAS</t>
  </si>
  <si>
    <t>Acción principal No.3: Realizar encuentros de formación empresarial con adultos mayores, jóvenes, población con discapacidad, familiares y/o cuidadores, mujeres, mujeres indígenas, población con orientaciones sexuales e identidad de género diversas y familias vulnerables en el Distrito de Cartagena de Indias.</t>
  </si>
  <si>
    <t xml:space="preserve"> LOGÍSTICA</t>
  </si>
  <si>
    <t xml:space="preserve">EQUIPOS MATERIALES </t>
  </si>
  <si>
    <t>PAPELERÍA Y ÚTILES</t>
  </si>
  <si>
    <t>Formacion Psicosocial</t>
  </si>
  <si>
    <t xml:space="preserve">Formacion Empresarial </t>
  </si>
  <si>
    <t>SUBTOTAL FORMACION EMPRESARIAL</t>
  </si>
  <si>
    <t>SUBTOTAL FORMACION PSICOSOCIAL</t>
  </si>
  <si>
    <t>SUBTOTAL ACCION PRINCIPAL 3</t>
  </si>
  <si>
    <t>Acción Principal 1. Formulación de planes de inversión, presentación de Emprendimientos- PITCH que cumplan con los requisitos de participación..</t>
  </si>
  <si>
    <t>Acción principal No. 2: Realizar ferias de negocio con el fin de promover espacios para la promoción y comercialización de productos de los emprendimientos de personas con discapacidad, familiares y/o cuidadores, mujeres, mujeres indígenas y familias vulnerables con emprendimientos de la economía popular.</t>
  </si>
  <si>
    <t>PRODUCTO 4. PROMOVER LA FORMALIZACIÓN EMPRESARIAL EN LA POBLACIÓN JOVEN DEL DISTRITO DE CARTAGENA DE INDIAS.</t>
  </si>
  <si>
    <t>Acción principal 2. Realizar sensibilización sobre la importancia de la formalización empresarial a los jóvenes con emprendimientos en el Distrito de Cartagena.</t>
  </si>
  <si>
    <t>Personal para apoyo logístico en el montaje y desmontaje de escenografía, sonido, luces.</t>
  </si>
  <si>
    <t>Certificados de participacion: Tamaño carta con material propalcote minimo de 200gr a full color.</t>
  </si>
  <si>
    <t>Servicio de Grupo folclórico Gaita: Músicos, para presentación en el evento.</t>
  </si>
  <si>
    <t>Transporte para entrega de  Entrega de capital semilla a emprendimientos</t>
  </si>
  <si>
    <r>
      <t>Refrigerio Básico: 1 fruta, croissant o dedito de queso y Jugo natural, empacado p</t>
    </r>
    <r>
      <rPr>
        <b/>
        <sz val="10"/>
        <rFont val="Calibri"/>
        <family val="2"/>
        <scheme val="minor"/>
      </rPr>
      <t xml:space="preserve">ara taller de herramientas de gestión estratégica. 1 taller x 220 participantes </t>
    </r>
  </si>
  <si>
    <r>
      <t>Hidratación (botella de agua climatizada de 250 ml)  p</t>
    </r>
    <r>
      <rPr>
        <b/>
        <sz val="10"/>
        <rFont val="Calibri"/>
        <family val="2"/>
        <scheme val="minor"/>
      </rPr>
      <t xml:space="preserve">ara  taller de herramientas de gestión estratégica. 1 taller x 220 participantes  </t>
    </r>
  </si>
  <si>
    <r>
      <t xml:space="preserve">Refrigerio Básico: 1 fruta, croissant o dedito de queso y Jugo natural, empacado </t>
    </r>
    <r>
      <rPr>
        <b/>
        <sz val="10"/>
        <rFont val="Calibri"/>
        <family val="2"/>
        <scheme val="minor"/>
      </rPr>
      <t xml:space="preserve">para talleres de acompañamiento para el fortalecimiento en Marketing y comercialización.1 taller x 220 participantes </t>
    </r>
  </si>
  <si>
    <r>
      <t xml:space="preserve">Hidratación (botella de agua climatizada de 250 ml)  </t>
    </r>
    <r>
      <rPr>
        <b/>
        <sz val="10"/>
        <rFont val="Calibri"/>
        <family val="2"/>
        <scheme val="minor"/>
      </rPr>
      <t xml:space="preserve">para talleres de acompañamiento para el fortalecimiento en Marketing y comercialización. 1 taller x 200 participantes </t>
    </r>
  </si>
  <si>
    <r>
      <t>Refrigerio Básico: 1 fruta, croissant o dedito de queso y Jugo natural, empacadod p</t>
    </r>
    <r>
      <rPr>
        <b/>
        <sz val="10"/>
        <rFont val="Calibri"/>
        <family val="2"/>
        <scheme val="minor"/>
      </rPr>
      <t xml:space="preserve">ara Gestion de la Calidad de los productos. 2 jornadas  x 220 participantes </t>
    </r>
  </si>
  <si>
    <r>
      <t xml:space="preserve">Hidratación (botella de agua climatizada de 250 ml)  </t>
    </r>
    <r>
      <rPr>
        <b/>
        <sz val="10"/>
        <rFont val="Calibri"/>
        <family val="2"/>
        <scheme val="minor"/>
      </rPr>
      <t>para Gestion de la Calidad de los productos. 2 jornadas  x 220 participantes .</t>
    </r>
  </si>
  <si>
    <r>
      <t>Refrigerio Básico: 1 fruta, croissant o dedito de queso y Jugo natural, empacado p</t>
    </r>
    <r>
      <rPr>
        <b/>
        <sz val="10"/>
        <rFont val="Calibri"/>
        <family val="2"/>
        <scheme val="minor"/>
      </rPr>
      <t xml:space="preserve">ara taller de formación para la Medición de las habilidades vocacionales y ocupacionales para el perfil socioempresarial. 1 jornadas  x 220 participantes </t>
    </r>
  </si>
  <si>
    <r>
      <t xml:space="preserve">Hidratación (botella de agua climatizada de 250 ml)  </t>
    </r>
    <r>
      <rPr>
        <b/>
        <sz val="10"/>
        <rFont val="Calibri"/>
        <family val="2"/>
        <scheme val="minor"/>
      </rPr>
      <t xml:space="preserve">para taller de formación para la Medición de las habilidades vocacionales y ocupacionales para el perfil socioempresarial. 1 jornadas  x 220 participantes </t>
    </r>
  </si>
  <si>
    <r>
      <t>Refrigerio Básico: 1 fruta, croissant o dedito de queso y Jugo natural, empacado p</t>
    </r>
    <r>
      <rPr>
        <b/>
        <sz val="10"/>
        <rFont val="Calibri"/>
        <family val="2"/>
        <scheme val="minor"/>
      </rPr>
      <t xml:space="preserve">ara taller de formación para Resolución de conflictos y proactividad. 2 jornadas  x 220 participantes </t>
    </r>
  </si>
  <si>
    <r>
      <t xml:space="preserve">Hidratación (botella de agua climatizada de 250 ml)  </t>
    </r>
    <r>
      <rPr>
        <b/>
        <sz val="10"/>
        <rFont val="Calibri"/>
        <family val="2"/>
        <scheme val="minor"/>
      </rPr>
      <t xml:space="preserve">para taller de formación para Resolución de conflictos y proactividad. 2 jornadas  x 220 participantes </t>
    </r>
  </si>
  <si>
    <r>
      <t>Refrigerio Básico: 1 fruta, croissant o dedito de queso y Jugo natural, empacado p</t>
    </r>
    <r>
      <rPr>
        <b/>
        <sz val="10"/>
        <rFont val="Calibri"/>
        <family val="2"/>
        <scheme val="minor"/>
      </rPr>
      <t xml:space="preserve">ara 	Formulación y acompañamiento al plan de vida familiar y productivo y al plan de mejoramiento. 2 jornadas  x 220 participantes </t>
    </r>
  </si>
  <si>
    <r>
      <t xml:space="preserve">Hidratación (botella de agua climatizada de 250 ml)  </t>
    </r>
    <r>
      <rPr>
        <b/>
        <sz val="10"/>
        <rFont val="Calibri"/>
        <family val="2"/>
        <scheme val="minor"/>
      </rPr>
      <t xml:space="preserve">Formulación y acompañamiento al plan de vida familiar y productivo y al plan de mejoramiento. 2 jornadas  x 220 participantes </t>
    </r>
  </si>
  <si>
    <t xml:space="preserve">Servicio de transporte terrestre  para desplazamiento de equipo de trabajo  y materiales de formación (Formatos de caracterizacion, mesas, sillas, manteles, etc.) en la ciudad de Cartagena, según barrios y o sectores donde se encuentra la poblacion a intervenir, en las tres localidades; incluye gastos de combustible y conductor. (2 entradas). </t>
  </si>
  <si>
    <t>Refrigerios tipo lunch box, deditos de queso, crossant o pastelito relleno (queso costeño, jamón y queso mozzarella, carne, pollo, sandwiches de jamón y queso, volovanes de pollo, empanadas argentinas, arepa rellena de carne y vegetales, gaseosa 250 mil o jugo tetrapak). Todo debidamente empacado y entregado en sitio.</t>
  </si>
  <si>
    <t>Refrigerio Básico: 1 fruta, croissant o dedito de queso y Jugo natural, empacado y entregado en sitio.</t>
  </si>
  <si>
    <t>Hidratación (botella de agua climatizada de mínimo 250 ml). Puesta en sitio y refrigerada</t>
  </si>
  <si>
    <t>Alquiler de salón de eventos con aire acondicionado, con sillas y mesas vestidas,equipos audiovisuales (Sonido, Computador, video beam con capacidad para 500 personas.</t>
  </si>
  <si>
    <t>Alquiler Salón para 200 personas por un día con aire acondicionado y sillas para los invitados al evento en la Ciudad de Cartagena, con equipos audiovisuales para la proyeccion de información y sonido.</t>
  </si>
  <si>
    <t>Alquiler de mesas vestidas y sillas al evento, impresión en banner tensado de imagen del expositor,  Incluye transporte.</t>
  </si>
  <si>
    <t>TOTAL</t>
  </si>
  <si>
    <r>
      <t>Refrigerio Básico: 1 fruta, croissant o dedito de queso y Jugo natural, empacado p</t>
    </r>
    <r>
      <rPr>
        <b/>
        <sz val="10"/>
        <rFont val="Calibri"/>
        <family val="2"/>
        <scheme val="minor"/>
      </rPr>
      <t>ara MENTORIAS  en gastronomia</t>
    </r>
  </si>
  <si>
    <r>
      <t xml:space="preserve">Hidratación (botella de agua climatizada de 250 ml)  </t>
    </r>
    <r>
      <rPr>
        <b/>
        <sz val="10"/>
        <rFont val="Calibri"/>
        <family val="2"/>
        <scheme val="minor"/>
      </rPr>
      <t xml:space="preserve">para  para MENTORIAS   gastronomia </t>
    </r>
  </si>
  <si>
    <r>
      <t>Refrigerio Básico: 1 fruta, croissant o dedito de queso y Jugo natural, empacado p</t>
    </r>
    <r>
      <rPr>
        <b/>
        <sz val="10"/>
        <rFont val="Calibri"/>
        <family val="2"/>
        <scheme val="minor"/>
      </rPr>
      <t>ara MENTORIAS EN TECNICA EN MASAJE</t>
    </r>
  </si>
  <si>
    <t xml:space="preserve">Diseño e impresión de folletos, flyers 1/2 carta 4x4 tintas-Full color propalcote 150 gr. Y otros materiales POP para la divulgación de información sobre la importancia de la formalización </t>
  </si>
  <si>
    <t>Alquiler de tarima de 4,88 x 3,66 (altura modular entre 0.20 y 1.60) con faldón negro, escalera de embarque y desembarque, cinta antideslizante y barandas.</t>
  </si>
  <si>
    <t>Alquiler de Mesa Banquetera Plegable Alta Calidad Para Eventos 180x74x75</t>
  </si>
  <si>
    <t xml:space="preserve">Alquiler de Sillas color blanco, de características apilables. Sin brazos o apoyadores. Para uso exterior o interior. Con medidas 46 x 55 x 84 cm y altura del asiento 43 cm. </t>
  </si>
  <si>
    <t>SECRETARIA DE PARTICIPACIÓN Y DESARROLLO SOCIAL
FORMATO No. 1:
INVUTACIÓN A COTIZAR</t>
  </si>
  <si>
    <t>Valor en letras:</t>
  </si>
  <si>
    <t>DISTRIBUCIÓN DE APORTES</t>
  </si>
  <si>
    <t>% APORTES</t>
  </si>
  <si>
    <t>FIRMA:</t>
  </si>
  <si>
    <t>ALCALDÍA</t>
  </si>
  <si>
    <t>NOMBRE DEL PROPONENTE:</t>
  </si>
  <si>
    <t>ESAL</t>
  </si>
  <si>
    <t>REPRESENTAN LEGAL:</t>
  </si>
  <si>
    <t>NIT.:</t>
  </si>
  <si>
    <t>TELÉFONO:</t>
  </si>
  <si>
    <t>APORTE DEL DISTRITO</t>
  </si>
  <si>
    <t>APORTE DE LA ESAL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</si>
</sst>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&quot;$&quot;\ * #,##0_);_(&quot;$&quot;\ * \(#,##0\);_(&quot;$&quot;\ * &quot;-&quot;_);_(@_)"/>
    <numFmt numFmtId="166" formatCode="#,##0_ ;[Red]\-#,##0\ "/>
    <numFmt numFmtId="167" formatCode="#,##0.00_ ;[Red]\-#,##0.00\ "/>
    <numFmt numFmtId="168" formatCode="_(&quot;$&quot;\ * #,##0_);_(&quot;$&quot;\ * \(#,##0\);_(&quot;$&quot;\ * &quot;-&quot;??_);_(@_)"/>
    <numFmt numFmtId="169" formatCode="_-* #,##0.0_-;\-* #,##0.0_-;_-* &quot;-&quot;??_-;_-@_-"/>
    <numFmt numFmtId="170" formatCode="0.0%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Calibri"/>
      <family val="2"/>
    </font>
    <font>
      <sz val="9"/>
      <color theme="1"/>
      <name val="Calibri"/>
      <family val="2"/>
      <scheme val="minor"/>
    </font>
    <font>
      <b/>
      <sz val="1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rgb="FF000000"/>
      </patternFill>
    </fill>
    <fill>
      <patternFill patternType="solid">
        <fgColor theme="0"/>
        <bgColor rgb="FF000000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4" fillId="2" borderId="0" xfId="0" applyFont="1" applyFill="1"/>
    <xf numFmtId="0" fontId="3" fillId="0" borderId="1" xfId="0" applyFont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left" vertical="center" wrapText="1"/>
    </xf>
    <xf numFmtId="0" fontId="2" fillId="11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11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3" fillId="11" borderId="5" xfId="0" applyFont="1" applyFill="1" applyBorder="1" applyAlignment="1">
      <alignment horizontal="center" vertical="center" wrapText="1"/>
    </xf>
    <xf numFmtId="0" fontId="3" fillId="11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166" fontId="5" fillId="0" borderId="1" xfId="3" applyNumberFormat="1" applyFont="1" applyBorder="1" applyAlignment="1">
      <alignment horizontal="center" vertical="center"/>
    </xf>
    <xf numFmtId="166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67" fontId="3" fillId="3" borderId="1" xfId="0" applyNumberFormat="1" applyFont="1" applyFill="1" applyBorder="1" applyAlignment="1">
      <alignment horizontal="center" vertical="center" wrapText="1"/>
    </xf>
    <xf numFmtId="167" fontId="3" fillId="0" borderId="1" xfId="0" applyNumberFormat="1" applyFont="1" applyBorder="1" applyAlignment="1">
      <alignment horizontal="center" vertical="center" wrapText="1"/>
    </xf>
    <xf numFmtId="167" fontId="2" fillId="0" borderId="2" xfId="1" applyNumberFormat="1" applyFont="1" applyFill="1" applyBorder="1" applyAlignment="1">
      <alignment horizontal="center" vertical="center" wrapText="1"/>
    </xf>
    <xf numFmtId="167" fontId="3" fillId="11" borderId="1" xfId="0" applyNumberFormat="1" applyFont="1" applyFill="1" applyBorder="1" applyAlignment="1">
      <alignment horizontal="center" vertical="center" wrapText="1"/>
    </xf>
    <xf numFmtId="167" fontId="4" fillId="0" borderId="0" xfId="0" applyNumberFormat="1" applyFont="1" applyAlignment="1">
      <alignment horizontal="center"/>
    </xf>
    <xf numFmtId="167" fontId="4" fillId="0" borderId="0" xfId="0" applyNumberFormat="1" applyFont="1"/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11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wrapText="1"/>
    </xf>
    <xf numFmtId="168" fontId="2" fillId="0" borderId="1" xfId="1" applyNumberFormat="1" applyFont="1" applyBorder="1" applyAlignment="1">
      <alignment horizontal="center" vertical="center" wrapText="1"/>
    </xf>
    <xf numFmtId="168" fontId="2" fillId="2" borderId="1" xfId="1" applyNumberFormat="1" applyFont="1" applyFill="1" applyBorder="1" applyAlignment="1">
      <alignment horizontal="center" vertical="center" wrapText="1"/>
    </xf>
    <xf numFmtId="168" fontId="2" fillId="0" borderId="1" xfId="1" applyNumberFormat="1" applyFont="1" applyFill="1" applyBorder="1" applyAlignment="1">
      <alignment horizontal="center" vertical="center" wrapText="1"/>
    </xf>
    <xf numFmtId="168" fontId="3" fillId="4" borderId="1" xfId="1" applyNumberFormat="1" applyFont="1" applyFill="1" applyBorder="1" applyAlignment="1">
      <alignment horizontal="center" vertical="center" wrapText="1"/>
    </xf>
    <xf numFmtId="168" fontId="3" fillId="7" borderId="1" xfId="1" applyNumberFormat="1" applyFont="1" applyFill="1" applyBorder="1" applyAlignment="1">
      <alignment horizontal="center" vertical="center" wrapText="1"/>
    </xf>
    <xf numFmtId="168" fontId="2" fillId="3" borderId="1" xfId="1" applyNumberFormat="1" applyFont="1" applyFill="1" applyBorder="1" applyAlignment="1">
      <alignment horizontal="center" vertical="center" wrapText="1"/>
    </xf>
    <xf numFmtId="168" fontId="3" fillId="5" borderId="1" xfId="1" applyNumberFormat="1" applyFont="1" applyFill="1" applyBorder="1" applyAlignment="1">
      <alignment horizontal="center" vertical="center" wrapText="1"/>
    </xf>
    <xf numFmtId="168" fontId="2" fillId="0" borderId="1" xfId="1" applyNumberFormat="1" applyFont="1" applyFill="1" applyBorder="1" applyAlignment="1">
      <alignment horizontal="center" vertical="center"/>
    </xf>
    <xf numFmtId="168" fontId="5" fillId="0" borderId="1" xfId="1" applyNumberFormat="1" applyFont="1" applyFill="1" applyBorder="1" applyAlignment="1">
      <alignment horizontal="center" vertical="center" wrapText="1"/>
    </xf>
    <xf numFmtId="168" fontId="3" fillId="4" borderId="2" xfId="1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168" fontId="2" fillId="2" borderId="2" xfId="1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164" fontId="3" fillId="8" borderId="1" xfId="1" applyFont="1" applyFill="1" applyBorder="1" applyAlignment="1">
      <alignment horizontal="center" vertical="center" wrapText="1"/>
    </xf>
    <xf numFmtId="168" fontId="2" fillId="2" borderId="1" xfId="1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168" fontId="8" fillId="2" borderId="1" xfId="1" applyNumberFormat="1" applyFont="1" applyFill="1" applyBorder="1" applyAlignment="1">
      <alignment horizontal="center" vertical="center"/>
    </xf>
    <xf numFmtId="168" fontId="3" fillId="2" borderId="1" xfId="1" applyNumberFormat="1" applyFont="1" applyFill="1" applyBorder="1" applyAlignment="1">
      <alignment horizontal="center" vertical="center" wrapText="1"/>
    </xf>
    <xf numFmtId="168" fontId="3" fillId="7" borderId="2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66" fontId="9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66" fontId="9" fillId="0" borderId="1" xfId="3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169" fontId="11" fillId="0" borderId="0" xfId="3" applyNumberFormat="1" applyFont="1" applyAlignment="1">
      <alignment vertical="center"/>
    </xf>
    <xf numFmtId="9" fontId="11" fillId="0" borderId="0" xfId="5" applyFont="1" applyAlignment="1">
      <alignment vertical="center"/>
    </xf>
    <xf numFmtId="0" fontId="11" fillId="0" borderId="0" xfId="0" applyFont="1" applyAlignment="1">
      <alignment vertical="center"/>
    </xf>
    <xf numFmtId="169" fontId="12" fillId="0" borderId="1" xfId="3" applyNumberFormat="1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169" fontId="11" fillId="0" borderId="1" xfId="3" applyNumberFormat="1" applyFont="1" applyBorder="1" applyAlignment="1">
      <alignment vertical="center"/>
    </xf>
    <xf numFmtId="170" fontId="11" fillId="0" borderId="1" xfId="5" applyNumberFormat="1" applyFont="1" applyBorder="1" applyAlignment="1">
      <alignment horizontal="center" vertical="center"/>
    </xf>
    <xf numFmtId="170" fontId="12" fillId="0" borderId="1" xfId="0" applyNumberFormat="1" applyFont="1" applyBorder="1" applyAlignment="1">
      <alignment horizontal="center" vertical="center"/>
    </xf>
    <xf numFmtId="0" fontId="4" fillId="0" borderId="1" xfId="0" applyFont="1" applyBorder="1"/>
    <xf numFmtId="0" fontId="4" fillId="2" borderId="1" xfId="0" applyFont="1" applyFill="1" applyBorder="1"/>
    <xf numFmtId="0" fontId="3" fillId="3" borderId="2" xfId="0" applyFont="1" applyFill="1" applyBorder="1" applyAlignment="1">
      <alignment horizontal="center" vertical="center" wrapText="1"/>
    </xf>
    <xf numFmtId="167" fontId="3" fillId="3" borderId="2" xfId="0" applyNumberFormat="1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10" borderId="9" xfId="0" applyFont="1" applyFill="1" applyBorder="1" applyAlignment="1">
      <alignment horizontal="center" vertical="center" wrapText="1"/>
    </xf>
    <xf numFmtId="0" fontId="3" fillId="10" borderId="12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3" fillId="6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11" borderId="7" xfId="0" applyFont="1" applyFill="1" applyBorder="1" applyAlignment="1">
      <alignment horizontal="left" vertical="center" wrapText="1"/>
    </xf>
    <xf numFmtId="0" fontId="3" fillId="11" borderId="6" xfId="0" applyFont="1" applyFill="1" applyBorder="1" applyAlignment="1">
      <alignment horizontal="left" vertical="center" wrapText="1"/>
    </xf>
    <xf numFmtId="0" fontId="3" fillId="11" borderId="5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11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9" borderId="9" xfId="0" applyFont="1" applyFill="1" applyBorder="1" applyAlignment="1">
      <alignment horizontal="center" vertical="center" wrapText="1"/>
    </xf>
    <xf numFmtId="0" fontId="3" fillId="9" borderId="1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</cellXfs>
  <cellStyles count="6">
    <cellStyle name="Millares" xfId="3" builtinId="3"/>
    <cellStyle name="Millares 2" xfId="4" xr:uid="{1264632B-7B43-4186-B382-181C2D222988}"/>
    <cellStyle name="Moneda" xfId="1" builtinId="4"/>
    <cellStyle name="Moneda [0] 2" xfId="2" xr:uid="{00000000-0005-0000-0000-000001000000}"/>
    <cellStyle name="Normal" xfId="0" builtinId="0"/>
    <cellStyle name="Porcentaje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1065212</xdr:colOff>
      <xdr:row>0</xdr:row>
      <xdr:rowOff>63500</xdr:rowOff>
    </xdr:from>
    <xdr:to>
      <xdr:col>9</xdr:col>
      <xdr:colOff>455079</xdr:colOff>
      <xdr:row>3</xdr:row>
      <xdr:rowOff>109539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BB5E144-5509-4E0E-869C-666ED07D0C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32812" y="63500"/>
          <a:ext cx="1396467" cy="59848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F5DB7-7EC4-4469-B4DA-5B599DC70305}">
  <sheetPr>
    <tabColor rgb="FF7030A0"/>
  </sheetPr>
  <dimension ref="B1:J180"/>
  <sheetViews>
    <sheetView showGridLines="0" tabSelected="1" topLeftCell="A112" zoomScaleNormal="100" workbookViewId="0">
      <selection activeCell="B1" sqref="B1:J4"/>
    </sheetView>
  </sheetViews>
  <sheetFormatPr baseColWidth="10" defaultColWidth="11.453125" defaultRowHeight="14.5" x14ac:dyDescent="0.35"/>
  <cols>
    <col min="1" max="1" width="7.26953125" style="7" customWidth="1"/>
    <col min="2" max="2" width="15.453125" style="7" customWidth="1"/>
    <col min="3" max="3" width="35.7265625" style="7" customWidth="1"/>
    <col min="4" max="4" width="12.7265625" style="7" customWidth="1"/>
    <col min="5" max="5" width="10.26953125" style="8" customWidth="1"/>
    <col min="6" max="6" width="8.453125" style="8" customWidth="1"/>
    <col min="7" max="7" width="17" style="35" customWidth="1"/>
    <col min="8" max="8" width="17.26953125" style="34" customWidth="1"/>
    <col min="9" max="16384" width="11.453125" style="7"/>
  </cols>
  <sheetData>
    <row r="1" spans="2:10" ht="14.5" customHeight="1" x14ac:dyDescent="0.35">
      <c r="B1" s="129" t="s">
        <v>161</v>
      </c>
      <c r="C1" s="129"/>
      <c r="D1" s="129"/>
      <c r="E1" s="129"/>
      <c r="F1" s="129"/>
      <c r="G1" s="129"/>
      <c r="H1" s="129"/>
      <c r="I1" s="129"/>
      <c r="J1" s="129"/>
    </row>
    <row r="2" spans="2:10" x14ac:dyDescent="0.35">
      <c r="B2" s="129"/>
      <c r="C2" s="129"/>
      <c r="D2" s="129"/>
      <c r="E2" s="129"/>
      <c r="F2" s="129"/>
      <c r="G2" s="129"/>
      <c r="H2" s="129"/>
      <c r="I2" s="129"/>
      <c r="J2" s="129"/>
    </row>
    <row r="3" spans="2:10" x14ac:dyDescent="0.35">
      <c r="B3" s="129"/>
      <c r="C3" s="129"/>
      <c r="D3" s="129"/>
      <c r="E3" s="129"/>
      <c r="F3" s="129"/>
      <c r="G3" s="129"/>
      <c r="H3" s="129"/>
      <c r="I3" s="129"/>
      <c r="J3" s="129"/>
    </row>
    <row r="4" spans="2:10" x14ac:dyDescent="0.35">
      <c r="B4" s="129"/>
      <c r="C4" s="129"/>
      <c r="D4" s="129"/>
      <c r="E4" s="129"/>
      <c r="F4" s="129"/>
      <c r="G4" s="129"/>
      <c r="H4" s="129"/>
      <c r="I4" s="129"/>
      <c r="J4" s="129"/>
    </row>
    <row r="5" spans="2:10" s="4" customFormat="1" ht="69.75" customHeight="1" x14ac:dyDescent="0.35">
      <c r="B5" s="91" t="s">
        <v>105</v>
      </c>
      <c r="C5" s="91"/>
      <c r="D5" s="91"/>
      <c r="E5" s="91"/>
      <c r="F5" s="91"/>
      <c r="G5" s="91"/>
      <c r="H5" s="91"/>
      <c r="I5" s="91"/>
      <c r="J5" s="91"/>
    </row>
    <row r="6" spans="2:10" ht="35.15" customHeight="1" x14ac:dyDescent="0.35">
      <c r="B6" s="91" t="s">
        <v>106</v>
      </c>
      <c r="C6" s="91"/>
      <c r="D6" s="91"/>
      <c r="E6" s="91"/>
      <c r="F6" s="91"/>
      <c r="G6" s="91"/>
      <c r="H6" s="91"/>
      <c r="I6" s="91"/>
      <c r="J6" s="91"/>
    </row>
    <row r="7" spans="2:10" ht="60" customHeight="1" x14ac:dyDescent="0.35">
      <c r="B7" s="125" t="s">
        <v>107</v>
      </c>
      <c r="C7" s="125"/>
      <c r="D7" s="125"/>
      <c r="E7" s="125"/>
      <c r="F7" s="125"/>
      <c r="G7" s="125"/>
      <c r="H7" s="125"/>
      <c r="I7" s="125"/>
      <c r="J7" s="125"/>
    </row>
    <row r="8" spans="2:10" ht="45.65" customHeight="1" x14ac:dyDescent="0.35">
      <c r="B8" s="6" t="s">
        <v>3</v>
      </c>
      <c r="C8" s="6" t="s">
        <v>2</v>
      </c>
      <c r="D8" s="6" t="s">
        <v>1</v>
      </c>
      <c r="E8" s="6" t="s">
        <v>0</v>
      </c>
      <c r="F8" s="6" t="s">
        <v>11</v>
      </c>
      <c r="G8" s="30" t="s">
        <v>74</v>
      </c>
      <c r="H8" s="30" t="s">
        <v>80</v>
      </c>
      <c r="I8" s="30" t="s">
        <v>172</v>
      </c>
      <c r="J8" s="30" t="s">
        <v>173</v>
      </c>
    </row>
    <row r="9" spans="2:10" ht="25" customHeight="1" x14ac:dyDescent="0.35">
      <c r="B9" s="83" t="s">
        <v>51</v>
      </c>
      <c r="C9" s="12" t="s">
        <v>75</v>
      </c>
      <c r="D9" s="1" t="s">
        <v>6</v>
      </c>
      <c r="E9" s="1">
        <v>1</v>
      </c>
      <c r="F9" s="1">
        <v>1</v>
      </c>
      <c r="G9" s="42"/>
      <c r="H9" s="42">
        <f>E9*F9*G9</f>
        <v>0</v>
      </c>
      <c r="I9" s="75"/>
      <c r="J9" s="75"/>
    </row>
    <row r="10" spans="2:10" ht="25" customHeight="1" x14ac:dyDescent="0.35">
      <c r="B10" s="84"/>
      <c r="C10" s="12" t="s">
        <v>38</v>
      </c>
      <c r="D10" s="1" t="s">
        <v>6</v>
      </c>
      <c r="E10" s="1">
        <v>1</v>
      </c>
      <c r="F10" s="1">
        <v>1</v>
      </c>
      <c r="G10" s="42"/>
      <c r="H10" s="42">
        <f>E10*F10*G10</f>
        <v>0</v>
      </c>
      <c r="I10" s="75"/>
      <c r="J10" s="75"/>
    </row>
    <row r="11" spans="2:10" ht="25" customHeight="1" x14ac:dyDescent="0.35">
      <c r="B11" s="84"/>
      <c r="C11" s="12" t="s">
        <v>27</v>
      </c>
      <c r="D11" s="1" t="s">
        <v>4</v>
      </c>
      <c r="E11" s="1">
        <v>2</v>
      </c>
      <c r="F11" s="1">
        <v>1</v>
      </c>
      <c r="G11" s="42"/>
      <c r="H11" s="42">
        <f>E11*F11*G11</f>
        <v>0</v>
      </c>
      <c r="I11" s="75"/>
      <c r="J11" s="75"/>
    </row>
    <row r="12" spans="2:10" ht="25" customHeight="1" x14ac:dyDescent="0.35">
      <c r="B12" s="84"/>
      <c r="C12" s="12" t="s">
        <v>52</v>
      </c>
      <c r="D12" s="1" t="s">
        <v>4</v>
      </c>
      <c r="E12" s="1">
        <v>2</v>
      </c>
      <c r="F12" s="1">
        <v>2</v>
      </c>
      <c r="G12" s="42"/>
      <c r="H12" s="42">
        <f>E12*F12*G12</f>
        <v>0</v>
      </c>
      <c r="I12" s="75"/>
      <c r="J12" s="75"/>
    </row>
    <row r="13" spans="2:10" ht="117" x14ac:dyDescent="0.35">
      <c r="B13" s="115"/>
      <c r="C13" s="13" t="s">
        <v>146</v>
      </c>
      <c r="D13" s="14" t="s">
        <v>4</v>
      </c>
      <c r="E13" s="14">
        <v>1</v>
      </c>
      <c r="F13" s="14">
        <v>1</v>
      </c>
      <c r="G13" s="42"/>
      <c r="H13" s="42">
        <f>E13*F13*G13</f>
        <v>0</v>
      </c>
      <c r="I13" s="75"/>
      <c r="J13" s="75"/>
    </row>
    <row r="14" spans="2:10" ht="25" customHeight="1" x14ac:dyDescent="0.35">
      <c r="B14" s="93" t="s">
        <v>39</v>
      </c>
      <c r="C14" s="94"/>
      <c r="D14" s="94"/>
      <c r="E14" s="94"/>
      <c r="F14" s="94"/>
      <c r="G14" s="95"/>
      <c r="H14" s="45">
        <f>SUM(H9:H13)</f>
        <v>0</v>
      </c>
      <c r="I14" s="45">
        <f>SUM(I9:I13)</f>
        <v>0</v>
      </c>
      <c r="J14" s="45">
        <f>SUM(J9:J13)</f>
        <v>0</v>
      </c>
    </row>
    <row r="15" spans="2:10" ht="20.149999999999999" customHeight="1" x14ac:dyDescent="0.35">
      <c r="B15" s="96" t="s">
        <v>59</v>
      </c>
      <c r="C15" s="97"/>
      <c r="D15" s="97"/>
      <c r="E15" s="97"/>
      <c r="F15" s="97"/>
      <c r="G15" s="98"/>
      <c r="H15" s="48">
        <f>H14</f>
        <v>0</v>
      </c>
      <c r="I15" s="48">
        <f>I14</f>
        <v>0</v>
      </c>
      <c r="J15" s="48">
        <f>J14</f>
        <v>0</v>
      </c>
    </row>
    <row r="16" spans="2:10" ht="63" customHeight="1" x14ac:dyDescent="0.35">
      <c r="B16" s="91" t="s">
        <v>108</v>
      </c>
      <c r="C16" s="91"/>
      <c r="D16" s="91"/>
      <c r="E16" s="91"/>
      <c r="F16" s="91"/>
      <c r="G16" s="91"/>
      <c r="H16" s="91"/>
      <c r="I16" s="91"/>
      <c r="J16" s="91"/>
    </row>
    <row r="17" spans="2:10" ht="51.75" customHeight="1" x14ac:dyDescent="0.35">
      <c r="B17" s="92" t="s">
        <v>109</v>
      </c>
      <c r="C17" s="92"/>
      <c r="D17" s="92"/>
      <c r="E17" s="92"/>
      <c r="F17" s="92"/>
      <c r="G17" s="92"/>
      <c r="H17" s="92"/>
      <c r="I17" s="92"/>
      <c r="J17" s="92"/>
    </row>
    <row r="18" spans="2:10" x14ac:dyDescent="0.35">
      <c r="B18" s="88" t="s">
        <v>28</v>
      </c>
      <c r="C18" s="5" t="s">
        <v>36</v>
      </c>
      <c r="D18" s="1"/>
      <c r="E18" s="1"/>
      <c r="F18" s="1"/>
      <c r="G18" s="31"/>
      <c r="H18" s="31"/>
      <c r="I18" s="75"/>
      <c r="J18" s="75"/>
    </row>
    <row r="19" spans="2:10" ht="65" x14ac:dyDescent="0.35">
      <c r="B19" s="88"/>
      <c r="C19" s="12" t="s">
        <v>150</v>
      </c>
      <c r="D19" s="1" t="s">
        <v>6</v>
      </c>
      <c r="E19" s="1">
        <v>1</v>
      </c>
      <c r="F19" s="1">
        <v>1</v>
      </c>
      <c r="G19" s="42"/>
      <c r="H19" s="44">
        <f>E19*F19*G19</f>
        <v>0</v>
      </c>
      <c r="I19" s="75"/>
      <c r="J19" s="75"/>
    </row>
    <row r="20" spans="2:10" ht="20.149999999999999" customHeight="1" x14ac:dyDescent="0.35">
      <c r="B20" s="88"/>
      <c r="C20" s="89" t="s">
        <v>29</v>
      </c>
      <c r="D20" s="89"/>
      <c r="E20" s="89"/>
      <c r="F20" s="89"/>
      <c r="G20" s="89"/>
      <c r="H20" s="45">
        <f>SUM(H19:H19)</f>
        <v>0</v>
      </c>
      <c r="I20" s="45">
        <f>SUM(I19:I19)</f>
        <v>0</v>
      </c>
      <c r="J20" s="45">
        <f>SUM(J19:J19)</f>
        <v>0</v>
      </c>
    </row>
    <row r="21" spans="2:10" ht="21" customHeight="1" x14ac:dyDescent="0.35">
      <c r="B21" s="88"/>
      <c r="C21" s="128" t="s">
        <v>53</v>
      </c>
      <c r="D21" s="128"/>
      <c r="E21" s="128"/>
      <c r="F21" s="128"/>
      <c r="G21" s="128"/>
      <c r="H21" s="128"/>
      <c r="I21" s="75"/>
      <c r="J21" s="75"/>
    </row>
    <row r="22" spans="2:10" ht="39" x14ac:dyDescent="0.35">
      <c r="B22" s="88"/>
      <c r="C22" s="36" t="s">
        <v>46</v>
      </c>
      <c r="D22" s="37" t="s">
        <v>6</v>
      </c>
      <c r="E22" s="38">
        <v>3</v>
      </c>
      <c r="F22" s="15">
        <v>1</v>
      </c>
      <c r="G22" s="42"/>
      <c r="H22" s="43">
        <f>E22*F22*G22</f>
        <v>0</v>
      </c>
      <c r="I22" s="75"/>
      <c r="J22" s="75"/>
    </row>
    <row r="23" spans="2:10" ht="26" x14ac:dyDescent="0.35">
      <c r="B23" s="88"/>
      <c r="C23" s="39" t="s">
        <v>149</v>
      </c>
      <c r="D23" s="28" t="s">
        <v>6</v>
      </c>
      <c r="E23" s="29">
        <v>360</v>
      </c>
      <c r="F23" s="3">
        <v>1</v>
      </c>
      <c r="G23" s="42"/>
      <c r="H23" s="43">
        <f>E23*F23*G23</f>
        <v>0</v>
      </c>
      <c r="I23" s="75"/>
      <c r="J23" s="75"/>
    </row>
    <row r="24" spans="2:10" ht="104" x14ac:dyDescent="0.35">
      <c r="B24" s="88"/>
      <c r="C24" s="2" t="s">
        <v>147</v>
      </c>
      <c r="D24" s="1" t="s">
        <v>6</v>
      </c>
      <c r="E24" s="3">
        <v>280</v>
      </c>
      <c r="F24" s="3">
        <v>1</v>
      </c>
      <c r="G24" s="42"/>
      <c r="H24" s="43">
        <f>E24*F24*G24</f>
        <v>0</v>
      </c>
      <c r="I24" s="75"/>
      <c r="J24" s="75"/>
    </row>
    <row r="25" spans="2:10" ht="20.149999999999999" customHeight="1" x14ac:dyDescent="0.35">
      <c r="B25" s="88"/>
      <c r="C25" s="89" t="s">
        <v>30</v>
      </c>
      <c r="D25" s="89"/>
      <c r="E25" s="89"/>
      <c r="F25" s="89"/>
      <c r="G25" s="89"/>
      <c r="H25" s="45">
        <f>SUM(H22:H24)</f>
        <v>0</v>
      </c>
      <c r="I25" s="45">
        <f>SUM(I22:I24)</f>
        <v>0</v>
      </c>
      <c r="J25" s="45">
        <f>SUM(J22:J24)</f>
        <v>0</v>
      </c>
    </row>
    <row r="26" spans="2:10" ht="19" customHeight="1" x14ac:dyDescent="0.35">
      <c r="B26" s="88"/>
      <c r="C26" s="128" t="s">
        <v>31</v>
      </c>
      <c r="D26" s="128"/>
      <c r="E26" s="128"/>
      <c r="F26" s="128"/>
      <c r="G26" s="128"/>
      <c r="H26" s="128"/>
      <c r="I26" s="75"/>
      <c r="J26" s="75"/>
    </row>
    <row r="27" spans="2:10" ht="78" customHeight="1" x14ac:dyDescent="0.35">
      <c r="B27" s="88"/>
      <c r="C27" s="2" t="s">
        <v>47</v>
      </c>
      <c r="D27" s="1" t="s">
        <v>6</v>
      </c>
      <c r="E27" s="3">
        <v>305</v>
      </c>
      <c r="F27" s="3">
        <v>1</v>
      </c>
      <c r="G27" s="42"/>
      <c r="H27" s="44">
        <f>E27*F27*G27</f>
        <v>0</v>
      </c>
      <c r="I27" s="75"/>
      <c r="J27" s="75"/>
    </row>
    <row r="28" spans="2:10" ht="26" x14ac:dyDescent="0.35">
      <c r="B28" s="88"/>
      <c r="C28" s="11" t="s">
        <v>48</v>
      </c>
      <c r="D28" s="1" t="s">
        <v>6</v>
      </c>
      <c r="E28" s="3">
        <v>380</v>
      </c>
      <c r="F28" s="3">
        <v>1</v>
      </c>
      <c r="G28" s="42"/>
      <c r="H28" s="44">
        <f>E28*F28*G28</f>
        <v>0</v>
      </c>
      <c r="I28" s="75"/>
      <c r="J28" s="75"/>
    </row>
    <row r="29" spans="2:10" ht="65" x14ac:dyDescent="0.35">
      <c r="B29" s="88"/>
      <c r="C29" s="11" t="s">
        <v>8</v>
      </c>
      <c r="D29" s="1" t="s">
        <v>7</v>
      </c>
      <c r="E29" s="3">
        <v>4</v>
      </c>
      <c r="F29" s="3">
        <v>1</v>
      </c>
      <c r="G29" s="42"/>
      <c r="H29" s="44">
        <f>E29*F29*G29</f>
        <v>0</v>
      </c>
      <c r="I29" s="75"/>
      <c r="J29" s="75"/>
    </row>
    <row r="30" spans="2:10" ht="16" customHeight="1" x14ac:dyDescent="0.35">
      <c r="B30" s="88"/>
      <c r="C30" s="89" t="s">
        <v>32</v>
      </c>
      <c r="D30" s="89"/>
      <c r="E30" s="89"/>
      <c r="F30" s="89"/>
      <c r="G30" s="89"/>
      <c r="H30" s="45">
        <f>SUM(H27:H29)</f>
        <v>0</v>
      </c>
      <c r="I30" s="45">
        <f>SUM(I27:I29)</f>
        <v>0</v>
      </c>
      <c r="J30" s="45">
        <f>SUM(J27:J29)</f>
        <v>0</v>
      </c>
    </row>
    <row r="31" spans="2:10" x14ac:dyDescent="0.35">
      <c r="B31" s="88"/>
      <c r="C31" s="128" t="s">
        <v>34</v>
      </c>
      <c r="D31" s="128"/>
      <c r="E31" s="128"/>
      <c r="F31" s="128"/>
      <c r="G31" s="128"/>
      <c r="H31" s="128"/>
      <c r="I31" s="75"/>
      <c r="J31" s="75"/>
    </row>
    <row r="32" spans="2:10" s="4" customFormat="1" ht="22" customHeight="1" x14ac:dyDescent="0.35">
      <c r="B32" s="88"/>
      <c r="C32" s="2" t="s">
        <v>35</v>
      </c>
      <c r="D32" s="1" t="s">
        <v>4</v>
      </c>
      <c r="E32" s="3">
        <v>1</v>
      </c>
      <c r="F32" s="3">
        <v>1</v>
      </c>
      <c r="G32" s="42"/>
      <c r="H32" s="44">
        <f>E32*F32*G32</f>
        <v>0</v>
      </c>
      <c r="I32" s="76"/>
      <c r="J32" s="76"/>
    </row>
    <row r="33" spans="2:10" ht="19" customHeight="1" x14ac:dyDescent="0.35">
      <c r="B33" s="88"/>
      <c r="C33" s="89" t="s">
        <v>9</v>
      </c>
      <c r="D33" s="89"/>
      <c r="E33" s="89"/>
      <c r="F33" s="89"/>
      <c r="G33" s="89"/>
      <c r="H33" s="45">
        <f>SUM(H32)</f>
        <v>0</v>
      </c>
      <c r="I33" s="45">
        <f t="shared" ref="I33:J33" si="0">SUM(I32)</f>
        <v>0</v>
      </c>
      <c r="J33" s="45">
        <f t="shared" si="0"/>
        <v>0</v>
      </c>
    </row>
    <row r="34" spans="2:10" ht="20.149999999999999" customHeight="1" x14ac:dyDescent="0.35">
      <c r="B34" s="113" t="s">
        <v>45</v>
      </c>
      <c r="C34" s="113"/>
      <c r="D34" s="113"/>
      <c r="E34" s="113"/>
      <c r="F34" s="113"/>
      <c r="G34" s="113"/>
      <c r="H34" s="46">
        <f>H20+H25+H30+H33</f>
        <v>0</v>
      </c>
      <c r="I34" s="46">
        <f t="shared" ref="I34:J34" si="1">I20+I25+I30+I33</f>
        <v>0</v>
      </c>
      <c r="J34" s="46">
        <f t="shared" si="1"/>
        <v>0</v>
      </c>
    </row>
    <row r="35" spans="2:10" ht="45.75" customHeight="1" x14ac:dyDescent="0.35">
      <c r="B35" s="125" t="s">
        <v>110</v>
      </c>
      <c r="C35" s="125"/>
      <c r="D35" s="125"/>
      <c r="E35" s="125"/>
      <c r="F35" s="125"/>
      <c r="G35" s="125"/>
      <c r="H35" s="125"/>
      <c r="I35" s="125"/>
      <c r="J35" s="125"/>
    </row>
    <row r="36" spans="2:10" ht="38.15" customHeight="1" x14ac:dyDescent="0.35">
      <c r="B36" s="6" t="s">
        <v>3</v>
      </c>
      <c r="C36" s="6" t="s">
        <v>2</v>
      </c>
      <c r="D36" s="6" t="s">
        <v>1</v>
      </c>
      <c r="E36" s="6" t="s">
        <v>0</v>
      </c>
      <c r="F36" s="6" t="s">
        <v>11</v>
      </c>
      <c r="G36" s="30" t="s">
        <v>74</v>
      </c>
      <c r="H36" s="30" t="s">
        <v>80</v>
      </c>
      <c r="I36" s="30" t="s">
        <v>172</v>
      </c>
      <c r="J36" s="30" t="s">
        <v>173</v>
      </c>
    </row>
    <row r="37" spans="2:10" s="4" customFormat="1" x14ac:dyDescent="0.35">
      <c r="B37" s="114" t="s">
        <v>20</v>
      </c>
      <c r="C37" s="2" t="s">
        <v>26</v>
      </c>
      <c r="D37" s="1" t="s">
        <v>6</v>
      </c>
      <c r="E37" s="1">
        <v>1</v>
      </c>
      <c r="F37" s="1">
        <v>4</v>
      </c>
      <c r="G37" s="42"/>
      <c r="H37" s="44">
        <f t="shared" ref="H37:H42" si="2">+E37*F37*G37</f>
        <v>0</v>
      </c>
      <c r="I37" s="76"/>
      <c r="J37" s="76"/>
    </row>
    <row r="38" spans="2:10" s="4" customFormat="1" x14ac:dyDescent="0.35">
      <c r="B38" s="114"/>
      <c r="C38" s="2" t="s">
        <v>12</v>
      </c>
      <c r="D38" s="1" t="s">
        <v>6</v>
      </c>
      <c r="E38" s="1">
        <v>3</v>
      </c>
      <c r="F38" s="1">
        <v>4</v>
      </c>
      <c r="G38" s="42"/>
      <c r="H38" s="44">
        <f t="shared" si="2"/>
        <v>0</v>
      </c>
      <c r="I38" s="76"/>
      <c r="J38" s="76"/>
    </row>
    <row r="39" spans="2:10" s="4" customFormat="1" ht="26" x14ac:dyDescent="0.35">
      <c r="B39" s="114"/>
      <c r="C39" s="2" t="s">
        <v>27</v>
      </c>
      <c r="D39" s="1" t="s">
        <v>6</v>
      </c>
      <c r="E39" s="1">
        <v>2</v>
      </c>
      <c r="F39" s="1">
        <v>4</v>
      </c>
      <c r="G39" s="42"/>
      <c r="H39" s="44">
        <f t="shared" si="2"/>
        <v>0</v>
      </c>
      <c r="I39" s="76"/>
      <c r="J39" s="76"/>
    </row>
    <row r="40" spans="2:10" s="4" customFormat="1" x14ac:dyDescent="0.35">
      <c r="B40" s="114"/>
      <c r="C40" s="2" t="s">
        <v>25</v>
      </c>
      <c r="D40" s="1" t="s">
        <v>7</v>
      </c>
      <c r="E40" s="1">
        <v>1</v>
      </c>
      <c r="F40" s="1">
        <v>4</v>
      </c>
      <c r="G40" s="42"/>
      <c r="H40" s="44">
        <f t="shared" si="2"/>
        <v>0</v>
      </c>
      <c r="I40" s="76"/>
      <c r="J40" s="76"/>
    </row>
    <row r="41" spans="2:10" s="4" customFormat="1" ht="26" x14ac:dyDescent="0.35">
      <c r="B41" s="114"/>
      <c r="C41" s="2" t="s">
        <v>21</v>
      </c>
      <c r="D41" s="1" t="s">
        <v>7</v>
      </c>
      <c r="E41" s="1">
        <v>2</v>
      </c>
      <c r="F41" s="1">
        <v>4</v>
      </c>
      <c r="G41" s="42"/>
      <c r="H41" s="44">
        <f t="shared" si="2"/>
        <v>0</v>
      </c>
      <c r="I41" s="76"/>
      <c r="J41" s="76"/>
    </row>
    <row r="42" spans="2:10" s="4" customFormat="1" x14ac:dyDescent="0.35">
      <c r="B42" s="114"/>
      <c r="C42" s="2" t="s">
        <v>82</v>
      </c>
      <c r="D42" s="1" t="s">
        <v>7</v>
      </c>
      <c r="E42" s="1">
        <v>1</v>
      </c>
      <c r="F42" s="1">
        <v>4</v>
      </c>
      <c r="G42" s="42"/>
      <c r="H42" s="44">
        <f t="shared" si="2"/>
        <v>0</v>
      </c>
      <c r="I42" s="76"/>
      <c r="J42" s="76"/>
    </row>
    <row r="43" spans="2:10" ht="20.149999999999999" customHeight="1" x14ac:dyDescent="0.35">
      <c r="B43" s="90" t="s">
        <v>44</v>
      </c>
      <c r="C43" s="90"/>
      <c r="D43" s="90"/>
      <c r="E43" s="90"/>
      <c r="F43" s="90"/>
      <c r="G43" s="90"/>
      <c r="H43" s="48">
        <f>SUM(H37:H42)</f>
        <v>0</v>
      </c>
      <c r="I43" s="48">
        <f t="shared" ref="I43:J43" si="3">SUM(I37:I42)</f>
        <v>0</v>
      </c>
      <c r="J43" s="48">
        <f t="shared" si="3"/>
        <v>0</v>
      </c>
    </row>
    <row r="44" spans="2:10" s="4" customFormat="1" ht="30.75" customHeight="1" x14ac:dyDescent="0.35">
      <c r="B44" s="6" t="s">
        <v>3</v>
      </c>
      <c r="C44" s="6" t="s">
        <v>2</v>
      </c>
      <c r="D44" s="6" t="s">
        <v>1</v>
      </c>
      <c r="E44" s="6" t="s">
        <v>0</v>
      </c>
      <c r="F44" s="6" t="s">
        <v>11</v>
      </c>
      <c r="G44" s="30" t="s">
        <v>74</v>
      </c>
      <c r="H44" s="30" t="s">
        <v>80</v>
      </c>
      <c r="I44" s="30" t="s">
        <v>172</v>
      </c>
      <c r="J44" s="30" t="s">
        <v>173</v>
      </c>
    </row>
    <row r="45" spans="2:10" s="4" customFormat="1" ht="20.149999999999999" customHeight="1" x14ac:dyDescent="0.35">
      <c r="B45" s="84" t="s">
        <v>119</v>
      </c>
      <c r="C45" s="116" t="s">
        <v>115</v>
      </c>
      <c r="D45" s="117"/>
      <c r="E45" s="117"/>
      <c r="F45" s="117"/>
      <c r="G45" s="117"/>
      <c r="H45" s="118"/>
      <c r="I45" s="76"/>
      <c r="J45" s="76"/>
    </row>
    <row r="46" spans="2:10" s="4" customFormat="1" ht="45.75" customHeight="1" x14ac:dyDescent="0.35">
      <c r="B46" s="84"/>
      <c r="C46" s="39" t="s">
        <v>17</v>
      </c>
      <c r="D46" s="1" t="s">
        <v>10</v>
      </c>
      <c r="E46" s="28">
        <v>480</v>
      </c>
      <c r="F46" s="1">
        <v>1</v>
      </c>
      <c r="G46" s="42"/>
      <c r="H46" s="44">
        <f>E46*F46*G46</f>
        <v>0</v>
      </c>
      <c r="I46" s="76"/>
      <c r="J46" s="76"/>
    </row>
    <row r="47" spans="2:10" s="4" customFormat="1" ht="79" customHeight="1" x14ac:dyDescent="0.35">
      <c r="B47" s="84"/>
      <c r="C47" s="41" t="s">
        <v>24</v>
      </c>
      <c r="D47" s="1" t="s">
        <v>10</v>
      </c>
      <c r="E47" s="28">
        <v>480</v>
      </c>
      <c r="F47" s="1">
        <v>1</v>
      </c>
      <c r="G47" s="42"/>
      <c r="H47" s="44">
        <f>E47*F47*G47</f>
        <v>0</v>
      </c>
      <c r="I47" s="76"/>
      <c r="J47" s="76"/>
    </row>
    <row r="48" spans="2:10" s="4" customFormat="1" ht="20.149999999999999" customHeight="1" x14ac:dyDescent="0.35">
      <c r="B48" s="115"/>
      <c r="C48" s="93" t="s">
        <v>116</v>
      </c>
      <c r="D48" s="94"/>
      <c r="E48" s="94"/>
      <c r="F48" s="94"/>
      <c r="G48" s="95"/>
      <c r="H48" s="45">
        <f>SUM(H46:H47)</f>
        <v>0</v>
      </c>
      <c r="I48" s="45">
        <f t="shared" ref="I48:J48" si="4">SUM(I46:I47)</f>
        <v>0</v>
      </c>
      <c r="J48" s="45">
        <f t="shared" si="4"/>
        <v>0</v>
      </c>
    </row>
    <row r="49" spans="2:10" s="4" customFormat="1" ht="29.25" customHeight="1" x14ac:dyDescent="0.35">
      <c r="B49" s="6" t="s">
        <v>3</v>
      </c>
      <c r="C49" s="6" t="s">
        <v>2</v>
      </c>
      <c r="D49" s="6" t="s">
        <v>1</v>
      </c>
      <c r="E49" s="6" t="s">
        <v>0</v>
      </c>
      <c r="F49" s="6" t="s">
        <v>11</v>
      </c>
      <c r="G49" s="30" t="s">
        <v>74</v>
      </c>
      <c r="H49" s="30" t="s">
        <v>80</v>
      </c>
      <c r="I49" s="30" t="s">
        <v>172</v>
      </c>
      <c r="J49" s="30" t="s">
        <v>173</v>
      </c>
    </row>
    <row r="50" spans="2:10" s="4" customFormat="1" ht="20.149999999999999" customHeight="1" x14ac:dyDescent="0.35">
      <c r="B50" s="105" t="s">
        <v>81</v>
      </c>
      <c r="C50" s="52" t="s">
        <v>87</v>
      </c>
      <c r="D50" s="10" t="s">
        <v>6</v>
      </c>
      <c r="E50" s="10">
        <v>1</v>
      </c>
      <c r="F50" s="10">
        <v>1</v>
      </c>
      <c r="G50" s="43"/>
      <c r="H50" s="53">
        <f>+E50*F50*G50</f>
        <v>0</v>
      </c>
      <c r="I50" s="76"/>
      <c r="J50" s="76"/>
    </row>
    <row r="51" spans="2:10" s="4" customFormat="1" ht="20.149999999999999" customHeight="1" x14ac:dyDescent="0.35">
      <c r="B51" s="105"/>
      <c r="C51" s="52" t="s">
        <v>88</v>
      </c>
      <c r="D51" s="10" t="s">
        <v>6</v>
      </c>
      <c r="E51" s="10">
        <v>1</v>
      </c>
      <c r="F51" s="10">
        <v>1</v>
      </c>
      <c r="G51" s="43"/>
      <c r="H51" s="53">
        <f t="shared" ref="H51:H53" si="5">+E51*F51*G51</f>
        <v>0</v>
      </c>
      <c r="I51" s="76"/>
      <c r="J51" s="76"/>
    </row>
    <row r="52" spans="2:10" s="4" customFormat="1" ht="20.149999999999999" customHeight="1" x14ac:dyDescent="0.35">
      <c r="B52" s="105"/>
      <c r="C52" s="52" t="s">
        <v>89</v>
      </c>
      <c r="D52" s="10" t="s">
        <v>6</v>
      </c>
      <c r="E52" s="10">
        <v>1</v>
      </c>
      <c r="F52" s="10">
        <v>1</v>
      </c>
      <c r="G52" s="43"/>
      <c r="H52" s="53">
        <f t="shared" si="5"/>
        <v>0</v>
      </c>
      <c r="I52" s="76"/>
      <c r="J52" s="76"/>
    </row>
    <row r="53" spans="2:10" s="4" customFormat="1" ht="20.149999999999999" customHeight="1" x14ac:dyDescent="0.35">
      <c r="B53" s="105"/>
      <c r="C53" s="52" t="s">
        <v>90</v>
      </c>
      <c r="D53" s="10" t="s">
        <v>6</v>
      </c>
      <c r="E53" s="10">
        <v>1</v>
      </c>
      <c r="F53" s="10">
        <v>1</v>
      </c>
      <c r="G53" s="43"/>
      <c r="H53" s="53">
        <f t="shared" si="5"/>
        <v>0</v>
      </c>
      <c r="I53" s="76"/>
      <c r="J53" s="76"/>
    </row>
    <row r="54" spans="2:10" s="4" customFormat="1" ht="20.149999999999999" customHeight="1" x14ac:dyDescent="0.35">
      <c r="B54" s="119" t="s">
        <v>91</v>
      </c>
      <c r="C54" s="120"/>
      <c r="D54" s="120"/>
      <c r="E54" s="120"/>
      <c r="F54" s="120"/>
      <c r="G54" s="121"/>
      <c r="H54" s="60">
        <f>SUM(H50:H53)</f>
        <v>0</v>
      </c>
      <c r="I54" s="76"/>
      <c r="J54" s="76"/>
    </row>
    <row r="55" spans="2:10" s="4" customFormat="1" ht="24.75" customHeight="1" x14ac:dyDescent="0.35">
      <c r="B55" s="6" t="s">
        <v>3</v>
      </c>
      <c r="C55" s="6" t="s">
        <v>2</v>
      </c>
      <c r="D55" s="6" t="s">
        <v>1</v>
      </c>
      <c r="E55" s="6" t="s">
        <v>0</v>
      </c>
      <c r="F55" s="6" t="s">
        <v>11</v>
      </c>
      <c r="G55" s="30" t="s">
        <v>74</v>
      </c>
      <c r="H55" s="30" t="s">
        <v>80</v>
      </c>
      <c r="I55" s="30" t="s">
        <v>172</v>
      </c>
      <c r="J55" s="30" t="s">
        <v>173</v>
      </c>
    </row>
    <row r="56" spans="2:10" s="4" customFormat="1" ht="20.149999999999999" customHeight="1" x14ac:dyDescent="0.35">
      <c r="B56" s="20"/>
      <c r="C56" s="23" t="s">
        <v>112</v>
      </c>
      <c r="D56" s="20"/>
      <c r="E56" s="22"/>
      <c r="F56" s="20"/>
      <c r="G56" s="33"/>
      <c r="H56" s="33"/>
      <c r="I56" s="76"/>
      <c r="J56" s="76"/>
    </row>
    <row r="57" spans="2:10" s="4" customFormat="1" ht="39" x14ac:dyDescent="0.35">
      <c r="B57" s="122" t="s">
        <v>118</v>
      </c>
      <c r="C57" s="11" t="s">
        <v>154</v>
      </c>
      <c r="D57" s="10" t="s">
        <v>6</v>
      </c>
      <c r="E57" s="54">
        <v>120</v>
      </c>
      <c r="F57" s="15">
        <v>4</v>
      </c>
      <c r="G57" s="43"/>
      <c r="H57" s="43">
        <f t="shared" ref="H57:H65" si="6">E57*F57*G57</f>
        <v>0</v>
      </c>
      <c r="I57" s="76"/>
      <c r="J57" s="76"/>
    </row>
    <row r="58" spans="2:10" s="4" customFormat="1" ht="39" x14ac:dyDescent="0.35">
      <c r="B58" s="123"/>
      <c r="C58" s="11" t="s">
        <v>155</v>
      </c>
      <c r="D58" s="10" t="s">
        <v>6</v>
      </c>
      <c r="E58" s="54">
        <v>250</v>
      </c>
      <c r="F58" s="15">
        <v>4</v>
      </c>
      <c r="G58" s="43"/>
      <c r="H58" s="43">
        <f t="shared" si="6"/>
        <v>0</v>
      </c>
      <c r="I58" s="76"/>
      <c r="J58" s="76"/>
    </row>
    <row r="59" spans="2:10" s="4" customFormat="1" ht="39" x14ac:dyDescent="0.35">
      <c r="B59" s="123"/>
      <c r="C59" s="11" t="s">
        <v>156</v>
      </c>
      <c r="D59" s="10" t="s">
        <v>6</v>
      </c>
      <c r="E59" s="54">
        <v>120</v>
      </c>
      <c r="F59" s="15">
        <v>4</v>
      </c>
      <c r="G59" s="43"/>
      <c r="H59" s="43">
        <f t="shared" si="6"/>
        <v>0</v>
      </c>
      <c r="I59" s="76"/>
      <c r="J59" s="76"/>
    </row>
    <row r="60" spans="2:10" s="4" customFormat="1" ht="39" x14ac:dyDescent="0.35">
      <c r="B60" s="123"/>
      <c r="C60" s="11" t="s">
        <v>94</v>
      </c>
      <c r="D60" s="10" t="s">
        <v>6</v>
      </c>
      <c r="E60" s="54">
        <v>250</v>
      </c>
      <c r="F60" s="15">
        <v>4</v>
      </c>
      <c r="G60" s="43"/>
      <c r="H60" s="43">
        <f t="shared" si="6"/>
        <v>0</v>
      </c>
      <c r="I60" s="76"/>
      <c r="J60" s="76"/>
    </row>
    <row r="61" spans="2:10" s="4" customFormat="1" ht="52" x14ac:dyDescent="0.35">
      <c r="B61" s="123"/>
      <c r="C61" s="11" t="s">
        <v>95</v>
      </c>
      <c r="D61" s="10" t="s">
        <v>6</v>
      </c>
      <c r="E61" s="54">
        <v>120</v>
      </c>
      <c r="F61" s="15">
        <v>4</v>
      </c>
      <c r="G61" s="43"/>
      <c r="H61" s="43">
        <f t="shared" si="6"/>
        <v>0</v>
      </c>
      <c r="I61" s="76"/>
      <c r="J61" s="76"/>
    </row>
    <row r="62" spans="2:10" s="4" customFormat="1" ht="52" x14ac:dyDescent="0.35">
      <c r="B62" s="123"/>
      <c r="C62" s="11" t="s">
        <v>96</v>
      </c>
      <c r="D62" s="10" t="s">
        <v>6</v>
      </c>
      <c r="E62" s="54">
        <v>250</v>
      </c>
      <c r="F62" s="15">
        <v>4</v>
      </c>
      <c r="G62" s="43"/>
      <c r="H62" s="43">
        <f t="shared" si="6"/>
        <v>0</v>
      </c>
      <c r="I62" s="76"/>
      <c r="J62" s="76"/>
    </row>
    <row r="63" spans="2:10" s="4" customFormat="1" ht="52" x14ac:dyDescent="0.35">
      <c r="B63" s="123"/>
      <c r="C63" s="11" t="s">
        <v>97</v>
      </c>
      <c r="D63" s="10" t="s">
        <v>6</v>
      </c>
      <c r="E63" s="54">
        <v>120</v>
      </c>
      <c r="F63" s="15">
        <v>4</v>
      </c>
      <c r="G63" s="43"/>
      <c r="H63" s="43">
        <f t="shared" si="6"/>
        <v>0</v>
      </c>
      <c r="I63" s="76"/>
      <c r="J63" s="76"/>
    </row>
    <row r="64" spans="2:10" s="4" customFormat="1" ht="39" x14ac:dyDescent="0.35">
      <c r="B64" s="123"/>
      <c r="C64" s="11" t="s">
        <v>98</v>
      </c>
      <c r="D64" s="10" t="s">
        <v>6</v>
      </c>
      <c r="E64" s="54">
        <v>250</v>
      </c>
      <c r="F64" s="15">
        <v>4</v>
      </c>
      <c r="G64" s="43"/>
      <c r="H64" s="43">
        <f>E64*F64*G64</f>
        <v>0</v>
      </c>
      <c r="I64" s="76"/>
      <c r="J64" s="76"/>
    </row>
    <row r="65" spans="2:10" s="4" customFormat="1" ht="91" x14ac:dyDescent="0.35">
      <c r="B65" s="124"/>
      <c r="C65" s="12" t="s">
        <v>113</v>
      </c>
      <c r="D65" s="1" t="s">
        <v>4</v>
      </c>
      <c r="E65" s="1">
        <v>1</v>
      </c>
      <c r="F65" s="1">
        <v>1</v>
      </c>
      <c r="G65" s="42"/>
      <c r="H65" s="44">
        <f t="shared" si="6"/>
        <v>0</v>
      </c>
      <c r="I65" s="76"/>
      <c r="J65" s="76"/>
    </row>
    <row r="66" spans="2:10" s="4" customFormat="1" ht="20.149999999999999" customHeight="1" x14ac:dyDescent="0.35">
      <c r="B66" s="89" t="s">
        <v>114</v>
      </c>
      <c r="C66" s="89"/>
      <c r="D66" s="89"/>
      <c r="E66" s="89"/>
      <c r="F66" s="89"/>
      <c r="G66" s="89"/>
      <c r="H66" s="51">
        <f>SUM(H57:H65)</f>
        <v>0</v>
      </c>
      <c r="I66" s="51">
        <f t="shared" ref="I66:J66" si="7">SUM(I57:I65)</f>
        <v>0</v>
      </c>
      <c r="J66" s="51">
        <f t="shared" si="7"/>
        <v>0</v>
      </c>
    </row>
    <row r="67" spans="2:10" s="4" customFormat="1" ht="27.75" customHeight="1" x14ac:dyDescent="0.35">
      <c r="B67" s="80" t="s">
        <v>111</v>
      </c>
      <c r="C67" s="81"/>
      <c r="D67" s="81"/>
      <c r="E67" s="81"/>
      <c r="F67" s="81"/>
      <c r="G67" s="82"/>
      <c r="H67" s="46">
        <f>+H43+H48+H54+H66</f>
        <v>0</v>
      </c>
      <c r="I67" s="46">
        <f t="shared" ref="I67:J67" si="8">+I43+I48+I54+I66</f>
        <v>0</v>
      </c>
      <c r="J67" s="46">
        <f t="shared" si="8"/>
        <v>0</v>
      </c>
    </row>
    <row r="68" spans="2:10" s="4" customFormat="1" ht="39" customHeight="1" x14ac:dyDescent="0.35">
      <c r="B68" s="126" t="s">
        <v>117</v>
      </c>
      <c r="C68" s="127"/>
      <c r="D68" s="127"/>
      <c r="E68" s="127"/>
      <c r="F68" s="127"/>
      <c r="G68" s="127"/>
      <c r="H68" s="127"/>
      <c r="I68" s="127"/>
      <c r="J68" s="127"/>
    </row>
    <row r="69" spans="2:10" s="4" customFormat="1" ht="36" customHeight="1" x14ac:dyDescent="0.35">
      <c r="B69" s="6" t="s">
        <v>3</v>
      </c>
      <c r="C69" s="6" t="s">
        <v>2</v>
      </c>
      <c r="D69" s="6" t="s">
        <v>1</v>
      </c>
      <c r="E69" s="6" t="s">
        <v>0</v>
      </c>
      <c r="F69" s="6" t="s">
        <v>11</v>
      </c>
      <c r="G69" s="30" t="s">
        <v>74</v>
      </c>
      <c r="H69" s="30" t="s">
        <v>80</v>
      </c>
      <c r="I69" s="30" t="s">
        <v>172</v>
      </c>
      <c r="J69" s="30" t="s">
        <v>173</v>
      </c>
    </row>
    <row r="70" spans="2:10" s="4" customFormat="1" ht="20.149999999999999" customHeight="1" x14ac:dyDescent="0.35">
      <c r="B70" s="105" t="s">
        <v>120</v>
      </c>
      <c r="C70" s="19" t="s">
        <v>15</v>
      </c>
      <c r="D70" s="18"/>
      <c r="E70" s="18"/>
      <c r="F70" s="18"/>
      <c r="G70" s="32"/>
      <c r="H70" s="32"/>
      <c r="I70" s="76"/>
      <c r="J70" s="76"/>
    </row>
    <row r="71" spans="2:10" s="4" customFormat="1" ht="26.25" customHeight="1" x14ac:dyDescent="0.35">
      <c r="B71" s="105"/>
      <c r="C71" s="2" t="s">
        <v>13</v>
      </c>
      <c r="D71" s="1" t="s">
        <v>6</v>
      </c>
      <c r="E71" s="1">
        <v>15</v>
      </c>
      <c r="F71" s="1">
        <v>4</v>
      </c>
      <c r="G71" s="42"/>
      <c r="H71" s="44">
        <f t="shared" ref="H71:H77" si="9">E71*F71*G71</f>
        <v>0</v>
      </c>
      <c r="I71" s="76"/>
      <c r="J71" s="76"/>
    </row>
    <row r="72" spans="2:10" s="4" customFormat="1" ht="22.5" customHeight="1" x14ac:dyDescent="0.35">
      <c r="B72" s="105"/>
      <c r="C72" s="2" t="s">
        <v>14</v>
      </c>
      <c r="D72" s="1" t="s">
        <v>6</v>
      </c>
      <c r="E72" s="1">
        <v>15</v>
      </c>
      <c r="F72" s="1">
        <v>4</v>
      </c>
      <c r="G72" s="42"/>
      <c r="H72" s="44">
        <f t="shared" si="9"/>
        <v>0</v>
      </c>
      <c r="I72" s="76"/>
      <c r="J72" s="76"/>
    </row>
    <row r="73" spans="2:10" s="4" customFormat="1" ht="22.5" customHeight="1" x14ac:dyDescent="0.35">
      <c r="B73" s="105"/>
      <c r="C73" s="2" t="s">
        <v>23</v>
      </c>
      <c r="D73" s="1" t="s">
        <v>6</v>
      </c>
      <c r="E73" s="1">
        <v>20</v>
      </c>
      <c r="F73" s="1">
        <v>3</v>
      </c>
      <c r="G73" s="42"/>
      <c r="H73" s="44">
        <f t="shared" si="9"/>
        <v>0</v>
      </c>
      <c r="I73" s="76"/>
      <c r="J73" s="76"/>
    </row>
    <row r="74" spans="2:10" s="4" customFormat="1" ht="20.149999999999999" customHeight="1" x14ac:dyDescent="0.35">
      <c r="B74" s="105"/>
      <c r="C74" s="2" t="s">
        <v>18</v>
      </c>
      <c r="D74" s="1" t="s">
        <v>6</v>
      </c>
      <c r="E74" s="1">
        <v>20</v>
      </c>
      <c r="F74" s="1">
        <v>3</v>
      </c>
      <c r="G74" s="42"/>
      <c r="H74" s="44">
        <f t="shared" si="9"/>
        <v>0</v>
      </c>
      <c r="I74" s="76"/>
      <c r="J74" s="76"/>
    </row>
    <row r="75" spans="2:10" s="4" customFormat="1" ht="25.5" customHeight="1" x14ac:dyDescent="0.35">
      <c r="B75" s="105"/>
      <c r="C75" s="11" t="s">
        <v>49</v>
      </c>
      <c r="D75" s="1" t="s">
        <v>6</v>
      </c>
      <c r="E75" s="1">
        <v>300</v>
      </c>
      <c r="F75" s="1">
        <v>1</v>
      </c>
      <c r="G75" s="42"/>
      <c r="H75" s="44">
        <f t="shared" si="9"/>
        <v>0</v>
      </c>
      <c r="I75" s="76"/>
      <c r="J75" s="76"/>
    </row>
    <row r="76" spans="2:10" ht="23.25" customHeight="1" x14ac:dyDescent="0.35">
      <c r="B76" s="105"/>
      <c r="C76" s="11" t="s">
        <v>50</v>
      </c>
      <c r="D76" s="1" t="s">
        <v>6</v>
      </c>
      <c r="E76" s="1">
        <v>20</v>
      </c>
      <c r="F76" s="1">
        <v>1</v>
      </c>
      <c r="G76" s="42"/>
      <c r="H76" s="44">
        <f t="shared" si="9"/>
        <v>0</v>
      </c>
      <c r="I76" s="75"/>
      <c r="J76" s="75"/>
    </row>
    <row r="77" spans="2:10" ht="25.5" customHeight="1" x14ac:dyDescent="0.35">
      <c r="B77" s="105"/>
      <c r="C77" s="2" t="s">
        <v>19</v>
      </c>
      <c r="D77" s="1" t="s">
        <v>6</v>
      </c>
      <c r="E77" s="1">
        <v>200</v>
      </c>
      <c r="F77" s="1">
        <v>3</v>
      </c>
      <c r="G77" s="42"/>
      <c r="H77" s="44">
        <f t="shared" si="9"/>
        <v>0</v>
      </c>
      <c r="I77" s="75"/>
      <c r="J77" s="75"/>
    </row>
    <row r="78" spans="2:10" ht="27.75" customHeight="1" x14ac:dyDescent="0.35">
      <c r="B78" s="105"/>
      <c r="C78" s="93" t="s">
        <v>33</v>
      </c>
      <c r="D78" s="94"/>
      <c r="E78" s="94"/>
      <c r="F78" s="94"/>
      <c r="G78" s="95"/>
      <c r="H78" s="45">
        <f>SUM(H71:H77)</f>
        <v>0</v>
      </c>
      <c r="I78" s="45">
        <f t="shared" ref="I78:J78" si="10">SUM(I71:I77)</f>
        <v>0</v>
      </c>
      <c r="J78" s="45">
        <f t="shared" si="10"/>
        <v>0</v>
      </c>
    </row>
    <row r="79" spans="2:10" ht="26" x14ac:dyDescent="0.35">
      <c r="B79" s="6" t="s">
        <v>3</v>
      </c>
      <c r="C79" s="6" t="s">
        <v>2</v>
      </c>
      <c r="D79" s="6" t="s">
        <v>1</v>
      </c>
      <c r="E79" s="6" t="s">
        <v>0</v>
      </c>
      <c r="F79" s="6" t="s">
        <v>11</v>
      </c>
      <c r="G79" s="30" t="s">
        <v>74</v>
      </c>
      <c r="H79" s="30" t="s">
        <v>80</v>
      </c>
      <c r="I79" s="30" t="s">
        <v>172</v>
      </c>
      <c r="J79" s="30" t="s">
        <v>173</v>
      </c>
    </row>
    <row r="80" spans="2:10" s="4" customFormat="1" x14ac:dyDescent="0.35">
      <c r="B80" s="20"/>
      <c r="C80" s="106" t="s">
        <v>122</v>
      </c>
      <c r="D80" s="107"/>
      <c r="E80" s="107"/>
      <c r="F80" s="107"/>
      <c r="G80" s="107"/>
      <c r="H80" s="108"/>
      <c r="I80" s="76"/>
      <c r="J80" s="76"/>
    </row>
    <row r="81" spans="2:10" ht="66" customHeight="1" x14ac:dyDescent="0.35">
      <c r="B81" s="109" t="s">
        <v>54</v>
      </c>
      <c r="C81" s="11" t="s">
        <v>134</v>
      </c>
      <c r="D81" s="10" t="s">
        <v>6</v>
      </c>
      <c r="E81" s="54">
        <v>220</v>
      </c>
      <c r="F81" s="15">
        <v>1</v>
      </c>
      <c r="G81" s="43"/>
      <c r="H81" s="43">
        <f t="shared" ref="H81:H88" si="11">E81*F81*G81</f>
        <v>0</v>
      </c>
      <c r="I81" s="75"/>
      <c r="J81" s="75"/>
    </row>
    <row r="82" spans="2:10" ht="52" x14ac:dyDescent="0.35">
      <c r="B82" s="109"/>
      <c r="C82" s="11" t="s">
        <v>135</v>
      </c>
      <c r="D82" s="10" t="s">
        <v>6</v>
      </c>
      <c r="E82" s="54">
        <v>306</v>
      </c>
      <c r="F82" s="15">
        <v>1</v>
      </c>
      <c r="G82" s="43"/>
      <c r="H82" s="43">
        <f t="shared" si="11"/>
        <v>0</v>
      </c>
      <c r="I82" s="75"/>
      <c r="J82" s="75"/>
    </row>
    <row r="83" spans="2:10" ht="52" x14ac:dyDescent="0.35">
      <c r="B83" s="109"/>
      <c r="C83" s="2" t="s">
        <v>76</v>
      </c>
      <c r="D83" s="1" t="s">
        <v>6</v>
      </c>
      <c r="E83" s="21">
        <v>220</v>
      </c>
      <c r="F83" s="3">
        <v>1</v>
      </c>
      <c r="G83" s="43"/>
      <c r="H83" s="44">
        <f t="shared" si="11"/>
        <v>0</v>
      </c>
      <c r="I83" s="75"/>
      <c r="J83" s="75"/>
    </row>
    <row r="84" spans="2:10" ht="39" x14ac:dyDescent="0.35">
      <c r="B84" s="109"/>
      <c r="C84" s="2" t="s">
        <v>77</v>
      </c>
      <c r="D84" s="1" t="s">
        <v>6</v>
      </c>
      <c r="E84" s="21">
        <v>300</v>
      </c>
      <c r="F84" s="3">
        <v>1</v>
      </c>
      <c r="G84" s="43"/>
      <c r="H84" s="44">
        <f t="shared" si="11"/>
        <v>0</v>
      </c>
      <c r="I84" s="75"/>
      <c r="J84" s="75"/>
    </row>
    <row r="85" spans="2:10" ht="65" x14ac:dyDescent="0.35">
      <c r="B85" s="109"/>
      <c r="C85" s="11" t="s">
        <v>136</v>
      </c>
      <c r="D85" s="10" t="s">
        <v>6</v>
      </c>
      <c r="E85" s="21">
        <v>220</v>
      </c>
      <c r="F85" s="3">
        <v>1</v>
      </c>
      <c r="G85" s="43"/>
      <c r="H85" s="44">
        <f t="shared" si="11"/>
        <v>0</v>
      </c>
      <c r="I85" s="75"/>
      <c r="J85" s="75"/>
    </row>
    <row r="86" spans="2:10" ht="52" x14ac:dyDescent="0.35">
      <c r="B86" s="109"/>
      <c r="C86" s="11" t="s">
        <v>137</v>
      </c>
      <c r="D86" s="10" t="s">
        <v>6</v>
      </c>
      <c r="E86" s="21">
        <v>300</v>
      </c>
      <c r="F86" s="3">
        <v>1</v>
      </c>
      <c r="G86" s="43"/>
      <c r="H86" s="44">
        <f t="shared" si="11"/>
        <v>0</v>
      </c>
      <c r="I86" s="75"/>
      <c r="J86" s="75"/>
    </row>
    <row r="87" spans="2:10" ht="66" customHeight="1" x14ac:dyDescent="0.35">
      <c r="B87" s="109"/>
      <c r="C87" s="11" t="s">
        <v>138</v>
      </c>
      <c r="D87" s="10" t="s">
        <v>6</v>
      </c>
      <c r="E87" s="21">
        <v>440</v>
      </c>
      <c r="F87" s="3">
        <v>1</v>
      </c>
      <c r="G87" s="43"/>
      <c r="H87" s="44">
        <f t="shared" si="11"/>
        <v>0</v>
      </c>
      <c r="I87" s="75"/>
      <c r="J87" s="75"/>
    </row>
    <row r="88" spans="2:10" ht="39" x14ac:dyDescent="0.35">
      <c r="B88" s="109"/>
      <c r="C88" s="11" t="s">
        <v>139</v>
      </c>
      <c r="D88" s="10" t="s">
        <v>6</v>
      </c>
      <c r="E88" s="21">
        <v>500</v>
      </c>
      <c r="F88" s="3">
        <v>1</v>
      </c>
      <c r="G88" s="43"/>
      <c r="H88" s="44">
        <f t="shared" si="11"/>
        <v>0</v>
      </c>
      <c r="I88" s="75"/>
      <c r="J88" s="75"/>
    </row>
    <row r="89" spans="2:10" x14ac:dyDescent="0.35">
      <c r="B89" s="109"/>
      <c r="C89" s="93" t="s">
        <v>123</v>
      </c>
      <c r="D89" s="94"/>
      <c r="E89" s="94"/>
      <c r="F89" s="94"/>
      <c r="G89" s="95"/>
      <c r="H89" s="45">
        <f>SUM(H81:H88)</f>
        <v>0</v>
      </c>
      <c r="I89" s="45">
        <f t="shared" ref="I89:J89" si="12">SUM(I81:I88)</f>
        <v>0</v>
      </c>
      <c r="J89" s="45">
        <f t="shared" si="12"/>
        <v>0</v>
      </c>
    </row>
    <row r="90" spans="2:10" x14ac:dyDescent="0.35">
      <c r="B90" s="109"/>
      <c r="C90" s="106" t="s">
        <v>121</v>
      </c>
      <c r="D90" s="107"/>
      <c r="E90" s="107"/>
      <c r="F90" s="107"/>
      <c r="G90" s="107"/>
      <c r="H90" s="108"/>
      <c r="I90" s="75"/>
      <c r="J90" s="75"/>
    </row>
    <row r="91" spans="2:10" ht="98.25" customHeight="1" x14ac:dyDescent="0.35">
      <c r="B91" s="109"/>
      <c r="C91" s="2" t="s">
        <v>140</v>
      </c>
      <c r="D91" s="1" t="s">
        <v>6</v>
      </c>
      <c r="E91" s="21">
        <v>220</v>
      </c>
      <c r="F91" s="3">
        <v>1</v>
      </c>
      <c r="G91" s="43"/>
      <c r="H91" s="44">
        <f t="shared" ref="H91:H96" si="13">E91*F91*G91</f>
        <v>0</v>
      </c>
      <c r="I91" s="75"/>
      <c r="J91" s="75"/>
    </row>
    <row r="92" spans="2:10" ht="78.75" customHeight="1" x14ac:dyDescent="0.35">
      <c r="B92" s="109"/>
      <c r="C92" s="2" t="s">
        <v>141</v>
      </c>
      <c r="D92" s="1" t="s">
        <v>6</v>
      </c>
      <c r="E92" s="21">
        <v>300</v>
      </c>
      <c r="F92" s="3">
        <v>1</v>
      </c>
      <c r="G92" s="43"/>
      <c r="H92" s="44">
        <f t="shared" si="13"/>
        <v>0</v>
      </c>
      <c r="I92" s="75"/>
      <c r="J92" s="75"/>
    </row>
    <row r="93" spans="2:10" ht="66" customHeight="1" x14ac:dyDescent="0.35">
      <c r="B93" s="109"/>
      <c r="C93" s="2" t="s">
        <v>142</v>
      </c>
      <c r="D93" s="1" t="s">
        <v>6</v>
      </c>
      <c r="E93" s="21">
        <v>440</v>
      </c>
      <c r="F93" s="3">
        <v>1</v>
      </c>
      <c r="G93" s="43"/>
      <c r="H93" s="44">
        <f t="shared" si="13"/>
        <v>0</v>
      </c>
      <c r="I93" s="75"/>
      <c r="J93" s="75"/>
    </row>
    <row r="94" spans="2:10" ht="52" x14ac:dyDescent="0.35">
      <c r="B94" s="109"/>
      <c r="C94" s="2" t="s">
        <v>143</v>
      </c>
      <c r="D94" s="1" t="s">
        <v>6</v>
      </c>
      <c r="E94" s="21">
        <v>500</v>
      </c>
      <c r="F94" s="3">
        <v>1</v>
      </c>
      <c r="G94" s="43"/>
      <c r="H94" s="44">
        <f t="shared" si="13"/>
        <v>0</v>
      </c>
      <c r="I94" s="75"/>
      <c r="J94" s="75"/>
    </row>
    <row r="95" spans="2:10" ht="78.75" customHeight="1" x14ac:dyDescent="0.35">
      <c r="B95" s="109"/>
      <c r="C95" s="2" t="s">
        <v>144</v>
      </c>
      <c r="D95" s="1" t="s">
        <v>6</v>
      </c>
      <c r="E95" s="21">
        <v>440</v>
      </c>
      <c r="F95" s="3">
        <v>1</v>
      </c>
      <c r="G95" s="43"/>
      <c r="H95" s="44">
        <f t="shared" si="13"/>
        <v>0</v>
      </c>
      <c r="I95" s="75"/>
      <c r="J95" s="75"/>
    </row>
    <row r="96" spans="2:10" ht="74.25" customHeight="1" x14ac:dyDescent="0.35">
      <c r="B96" s="109"/>
      <c r="C96" s="2" t="s">
        <v>145</v>
      </c>
      <c r="D96" s="1" t="s">
        <v>6</v>
      </c>
      <c r="E96" s="21">
        <v>500</v>
      </c>
      <c r="F96" s="3">
        <v>1</v>
      </c>
      <c r="G96" s="43"/>
      <c r="H96" s="44">
        <f t="shared" si="13"/>
        <v>0</v>
      </c>
      <c r="I96" s="75"/>
      <c r="J96" s="75"/>
    </row>
    <row r="97" spans="2:10" x14ac:dyDescent="0.35">
      <c r="B97" s="109"/>
      <c r="C97" s="93" t="s">
        <v>124</v>
      </c>
      <c r="D97" s="94"/>
      <c r="E97" s="94"/>
      <c r="F97" s="94"/>
      <c r="G97" s="95"/>
      <c r="H97" s="45">
        <f>SUM(H90:H96)</f>
        <v>0</v>
      </c>
      <c r="I97" s="45">
        <f t="shared" ref="I97:J97" si="14">SUM(I90:I96)</f>
        <v>0</v>
      </c>
      <c r="J97" s="45">
        <f t="shared" si="14"/>
        <v>0</v>
      </c>
    </row>
    <row r="98" spans="2:10" ht="17.25" customHeight="1" x14ac:dyDescent="0.35">
      <c r="B98" s="109"/>
      <c r="C98" s="110" t="s">
        <v>16</v>
      </c>
      <c r="D98" s="111"/>
      <c r="E98" s="111"/>
      <c r="F98" s="111"/>
      <c r="G98" s="111"/>
      <c r="H98" s="112"/>
      <c r="I98" s="75"/>
      <c r="J98" s="75"/>
    </row>
    <row r="99" spans="2:10" ht="39" x14ac:dyDescent="0.35">
      <c r="B99" s="109"/>
      <c r="C99" s="39" t="s">
        <v>17</v>
      </c>
      <c r="D99" s="1" t="s">
        <v>10</v>
      </c>
      <c r="E99" s="28">
        <v>220</v>
      </c>
      <c r="F99" s="1">
        <v>1</v>
      </c>
      <c r="G99" s="42"/>
      <c r="H99" s="44">
        <f>E99*F99*G99</f>
        <v>0</v>
      </c>
      <c r="I99" s="75"/>
      <c r="J99" s="75"/>
    </row>
    <row r="100" spans="2:10" ht="79.5" customHeight="1" x14ac:dyDescent="0.35">
      <c r="B100" s="109"/>
      <c r="C100" s="41" t="s">
        <v>24</v>
      </c>
      <c r="D100" s="1" t="s">
        <v>10</v>
      </c>
      <c r="E100" s="28">
        <v>220</v>
      </c>
      <c r="F100" s="1">
        <v>1</v>
      </c>
      <c r="G100" s="42"/>
      <c r="H100" s="44">
        <f>E100*F100*G100</f>
        <v>0</v>
      </c>
      <c r="I100" s="75"/>
      <c r="J100" s="75"/>
    </row>
    <row r="101" spans="2:10" ht="66.75" customHeight="1" x14ac:dyDescent="0.35">
      <c r="B101" s="109"/>
      <c r="C101" s="39" t="s">
        <v>22</v>
      </c>
      <c r="D101" s="1" t="s">
        <v>10</v>
      </c>
      <c r="E101" s="28">
        <v>220</v>
      </c>
      <c r="F101" s="1">
        <v>1</v>
      </c>
      <c r="G101" s="42"/>
      <c r="H101" s="44">
        <f>E101*F101*G101</f>
        <v>0</v>
      </c>
      <c r="I101" s="75"/>
      <c r="J101" s="75"/>
    </row>
    <row r="102" spans="2:10" x14ac:dyDescent="0.35">
      <c r="B102" s="109"/>
      <c r="C102" s="93" t="s">
        <v>42</v>
      </c>
      <c r="D102" s="94"/>
      <c r="E102" s="94"/>
      <c r="F102" s="94"/>
      <c r="G102" s="95"/>
      <c r="H102" s="45">
        <f>SUM(H99:H101)</f>
        <v>0</v>
      </c>
      <c r="I102" s="45">
        <f t="shared" ref="I102:J102" si="15">SUM(I99:I101)</f>
        <v>0</v>
      </c>
      <c r="J102" s="45">
        <f t="shared" si="15"/>
        <v>0</v>
      </c>
    </row>
    <row r="103" spans="2:10" ht="23.15" customHeight="1" x14ac:dyDescent="0.35">
      <c r="B103" s="80" t="s">
        <v>125</v>
      </c>
      <c r="C103" s="81"/>
      <c r="D103" s="81"/>
      <c r="E103" s="81"/>
      <c r="F103" s="81"/>
      <c r="G103" s="82"/>
      <c r="H103" s="61">
        <f>+H78+H89+H97+H102</f>
        <v>0</v>
      </c>
      <c r="I103" s="61">
        <f t="shared" ref="I103:J103" si="16">+I78+I89+I97+I102</f>
        <v>0</v>
      </c>
      <c r="J103" s="61">
        <f t="shared" si="16"/>
        <v>0</v>
      </c>
    </row>
    <row r="104" spans="2:10" ht="25" customHeight="1" x14ac:dyDescent="0.35">
      <c r="B104" s="96" t="s">
        <v>58</v>
      </c>
      <c r="C104" s="97"/>
      <c r="D104" s="97"/>
      <c r="E104" s="97"/>
      <c r="F104" s="97"/>
      <c r="G104" s="98"/>
      <c r="H104" s="48">
        <f>+H34+H67+H103</f>
        <v>0</v>
      </c>
      <c r="I104" s="48">
        <f t="shared" ref="I104:J104" si="17">+I34+I67+I103</f>
        <v>0</v>
      </c>
      <c r="J104" s="48">
        <f t="shared" si="17"/>
        <v>0</v>
      </c>
    </row>
    <row r="105" spans="2:10" ht="25" customHeight="1" x14ac:dyDescent="0.35">
      <c r="B105" s="101" t="s">
        <v>67</v>
      </c>
      <c r="C105" s="102"/>
      <c r="D105" s="102"/>
      <c r="E105" s="102"/>
      <c r="F105" s="102"/>
      <c r="G105" s="102"/>
      <c r="H105" s="102"/>
      <c r="I105" s="102"/>
      <c r="J105" s="102"/>
    </row>
    <row r="106" spans="2:10" s="4" customFormat="1" ht="25" customHeight="1" x14ac:dyDescent="0.35">
      <c r="B106" s="103" t="s">
        <v>126</v>
      </c>
      <c r="C106" s="104"/>
      <c r="D106" s="104"/>
      <c r="E106" s="104"/>
      <c r="F106" s="104"/>
      <c r="G106" s="104"/>
      <c r="H106" s="104"/>
      <c r="I106" s="104"/>
      <c r="J106" s="104"/>
    </row>
    <row r="107" spans="2:10" s="4" customFormat="1" ht="39.65" customHeight="1" x14ac:dyDescent="0.35">
      <c r="B107" s="6" t="s">
        <v>3</v>
      </c>
      <c r="C107" s="6" t="s">
        <v>2</v>
      </c>
      <c r="D107" s="6" t="s">
        <v>1</v>
      </c>
      <c r="E107" s="6" t="s">
        <v>0</v>
      </c>
      <c r="F107" s="6" t="s">
        <v>11</v>
      </c>
      <c r="G107" s="30" t="s">
        <v>74</v>
      </c>
      <c r="H107" s="30" t="s">
        <v>80</v>
      </c>
      <c r="I107" s="30" t="s">
        <v>172</v>
      </c>
      <c r="J107" s="30" t="s">
        <v>173</v>
      </c>
    </row>
    <row r="108" spans="2:10" ht="52" x14ac:dyDescent="0.35">
      <c r="B108" s="83" t="s">
        <v>70</v>
      </c>
      <c r="C108" s="2" t="s">
        <v>78</v>
      </c>
      <c r="D108" s="1" t="s">
        <v>6</v>
      </c>
      <c r="E108" s="3">
        <v>200</v>
      </c>
      <c r="F108" s="3">
        <v>1</v>
      </c>
      <c r="G108" s="44"/>
      <c r="H108" s="50">
        <f>E108*F108*G108</f>
        <v>0</v>
      </c>
      <c r="I108" s="75"/>
      <c r="J108" s="75"/>
    </row>
    <row r="109" spans="2:10" ht="39" x14ac:dyDescent="0.35">
      <c r="B109" s="84"/>
      <c r="C109" s="2" t="s">
        <v>79</v>
      </c>
      <c r="D109" s="1" t="s">
        <v>6</v>
      </c>
      <c r="E109" s="3">
        <v>100</v>
      </c>
      <c r="F109" s="3">
        <v>1</v>
      </c>
      <c r="G109" s="44"/>
      <c r="H109" s="50">
        <f>E109*F109*G109</f>
        <v>0</v>
      </c>
      <c r="I109" s="75"/>
      <c r="J109" s="75"/>
    </row>
    <row r="110" spans="2:10" s="4" customFormat="1" ht="39" x14ac:dyDescent="0.35">
      <c r="B110" s="84"/>
      <c r="C110" s="40" t="s">
        <v>99</v>
      </c>
      <c r="D110" s="24" t="s">
        <v>6</v>
      </c>
      <c r="E110" s="25">
        <v>6</v>
      </c>
      <c r="F110" s="26">
        <v>1</v>
      </c>
      <c r="G110" s="42"/>
      <c r="H110" s="50">
        <f>E110*F110*G110</f>
        <v>0</v>
      </c>
      <c r="I110" s="76"/>
      <c r="J110" s="76"/>
    </row>
    <row r="111" spans="2:10" s="4" customFormat="1" ht="26" x14ac:dyDescent="0.35">
      <c r="B111" s="84"/>
      <c r="C111" s="16" t="s">
        <v>71</v>
      </c>
      <c r="D111" s="17" t="s">
        <v>72</v>
      </c>
      <c r="E111" s="25">
        <v>50</v>
      </c>
      <c r="F111" s="26">
        <v>1</v>
      </c>
      <c r="G111" s="42"/>
      <c r="H111" s="50">
        <f>E111*F111*G111</f>
        <v>0</v>
      </c>
      <c r="I111" s="76"/>
      <c r="J111" s="76"/>
    </row>
    <row r="112" spans="2:10" s="4" customFormat="1" ht="65" x14ac:dyDescent="0.35">
      <c r="B112" s="84"/>
      <c r="C112" s="27" t="s">
        <v>151</v>
      </c>
      <c r="D112" s="28" t="s">
        <v>6</v>
      </c>
      <c r="E112" s="29">
        <v>1</v>
      </c>
      <c r="F112" s="29">
        <v>1</v>
      </c>
      <c r="G112" s="42"/>
      <c r="H112" s="50">
        <f>E112*F112*G112</f>
        <v>0</v>
      </c>
      <c r="I112" s="76"/>
      <c r="J112" s="76"/>
    </row>
    <row r="113" spans="2:10" s="4" customFormat="1" ht="25" customHeight="1" x14ac:dyDescent="0.35">
      <c r="B113" s="93" t="s">
        <v>43</v>
      </c>
      <c r="C113" s="94"/>
      <c r="D113" s="94"/>
      <c r="E113" s="94"/>
      <c r="F113" s="94"/>
      <c r="G113" s="95"/>
      <c r="H113" s="45">
        <f>SUM(H108:H112)</f>
        <v>0</v>
      </c>
      <c r="I113" s="45">
        <f t="shared" ref="I113:J113" si="18">SUM(I108:I112)</f>
        <v>0</v>
      </c>
      <c r="J113" s="45">
        <f t="shared" si="18"/>
        <v>0</v>
      </c>
    </row>
    <row r="114" spans="2:10" ht="39" customHeight="1" x14ac:dyDescent="0.35">
      <c r="B114" s="92" t="s">
        <v>127</v>
      </c>
      <c r="C114" s="92"/>
      <c r="D114" s="92"/>
      <c r="E114" s="92"/>
      <c r="F114" s="92"/>
      <c r="G114" s="92"/>
      <c r="H114" s="92"/>
      <c r="I114" s="92"/>
      <c r="J114" s="92"/>
    </row>
    <row r="115" spans="2:10" ht="38.5" customHeight="1" x14ac:dyDescent="0.35">
      <c r="B115" s="6" t="s">
        <v>3</v>
      </c>
      <c r="C115" s="6" t="s">
        <v>2</v>
      </c>
      <c r="D115" s="6" t="s">
        <v>1</v>
      </c>
      <c r="E115" s="6" t="s">
        <v>0</v>
      </c>
      <c r="F115" s="6" t="s">
        <v>11</v>
      </c>
      <c r="G115" s="30" t="s">
        <v>74</v>
      </c>
      <c r="H115" s="30" t="s">
        <v>80</v>
      </c>
      <c r="I115" s="30" t="s">
        <v>172</v>
      </c>
      <c r="J115" s="30" t="s">
        <v>173</v>
      </c>
    </row>
    <row r="116" spans="2:10" ht="65" x14ac:dyDescent="0.35">
      <c r="B116" s="84"/>
      <c r="C116" s="2" t="s">
        <v>63</v>
      </c>
      <c r="D116" s="1" t="s">
        <v>64</v>
      </c>
      <c r="E116" s="1">
        <v>4</v>
      </c>
      <c r="F116" s="1">
        <v>1</v>
      </c>
      <c r="G116" s="44"/>
      <c r="H116" s="49">
        <f t="shared" ref="H116:H122" si="19">E116*F116*G116</f>
        <v>0</v>
      </c>
      <c r="I116" s="75"/>
      <c r="J116" s="75"/>
    </row>
    <row r="117" spans="2:10" ht="52" x14ac:dyDescent="0.35">
      <c r="B117" s="84"/>
      <c r="C117" s="2" t="s">
        <v>158</v>
      </c>
      <c r="D117" s="1" t="s">
        <v>64</v>
      </c>
      <c r="E117" s="1">
        <v>3</v>
      </c>
      <c r="F117" s="1">
        <v>1</v>
      </c>
      <c r="G117" s="44"/>
      <c r="H117" s="49">
        <f t="shared" si="19"/>
        <v>0</v>
      </c>
      <c r="I117" s="75"/>
      <c r="J117" s="75"/>
    </row>
    <row r="118" spans="2:10" ht="65" x14ac:dyDescent="0.35">
      <c r="B118" s="84"/>
      <c r="C118" s="2" t="s">
        <v>151</v>
      </c>
      <c r="D118" s="1" t="s">
        <v>64</v>
      </c>
      <c r="E118" s="1">
        <v>1</v>
      </c>
      <c r="F118" s="1">
        <v>1</v>
      </c>
      <c r="G118" s="44"/>
      <c r="H118" s="49">
        <f t="shared" si="19"/>
        <v>0</v>
      </c>
      <c r="I118" s="75"/>
      <c r="J118" s="75"/>
    </row>
    <row r="119" spans="2:10" ht="39" customHeight="1" x14ac:dyDescent="0.35">
      <c r="B119" s="84"/>
      <c r="C119" s="2" t="s">
        <v>65</v>
      </c>
      <c r="D119" s="1" t="s">
        <v>64</v>
      </c>
      <c r="E119" s="1">
        <v>1</v>
      </c>
      <c r="F119" s="1">
        <v>1</v>
      </c>
      <c r="G119" s="44"/>
      <c r="H119" s="49">
        <f t="shared" si="19"/>
        <v>0</v>
      </c>
      <c r="I119" s="75"/>
      <c r="J119" s="75"/>
    </row>
    <row r="120" spans="2:10" ht="56.5" customHeight="1" x14ac:dyDescent="0.35">
      <c r="B120" s="84"/>
      <c r="C120" s="12" t="s">
        <v>56</v>
      </c>
      <c r="D120" s="1" t="s">
        <v>6</v>
      </c>
      <c r="E120" s="1">
        <v>6</v>
      </c>
      <c r="F120" s="1">
        <v>1</v>
      </c>
      <c r="G120" s="44"/>
      <c r="H120" s="49">
        <f t="shared" si="19"/>
        <v>0</v>
      </c>
      <c r="I120" s="75"/>
      <c r="J120" s="75"/>
    </row>
    <row r="121" spans="2:10" ht="66" customHeight="1" x14ac:dyDescent="0.35">
      <c r="B121" s="84"/>
      <c r="C121" s="2" t="s">
        <v>46</v>
      </c>
      <c r="D121" s="1" t="s">
        <v>6</v>
      </c>
      <c r="E121" s="1">
        <v>5</v>
      </c>
      <c r="F121" s="1">
        <v>1</v>
      </c>
      <c r="G121" s="44"/>
      <c r="H121" s="49">
        <f t="shared" si="19"/>
        <v>0</v>
      </c>
      <c r="I121" s="75"/>
      <c r="J121" s="75"/>
    </row>
    <row r="122" spans="2:10" ht="40.5" customHeight="1" x14ac:dyDescent="0.35">
      <c r="B122" s="84"/>
      <c r="C122" s="2" t="s">
        <v>149</v>
      </c>
      <c r="D122" s="1" t="s">
        <v>7</v>
      </c>
      <c r="E122" s="64">
        <v>300</v>
      </c>
      <c r="F122" s="3">
        <v>1</v>
      </c>
      <c r="G122" s="44"/>
      <c r="H122" s="44">
        <f t="shared" si="19"/>
        <v>0</v>
      </c>
      <c r="I122" s="75"/>
      <c r="J122" s="75"/>
    </row>
    <row r="123" spans="2:10" ht="43" customHeight="1" x14ac:dyDescent="0.35">
      <c r="B123" s="84"/>
      <c r="C123" s="12" t="s">
        <v>130</v>
      </c>
      <c r="D123" s="1" t="s">
        <v>6</v>
      </c>
      <c r="E123" s="65">
        <v>10</v>
      </c>
      <c r="F123" s="63">
        <v>1</v>
      </c>
      <c r="G123" s="44"/>
      <c r="H123" s="49">
        <f>+E123*F123*G123</f>
        <v>0</v>
      </c>
      <c r="I123" s="75"/>
      <c r="J123" s="75"/>
    </row>
    <row r="124" spans="2:10" ht="109" customHeight="1" x14ac:dyDescent="0.35">
      <c r="B124" s="84"/>
      <c r="C124" s="12" t="s">
        <v>147</v>
      </c>
      <c r="D124" s="1" t="s">
        <v>6</v>
      </c>
      <c r="E124" s="1">
        <v>400</v>
      </c>
      <c r="F124" s="1">
        <v>1</v>
      </c>
      <c r="G124" s="44"/>
      <c r="H124" s="49">
        <f>+E124*F124*G124</f>
        <v>0</v>
      </c>
      <c r="I124" s="75"/>
      <c r="J124" s="75"/>
    </row>
    <row r="125" spans="2:10" ht="67" customHeight="1" x14ac:dyDescent="0.35">
      <c r="B125" s="84"/>
      <c r="C125" s="12" t="s">
        <v>66</v>
      </c>
      <c r="D125" s="1" t="s">
        <v>57</v>
      </c>
      <c r="E125" s="1">
        <v>4</v>
      </c>
      <c r="F125" s="1">
        <v>2</v>
      </c>
      <c r="G125" s="44"/>
      <c r="H125" s="49">
        <f>+E125*F125*G125</f>
        <v>0</v>
      </c>
      <c r="I125" s="75"/>
      <c r="J125" s="75"/>
    </row>
    <row r="126" spans="2:10" ht="31.5" customHeight="1" x14ac:dyDescent="0.35">
      <c r="B126" s="84"/>
      <c r="C126" s="16" t="s">
        <v>132</v>
      </c>
      <c r="D126" s="1" t="s">
        <v>6</v>
      </c>
      <c r="E126" s="17">
        <v>1</v>
      </c>
      <c r="F126" s="17">
        <v>1</v>
      </c>
      <c r="G126" s="43"/>
      <c r="H126" s="56">
        <f>+E126*F126*G126</f>
        <v>0</v>
      </c>
      <c r="I126" s="75"/>
      <c r="J126" s="75"/>
    </row>
    <row r="127" spans="2:10" ht="125.5" customHeight="1" x14ac:dyDescent="0.35">
      <c r="B127" s="84"/>
      <c r="C127" s="11" t="s">
        <v>146</v>
      </c>
      <c r="D127" s="57" t="s">
        <v>6</v>
      </c>
      <c r="E127" s="58">
        <v>1</v>
      </c>
      <c r="F127" s="58">
        <v>1</v>
      </c>
      <c r="G127" s="43"/>
      <c r="H127" s="59">
        <f>E127*F127*G127</f>
        <v>0</v>
      </c>
      <c r="I127" s="75"/>
      <c r="J127" s="75"/>
    </row>
    <row r="128" spans="2:10" ht="19" customHeight="1" x14ac:dyDescent="0.35">
      <c r="B128" s="93" t="s">
        <v>55</v>
      </c>
      <c r="C128" s="94"/>
      <c r="D128" s="94"/>
      <c r="E128" s="94"/>
      <c r="F128" s="94"/>
      <c r="G128" s="95"/>
      <c r="H128" s="45">
        <f>SUM(H116:H127)</f>
        <v>0</v>
      </c>
      <c r="I128" s="45">
        <f t="shared" ref="I128:J128" si="20">SUM(I116:I127)</f>
        <v>0</v>
      </c>
      <c r="J128" s="45">
        <f t="shared" si="20"/>
        <v>0</v>
      </c>
    </row>
    <row r="129" spans="2:10" s="4" customFormat="1" ht="19" customHeight="1" x14ac:dyDescent="0.35">
      <c r="B129" s="92" t="s">
        <v>73</v>
      </c>
      <c r="C129" s="92"/>
      <c r="D129" s="92"/>
      <c r="E129" s="92"/>
      <c r="F129" s="92"/>
      <c r="G129" s="92"/>
      <c r="H129" s="92"/>
      <c r="I129" s="92"/>
      <c r="J129" s="92"/>
    </row>
    <row r="130" spans="2:10" s="4" customFormat="1" ht="38.5" customHeight="1" x14ac:dyDescent="0.35">
      <c r="B130" s="77" t="s">
        <v>3</v>
      </c>
      <c r="C130" s="77" t="s">
        <v>2</v>
      </c>
      <c r="D130" s="77" t="s">
        <v>1</v>
      </c>
      <c r="E130" s="77" t="s">
        <v>0</v>
      </c>
      <c r="F130" s="77" t="s">
        <v>11</v>
      </c>
      <c r="G130" s="78" t="s">
        <v>74</v>
      </c>
      <c r="H130" s="78" t="s">
        <v>80</v>
      </c>
      <c r="I130" s="30" t="s">
        <v>172</v>
      </c>
      <c r="J130" s="30" t="s">
        <v>173</v>
      </c>
    </row>
    <row r="131" spans="2:10" s="4" customFormat="1" ht="26" x14ac:dyDescent="0.35">
      <c r="B131" s="99"/>
      <c r="C131" s="11" t="s">
        <v>159</v>
      </c>
      <c r="D131" s="10" t="s">
        <v>6</v>
      </c>
      <c r="E131" s="15">
        <v>50</v>
      </c>
      <c r="F131" s="15">
        <v>1</v>
      </c>
      <c r="G131" s="43"/>
      <c r="H131" s="43">
        <f t="shared" ref="H131:H135" si="21">E131*F131*G131</f>
        <v>0</v>
      </c>
      <c r="I131" s="76"/>
      <c r="J131" s="76"/>
    </row>
    <row r="132" spans="2:10" s="4" customFormat="1" ht="39" x14ac:dyDescent="0.35">
      <c r="B132" s="99"/>
      <c r="C132" s="2" t="s">
        <v>152</v>
      </c>
      <c r="D132" s="10" t="s">
        <v>6</v>
      </c>
      <c r="E132" s="3">
        <v>1</v>
      </c>
      <c r="F132" s="3">
        <v>1</v>
      </c>
      <c r="G132" s="42"/>
      <c r="H132" s="44">
        <f t="shared" si="21"/>
        <v>0</v>
      </c>
      <c r="I132" s="76"/>
      <c r="J132" s="76"/>
    </row>
    <row r="133" spans="2:10" s="4" customFormat="1" ht="104" x14ac:dyDescent="0.35">
      <c r="B133" s="99"/>
      <c r="C133" s="2" t="s">
        <v>93</v>
      </c>
      <c r="D133" s="1" t="s">
        <v>64</v>
      </c>
      <c r="E133" s="1">
        <v>1</v>
      </c>
      <c r="F133" s="1">
        <v>1</v>
      </c>
      <c r="G133" s="42"/>
      <c r="H133" s="49">
        <f t="shared" si="21"/>
        <v>0</v>
      </c>
      <c r="I133" s="76"/>
      <c r="J133" s="76"/>
    </row>
    <row r="134" spans="2:10" s="4" customFormat="1" ht="65" x14ac:dyDescent="0.35">
      <c r="B134" s="99"/>
      <c r="C134" s="2" t="s">
        <v>160</v>
      </c>
      <c r="D134" s="10" t="s">
        <v>6</v>
      </c>
      <c r="E134" s="1">
        <v>500</v>
      </c>
      <c r="F134" s="1">
        <v>1</v>
      </c>
      <c r="G134" s="44"/>
      <c r="H134" s="49">
        <f t="shared" si="21"/>
        <v>0</v>
      </c>
      <c r="I134" s="76"/>
      <c r="J134" s="76"/>
    </row>
    <row r="135" spans="2:10" s="4" customFormat="1" ht="65" x14ac:dyDescent="0.35">
      <c r="B135" s="99"/>
      <c r="C135" s="16" t="s">
        <v>63</v>
      </c>
      <c r="D135" s="1" t="s">
        <v>64</v>
      </c>
      <c r="E135" s="1">
        <v>2</v>
      </c>
      <c r="F135" s="1">
        <v>1</v>
      </c>
      <c r="G135" s="42"/>
      <c r="H135" s="49">
        <f t="shared" si="21"/>
        <v>0</v>
      </c>
      <c r="I135" s="76"/>
      <c r="J135" s="76"/>
    </row>
    <row r="136" spans="2:10" s="4" customFormat="1" ht="52" x14ac:dyDescent="0.35">
      <c r="B136" s="99"/>
      <c r="C136" s="16" t="s">
        <v>158</v>
      </c>
      <c r="D136" s="1" t="s">
        <v>64</v>
      </c>
      <c r="E136" s="17">
        <v>1</v>
      </c>
      <c r="F136" s="17">
        <v>1</v>
      </c>
      <c r="G136" s="42"/>
      <c r="H136" s="49">
        <f>+E136*F136*G136</f>
        <v>0</v>
      </c>
      <c r="I136" s="76"/>
      <c r="J136" s="76"/>
    </row>
    <row r="137" spans="2:10" s="4" customFormat="1" x14ac:dyDescent="0.35">
      <c r="B137" s="99"/>
      <c r="C137" s="16" t="s">
        <v>65</v>
      </c>
      <c r="D137" s="1" t="s">
        <v>6</v>
      </c>
      <c r="E137" s="17">
        <v>1</v>
      </c>
      <c r="F137" s="17">
        <v>1</v>
      </c>
      <c r="G137" s="43"/>
      <c r="H137" s="56">
        <f>+E137*F137*G137</f>
        <v>0</v>
      </c>
      <c r="I137" s="76"/>
      <c r="J137" s="76"/>
    </row>
    <row r="138" spans="2:10" s="4" customFormat="1" ht="39" x14ac:dyDescent="0.35">
      <c r="B138" s="99"/>
      <c r="C138" s="2" t="s">
        <v>131</v>
      </c>
      <c r="D138" s="1" t="s">
        <v>6</v>
      </c>
      <c r="E138" s="3">
        <v>350</v>
      </c>
      <c r="F138" s="3">
        <v>1</v>
      </c>
      <c r="G138" s="42"/>
      <c r="H138" s="44">
        <f>E138*F138*G138</f>
        <v>0</v>
      </c>
      <c r="I138" s="76"/>
      <c r="J138" s="76"/>
    </row>
    <row r="139" spans="2:10" s="4" customFormat="1" ht="26" x14ac:dyDescent="0.35">
      <c r="B139" s="99"/>
      <c r="C139" s="2" t="s">
        <v>149</v>
      </c>
      <c r="D139" s="1" t="s">
        <v>6</v>
      </c>
      <c r="E139" s="3">
        <v>450</v>
      </c>
      <c r="F139" s="3">
        <v>1</v>
      </c>
      <c r="G139" s="42"/>
      <c r="H139" s="44">
        <f t="shared" ref="H139:H142" si="22">E139*F139*G139</f>
        <v>0</v>
      </c>
      <c r="I139" s="76"/>
      <c r="J139" s="76"/>
    </row>
    <row r="140" spans="2:10" s="4" customFormat="1" ht="26" x14ac:dyDescent="0.35">
      <c r="B140" s="99"/>
      <c r="C140" s="2" t="s">
        <v>130</v>
      </c>
      <c r="D140" s="1" t="s">
        <v>6</v>
      </c>
      <c r="E140" s="3">
        <v>6</v>
      </c>
      <c r="F140" s="3">
        <v>1</v>
      </c>
      <c r="G140" s="42"/>
      <c r="H140" s="44">
        <f t="shared" si="22"/>
        <v>0</v>
      </c>
      <c r="I140" s="76"/>
      <c r="J140" s="76"/>
    </row>
    <row r="141" spans="2:10" s="4" customFormat="1" ht="104" x14ac:dyDescent="0.35">
      <c r="B141" s="99"/>
      <c r="C141" s="2" t="s">
        <v>147</v>
      </c>
      <c r="D141" s="1" t="s">
        <v>6</v>
      </c>
      <c r="E141" s="3">
        <v>500</v>
      </c>
      <c r="F141" s="3">
        <v>1</v>
      </c>
      <c r="G141" s="42"/>
      <c r="H141" s="44">
        <f t="shared" si="22"/>
        <v>0</v>
      </c>
      <c r="I141" s="76"/>
      <c r="J141" s="76"/>
    </row>
    <row r="142" spans="2:10" s="4" customFormat="1" ht="26" x14ac:dyDescent="0.35">
      <c r="B142" s="99"/>
      <c r="C142" s="2" t="s">
        <v>132</v>
      </c>
      <c r="D142" s="1" t="s">
        <v>6</v>
      </c>
      <c r="E142" s="3">
        <v>1</v>
      </c>
      <c r="F142" s="3">
        <v>1</v>
      </c>
      <c r="G142" s="42"/>
      <c r="H142" s="44">
        <f t="shared" si="22"/>
        <v>0</v>
      </c>
      <c r="I142" s="76"/>
      <c r="J142" s="76"/>
    </row>
    <row r="143" spans="2:10" s="4" customFormat="1" ht="19" customHeight="1" x14ac:dyDescent="0.35">
      <c r="B143" s="100"/>
      <c r="C143" s="9" t="s">
        <v>83</v>
      </c>
      <c r="D143" s="1" t="s">
        <v>6</v>
      </c>
      <c r="E143" s="1">
        <v>350</v>
      </c>
      <c r="F143" s="1">
        <v>1</v>
      </c>
      <c r="G143" s="44"/>
      <c r="H143" s="44">
        <f>E143*F143*G143</f>
        <v>0</v>
      </c>
      <c r="I143" s="76"/>
      <c r="J143" s="76"/>
    </row>
    <row r="144" spans="2:10" s="4" customFormat="1" ht="19" customHeight="1" x14ac:dyDescent="0.35">
      <c r="B144" s="93" t="s">
        <v>37</v>
      </c>
      <c r="C144" s="94"/>
      <c r="D144" s="94"/>
      <c r="E144" s="94"/>
      <c r="F144" s="94"/>
      <c r="G144" s="95"/>
      <c r="H144" s="45">
        <f>SUM(H131:H143)</f>
        <v>0</v>
      </c>
      <c r="I144" s="45">
        <f t="shared" ref="I144:J144" si="23">SUM(I131:I143)</f>
        <v>0</v>
      </c>
      <c r="J144" s="45">
        <f t="shared" si="23"/>
        <v>0</v>
      </c>
    </row>
    <row r="145" spans="2:10" ht="19" customHeight="1" x14ac:dyDescent="0.35">
      <c r="B145" s="80" t="s">
        <v>69</v>
      </c>
      <c r="C145" s="81"/>
      <c r="D145" s="81"/>
      <c r="E145" s="81"/>
      <c r="F145" s="81"/>
      <c r="G145" s="82"/>
      <c r="H145" s="46">
        <f>+H113+H128+H144</f>
        <v>0</v>
      </c>
      <c r="I145" s="46">
        <f t="shared" ref="I145:J145" si="24">+I113+I128+I144</f>
        <v>0</v>
      </c>
      <c r="J145" s="46">
        <f t="shared" si="24"/>
        <v>0</v>
      </c>
    </row>
    <row r="146" spans="2:10" ht="19" customHeight="1" x14ac:dyDescent="0.35">
      <c r="B146" s="91" t="s">
        <v>128</v>
      </c>
      <c r="C146" s="91"/>
      <c r="D146" s="91"/>
      <c r="E146" s="91"/>
      <c r="F146" s="91"/>
      <c r="G146" s="91"/>
      <c r="H146" s="91"/>
      <c r="I146" s="91"/>
      <c r="J146" s="91"/>
    </row>
    <row r="147" spans="2:10" ht="36" customHeight="1" x14ac:dyDescent="0.35">
      <c r="B147" s="92" t="s">
        <v>129</v>
      </c>
      <c r="C147" s="92"/>
      <c r="D147" s="92"/>
      <c r="E147" s="92"/>
      <c r="F147" s="92"/>
      <c r="G147" s="92"/>
      <c r="H147" s="92"/>
      <c r="I147" s="92"/>
      <c r="J147" s="92"/>
    </row>
    <row r="148" spans="2:10" ht="41.5" customHeight="1" x14ac:dyDescent="0.35">
      <c r="B148" s="77" t="s">
        <v>3</v>
      </c>
      <c r="C148" s="77" t="s">
        <v>2</v>
      </c>
      <c r="D148" s="77" t="s">
        <v>1</v>
      </c>
      <c r="E148" s="77" t="s">
        <v>0</v>
      </c>
      <c r="F148" s="77" t="s">
        <v>11</v>
      </c>
      <c r="G148" s="78" t="s">
        <v>74</v>
      </c>
      <c r="H148" s="78" t="s">
        <v>80</v>
      </c>
      <c r="I148" s="78" t="s">
        <v>172</v>
      </c>
      <c r="J148" s="78" t="s">
        <v>173</v>
      </c>
    </row>
    <row r="149" spans="2:10" s="4" customFormat="1" ht="38.25" customHeight="1" x14ac:dyDescent="0.35">
      <c r="B149" s="83" t="s">
        <v>85</v>
      </c>
      <c r="C149" s="2" t="s">
        <v>157</v>
      </c>
      <c r="D149" s="1" t="s">
        <v>7</v>
      </c>
      <c r="E149" s="1">
        <v>2000</v>
      </c>
      <c r="F149" s="1">
        <v>1</v>
      </c>
      <c r="G149" s="44"/>
      <c r="H149" s="44">
        <f>+E149*F149*G149</f>
        <v>0</v>
      </c>
      <c r="I149" s="76"/>
      <c r="J149" s="76"/>
    </row>
    <row r="150" spans="2:10" s="4" customFormat="1" ht="39" x14ac:dyDescent="0.35">
      <c r="B150" s="84"/>
      <c r="C150" s="2" t="s">
        <v>46</v>
      </c>
      <c r="D150" s="1" t="s">
        <v>7</v>
      </c>
      <c r="E150" s="1">
        <v>6</v>
      </c>
      <c r="F150" s="1">
        <v>1</v>
      </c>
      <c r="G150" s="44"/>
      <c r="H150" s="44">
        <f>+E150*F150*G150</f>
        <v>0</v>
      </c>
      <c r="I150" s="76"/>
      <c r="J150" s="76"/>
    </row>
    <row r="151" spans="2:10" s="4" customFormat="1" ht="26" x14ac:dyDescent="0.35">
      <c r="B151" s="84"/>
      <c r="C151" s="2" t="s">
        <v>149</v>
      </c>
      <c r="D151" s="1" t="s">
        <v>7</v>
      </c>
      <c r="E151" s="1">
        <v>1000</v>
      </c>
      <c r="F151" s="1">
        <v>1</v>
      </c>
      <c r="G151" s="42"/>
      <c r="H151" s="44">
        <f>+E151*F151*G151</f>
        <v>0</v>
      </c>
      <c r="I151" s="76"/>
      <c r="J151" s="76"/>
    </row>
    <row r="152" spans="2:10" x14ac:dyDescent="0.35">
      <c r="B152" s="84"/>
      <c r="C152" s="2" t="s">
        <v>86</v>
      </c>
      <c r="D152" s="1" t="s">
        <v>6</v>
      </c>
      <c r="E152" s="3">
        <v>1</v>
      </c>
      <c r="F152" s="3">
        <v>1</v>
      </c>
      <c r="G152" s="44"/>
      <c r="H152" s="50">
        <f t="shared" ref="H152:H156" si="25">E152*F152*G152</f>
        <v>0</v>
      </c>
      <c r="I152" s="75"/>
      <c r="J152" s="75"/>
    </row>
    <row r="153" spans="2:10" ht="26" x14ac:dyDescent="0.35">
      <c r="B153" s="84"/>
      <c r="C153" s="2" t="s">
        <v>21</v>
      </c>
      <c r="D153" s="1" t="s">
        <v>6</v>
      </c>
      <c r="E153" s="3">
        <v>1</v>
      </c>
      <c r="F153" s="3">
        <v>2</v>
      </c>
      <c r="G153" s="44"/>
      <c r="H153" s="50">
        <f t="shared" si="25"/>
        <v>0</v>
      </c>
      <c r="I153" s="75"/>
      <c r="J153" s="75"/>
    </row>
    <row r="154" spans="2:10" x14ac:dyDescent="0.35">
      <c r="B154" s="84"/>
      <c r="C154" s="40" t="s">
        <v>82</v>
      </c>
      <c r="D154" s="24" t="s">
        <v>6</v>
      </c>
      <c r="E154" s="25">
        <v>1</v>
      </c>
      <c r="F154" s="26">
        <v>2</v>
      </c>
      <c r="G154" s="42"/>
      <c r="H154" s="50">
        <f t="shared" si="25"/>
        <v>0</v>
      </c>
      <c r="I154" s="75"/>
      <c r="J154" s="75"/>
    </row>
    <row r="155" spans="2:10" ht="26" x14ac:dyDescent="0.35">
      <c r="B155" s="84"/>
      <c r="C155" s="40" t="s">
        <v>130</v>
      </c>
      <c r="D155" s="24" t="s">
        <v>6</v>
      </c>
      <c r="E155" s="25">
        <v>5</v>
      </c>
      <c r="F155" s="26">
        <v>1</v>
      </c>
      <c r="G155" s="42"/>
      <c r="H155" s="50">
        <f t="shared" si="25"/>
        <v>0</v>
      </c>
      <c r="I155" s="75"/>
      <c r="J155" s="75"/>
    </row>
    <row r="156" spans="2:10" ht="39" x14ac:dyDescent="0.35">
      <c r="B156" s="84"/>
      <c r="C156" s="2" t="s">
        <v>148</v>
      </c>
      <c r="D156" s="1" t="s">
        <v>6</v>
      </c>
      <c r="E156" s="3">
        <v>836</v>
      </c>
      <c r="F156" s="3">
        <v>1</v>
      </c>
      <c r="G156" s="44"/>
      <c r="H156" s="50">
        <f t="shared" si="25"/>
        <v>0</v>
      </c>
      <c r="I156" s="75"/>
      <c r="J156" s="75"/>
    </row>
    <row r="157" spans="2:10" ht="17.25" customHeight="1" x14ac:dyDescent="0.35">
      <c r="B157" s="85" t="s">
        <v>84</v>
      </c>
      <c r="C157" s="86"/>
      <c r="D157" s="86"/>
      <c r="E157" s="86"/>
      <c r="F157" s="86"/>
      <c r="G157" s="87"/>
      <c r="H157" s="47">
        <f>SUM(H149:H156)</f>
        <v>0</v>
      </c>
      <c r="I157" s="47">
        <f t="shared" ref="I157:J157" si="26">SUM(I149:I156)</f>
        <v>0</v>
      </c>
      <c r="J157" s="47">
        <f t="shared" si="26"/>
        <v>0</v>
      </c>
    </row>
    <row r="158" spans="2:10" ht="17.25" customHeight="1" x14ac:dyDescent="0.35">
      <c r="B158" s="80" t="s">
        <v>60</v>
      </c>
      <c r="C158" s="81"/>
      <c r="D158" s="81"/>
      <c r="E158" s="81"/>
      <c r="F158" s="81"/>
      <c r="G158" s="82"/>
      <c r="H158" s="46">
        <f>H157</f>
        <v>0</v>
      </c>
      <c r="I158" s="46">
        <f t="shared" ref="I158:J158" si="27">I157</f>
        <v>0</v>
      </c>
      <c r="J158" s="46">
        <f t="shared" si="27"/>
        <v>0</v>
      </c>
    </row>
    <row r="159" spans="2:10" ht="51" customHeight="1" x14ac:dyDescent="0.35">
      <c r="B159" s="91" t="s">
        <v>100</v>
      </c>
      <c r="C159" s="91"/>
      <c r="D159" s="91"/>
      <c r="E159" s="91"/>
      <c r="F159" s="91"/>
      <c r="G159" s="91"/>
      <c r="H159" s="91"/>
      <c r="I159" s="91"/>
      <c r="J159" s="91"/>
    </row>
    <row r="160" spans="2:10" ht="24" customHeight="1" x14ac:dyDescent="0.35">
      <c r="B160" s="92" t="s">
        <v>68</v>
      </c>
      <c r="C160" s="92"/>
      <c r="D160" s="92"/>
      <c r="E160" s="92"/>
      <c r="F160" s="92"/>
      <c r="G160" s="92"/>
      <c r="H160" s="92"/>
      <c r="I160" s="92"/>
      <c r="J160" s="92"/>
    </row>
    <row r="161" spans="2:10" ht="60" customHeight="1" x14ac:dyDescent="0.35">
      <c r="B161" s="88" t="s">
        <v>41</v>
      </c>
      <c r="C161" s="9" t="s">
        <v>102</v>
      </c>
      <c r="D161" s="3" t="s">
        <v>6</v>
      </c>
      <c r="E161" s="15">
        <v>20</v>
      </c>
      <c r="F161" s="15">
        <v>1</v>
      </c>
      <c r="G161" s="43"/>
      <c r="H161" s="43">
        <f t="shared" ref="H161:H167" si="28">E161*F161*G161</f>
        <v>0</v>
      </c>
      <c r="I161" s="75"/>
      <c r="J161" s="75"/>
    </row>
    <row r="162" spans="2:10" ht="60" customHeight="1" x14ac:dyDescent="0.35">
      <c r="B162" s="88"/>
      <c r="C162" s="9" t="s">
        <v>101</v>
      </c>
      <c r="D162" s="3" t="s">
        <v>6</v>
      </c>
      <c r="E162" s="15">
        <v>15</v>
      </c>
      <c r="F162" s="15">
        <v>1</v>
      </c>
      <c r="G162" s="43"/>
      <c r="H162" s="43">
        <f t="shared" si="28"/>
        <v>0</v>
      </c>
      <c r="I162" s="75"/>
      <c r="J162" s="75"/>
    </row>
    <row r="163" spans="2:10" ht="65" x14ac:dyDescent="0.35">
      <c r="B163" s="88"/>
      <c r="C163" s="9" t="s">
        <v>103</v>
      </c>
      <c r="D163" s="3" t="s">
        <v>6</v>
      </c>
      <c r="E163" s="15">
        <v>20</v>
      </c>
      <c r="F163" s="15">
        <v>1</v>
      </c>
      <c r="G163" s="43"/>
      <c r="H163" s="43">
        <f t="shared" si="28"/>
        <v>0</v>
      </c>
      <c r="I163" s="75"/>
      <c r="J163" s="75"/>
    </row>
    <row r="164" spans="2:10" ht="39" x14ac:dyDescent="0.35">
      <c r="B164" s="88"/>
      <c r="C164" s="9" t="s">
        <v>92</v>
      </c>
      <c r="D164" s="3" t="s">
        <v>6</v>
      </c>
      <c r="E164" s="15">
        <v>10</v>
      </c>
      <c r="F164" s="15">
        <v>1</v>
      </c>
      <c r="G164" s="43"/>
      <c r="H164" s="43">
        <f t="shared" si="28"/>
        <v>0</v>
      </c>
      <c r="I164" s="75"/>
      <c r="J164" s="75"/>
    </row>
    <row r="165" spans="2:10" ht="66.75" customHeight="1" x14ac:dyDescent="0.35">
      <c r="B165" s="88"/>
      <c r="C165" s="9" t="s">
        <v>61</v>
      </c>
      <c r="D165" s="3" t="s">
        <v>6</v>
      </c>
      <c r="E165" s="15">
        <v>50</v>
      </c>
      <c r="F165" s="15">
        <v>1</v>
      </c>
      <c r="G165" s="43"/>
      <c r="H165" s="43">
        <f t="shared" si="28"/>
        <v>0</v>
      </c>
      <c r="I165" s="75"/>
      <c r="J165" s="75"/>
    </row>
    <row r="166" spans="2:10" ht="39" x14ac:dyDescent="0.35">
      <c r="B166" s="88"/>
      <c r="C166" s="9" t="s">
        <v>104</v>
      </c>
      <c r="D166" s="3" t="s">
        <v>6</v>
      </c>
      <c r="E166" s="15">
        <v>105</v>
      </c>
      <c r="F166" s="15">
        <v>1</v>
      </c>
      <c r="G166" s="43"/>
      <c r="H166" s="43">
        <f t="shared" si="28"/>
        <v>0</v>
      </c>
      <c r="I166" s="75"/>
      <c r="J166" s="75"/>
    </row>
    <row r="167" spans="2:10" ht="26" x14ac:dyDescent="0.35">
      <c r="B167" s="88"/>
      <c r="C167" s="9" t="s">
        <v>133</v>
      </c>
      <c r="D167" s="3" t="s">
        <v>10</v>
      </c>
      <c r="E167" s="15">
        <v>1</v>
      </c>
      <c r="F167" s="15">
        <v>1</v>
      </c>
      <c r="G167" s="43"/>
      <c r="H167" s="43">
        <f t="shared" si="28"/>
        <v>0</v>
      </c>
      <c r="I167" s="75"/>
      <c r="J167" s="75"/>
    </row>
    <row r="168" spans="2:10" ht="17.25" customHeight="1" x14ac:dyDescent="0.35">
      <c r="B168" s="89" t="s">
        <v>40</v>
      </c>
      <c r="C168" s="89"/>
      <c r="D168" s="89"/>
      <c r="E168" s="89"/>
      <c r="F168" s="89"/>
      <c r="G168" s="89"/>
      <c r="H168" s="45">
        <f>SUM(H161:H167)</f>
        <v>0</v>
      </c>
      <c r="I168" s="45">
        <f>SUM(I161:I167)</f>
        <v>0</v>
      </c>
      <c r="J168" s="45">
        <f>SUM(J161:J167)</f>
        <v>0</v>
      </c>
    </row>
    <row r="169" spans="2:10" ht="26.15" customHeight="1" x14ac:dyDescent="0.35">
      <c r="B169" s="90" t="s">
        <v>62</v>
      </c>
      <c r="C169" s="90"/>
      <c r="D169" s="90"/>
      <c r="E169" s="90"/>
      <c r="F169" s="90"/>
      <c r="G169" s="90"/>
      <c r="H169" s="48">
        <f>+H168</f>
        <v>0</v>
      </c>
      <c r="I169" s="48">
        <f>+I168</f>
        <v>0</v>
      </c>
      <c r="J169" s="48">
        <f>+J168</f>
        <v>0</v>
      </c>
    </row>
    <row r="170" spans="2:10" ht="28" customHeight="1" x14ac:dyDescent="0.35">
      <c r="B170" s="79" t="s">
        <v>5</v>
      </c>
      <c r="C170" s="79"/>
      <c r="D170" s="79"/>
      <c r="E170" s="79"/>
      <c r="F170" s="79"/>
      <c r="G170" s="79"/>
      <c r="H170" s="55">
        <f>+H15+H104+H145+H158+H169</f>
        <v>0</v>
      </c>
      <c r="I170" s="55">
        <f>+I15+I104+I145+I158+I169</f>
        <v>0</v>
      </c>
      <c r="J170" s="55">
        <f>+J15+J104+J145+J158+J169</f>
        <v>0</v>
      </c>
    </row>
    <row r="173" spans="2:10" x14ac:dyDescent="0.35">
      <c r="B173" s="66" t="s">
        <v>162</v>
      </c>
      <c r="C173"/>
      <c r="D173" s="62"/>
      <c r="E173" s="62"/>
      <c r="F173" s="67"/>
      <c r="G173" s="68"/>
      <c r="H173" s="69"/>
      <c r="I173" s="69"/>
    </row>
    <row r="174" spans="2:10" x14ac:dyDescent="0.35">
      <c r="B174" s="66"/>
      <c r="C174"/>
      <c r="D174" s="62"/>
      <c r="E174" s="62"/>
      <c r="F174" s="69"/>
      <c r="G174" s="70" t="s">
        <v>163</v>
      </c>
      <c r="H174" s="70"/>
      <c r="I174" s="71" t="s">
        <v>164</v>
      </c>
    </row>
    <row r="175" spans="2:10" x14ac:dyDescent="0.35">
      <c r="B175" s="66" t="s">
        <v>165</v>
      </c>
      <c r="C175"/>
      <c r="D175" s="62"/>
      <c r="E175" s="62"/>
      <c r="F175" s="69"/>
      <c r="G175" s="70" t="s">
        <v>166</v>
      </c>
      <c r="H175" s="72">
        <f>+I170</f>
        <v>0</v>
      </c>
      <c r="I175" s="73">
        <f>IFERROR(H175/$I$56,0)</f>
        <v>0</v>
      </c>
    </row>
    <row r="176" spans="2:10" x14ac:dyDescent="0.35">
      <c r="B176" s="66" t="s">
        <v>167</v>
      </c>
      <c r="C176"/>
      <c r="D176" s="62"/>
      <c r="E176" s="62"/>
      <c r="F176" s="69"/>
      <c r="G176" s="70" t="s">
        <v>168</v>
      </c>
      <c r="H176" s="72">
        <f>+J170</f>
        <v>0</v>
      </c>
      <c r="I176" s="73">
        <f>IFERROR(H176/$I$56,0)</f>
        <v>0</v>
      </c>
    </row>
    <row r="177" spans="2:9" x14ac:dyDescent="0.35">
      <c r="B177" s="66" t="s">
        <v>169</v>
      </c>
      <c r="C177"/>
      <c r="D177" s="62"/>
      <c r="E177" s="62"/>
      <c r="F177" s="69"/>
      <c r="G177" s="70" t="s">
        <v>153</v>
      </c>
      <c r="H177" s="70">
        <f>+H175+H176</f>
        <v>0</v>
      </c>
      <c r="I177" s="74">
        <f>+I175+I176</f>
        <v>0</v>
      </c>
    </row>
    <row r="178" spans="2:9" x14ac:dyDescent="0.35">
      <c r="B178" s="66" t="s">
        <v>170</v>
      </c>
      <c r="C178"/>
      <c r="D178" s="62"/>
      <c r="E178" s="62"/>
      <c r="F178" s="67"/>
      <c r="G178" s="67"/>
      <c r="H178" s="69"/>
      <c r="I178" s="69"/>
    </row>
    <row r="179" spans="2:9" x14ac:dyDescent="0.35">
      <c r="B179" s="66" t="s">
        <v>171</v>
      </c>
      <c r="C179"/>
      <c r="D179" s="62"/>
      <c r="E179" s="62"/>
      <c r="F179" s="69"/>
      <c r="G179" s="69"/>
      <c r="H179" s="69"/>
      <c r="I179"/>
    </row>
    <row r="180" spans="2:9" x14ac:dyDescent="0.35">
      <c r="B180" s="66"/>
    </row>
  </sheetData>
  <mergeCells count="63">
    <mergeCell ref="B1:J4"/>
    <mergeCell ref="B14:G14"/>
    <mergeCell ref="B9:B13"/>
    <mergeCell ref="B7:J7"/>
    <mergeCell ref="B6:J6"/>
    <mergeCell ref="B5:J5"/>
    <mergeCell ref="B68:J68"/>
    <mergeCell ref="B15:G15"/>
    <mergeCell ref="B18:B33"/>
    <mergeCell ref="C20:G20"/>
    <mergeCell ref="C21:H21"/>
    <mergeCell ref="C25:G25"/>
    <mergeCell ref="C26:H26"/>
    <mergeCell ref="C30:G30"/>
    <mergeCell ref="C31:H31"/>
    <mergeCell ref="B16:J16"/>
    <mergeCell ref="B17:J17"/>
    <mergeCell ref="B50:B53"/>
    <mergeCell ref="B54:G54"/>
    <mergeCell ref="B57:B65"/>
    <mergeCell ref="B66:G66"/>
    <mergeCell ref="B67:G67"/>
    <mergeCell ref="C33:G33"/>
    <mergeCell ref="B34:G34"/>
    <mergeCell ref="B37:B42"/>
    <mergeCell ref="B43:G43"/>
    <mergeCell ref="B45:B48"/>
    <mergeCell ref="C45:H45"/>
    <mergeCell ref="C48:G48"/>
    <mergeCell ref="B35:J35"/>
    <mergeCell ref="B70:B78"/>
    <mergeCell ref="C78:G78"/>
    <mergeCell ref="C80:H80"/>
    <mergeCell ref="B81:B102"/>
    <mergeCell ref="C89:G89"/>
    <mergeCell ref="C90:H90"/>
    <mergeCell ref="C97:G97"/>
    <mergeCell ref="C98:H98"/>
    <mergeCell ref="C102:G102"/>
    <mergeCell ref="B144:G144"/>
    <mergeCell ref="B103:G103"/>
    <mergeCell ref="B104:G104"/>
    <mergeCell ref="B108:B112"/>
    <mergeCell ref="B113:G113"/>
    <mergeCell ref="B116:B127"/>
    <mergeCell ref="B128:G128"/>
    <mergeCell ref="B131:B143"/>
    <mergeCell ref="B105:J105"/>
    <mergeCell ref="B106:J106"/>
    <mergeCell ref="B114:J114"/>
    <mergeCell ref="B129:J129"/>
    <mergeCell ref="B170:G170"/>
    <mergeCell ref="B145:G145"/>
    <mergeCell ref="B149:B156"/>
    <mergeCell ref="B157:G157"/>
    <mergeCell ref="B158:G158"/>
    <mergeCell ref="B161:B167"/>
    <mergeCell ref="B168:G168"/>
    <mergeCell ref="B169:G169"/>
    <mergeCell ref="B146:J146"/>
    <mergeCell ref="B147:J147"/>
    <mergeCell ref="B159:J159"/>
    <mergeCell ref="B160:J160"/>
  </mergeCells>
  <pageMargins left="0.7" right="0.7" top="0.75" bottom="0.75" header="0.3" footer="0.3"/>
  <pageSetup paperSize="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roberto añez peralta</cp:lastModifiedBy>
  <cp:lastPrinted>2026-02-23T22:18:27Z</cp:lastPrinted>
  <dcterms:created xsi:type="dcterms:W3CDTF">2021-02-10T22:30:42Z</dcterms:created>
  <dcterms:modified xsi:type="dcterms:W3CDTF">2026-03-24T19:06:30Z</dcterms:modified>
</cp:coreProperties>
</file>