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124226"/>
  <mc:AlternateContent xmlns:mc="http://schemas.openxmlformats.org/markup-compatibility/2006">
    <mc:Choice Requires="x15">
      <x15ac:absPath xmlns:x15ac="http://schemas.microsoft.com/office/spreadsheetml/2010/11/ac" url="/Users/laurapalaciocastillo/Desktop/CIRCULACION TEATRO 2026 /TERCER INFORME DEFINIIVO Y ADENDA /tecnica /"/>
    </mc:Choice>
  </mc:AlternateContent>
  <xr:revisionPtr revIDLastSave="0" documentId="13_ncr:1_{60C9A22D-AC60-124A-9201-5B4E48731005}" xr6:coauthVersionLast="47" xr6:coauthVersionMax="47" xr10:uidLastSave="{00000000-0000-0000-0000-000000000000}"/>
  <bookViews>
    <workbookView xWindow="0" yWindow="620" windowWidth="25600" windowHeight="14200" tabRatio="721" activeTab="4" xr2:uid="{00000000-000D-0000-FFFF-FFFF00000000}"/>
  </bookViews>
  <sheets>
    <sheet name="HABILITANTE Est.Organizacional " sheetId="21" r:id="rId1"/>
    <sheet name="HABILITANTE Experiencia " sheetId="20" r:id="rId2"/>
    <sheet name="PONDERABLE A - B" sheetId="22" r:id="rId3"/>
    <sheet name="EXPERIENCIA COORDINADOR" sheetId="23" r:id="rId4"/>
    <sheet name="PONDERABLE TRM" sheetId="2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24" l="1"/>
  <c r="I7" i="24"/>
  <c r="I6" i="24"/>
  <c r="I5" i="24"/>
  <c r="I4" i="24"/>
  <c r="J20" i="23"/>
  <c r="K20" i="23"/>
  <c r="I20" i="23"/>
  <c r="E21" i="22"/>
  <c r="N26" i="20"/>
  <c r="M26" i="20"/>
  <c r="M24" i="20"/>
  <c r="M22" i="20"/>
  <c r="M21" i="20"/>
  <c r="P21" i="22"/>
  <c r="P20" i="22"/>
  <c r="E20" i="22"/>
  <c r="P19" i="22"/>
  <c r="E19" i="22"/>
  <c r="P18" i="22"/>
  <c r="E18" i="22"/>
  <c r="P11" i="22"/>
  <c r="E11" i="22" s="1"/>
  <c r="P10" i="22"/>
  <c r="E10" i="22"/>
  <c r="P9" i="22"/>
  <c r="E9" i="22"/>
  <c r="P8" i="22"/>
  <c r="E8" i="22" s="1"/>
  <c r="P7" i="22"/>
  <c r="E7" i="22"/>
  <c r="P6" i="22"/>
  <c r="E6" i="22"/>
  <c r="P5" i="22"/>
  <c r="E5" i="22"/>
  <c r="H12" i="22" s="1"/>
  <c r="P4" i="22"/>
  <c r="E4" i="22" s="1"/>
  <c r="P3" i="22"/>
  <c r="E3" i="22"/>
  <c r="H17" i="20" l="1"/>
  <c r="F25" i="20"/>
  <c r="F24" i="20"/>
  <c r="F23" i="20"/>
  <c r="F22" i="20"/>
  <c r="F21" i="20"/>
  <c r="E25" i="20"/>
  <c r="E24" i="20"/>
  <c r="E23" i="20"/>
  <c r="E22" i="20"/>
  <c r="E21" i="20"/>
  <c r="G25" i="20"/>
  <c r="G24" i="20"/>
  <c r="G23" i="20"/>
  <c r="G22" i="20"/>
  <c r="G21" i="20"/>
  <c r="J22" i="20" l="1"/>
  <c r="J13" i="20" s="1"/>
  <c r="J23" i="20"/>
  <c r="J14" i="20" s="1"/>
  <c r="J24" i="20"/>
  <c r="J15" i="20" s="1"/>
  <c r="J25" i="20"/>
  <c r="J16" i="20" s="1"/>
  <c r="H7" i="20"/>
  <c r="G26" i="20" l="1"/>
  <c r="J21" i="20"/>
  <c r="J26" i="20" l="1"/>
  <c r="J12" i="20"/>
  <c r="J17" i="20" s="1"/>
</calcChain>
</file>

<file path=xl/sharedStrings.xml><?xml version="1.0" encoding="utf-8"?>
<sst xmlns="http://schemas.openxmlformats.org/spreadsheetml/2006/main" count="318" uniqueCount="141">
  <si>
    <t>MC-RE-CO-0012-2026</t>
  </si>
  <si>
    <t>EVALUACIÓN ESTRUCTURA ORGANIZACIONAL - CORPORACIÓN ATENEO PORFIRIO BARBA JACOB</t>
  </si>
  <si>
    <t>a. Copia de los estatutos de la entidad sin ánimo de lucro y Certificado de Existencia y Representación Legal o su equivalente en donde conste la inscripción de las modificaciones que se hayan realizado a sus estatutos</t>
  </si>
  <si>
    <t>b. Indicar a través de un escrito la política de Gestión Documental con la que cuenta.</t>
  </si>
  <si>
    <t>c. Indicar a través de un escrito la política de gestión de manejo de riesgos con la que cuenta.</t>
  </si>
  <si>
    <t>CUMPLE</t>
  </si>
  <si>
    <t>NO CUMPLE</t>
  </si>
  <si>
    <t>SI CUMPLE</t>
  </si>
  <si>
    <t>MINISTERIO DE LAS CULTURAS, LAS ARTES Y LOS SABERES</t>
  </si>
  <si>
    <t>ANEXO Nº 5  EXPERIENCIA DE LA ESAL</t>
  </si>
  <si>
    <t xml:space="preserve">FECHA </t>
  </si>
  <si>
    <t>CRITERIOS DE EVALUACION HABILITANTE</t>
  </si>
  <si>
    <t>PROPONENTE: CORPORACIÓN ATENEO PORFIRIO BARBA JACOB</t>
  </si>
  <si>
    <t>EXPERIENCIA DE LA ESAL: Desarrollo de contratos o convenios en los que se evidencie la ejecución de actividades artísticas y culturales acordes con el objeto del convenio, que incluyan trabajo con comunidades o intervención social, así como producción logística. Para acreditar la experiencia, el oferente deberá relacionar hasta cinco (5) contratos o convenios terminados, ejecutados y/o liquidados, anexando las certificaciones o actas de liquidación correspondientes, cuya sumatoria sea igual o superior al cien por ciento (100 %) del aporte del Ministerio de las Culturas, las Artes y los Saberes para el presente proceso en SMMLV.
Nota 1: Si la ESAL tiene menos de tres (3) años de constituida se tendrá en cuenta la experiencia de sus asociados constituyentes de conformidad con lo previsto en el artículo 2.2.1.1.1.5.2. del Decreto 1082 de 2015.
Nota 2: Para los contratos ejecutados originalmente por consorcios o uniones temporales de los cuales haya hecho parte un participante, se acreditará la experiencia afectando el valor certificado por el correspondiente porcentaje de su participación en el consorcio o unión temporal. Si el contrato ha sido ejecutado por los mismos socios del consorcio o Unión Temporal se contará como UN (1) contrato y no se afectará por porcentajes de participación.
Nota 3: En caso de presentar propuesta un consorcio o unión temporal, cada uno de sus integrantes deberá demostrar experiencia, para totalizar el 100% del presupuesto requerido.</t>
  </si>
  <si>
    <t>EVALUACIÓN</t>
  </si>
  <si>
    <t>OBSERVACIONES</t>
  </si>
  <si>
    <t>NUMERO DE CONTRATO</t>
  </si>
  <si>
    <t>NOMBRE DEL CONTRATANTE</t>
  </si>
  <si>
    <t>OBJETO DEL CONTRATO</t>
  </si>
  <si>
    <t>FECHA DE INICIO</t>
  </si>
  <si>
    <t>FECHA DE FINALIZACION</t>
  </si>
  <si>
    <t>VALOR TOTAL EN PESOS</t>
  </si>
  <si>
    <t xml:space="preserve">PORCENTAJE DE PARTICIPACION PARA CONSORCIOS O UNIONES TEMPORALES </t>
  </si>
  <si>
    <t>VALOR EN SMLMV/ PRESUPUESTO OFICAL
$3.805.576.731</t>
  </si>
  <si>
    <t>CUMPLE / NO CUMPLE</t>
  </si>
  <si>
    <t>4600077368 DE 2018</t>
  </si>
  <si>
    <t>DISTRITO ESPECIAL DE CIENCIA TECNOLOGIA E INNOVACION DE
MEDELLIN</t>
  </si>
  <si>
    <t>PP - OPERACIÓN LOGISTICA PARA REALIZAR EL PROCESO DE FORMACION ARTISTICA EN LAS COMUNAS 10,11 Y 5O EN EL MARCO DEL PROGRAMA DE PL Y PP.</t>
  </si>
  <si>
    <t>4600076277 DE 2018</t>
  </si>
  <si>
    <t>PP - OPERACIÓN LOGISTICA PARA REALIZAR EL PROCESO DE FORMACION ARTISTICA EN LAS COMUNAS 1,4,5,7,13,14,15 Y 80 EL MARCO DEL PROGRAMA DE PL Y PP. GRUPO 1</t>
  </si>
  <si>
    <t>4600034456 DE 2011</t>
  </si>
  <si>
    <t>ALCALDÍA DE MEDELLÍN SECRETARIA DE CULTURA CIUDADANA</t>
  </si>
  <si>
    <t xml:space="preserve">REALIZACIÓN DE FORMACIÓN EN DIFERENTES ÁREAS ARTÍSTICAS Y MUESTRAS DE PROCESO EN LA COMUNA 1 DENTRO DEL PL Y EL PP DE LA SECRETARÍA DE CULTURA CIUDADANA 2011 </t>
  </si>
  <si>
    <t>CUMPLE
Nuevo soporte</t>
  </si>
  <si>
    <t>4600098977 DE 2023</t>
  </si>
  <si>
    <t>PP – CONVENIO DE ASOCIACIÓN PARA EL PROCESO DE FORMACIÓN ARTISTICA Y CULTURAL EN LAS
COMUNAS 2, 3, 5, 7, 8, 9, 10, 11, 12, 13, 14, 15, 16 Y CORREGIMIENTO 50 Y  70 EN EL MARCO DE PDL y PP CULTURA LOTE 08</t>
  </si>
  <si>
    <t>4600095578 DE 2022</t>
  </si>
  <si>
    <t>PP - CONVENIO DE ASOCIACIÓN PARA EL PROCESO DE FORMACIÓN ARTISTICA Y CULTURAL EN LAS
COMUNAS 2, 3, 5, 7, 9, 10, 11, 12, 15 Y 16 Y CORREGIMIENTO 50 Y 90 EN EL MARCO DE PDL y PP
CULTURA - LOTE 9</t>
  </si>
  <si>
    <t>TOTAL</t>
  </si>
  <si>
    <t xml:space="preserve">smmlv
</t>
  </si>
  <si>
    <t>EVALUACIÓN EXPERIENCIA DE LA ESAL</t>
  </si>
  <si>
    <t xml:space="preserve"> NOMBRE DEL CONTRATANTE</t>
  </si>
  <si>
    <t>V0</t>
  </si>
  <si>
    <t>SMMLFT</t>
  </si>
  <si>
    <t>SMMLFC</t>
  </si>
  <si>
    <t>VP = (VO / SMMLFT)* SMMLFC</t>
  </si>
  <si>
    <t>TOTALES</t>
  </si>
  <si>
    <r>
      <t xml:space="preserve">EXPERIENCIA DE LA ESAL PONDERABLE A. 
El MINISTERIO asignará puntaje por cada contrato o convenio aportado con el cual se acredite experiencia adicional a la mínima exigida como criterio habilitante. 
</t>
    </r>
    <r>
      <rPr>
        <sz val="9"/>
        <color rgb="FF000000"/>
        <rFont val="Arial"/>
        <family val="2"/>
      </rPr>
      <t xml:space="preserve">
- De uno (1) a dos (2) contratos o convenios adicionales : 15 puntos
- De tres (3) a cuatro (4) Contratos o convenios adicionales : 25 puntos
- Cinco (5) o más contratos o convenios adicionales :  30 puntos
El proponente deberá tener en cuenta que los contratos o convenios que pretenda hacer valer en la ponderación de su propuesta deberán ser diferentes de los contratos aportados para acreditar los requisitos habilitantes y no podrán ser modificados, aclarados o subsanados, por tratarse de un criterio ponderable. </t>
    </r>
  </si>
  <si>
    <t>NUMERO DE CONTRATO o CONVENIO TOMADO COMO HABILITANTE</t>
  </si>
  <si>
    <t>VALOR TOTAL EN PESOS A 2026</t>
  </si>
  <si>
    <t>VALOR FINAL PARA CONSORCIOS O UNIONES TEMPORALES</t>
  </si>
  <si>
    <t>El convenio o contrato es por un Valor mayor a $3.805.576.731</t>
  </si>
  <si>
    <t xml:space="preserve">Observaciones </t>
  </si>
  <si>
    <t>AÑO</t>
  </si>
  <si>
    <t>VALOR CONTRATO</t>
  </si>
  <si>
    <t xml:space="preserve">4600080431 de 2019
</t>
  </si>
  <si>
    <t>Distrito Especial de Ciencia, Tecnología e Innovación de Medellín
Secretaría de Suministros y Servicios</t>
  </si>
  <si>
    <t>Convenio de Asociación para desarrollar el proyecto de la RED DE CREACIÓN ESCÉNICA ciudad de Medellín. Proceso 12 (Énfasis en TÉCNICAS ESCÉNICAS MIXTAS)</t>
  </si>
  <si>
    <t>N/A</t>
  </si>
  <si>
    <t>NO</t>
  </si>
  <si>
    <t>4600081880 de 2019</t>
  </si>
  <si>
    <t>Municipio de Medellín - Secretaría de Suministros y Servicios</t>
  </si>
  <si>
    <t>Realizar el diseño y ejecución del XXVIII Seminario de Comunicación Juvenil para 120 jóvenes de Medellín, implementando un proceso que permita la generación de habilidades en torno a la comunicación, el periodismo, la lectura crítica del territorio y la la realizad juvenil de acuerdo con las dimensiones del Indice de Desarrollo Juvenil (IDJ), articulado al proyecto Medellín en la Cabeza y al proyecto "Eventos del Libro" de la Secretaría de Cultura Ciudadana</t>
  </si>
  <si>
    <t>4600091947 de 2021</t>
  </si>
  <si>
    <t>PP-Convenio de Asociación para el proceso de formación artística y cultural en las comunas 5, 9, 10, 13 y corregimiento 80 en el marco del programa de PDL y PP de la Secretaría de Cultura. Lote 2</t>
  </si>
  <si>
    <t>4600091973 de 2021</t>
  </si>
  <si>
    <t>PP-Convenio de Asociación para el proceso de formación artística y cultural en las comunas 5, 9, 10, 13 y corregimiento 80 en el marco del programa de PDL y PP de la Secretaría de Cultura. Lote 3</t>
  </si>
  <si>
    <t>4600091950 de 2021</t>
  </si>
  <si>
    <t>PP-Convenio de Asociación para el proceso de formación artística y cultural en las comunas 5, 9, 10, 13 y corregimiento 80 en el marco del programa de PDL y PP de la Secretaría de Cultura. Lote 5</t>
  </si>
  <si>
    <t>4600091639 de 2021</t>
  </si>
  <si>
    <t>Adquisición de libro Premio Poemas Inédito</t>
  </si>
  <si>
    <t>4600090705 de 2021</t>
  </si>
  <si>
    <t>Convenio de Asociación para desarrollar el proyecto de la RED DE CREACIÓN ESCÉNICA con énfasis en Dramaturgias Escénicas – Proceso 12</t>
  </si>
  <si>
    <t>Contrato Marco 202100148 de 2022/ Contrato 13202100148/
Orden de Servicio AC096</t>
  </si>
  <si>
    <t>Apoyo Festival Rock Tipo A- Comuna 10</t>
  </si>
  <si>
    <t>Contrato Marco 202100148 de 2022/ Contrato 13202100148/
Orden de Servicio AC212</t>
  </si>
  <si>
    <t>Festival PDL y PP Revolución Cultural Final/ Cierre Muestras Finales PDL y PP</t>
  </si>
  <si>
    <t>VALOR TOTAL DE LOS CONTRAOS O CONVENIOS QUE CUMPLEN CON CRITERIOS PARA SER PONDERADOS</t>
  </si>
  <si>
    <t xml:space="preserve">TOTAL CONTRATOS O CONVENIOS QUE CUMPLEN CON CRITERIOS PARA SER PONDERADOS </t>
  </si>
  <si>
    <t xml:space="preserve">PUNTAJE </t>
  </si>
  <si>
    <r>
      <t xml:space="preserve">EXPERIENCIA DE LA ESAL PONDERABLE B. 
El MINISTERIO asignará puntaje por cada contrato o convenio aportado con el cual se acredite entre los productos proyectos editoriales relacionados con las artes y las culturas con enfoque poblacional y territorial. Los documentos deberán tener fecha de publicación posterior al año 2020. La asignación del puntaje se hará conforme a la siguiente tabla:
</t>
    </r>
    <r>
      <rPr>
        <sz val="9"/>
        <color rgb="FF000000"/>
        <rFont val="Arial"/>
        <family val="2"/>
      </rPr>
      <t>- Un (1) contrato o convenio adicional al específico: 10 puntos
- Dos (2) contratos o convenios adicionales al específico: 20 puntos
Tres (3) contratos o convenios adicionales al específico: 30 puntos.
Si el proponente aclara o modifica las certificaciones de experiencia durante el traslado de evaluación, estas solo se tendrán en cuenta para el cumplimiento del requisito habilitante y no serán objeto de asignación de puntaje.
Los documentos publicados deberán relacionarse con la sistematización y análisis de proyectos editoriales artísticos y culturales con enfoque diferencial y poblacional.</t>
    </r>
  </si>
  <si>
    <t xml:space="preserve">NUMERO DE CONTRATO O CONVENIO </t>
  </si>
  <si>
    <t>1016 de 2020</t>
  </si>
  <si>
    <t>ASOCIACIÓN CANAL LOCAL DE TELEVISIÓN TELEMEDELLÍN</t>
  </si>
  <si>
    <t>Producir y promocionar dos (2) revistas digitales a través de estrategias de distribución digital, en el marco de la convocatoria proyecto pdl y pp comuna 10 “Medellín palpita desde la 10”.</t>
  </si>
  <si>
    <t>NA</t>
  </si>
  <si>
    <t>FUDACIÓN HISTORIAS CONTADAS</t>
  </si>
  <si>
    <t>Apoyar la realización de la investigación, preproducción, producción y distribución de las publicaciones: Revista DiverCiudad Nro. 34 febrero a marzo (El tema central fue "Nosotres" una mirada a la cultura Drag en Medellín y Revista DiverCiudad Nro 35 con el tema central "Estallido Femenino", mujeres destacadas de la escena cultural de la Comuna 10 de Medellín.</t>
  </si>
  <si>
    <t>DISTRITO ESPECIAL DE CIENCIA, TECNOLOGÍA E INNOVACIÓN DE MEDELLÍN</t>
  </si>
  <si>
    <t>CONVENIO DE ASOCIACIÓN PARA DESARROLLAR EL PROYECTO DE LA RED DE ARTES PLÁSTICAS Y VISUALES CIUDAD DE MEDELLÍN, (LOTE 1 LABORATORIOS DE PRÁCTICAS DE EXPLORACIÓN CURATORIAL ORIENTADAS A EXPERIENCIAS PARA LA PRODUCCIÓN DE TERRITORIOS) - Una de las obligaciones fue la sistematización, producción y edición de memorias de los procesos en 2 revistas. Como se puede verificar en el acta de liquidación que se anexa, páginas 19 y 24 de este documento</t>
  </si>
  <si>
    <t>CTO 0451-2024</t>
  </si>
  <si>
    <t>PRODUCIR, REALIZAR Y DIFUNDIR O DISTRIBUIR LOS
PRODUCTOS COMUNICACIONALES Y ESTRATEGIAS DE
MOVILIZACIÓN, EN LA COMUNA NO. 10 - LA CANDELARIA,
ADJUDICADOS COMO RESULTADO DE LA CONVOCATORIA
DE PDL Y PP 2024, EN EL MARCO DEL CONTRATO
INTERADMINISTRATIVO NO. 46001022060 DE 2024. Alcance del Objeto: 2 Revistas</t>
  </si>
  <si>
    <r>
      <rPr>
        <b/>
        <sz val="9"/>
        <color rgb="FF000000"/>
        <rFont val="Arial"/>
        <family val="2"/>
      </rPr>
      <t xml:space="preserve">EXPERIENCIA REQUISITO HABILITANTE
</t>
    </r>
    <r>
      <rPr>
        <sz val="9"/>
        <color rgb="FF000000"/>
        <rFont val="Arial"/>
        <family val="2"/>
      </rPr>
      <t>COORDINADOR GENERAL DEL CONVENIO: Profesional en áreas de las Artes, o CienciasSociales, o Humanas; con experienciacertificada de tres (3) años en la coordinación de proyectos en formación, o investigación, o creación, o producción, ogestión en teatro, con enfoque diferencialterritorial, poblacional o de género.</t>
    </r>
  </si>
  <si>
    <t>PROPONENTE:</t>
  </si>
  <si>
    <t>CORPORACIÓN ATENEO PORFIRIO BARBA JACOB</t>
  </si>
  <si>
    <t>COORDINADOR GENERAL:   </t>
  </si>
  <si>
    <t>BLANCA YACQUELINE SALAZAR HERRERA</t>
  </si>
  <si>
    <t>PROFESIÓN:</t>
  </si>
  <si>
    <t>MAESTRA EN ARTE DRAMÁTICO</t>
  </si>
  <si>
    <t>CUMPLE: </t>
  </si>
  <si>
    <t>Cumple</t>
  </si>
  <si>
    <t>ENTIDAD ACADEMICA</t>
  </si>
  <si>
    <t>FECHA DE GRADO</t>
  </si>
  <si>
    <t>TITULO OBTENIDO</t>
  </si>
  <si>
    <t>DURACIÓN</t>
  </si>
  <si>
    <t>UNIVERSIDAD DE ANTIOQUIA</t>
  </si>
  <si>
    <t>8 SEMESTRES</t>
  </si>
  <si>
    <t> </t>
  </si>
  <si>
    <t>ENTIDAD CONTRATANTE (Razón Social)</t>
  </si>
  <si>
    <t>CARGO OCUPADO</t>
  </si>
  <si>
    <t>FECHAS DE PROYECTO</t>
  </si>
  <si>
    <t>TOTAL TIEMPO</t>
  </si>
  <si>
    <t>Dia/Mes/Año</t>
  </si>
  <si>
    <t>Días</t>
  </si>
  <si>
    <t>Meses</t>
  </si>
  <si>
    <t>Años</t>
  </si>
  <si>
    <t>CORPORACION ATENEO PORFIRIO BARBA JACOB</t>
  </si>
  <si>
    <t>Coordinadora</t>
  </si>
  <si>
    <t>Directora de Gestión, Coordinadora Centro Cultural, Productora de eventos culturales, Directora del Festival Colombiano de Teatro Ciudad de Medellín (desde 2002), Coordinadora Formación Artística (desde 2005 hasta la fecha), Directora Laboratorio Escénico Ateneo (desde 2005). Comité Coordinador Red de Artes Escénicas Ciudad de Medellín (2006 y 2007), en su primera etapa y luego desde el 2019 hasta la fecha.</t>
  </si>
  <si>
    <t>NO CUMPLE
Falta soporte del contrato para validar la experiencia con la misma entidad contratante</t>
  </si>
  <si>
    <t>DIRECTORA Y COORDINADORA DE FORMACION DEL GRUPO LABORATORIO ESCENICO ATENEO</t>
  </si>
  <si>
    <t>TOTAL TIEMPO EN AÑOS Y MESES</t>
  </si>
  <si>
    <t>4 años, 11 meses y 16 días</t>
  </si>
  <si>
    <t>EXPERIENCIA HABILITANTE</t>
  </si>
  <si>
    <t>CRITERIOS DE PONDERACIÓN Y ADJUDICACIÓN</t>
  </si>
  <si>
    <t>La ESAL deberá presentar junto con su propuesta las certificaciones donde se demuestre la participación del CoordinadorGeneral de acuerdo con lo aquí solicitado:
1 año hasta 2 años: 10 puntos
2 años hasta 3 años: 20 puntos
3 años en adelante: 30 puntos</t>
  </si>
  <si>
    <t>COORDINADORA ACADEMICA - 4600049869 DE 2013 PROCESOS DE FORMACION ARTISTICA COMUNA 15 Y 80</t>
  </si>
  <si>
    <t>COORDINADORA ACADEMICA -  4600054224 DE 2014 FORMACION ARTISTICA COMUNA 12</t>
  </si>
  <si>
    <t>COORDINADORA ACADEMICA -  4600076277 DE 2018 FORMACION ARTISTICA COMUNA 1,4 Y 7</t>
  </si>
  <si>
    <t>COORDINADORA ACADEMICA -  RED DE CREACION ESCENICA 2019 / Convenio 4600080431</t>
  </si>
  <si>
    <t xml:space="preserve"> COORDINADORA ACADEMICA -  RED DE CREACION ESCENICA 2020 / Convenio de asociación 4600086949</t>
  </si>
  <si>
    <t xml:space="preserve"> COORDINADORA ACADEMICA -   RED DE CREACION ESCENICA 2021 / Convenio de Asociación 4600090705 de 2021</t>
  </si>
  <si>
    <t xml:space="preserve"> COORDINADORA ACADEMICA -  RED DE CREACION ESCENICA 2022 / Convenio de asociación 4600094405 de 2022</t>
  </si>
  <si>
    <t xml:space="preserve"> COORDINADORA ACADEMICA -  RED DE CREACION ESCENICA 2023 / Convenio 4600098187 RED DE CREACION ESCENICA 2023. RED DE CREACION ESCENICA 2024 / Convenio 4600101498 </t>
  </si>
  <si>
    <t xml:space="preserve"> COORDINADORA ACADEMICA -  RED DE CREACION ESCENICA 2024</t>
  </si>
  <si>
    <t>TOTAL PROYECTOS DE EXPERIENCIA COORDINADOR</t>
  </si>
  <si>
    <t>PUNTAJE TOTAL</t>
  </si>
  <si>
    <t>Experiencia del proponente y forma de verificación. Para la asignación del presente puntaje, se tomará el promedio de los contratos válidos aportados para la experiencia habilitante de cada propuesta habilitada expresados en SMMLV registrados en el ANEXO Nº 6. EXPERIENCIA HABILITANTE DE LA ESAL, y que en total hayan cumplido con la exigencia mínima de experiencia prevista en numeral 7.1.2.2. EXPERIENCIA DE LA ESAL del presente estudio previo. Dicho promedio será el valor que lo hará participar para la asignación del presente puntaje (MAXIMO 10 PUNTOS)</t>
  </si>
  <si>
    <t>SMMLV</t>
  </si>
  <si>
    <t>PROMEDIO ENTIDAD</t>
  </si>
  <si>
    <t>Nota: NO se tienen en cuenta todos los contratos aportados para la experiencia habilitante ya que como lo indica el pliego, si el Proponente debió subsanar el cumplimiento de la experiencia mínima habilitante de la ESAL, para la_x000D_ asignación del presente criterio de ponderación, no se tendrán en cuenta los contratos que hayan sido objeto de_x000D_subsanación, ni serán tenidos en cuenta para definir el promedio de los contratos válidos aportados.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</si>
</sst>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2" formatCode="_-&quot;$&quot;\ * #,##0_-;\-&quot;$&quot;\ * #,##0_-;_-&quot;$&quot;\ * &quot;-&quot;_-;_-@_-"/>
    <numFmt numFmtId="164" formatCode="_-* #,##0.00\ _€_-;\-* #,##0.00\ _€_-;_-* &quot;-&quot;??\ _€_-;_-@_-"/>
    <numFmt numFmtId="165" formatCode="d\ &quot;de&quot;\ mmmm\ &quot;de&quot;\ yyyy"/>
    <numFmt numFmtId="166" formatCode="[$-C0A]dd\-mmm\-yy;@"/>
    <numFmt numFmtId="167" formatCode="_ * #,##0_ ;_ * \-#,##0_ ;_ * &quot;-&quot;??_ ;_ @_ "/>
    <numFmt numFmtId="168" formatCode="_-[$$-409]* #,##0_ ;_-[$$-409]* \-#,##0\ ;_-[$$-409]* &quot;-&quot;??_ ;_-@_ "/>
    <numFmt numFmtId="169" formatCode="_-[$$-409]* #,##0.00_ ;_-[$$-409]* \-#,##0.00\ ;_-[$$-409]* &quot;-&quot;??_ ;_-@_ "/>
    <numFmt numFmtId="170" formatCode="_(&quot;$&quot;* #,##0_);_(&quot;$&quot;* \(#,##0\);_(&quot;$&quot;* &quot;-&quot;??_);_(@_)"/>
    <numFmt numFmtId="171" formatCode="_-[$$-240A]\ * #,##0.00_-;\-[$$-240A]\ * #,##0.00_-;_-[$$-240A]\ * &quot;-&quot;??_-;_-@_-"/>
    <numFmt numFmtId="172" formatCode="0.0"/>
  </numFmts>
  <fonts count="26" x14ac:knownFonts="1">
    <font>
      <sz val="10"/>
      <name val="Arial"/>
    </font>
    <font>
      <sz val="10"/>
      <name val="Arial"/>
      <family val="2"/>
    </font>
    <font>
      <b/>
      <sz val="9"/>
      <name val="Arial"/>
      <family val="2"/>
    </font>
    <font>
      <sz val="9"/>
      <name val="Arial"/>
      <family val="2"/>
    </font>
    <font>
      <b/>
      <sz val="9"/>
      <color rgb="FF000000"/>
      <name val="Arial"/>
      <family val="2"/>
    </font>
    <font>
      <sz val="10"/>
      <name val="Verdana"/>
      <family val="2"/>
      <charset val="1"/>
    </font>
    <font>
      <sz val="9"/>
      <color rgb="FF000000"/>
      <name val="Arial"/>
      <family val="2"/>
    </font>
    <font>
      <sz val="10"/>
      <color rgb="FF000000"/>
      <name val="Arial"/>
      <family val="2"/>
    </font>
    <font>
      <b/>
      <sz val="10"/>
      <name val="Arial"/>
      <family val="2"/>
    </font>
    <font>
      <b/>
      <sz val="10"/>
      <color rgb="FF000000"/>
      <name val="Arial"/>
      <family val="2"/>
    </font>
    <font>
      <b/>
      <sz val="10"/>
      <color rgb="FF1F1F1F"/>
      <name val="Calibri"/>
      <family val="2"/>
      <scheme val="minor"/>
    </font>
    <font>
      <sz val="10"/>
      <color rgb="FF1F1F1F"/>
      <name val="Calibri"/>
      <family val="2"/>
      <scheme val="minor"/>
    </font>
    <font>
      <b/>
      <sz val="10"/>
      <color rgb="FF1F1F1F"/>
      <name val="Calibri"/>
      <family val="2"/>
    </font>
    <font>
      <sz val="10"/>
      <color rgb="FF1F1F1F"/>
      <name val="Calibri"/>
      <family val="2"/>
    </font>
    <font>
      <sz val="10"/>
      <name val="Arial"/>
      <family val="2"/>
    </font>
    <font>
      <sz val="11"/>
      <color rgb="FF000000"/>
      <name val="Calibri"/>
      <family val="2"/>
    </font>
    <font>
      <b/>
      <sz val="9"/>
      <name val="Arial"/>
      <family val="2"/>
      <charset val="1"/>
    </font>
    <font>
      <b/>
      <sz val="9"/>
      <color rgb="FF242424"/>
      <name val="Arial"/>
      <family val="2"/>
      <charset val="1"/>
    </font>
    <font>
      <sz val="9"/>
      <name val="Arial"/>
      <family val="2"/>
      <charset val="1"/>
    </font>
    <font>
      <sz val="9"/>
      <color rgb="FF000000"/>
      <name val="Arial"/>
      <family val="2"/>
      <charset val="1"/>
    </font>
    <font>
      <b/>
      <sz val="9"/>
      <color rgb="FF000000"/>
      <name val="Arial"/>
      <family val="2"/>
      <charset val="1"/>
    </font>
    <font>
      <b/>
      <sz val="10"/>
      <name val="Arial"/>
      <family val="2"/>
      <charset val="1"/>
    </font>
    <font>
      <b/>
      <sz val="9"/>
      <color rgb="FF000000"/>
      <name val="Arial"/>
      <family val="2"/>
    </font>
    <font>
      <b/>
      <sz val="9"/>
      <color rgb="FF000000"/>
      <name val="Arial"/>
      <family val="2"/>
    </font>
    <font>
      <sz val="11"/>
      <color rgb="FF242424"/>
      <name val="Aptos Narrow"/>
    </font>
    <font>
      <b/>
      <sz val="10"/>
      <name val="Arial"/>
      <family val="2"/>
    </font>
  </fonts>
  <fills count="10">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FF"/>
        <bgColor rgb="FF000000"/>
      </patternFill>
    </fill>
    <fill>
      <patternFill patternType="solid">
        <fgColor rgb="FFD9D9D9"/>
        <bgColor rgb="FF000000"/>
      </patternFill>
    </fill>
    <fill>
      <patternFill patternType="solid">
        <fgColor rgb="FFF2F2F2"/>
        <bgColor rgb="FF000000"/>
      </patternFill>
    </fill>
    <fill>
      <patternFill patternType="solid">
        <fgColor rgb="FFBDD7EE"/>
        <bgColor rgb="FF000000"/>
      </patternFill>
    </fill>
  </fills>
  <borders count="4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style="double">
        <color indexed="64"/>
      </top>
      <bottom style="thin">
        <color rgb="FF000000"/>
      </bottom>
      <diagonal/>
    </border>
    <border>
      <left/>
      <right style="thin">
        <color indexed="64"/>
      </right>
      <top style="thin">
        <color indexed="64"/>
      </top>
      <bottom style="thin">
        <color indexed="64"/>
      </bottom>
      <diagonal/>
    </border>
    <border>
      <left style="thin">
        <color rgb="FF000000"/>
      </left>
      <right/>
      <top/>
      <bottom/>
      <diagonal/>
    </border>
    <border>
      <left style="thin">
        <color rgb="FF000000"/>
      </left>
      <right style="thin">
        <color rgb="FF000000"/>
      </right>
      <top/>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indexed="64"/>
      </right>
      <top/>
      <bottom style="thin">
        <color indexed="64"/>
      </bottom>
      <diagonal/>
    </border>
    <border>
      <left/>
      <right/>
      <top/>
      <bottom style="thin">
        <color indexed="64"/>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indexed="64"/>
      </bottom>
      <diagonal/>
    </border>
    <border>
      <left style="thin">
        <color indexed="64"/>
      </left>
      <right/>
      <top style="thin">
        <color rgb="FF000000"/>
      </top>
      <bottom/>
      <diagonal/>
    </border>
    <border>
      <left style="thin">
        <color indexed="64"/>
      </left>
      <right/>
      <top/>
      <bottom style="thin">
        <color rgb="FF000000"/>
      </bottom>
      <diagonal/>
    </border>
  </borders>
  <cellStyleXfs count="3">
    <xf numFmtId="0" fontId="0" fillId="0" borderId="0"/>
    <xf numFmtId="164" fontId="1" fillId="0" borderId="0" applyFont="0" applyFill="0" applyBorder="0" applyAlignment="0" applyProtection="0"/>
    <xf numFmtId="42" fontId="14" fillId="0" borderId="0" applyFont="0" applyFill="0" applyBorder="0" applyAlignment="0" applyProtection="0"/>
  </cellStyleXfs>
  <cellXfs count="267">
    <xf numFmtId="0" fontId="0" fillId="0" borderId="0" xfId="0"/>
    <xf numFmtId="0" fontId="2" fillId="0" borderId="0" xfId="0" applyFont="1" applyAlignment="1" applyProtection="1">
      <alignment vertical="center"/>
      <protection hidden="1"/>
    </xf>
    <xf numFmtId="0" fontId="3" fillId="0" borderId="0" xfId="0" applyFont="1" applyProtection="1">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horizontal="justify" vertical="center" wrapText="1"/>
      <protection hidden="1"/>
    </xf>
    <xf numFmtId="166" fontId="3" fillId="0" borderId="0" xfId="0" applyNumberFormat="1" applyFont="1" applyAlignment="1" applyProtection="1">
      <alignment horizontal="center" vertical="center" wrapText="1"/>
      <protection hidden="1"/>
    </xf>
    <xf numFmtId="167" fontId="2" fillId="0" borderId="0" xfId="1" applyNumberFormat="1" applyFont="1" applyFill="1" applyBorder="1" applyAlignment="1" applyProtection="1">
      <alignment horizontal="center" vertical="center" wrapText="1"/>
      <protection hidden="1"/>
    </xf>
    <xf numFmtId="0" fontId="3" fillId="0" borderId="0" xfId="0" applyFont="1" applyAlignment="1" applyProtection="1">
      <alignment horizontal="center" vertical="top" wrapText="1"/>
      <protection hidden="1"/>
    </xf>
    <xf numFmtId="0" fontId="3" fillId="0" borderId="0" xfId="0" applyFont="1" applyAlignment="1" applyProtection="1">
      <alignment vertical="top" wrapText="1"/>
      <protection hidden="1"/>
    </xf>
    <xf numFmtId="0" fontId="2" fillId="0" borderId="0" xfId="0" applyFont="1" applyAlignment="1" applyProtection="1">
      <alignment horizontal="center"/>
      <protection hidden="1"/>
    </xf>
    <xf numFmtId="0" fontId="2" fillId="0" borderId="0" xfId="0" applyFont="1" applyProtection="1">
      <protection hidden="1"/>
    </xf>
    <xf numFmtId="0" fontId="2" fillId="0" borderId="0" xfId="0" applyFont="1" applyAlignment="1" applyProtection="1">
      <alignment vertical="top" wrapText="1"/>
      <protection hidden="1"/>
    </xf>
    <xf numFmtId="0" fontId="3" fillId="0" borderId="0" xfId="0" applyFont="1"/>
    <xf numFmtId="0" fontId="3" fillId="0" borderId="0" xfId="0" applyFont="1" applyAlignment="1" applyProtection="1">
      <alignment horizontal="center"/>
      <protection hidden="1"/>
    </xf>
    <xf numFmtId="0" fontId="2" fillId="0" borderId="0" xfId="0" applyFont="1" applyAlignment="1" applyProtection="1">
      <alignment horizontal="center" vertical="center"/>
      <protection hidden="1"/>
    </xf>
    <xf numFmtId="3" fontId="2" fillId="0" borderId="0" xfId="0" applyNumberFormat="1" applyFont="1" applyProtection="1">
      <protection hidden="1"/>
    </xf>
    <xf numFmtId="0" fontId="9" fillId="0" borderId="7" xfId="0" applyFont="1" applyBorder="1" applyAlignment="1">
      <alignment horizontal="center" vertical="center" wrapText="1"/>
    </xf>
    <xf numFmtId="0" fontId="7" fillId="0" borderId="7" xfId="0" applyFont="1" applyBorder="1" applyAlignment="1">
      <alignment horizontal="center" vertical="center" wrapText="1"/>
    </xf>
    <xf numFmtId="168" fontId="3" fillId="0" borderId="7" xfId="0" applyNumberFormat="1" applyFont="1" applyBorder="1" applyAlignment="1" applyProtection="1">
      <alignment horizontal="center" vertical="center" wrapText="1"/>
      <protection hidden="1"/>
    </xf>
    <xf numFmtId="0" fontId="2" fillId="0" borderId="7" xfId="0" applyFont="1" applyBorder="1" applyAlignment="1" applyProtection="1">
      <alignment horizontal="center" vertical="center"/>
      <protection hidden="1"/>
    </xf>
    <xf numFmtId="0" fontId="2" fillId="0" borderId="11" xfId="0" applyFont="1" applyBorder="1" applyAlignment="1" applyProtection="1">
      <alignment horizontal="center" vertical="center" wrapText="1"/>
      <protection hidden="1"/>
    </xf>
    <xf numFmtId="167" fontId="8" fillId="2" borderId="7" xfId="0" applyNumberFormat="1" applyFont="1" applyFill="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9" fillId="0" borderId="7" xfId="0" applyFont="1" applyBorder="1" applyAlignment="1">
      <alignment horizontal="center" vertical="center" wrapText="1" indent="3"/>
    </xf>
    <xf numFmtId="0" fontId="9" fillId="0" borderId="7" xfId="0" applyFont="1" applyBorder="1" applyAlignment="1">
      <alignment horizontal="center" vertical="center" wrapText="1" indent="4"/>
    </xf>
    <xf numFmtId="0" fontId="5" fillId="0" borderId="0" xfId="0" applyFont="1" applyAlignment="1">
      <alignment vertical="center" wrapText="1"/>
    </xf>
    <xf numFmtId="3" fontId="6" fillId="0" borderId="7" xfId="0" applyNumberFormat="1" applyFont="1" applyBorder="1" applyAlignment="1" applyProtection="1">
      <alignment horizontal="center" vertical="center" wrapText="1"/>
      <protection hidden="1"/>
    </xf>
    <xf numFmtId="3" fontId="3" fillId="0" borderId="0" xfId="0" applyNumberFormat="1" applyFont="1" applyProtection="1">
      <protection hidden="1"/>
    </xf>
    <xf numFmtId="171" fontId="3" fillId="0" borderId="0" xfId="0" applyNumberFormat="1" applyFont="1" applyProtection="1">
      <protection hidden="1"/>
    </xf>
    <xf numFmtId="0" fontId="3" fillId="0" borderId="0" xfId="0" applyFont="1" applyAlignment="1" applyProtection="1">
      <alignment wrapText="1"/>
      <protection hidden="1"/>
    </xf>
    <xf numFmtId="0" fontId="1" fillId="0" borderId="7" xfId="0" applyFont="1" applyBorder="1" applyAlignment="1" applyProtection="1">
      <alignment horizontal="center" vertical="center" wrapText="1"/>
      <protection hidden="1"/>
    </xf>
    <xf numFmtId="0" fontId="7" fillId="4" borderId="7" xfId="0" applyFont="1" applyFill="1" applyBorder="1" applyAlignment="1">
      <alignment horizontal="center" vertical="center" wrapText="1"/>
    </xf>
    <xf numFmtId="0" fontId="1" fillId="0" borderId="15" xfId="0" applyFont="1" applyBorder="1" applyAlignment="1" applyProtection="1">
      <alignment horizontal="center" vertical="center" wrapText="1"/>
      <protection hidden="1"/>
    </xf>
    <xf numFmtId="0" fontId="10" fillId="0" borderId="12" xfId="0" applyFont="1" applyBorder="1" applyAlignment="1">
      <alignment horizontal="left" vertical="center" wrapText="1" indent="1" readingOrder="1"/>
    </xf>
    <xf numFmtId="0" fontId="11" fillId="0" borderId="12" xfId="0" applyFont="1" applyBorder="1" applyAlignment="1">
      <alignment horizontal="left" vertical="center" wrapText="1" indent="1" readingOrder="1"/>
    </xf>
    <xf numFmtId="14" fontId="11" fillId="0" borderId="12" xfId="0" applyNumberFormat="1" applyFont="1" applyBorder="1" applyAlignment="1">
      <alignment horizontal="left" vertical="center" wrapText="1" indent="1" readingOrder="1"/>
    </xf>
    <xf numFmtId="6" fontId="11" fillId="0" borderId="12" xfId="0" applyNumberFormat="1" applyFont="1" applyBorder="1" applyAlignment="1">
      <alignment horizontal="left" vertical="center" wrapText="1" indent="1" readingOrder="1"/>
    </xf>
    <xf numFmtId="9" fontId="11" fillId="0" borderId="12" xfId="0" applyNumberFormat="1" applyFont="1" applyBorder="1" applyAlignment="1">
      <alignment vertical="center" wrapText="1" readingOrder="1"/>
    </xf>
    <xf numFmtId="168" fontId="3" fillId="0" borderId="9" xfId="0" applyNumberFormat="1" applyFont="1" applyBorder="1" applyAlignment="1" applyProtection="1">
      <alignment horizontal="center" vertical="center" wrapText="1"/>
      <protection hidden="1"/>
    </xf>
    <xf numFmtId="0" fontId="12" fillId="0" borderId="17" xfId="0" applyFont="1" applyBorder="1" applyAlignment="1">
      <alignment horizontal="left" vertical="center" wrapText="1" indent="1" readingOrder="1"/>
    </xf>
    <xf numFmtId="0" fontId="13" fillId="0" borderId="17" xfId="0" applyFont="1" applyBorder="1" applyAlignment="1">
      <alignment horizontal="left" vertical="center" wrapText="1" indent="1" readingOrder="1"/>
    </xf>
    <xf numFmtId="14" fontId="13" fillId="0" borderId="17" xfId="0" applyNumberFormat="1" applyFont="1" applyBorder="1" applyAlignment="1">
      <alignment horizontal="left" vertical="center" wrapText="1" indent="1" readingOrder="1"/>
    </xf>
    <xf numFmtId="6" fontId="13" fillId="0" borderId="17" xfId="0" applyNumberFormat="1" applyFont="1" applyBorder="1" applyAlignment="1">
      <alignment horizontal="left" vertical="center" wrapText="1" indent="1" readingOrder="1"/>
    </xf>
    <xf numFmtId="9" fontId="13" fillId="0" borderId="17" xfId="0" applyNumberFormat="1" applyFont="1" applyBorder="1" applyAlignment="1">
      <alignment vertical="center" wrapText="1" readingOrder="1"/>
    </xf>
    <xf numFmtId="0" fontId="2" fillId="0" borderId="8" xfId="0" applyFont="1" applyBorder="1" applyAlignment="1" applyProtection="1">
      <alignment horizontal="center" vertical="center" wrapText="1"/>
      <protection hidden="1"/>
    </xf>
    <xf numFmtId="166" fontId="2" fillId="2" borderId="11" xfId="0" applyNumberFormat="1" applyFont="1" applyFill="1" applyBorder="1" applyAlignment="1" applyProtection="1">
      <alignment horizontal="center" vertical="center" wrapText="1"/>
      <protection hidden="1"/>
    </xf>
    <xf numFmtId="167" fontId="2" fillId="2" borderId="11" xfId="1" applyNumberFormat="1" applyFont="1" applyFill="1" applyBorder="1" applyAlignment="1" applyProtection="1">
      <alignment horizontal="center" vertical="center" wrapText="1"/>
      <protection hidden="1"/>
    </xf>
    <xf numFmtId="0" fontId="3" fillId="2" borderId="11" xfId="0" applyFont="1" applyFill="1" applyBorder="1" applyAlignment="1" applyProtection="1">
      <alignment vertical="top" wrapText="1"/>
      <protection hidden="1"/>
    </xf>
    <xf numFmtId="167" fontId="2" fillId="2" borderId="7" xfId="0" applyNumberFormat="1" applyFont="1" applyFill="1" applyBorder="1" applyAlignment="1" applyProtection="1">
      <alignment horizontal="center" vertical="center"/>
      <protection hidden="1"/>
    </xf>
    <xf numFmtId="168" fontId="7" fillId="3" borderId="12" xfId="0" applyNumberFormat="1" applyFont="1" applyFill="1" applyBorder="1" applyAlignment="1">
      <alignment horizontal="right" vertical="center" wrapText="1"/>
    </xf>
    <xf numFmtId="169" fontId="7" fillId="3" borderId="12" xfId="0" applyNumberFormat="1" applyFont="1" applyFill="1" applyBorder="1" applyAlignment="1">
      <alignment horizontal="right" vertical="center" wrapText="1"/>
    </xf>
    <xf numFmtId="168" fontId="7" fillId="3" borderId="13" xfId="0" applyNumberFormat="1" applyFont="1" applyFill="1" applyBorder="1" applyAlignment="1">
      <alignment horizontal="right" vertical="center" wrapText="1"/>
    </xf>
    <xf numFmtId="169" fontId="7" fillId="3" borderId="13" xfId="0" applyNumberFormat="1" applyFont="1" applyFill="1" applyBorder="1" applyAlignment="1">
      <alignment horizontal="right" vertical="center" wrapText="1"/>
    </xf>
    <xf numFmtId="168" fontId="7" fillId="3" borderId="7" xfId="0" applyNumberFormat="1" applyFont="1" applyFill="1" applyBorder="1" applyAlignment="1">
      <alignment horizontal="right" vertical="center" wrapText="1"/>
    </xf>
    <xf numFmtId="169" fontId="7" fillId="3" borderId="7" xfId="0" applyNumberFormat="1" applyFont="1" applyFill="1" applyBorder="1" applyAlignment="1">
      <alignment horizontal="right" vertical="center" wrapText="1"/>
    </xf>
    <xf numFmtId="170" fontId="9" fillId="0" borderId="11" xfId="0" applyNumberFormat="1" applyFont="1" applyBorder="1" applyAlignment="1">
      <alignment horizontal="right" vertical="center" wrapText="1"/>
    </xf>
    <xf numFmtId="0" fontId="7" fillId="0" borderId="14" xfId="0" applyFont="1" applyBorder="1" applyAlignment="1">
      <alignment horizontal="right" vertical="center" wrapText="1"/>
    </xf>
    <xf numFmtId="0" fontId="7" fillId="0" borderId="7" xfId="0" applyFont="1" applyBorder="1" applyAlignment="1">
      <alignment horizontal="right" vertical="center" wrapText="1"/>
    </xf>
    <xf numFmtId="170" fontId="9" fillId="0" borderId="7" xfId="0" applyNumberFormat="1" applyFont="1" applyBorder="1" applyAlignment="1">
      <alignment horizontal="right" vertical="center" wrapText="1"/>
    </xf>
    <xf numFmtId="0" fontId="9" fillId="0" borderId="0" xfId="0" applyFont="1" applyAlignment="1">
      <alignment horizontal="center" vertical="center" wrapText="1"/>
    </xf>
    <xf numFmtId="170" fontId="9" fillId="0" borderId="0" xfId="0" applyNumberFormat="1" applyFont="1" applyAlignment="1">
      <alignment horizontal="right" vertical="center" wrapText="1"/>
    </xf>
    <xf numFmtId="0" fontId="7" fillId="0" borderId="0" xfId="0" applyFont="1" applyAlignment="1">
      <alignment horizontal="right" vertical="center" wrapText="1"/>
    </xf>
    <xf numFmtId="0" fontId="2" fillId="0" borderId="14" xfId="0" applyFont="1" applyBorder="1" applyAlignment="1" applyProtection="1">
      <alignment horizontal="center" vertical="center" wrapText="1"/>
      <protection hidden="1"/>
    </xf>
    <xf numFmtId="0" fontId="2" fillId="0" borderId="18"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169" fontId="11" fillId="0" borderId="12" xfId="0" applyNumberFormat="1" applyFont="1" applyBorder="1" applyAlignment="1">
      <alignment horizontal="left" vertical="center" wrapText="1" indent="1" readingOrder="1"/>
    </xf>
    <xf numFmtId="0" fontId="3" fillId="0" borderId="8" xfId="0" applyFont="1" applyBorder="1" applyAlignment="1" applyProtection="1">
      <alignment horizontal="center" vertical="center" wrapText="1"/>
      <protection hidden="1"/>
    </xf>
    <xf numFmtId="0" fontId="3" fillId="0" borderId="7" xfId="0" applyFont="1" applyBorder="1" applyAlignment="1" applyProtection="1">
      <alignment horizontal="center" vertical="center" wrapText="1"/>
      <protection hidden="1"/>
    </xf>
    <xf numFmtId="0" fontId="3" fillId="0" borderId="12" xfId="0" applyFont="1" applyBorder="1" applyAlignment="1" applyProtection="1">
      <alignment horizontal="center" vertical="center"/>
      <protection hidden="1"/>
    </xf>
    <xf numFmtId="6" fontId="11" fillId="0" borderId="12" xfId="0" applyNumberFormat="1" applyFont="1" applyBorder="1" applyAlignment="1">
      <alignment horizontal="center" vertical="center" wrapText="1" readingOrder="1"/>
    </xf>
    <xf numFmtId="3" fontId="3" fillId="0" borderId="12" xfId="0" applyNumberFormat="1" applyFont="1" applyBorder="1" applyAlignment="1" applyProtection="1">
      <alignment horizontal="center" vertical="center"/>
      <protection hidden="1"/>
    </xf>
    <xf numFmtId="169" fontId="7" fillId="3" borderId="12" xfId="0" applyNumberFormat="1" applyFont="1" applyFill="1" applyBorder="1" applyAlignment="1">
      <alignment horizontal="center" vertical="center" wrapText="1"/>
    </xf>
    <xf numFmtId="0" fontId="3" fillId="3" borderId="8" xfId="0" applyFont="1" applyFill="1" applyBorder="1" applyAlignment="1" applyProtection="1">
      <alignment horizontal="center" vertical="center" wrapText="1"/>
      <protection hidden="1"/>
    </xf>
    <xf numFmtId="169" fontId="2" fillId="0" borderId="7" xfId="0" applyNumberFormat="1" applyFont="1" applyBorder="1" applyAlignment="1" applyProtection="1">
      <alignment horizontal="center" vertical="center"/>
      <protection hidden="1"/>
    </xf>
    <xf numFmtId="1" fontId="2" fillId="3" borderId="7" xfId="0" applyNumberFormat="1"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0" fontId="2" fillId="0" borderId="19" xfId="0" applyFont="1" applyBorder="1" applyAlignment="1" applyProtection="1">
      <alignment horizontal="center" vertical="center" wrapText="1"/>
      <protection hidden="1"/>
    </xf>
    <xf numFmtId="0" fontId="3" fillId="0" borderId="8" xfId="0" applyFont="1" applyBorder="1" applyAlignment="1" applyProtection="1">
      <alignment horizontal="left" vertical="center" wrapText="1"/>
      <protection hidden="1"/>
    </xf>
    <xf numFmtId="169" fontId="3" fillId="0" borderId="7" xfId="0" applyNumberFormat="1" applyFont="1" applyBorder="1" applyAlignment="1" applyProtection="1">
      <alignment vertical="center" wrapText="1"/>
      <protection hidden="1"/>
    </xf>
    <xf numFmtId="42" fontId="3" fillId="0" borderId="12" xfId="2" applyFont="1" applyBorder="1" applyAlignment="1" applyProtection="1">
      <alignment horizontal="center" vertical="center"/>
      <protection hidden="1"/>
    </xf>
    <xf numFmtId="42" fontId="7" fillId="3" borderId="12" xfId="2" applyFont="1" applyFill="1" applyBorder="1" applyAlignment="1">
      <alignment horizontal="center" vertical="center" wrapText="1"/>
    </xf>
    <xf numFmtId="0" fontId="3" fillId="0" borderId="10" xfId="0" applyFont="1" applyBorder="1" applyAlignment="1" applyProtection="1">
      <alignment horizontal="center" vertical="center" wrapText="1"/>
      <protection hidden="1"/>
    </xf>
    <xf numFmtId="0" fontId="3" fillId="0" borderId="15" xfId="0" applyFont="1" applyBorder="1" applyAlignment="1" applyProtection="1">
      <alignment horizontal="center" vertical="center" wrapText="1"/>
      <protection hidden="1"/>
    </xf>
    <xf numFmtId="0" fontId="3" fillId="0" borderId="10" xfId="0" applyFont="1" applyBorder="1" applyAlignment="1" applyProtection="1">
      <alignment horizontal="left" vertical="center" wrapText="1"/>
      <protection hidden="1"/>
    </xf>
    <xf numFmtId="169" fontId="3" fillId="0" borderId="15" xfId="0" applyNumberFormat="1" applyFont="1" applyBorder="1" applyAlignment="1" applyProtection="1">
      <alignment vertical="center" wrapText="1"/>
      <protection hidden="1"/>
    </xf>
    <xf numFmtId="0" fontId="3" fillId="0" borderId="12" xfId="0" applyFont="1" applyBorder="1" applyAlignment="1" applyProtection="1">
      <alignment vertical="center" wrapText="1"/>
      <protection hidden="1"/>
    </xf>
    <xf numFmtId="0" fontId="3" fillId="0" borderId="12" xfId="0" applyFont="1" applyBorder="1" applyAlignment="1" applyProtection="1">
      <alignment vertical="top" wrapText="1"/>
      <protection hidden="1"/>
    </xf>
    <xf numFmtId="42" fontId="3" fillId="0" borderId="12" xfId="0" applyNumberFormat="1" applyFont="1" applyBorder="1" applyAlignment="1" applyProtection="1">
      <alignment vertical="center" wrapText="1"/>
      <protection hidden="1"/>
    </xf>
    <xf numFmtId="0" fontId="1" fillId="0" borderId="9" xfId="0" applyFont="1" applyBorder="1" applyAlignment="1" applyProtection="1">
      <alignment horizontal="center" vertical="center" wrapText="1"/>
      <protection hidden="1"/>
    </xf>
    <xf numFmtId="0" fontId="10" fillId="5" borderId="12" xfId="0" applyFont="1" applyFill="1" applyBorder="1" applyAlignment="1">
      <alignment horizontal="left" vertical="center" wrapText="1" indent="1" readingOrder="1"/>
    </xf>
    <xf numFmtId="0" fontId="11" fillId="5" borderId="12" xfId="0" applyFont="1" applyFill="1" applyBorder="1" applyAlignment="1">
      <alignment horizontal="left" vertical="center" wrapText="1" indent="1" readingOrder="1"/>
    </xf>
    <xf numFmtId="14" fontId="11" fillId="5" borderId="12" xfId="0" applyNumberFormat="1" applyFont="1" applyFill="1" applyBorder="1" applyAlignment="1">
      <alignment horizontal="left" vertical="center" wrapText="1" indent="1" readingOrder="1"/>
    </xf>
    <xf numFmtId="6" fontId="11" fillId="5" borderId="12" xfId="0" applyNumberFormat="1" applyFont="1" applyFill="1" applyBorder="1" applyAlignment="1">
      <alignment horizontal="left" vertical="center" wrapText="1" indent="1" readingOrder="1"/>
    </xf>
    <xf numFmtId="9" fontId="11" fillId="5" borderId="12" xfId="0" applyNumberFormat="1" applyFont="1" applyFill="1" applyBorder="1" applyAlignment="1">
      <alignment vertical="center" wrapText="1" readingOrder="1"/>
    </xf>
    <xf numFmtId="168" fontId="3" fillId="5" borderId="7" xfId="0" applyNumberFormat="1" applyFont="1" applyFill="1" applyBorder="1" applyAlignment="1" applyProtection="1">
      <alignment horizontal="center" vertical="center" wrapText="1"/>
      <protection hidden="1"/>
    </xf>
    <xf numFmtId="3" fontId="6" fillId="5" borderId="7" xfId="0" applyNumberFormat="1" applyFont="1" applyFill="1" applyBorder="1" applyAlignment="1" applyProtection="1">
      <alignment horizontal="center" vertical="center" wrapText="1"/>
      <protection hidden="1"/>
    </xf>
    <xf numFmtId="168" fontId="2" fillId="0" borderId="0" xfId="0" applyNumberFormat="1" applyFont="1" applyProtection="1">
      <protection hidden="1"/>
    </xf>
    <xf numFmtId="1" fontId="2" fillId="0" borderId="0" xfId="0" applyNumberFormat="1" applyFont="1" applyProtection="1">
      <protection hidden="1"/>
    </xf>
    <xf numFmtId="1" fontId="3" fillId="0" borderId="0" xfId="0" applyNumberFormat="1" applyFont="1" applyAlignment="1" applyProtection="1">
      <alignment horizontal="center"/>
      <protection hidden="1"/>
    </xf>
    <xf numFmtId="1" fontId="3" fillId="0" borderId="0" xfId="0" applyNumberFormat="1" applyFont="1" applyProtection="1">
      <protection hidden="1"/>
    </xf>
    <xf numFmtId="172" fontId="3" fillId="0" borderId="0" xfId="0" applyNumberFormat="1" applyFont="1" applyAlignment="1" applyProtection="1">
      <alignment horizontal="center"/>
      <protection hidden="1"/>
    </xf>
    <xf numFmtId="0" fontId="15" fillId="0" borderId="0" xfId="0" applyFont="1"/>
    <xf numFmtId="0" fontId="17" fillId="0" borderId="0" xfId="0" applyFont="1"/>
    <xf numFmtId="0" fontId="16" fillId="6" borderId="24" xfId="0" applyFont="1" applyFill="1" applyBorder="1" applyAlignment="1">
      <alignment wrapText="1"/>
    </xf>
    <xf numFmtId="0" fontId="18" fillId="6" borderId="24" xfId="0" applyFont="1" applyFill="1" applyBorder="1" applyAlignment="1">
      <alignment wrapText="1"/>
    </xf>
    <xf numFmtId="0" fontId="18" fillId="0" borderId="0" xfId="0" applyFont="1" applyAlignment="1">
      <alignment wrapText="1"/>
    </xf>
    <xf numFmtId="0" fontId="19" fillId="0" borderId="0" xfId="0" applyFont="1" applyAlignment="1">
      <alignment wrapText="1"/>
    </xf>
    <xf numFmtId="0" fontId="18" fillId="6" borderId="0" xfId="0" applyFont="1" applyFill="1" applyAlignment="1">
      <alignment wrapText="1"/>
    </xf>
    <xf numFmtId="0" fontId="20" fillId="7" borderId="25" xfId="0" applyFont="1" applyFill="1" applyBorder="1" applyAlignment="1">
      <alignment wrapText="1"/>
    </xf>
    <xf numFmtId="0" fontId="19" fillId="0" borderId="0" xfId="0" applyFont="1"/>
    <xf numFmtId="0" fontId="16" fillId="6" borderId="29" xfId="0" applyFont="1" applyFill="1" applyBorder="1" applyAlignment="1">
      <alignment horizontal="center" vertical="center" wrapText="1"/>
    </xf>
    <xf numFmtId="0" fontId="16" fillId="6" borderId="25" xfId="0" applyFont="1" applyFill="1" applyBorder="1" applyAlignment="1">
      <alignment horizontal="center" vertical="center" wrapText="1"/>
    </xf>
    <xf numFmtId="14" fontId="18" fillId="6" borderId="7" xfId="0" applyNumberFormat="1" applyFont="1" applyFill="1" applyBorder="1" applyAlignment="1">
      <alignment horizontal="center" vertical="center" wrapText="1"/>
    </xf>
    <xf numFmtId="0" fontId="15" fillId="0" borderId="0" xfId="0" applyFont="1" applyAlignment="1">
      <alignment vertical="center"/>
    </xf>
    <xf numFmtId="0" fontId="6" fillId="0" borderId="7" xfId="0" applyFont="1" applyBorder="1" applyAlignment="1">
      <alignment vertical="center" wrapText="1"/>
    </xf>
    <xf numFmtId="0" fontId="3" fillId="0" borderId="30" xfId="0" applyFont="1" applyBorder="1" applyAlignment="1">
      <alignment vertical="center" wrapText="1"/>
    </xf>
    <xf numFmtId="0" fontId="0" fillId="0" borderId="0" xfId="0" applyAlignment="1">
      <alignment vertical="center"/>
    </xf>
    <xf numFmtId="0" fontId="16" fillId="6" borderId="7" xfId="0" applyFont="1" applyFill="1" applyBorder="1" applyAlignment="1">
      <alignment horizontal="center" vertical="center" wrapText="1"/>
    </xf>
    <xf numFmtId="0" fontId="3" fillId="0" borderId="7" xfId="0" applyFont="1" applyBorder="1" applyAlignment="1">
      <alignment vertical="center" wrapText="1"/>
    </xf>
    <xf numFmtId="0" fontId="6" fillId="0" borderId="11" xfId="0" applyFont="1" applyBorder="1" applyAlignment="1">
      <alignment vertical="center" wrapText="1"/>
    </xf>
    <xf numFmtId="14" fontId="18" fillId="6" borderId="11" xfId="0" applyNumberFormat="1" applyFont="1" applyFill="1" applyBorder="1" applyAlignment="1">
      <alignment horizontal="center" vertical="center" wrapText="1"/>
    </xf>
    <xf numFmtId="0" fontId="20" fillId="7" borderId="29" xfId="0" applyFont="1" applyFill="1" applyBorder="1" applyAlignment="1">
      <alignment horizontal="center" vertical="center" wrapText="1"/>
    </xf>
    <xf numFmtId="0" fontId="6" fillId="0" borderId="8" xfId="0" applyFont="1" applyBorder="1" applyAlignment="1">
      <alignment vertical="center" wrapText="1"/>
    </xf>
    <xf numFmtId="0" fontId="15" fillId="0" borderId="0" xfId="0" applyFont="1" applyAlignment="1">
      <alignment horizontal="center"/>
    </xf>
    <xf numFmtId="0" fontId="21" fillId="6" borderId="0" xfId="0" applyFont="1" applyFill="1" applyAlignment="1">
      <alignment horizontal="center" vertical="center" wrapText="1"/>
    </xf>
    <xf numFmtId="0" fontId="21" fillId="6" borderId="9" xfId="0" applyFont="1" applyFill="1" applyBorder="1" applyAlignment="1">
      <alignment horizontal="center" vertical="center" wrapText="1"/>
    </xf>
    <xf numFmtId="0" fontId="0" fillId="0" borderId="0" xfId="0" applyAlignment="1">
      <alignment horizontal="center"/>
    </xf>
    <xf numFmtId="0" fontId="1" fillId="6" borderId="7" xfId="0" applyFont="1" applyFill="1" applyBorder="1" applyAlignment="1">
      <alignment wrapText="1"/>
    </xf>
    <xf numFmtId="0" fontId="21" fillId="6" borderId="7" xfId="0" applyFont="1" applyFill="1" applyBorder="1" applyAlignment="1">
      <alignment horizontal="center" vertical="center" wrapText="1"/>
    </xf>
    <xf numFmtId="14" fontId="1" fillId="6" borderId="7" xfId="0" applyNumberFormat="1" applyFont="1" applyFill="1" applyBorder="1" applyAlignment="1">
      <alignment wrapText="1"/>
    </xf>
    <xf numFmtId="0" fontId="19" fillId="0" borderId="7" xfId="0" applyFont="1" applyBorder="1" applyAlignment="1">
      <alignment wrapText="1"/>
    </xf>
    <xf numFmtId="0" fontId="16" fillId="6" borderId="30"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0" fillId="0" borderId="9" xfId="0" applyFont="1" applyBorder="1" applyAlignment="1">
      <alignment horizontal="center" vertical="center" wrapText="1"/>
    </xf>
    <xf numFmtId="0" fontId="6" fillId="0" borderId="25" xfId="0" applyFont="1" applyBorder="1" applyAlignment="1">
      <alignment wrapText="1"/>
    </xf>
    <xf numFmtId="0" fontId="6" fillId="6" borderId="25" xfId="0" applyFont="1" applyFill="1" applyBorder="1" applyAlignment="1">
      <alignment wrapText="1"/>
    </xf>
    <xf numFmtId="0" fontId="15" fillId="0" borderId="31" xfId="0" applyFont="1" applyBorder="1"/>
    <xf numFmtId="0" fontId="15" fillId="9" borderId="32" xfId="0" applyFont="1" applyFill="1" applyBorder="1"/>
    <xf numFmtId="0" fontId="15" fillId="9" borderId="33" xfId="0" applyFont="1" applyFill="1" applyBorder="1"/>
    <xf numFmtId="0" fontId="2" fillId="0" borderId="26" xfId="0" applyFont="1" applyBorder="1" applyAlignment="1">
      <alignment horizontal="center" vertical="center" wrapText="1"/>
    </xf>
    <xf numFmtId="0" fontId="2" fillId="0" borderId="25" xfId="0" applyFont="1" applyBorder="1" applyAlignment="1">
      <alignment horizontal="center" vertical="center" wrapText="1"/>
    </xf>
    <xf numFmtId="0" fontId="25" fillId="0" borderId="7" xfId="0" applyFont="1" applyBorder="1" applyAlignment="1">
      <alignment horizontal="center" wrapText="1"/>
    </xf>
    <xf numFmtId="0" fontId="3" fillId="0" borderId="8" xfId="0" applyFont="1" applyBorder="1" applyAlignment="1">
      <alignment wrapText="1"/>
    </xf>
    <xf numFmtId="0" fontId="3" fillId="0" borderId="9" xfId="0" applyFont="1" applyBorder="1" applyAlignment="1">
      <alignment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4" fillId="8" borderId="7"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25" xfId="0" applyFont="1" applyBorder="1" applyAlignment="1">
      <alignment horizontal="center" vertical="center" wrapText="1"/>
    </xf>
    <xf numFmtId="0" fontId="11" fillId="0" borderId="34" xfId="0" applyFont="1" applyBorder="1" applyAlignment="1">
      <alignment horizontal="left" vertical="center" wrapText="1" indent="1" readingOrder="1"/>
    </xf>
    <xf numFmtId="0" fontId="11" fillId="0" borderId="35" xfId="0" applyFont="1" applyBorder="1" applyAlignment="1">
      <alignment horizontal="left" vertical="center" wrapText="1" indent="1" readingOrder="1"/>
    </xf>
    <xf numFmtId="0" fontId="13" fillId="0" borderId="38" xfId="0" applyFont="1" applyBorder="1" applyAlignment="1">
      <alignment horizontal="left" vertical="center" wrapText="1" indent="1" readingOrder="1"/>
    </xf>
    <xf numFmtId="0" fontId="13" fillId="0" borderId="37" xfId="0" applyFont="1" applyBorder="1" applyAlignment="1">
      <alignment horizontal="left" vertical="center" wrapText="1" indent="1" readingOrder="1"/>
    </xf>
    <xf numFmtId="0" fontId="9"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4"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2" fillId="0" borderId="0" xfId="0" applyFont="1" applyAlignment="1" applyProtection="1">
      <alignment horizontal="center" vertical="center"/>
      <protection hidden="1"/>
    </xf>
    <xf numFmtId="0" fontId="2" fillId="0" borderId="8" xfId="0" applyFont="1" applyBorder="1" applyAlignment="1" applyProtection="1">
      <alignment horizontal="center" vertical="center" wrapText="1"/>
      <protection hidden="1"/>
    </xf>
    <xf numFmtId="0" fontId="2" fillId="0" borderId="9" xfId="0" applyFont="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3" fillId="2" borderId="7" xfId="0" applyFont="1" applyFill="1" applyBorder="1" applyAlignment="1" applyProtection="1">
      <alignment horizontal="center"/>
      <protection hidden="1"/>
    </xf>
    <xf numFmtId="0" fontId="3" fillId="2" borderId="11"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4" fillId="3" borderId="7"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protection hidden="1"/>
    </xf>
    <xf numFmtId="0" fontId="2" fillId="0" borderId="11" xfId="0" applyFont="1" applyBorder="1" applyAlignment="1" applyProtection="1">
      <alignment horizontal="center" vertical="center" wrapText="1"/>
      <protection hidden="1"/>
    </xf>
    <xf numFmtId="0" fontId="2" fillId="0" borderId="0" xfId="0" applyFont="1" applyAlignment="1" applyProtection="1">
      <alignment horizontal="left" vertical="center"/>
      <protection hidden="1"/>
    </xf>
    <xf numFmtId="0" fontId="2" fillId="0" borderId="1"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5"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165" fontId="2" fillId="2" borderId="1" xfId="0" applyNumberFormat="1" applyFont="1" applyFill="1" applyBorder="1" applyAlignment="1" applyProtection="1">
      <alignment horizontal="center" vertical="center"/>
      <protection locked="0" hidden="1"/>
    </xf>
    <xf numFmtId="165" fontId="2" fillId="2" borderId="3" xfId="0" applyNumberFormat="1" applyFont="1" applyFill="1" applyBorder="1" applyAlignment="1" applyProtection="1">
      <alignment horizontal="center" vertical="center"/>
      <protection locked="0" hidden="1"/>
    </xf>
    <xf numFmtId="165" fontId="2" fillId="2" borderId="4" xfId="0" applyNumberFormat="1" applyFont="1" applyFill="1" applyBorder="1" applyAlignment="1" applyProtection="1">
      <alignment horizontal="center" vertical="center"/>
      <protection locked="0" hidden="1"/>
    </xf>
    <xf numFmtId="165" fontId="2" fillId="2" borderId="6" xfId="0" applyNumberFormat="1" applyFont="1" applyFill="1" applyBorder="1" applyAlignment="1" applyProtection="1">
      <alignment horizontal="center" vertical="center"/>
      <protection locked="0" hidden="1"/>
    </xf>
    <xf numFmtId="0" fontId="2" fillId="5" borderId="7" xfId="0" applyFont="1" applyFill="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0" fontId="2" fillId="0" borderId="16"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15" xfId="0" applyFont="1" applyBorder="1" applyAlignment="1" applyProtection="1">
      <alignment horizontal="center" vertical="center" wrapText="1"/>
      <protection hidden="1"/>
    </xf>
    <xf numFmtId="166" fontId="2" fillId="0" borderId="7" xfId="0" applyNumberFormat="1" applyFont="1" applyBorder="1" applyAlignment="1" applyProtection="1">
      <alignment horizontal="center" vertical="center" wrapText="1"/>
      <protection hidden="1"/>
    </xf>
    <xf numFmtId="166" fontId="2" fillId="0" borderId="8" xfId="0" applyNumberFormat="1" applyFont="1" applyBorder="1" applyAlignment="1" applyProtection="1">
      <alignment horizontal="center" vertical="center" wrapText="1"/>
      <protection hidden="1"/>
    </xf>
    <xf numFmtId="0" fontId="2" fillId="3" borderId="12" xfId="0" applyFont="1" applyFill="1" applyBorder="1" applyAlignment="1" applyProtection="1">
      <alignment horizontal="center" vertical="center"/>
      <protection hidden="1"/>
    </xf>
    <xf numFmtId="166" fontId="2" fillId="0" borderId="11" xfId="0" applyNumberFormat="1" applyFont="1" applyBorder="1" applyAlignment="1" applyProtection="1">
      <alignment horizontal="center" vertical="center" wrapText="1"/>
      <protection hidden="1"/>
    </xf>
    <xf numFmtId="166" fontId="2" fillId="0" borderId="14" xfId="0" applyNumberFormat="1"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0" fontId="18" fillId="6" borderId="8" xfId="0" applyFont="1" applyFill="1" applyBorder="1" applyAlignment="1">
      <alignment horizontal="center" vertical="center" wrapText="1"/>
    </xf>
    <xf numFmtId="0" fontId="18" fillId="6" borderId="20" xfId="0" applyFont="1" applyFill="1" applyBorder="1" applyAlignment="1">
      <alignment horizontal="center" vertical="center" wrapText="1"/>
    </xf>
    <xf numFmtId="0" fontId="18" fillId="6" borderId="9" xfId="0" applyFont="1" applyFill="1" applyBorder="1" applyAlignment="1">
      <alignment horizontal="center" vertical="center" wrapText="1"/>
    </xf>
    <xf numFmtId="0" fontId="2" fillId="6" borderId="8" xfId="0" applyFont="1" applyFill="1" applyBorder="1" applyAlignment="1">
      <alignment horizontal="center" wrapText="1"/>
    </xf>
    <xf numFmtId="0" fontId="2" fillId="6" borderId="20" xfId="0" applyFont="1" applyFill="1" applyBorder="1" applyAlignment="1">
      <alignment horizontal="center" wrapText="1"/>
    </xf>
    <xf numFmtId="0" fontId="2" fillId="6" borderId="9" xfId="0" applyFont="1" applyFill="1" applyBorder="1" applyAlignment="1">
      <alignment horizontal="center" wrapText="1"/>
    </xf>
    <xf numFmtId="0" fontId="16" fillId="7" borderId="8" xfId="0" applyFont="1" applyFill="1" applyBorder="1" applyAlignment="1">
      <alignment wrapText="1"/>
    </xf>
    <xf numFmtId="0" fontId="16" fillId="7" borderId="20" xfId="0" applyFont="1" applyFill="1" applyBorder="1" applyAlignment="1">
      <alignment wrapText="1"/>
    </xf>
    <xf numFmtId="0" fontId="16" fillId="7" borderId="9" xfId="0" applyFont="1" applyFill="1" applyBorder="1" applyAlignment="1">
      <alignment wrapText="1"/>
    </xf>
    <xf numFmtId="0" fontId="20" fillId="7" borderId="41" xfId="0" applyFont="1" applyFill="1" applyBorder="1" applyAlignment="1">
      <alignment wrapText="1"/>
    </xf>
    <xf numFmtId="0" fontId="20" fillId="7" borderId="23" xfId="0" applyFont="1" applyFill="1" applyBorder="1" applyAlignment="1">
      <alignment wrapText="1"/>
    </xf>
    <xf numFmtId="0" fontId="20" fillId="7" borderId="22" xfId="0" applyFont="1" applyFill="1" applyBorder="1" applyAlignment="1">
      <alignment wrapText="1"/>
    </xf>
    <xf numFmtId="0" fontId="21" fillId="6" borderId="8" xfId="0" applyFont="1" applyFill="1" applyBorder="1" applyAlignment="1">
      <alignment horizontal="center" vertical="center" wrapText="1"/>
    </xf>
    <xf numFmtId="0" fontId="21" fillId="6" borderId="20" xfId="0" applyFont="1" applyFill="1" applyBorder="1" applyAlignment="1">
      <alignment horizontal="center" vertical="center" wrapText="1"/>
    </xf>
    <xf numFmtId="0" fontId="21" fillId="6" borderId="9" xfId="0" applyFont="1" applyFill="1" applyBorder="1" applyAlignment="1">
      <alignment horizontal="center" vertical="center" wrapText="1"/>
    </xf>
    <xf numFmtId="0" fontId="19" fillId="0" borderId="0" xfId="0" applyFont="1"/>
    <xf numFmtId="0" fontId="19" fillId="0" borderId="28" xfId="0" applyFont="1" applyBorder="1"/>
    <xf numFmtId="0" fontId="20" fillId="7" borderId="8" xfId="0" applyFont="1" applyFill="1" applyBorder="1" applyAlignment="1">
      <alignment wrapText="1"/>
    </xf>
    <xf numFmtId="0" fontId="20" fillId="7" borderId="20" xfId="0" applyFont="1" applyFill="1" applyBorder="1" applyAlignment="1">
      <alignment wrapText="1"/>
    </xf>
    <xf numFmtId="0" fontId="20" fillId="7" borderId="9" xfId="0" applyFont="1" applyFill="1" applyBorder="1" applyAlignment="1">
      <alignment wrapText="1"/>
    </xf>
    <xf numFmtId="0" fontId="16" fillId="7" borderId="43" xfId="0" applyFont="1" applyFill="1" applyBorder="1" applyAlignment="1">
      <alignment wrapText="1"/>
    </xf>
    <xf numFmtId="0" fontId="16" fillId="7" borderId="26" xfId="0" applyFont="1" applyFill="1" applyBorder="1" applyAlignment="1">
      <alignment wrapText="1"/>
    </xf>
    <xf numFmtId="0" fontId="16" fillId="7" borderId="25" xfId="0" applyFont="1" applyFill="1" applyBorder="1" applyAlignment="1">
      <alignment wrapText="1"/>
    </xf>
    <xf numFmtId="0" fontId="3" fillId="0" borderId="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2" fillId="0" borderId="8" xfId="0" applyFont="1" applyBorder="1" applyAlignment="1">
      <alignment wrapText="1"/>
    </xf>
    <xf numFmtId="0" fontId="2" fillId="0" borderId="20" xfId="0" applyFont="1" applyBorder="1" applyAlignment="1">
      <alignment wrapText="1"/>
    </xf>
    <xf numFmtId="0" fontId="2" fillId="0" borderId="9" xfId="0" applyFont="1" applyBorder="1" applyAlignment="1">
      <alignment wrapText="1"/>
    </xf>
    <xf numFmtId="0" fontId="2" fillId="0" borderId="14" xfId="0" applyFont="1" applyBorder="1" applyAlignment="1">
      <alignment wrapText="1"/>
    </xf>
    <xf numFmtId="0" fontId="2" fillId="0" borderId="26" xfId="0" applyFont="1" applyBorder="1" applyAlignment="1">
      <alignment wrapText="1"/>
    </xf>
    <xf numFmtId="0" fontId="2" fillId="0" borderId="25" xfId="0" applyFont="1" applyBorder="1" applyAlignment="1">
      <alignment wrapText="1"/>
    </xf>
    <xf numFmtId="0" fontId="16" fillId="0" borderId="20" xfId="0" applyFont="1" applyBorder="1" applyAlignment="1">
      <alignment wrapText="1"/>
    </xf>
    <xf numFmtId="0" fontId="16" fillId="6" borderId="10" xfId="0" applyFont="1" applyFill="1" applyBorder="1" applyAlignment="1">
      <alignment vertical="center" wrapText="1"/>
    </xf>
    <xf numFmtId="0" fontId="16" fillId="6" borderId="21" xfId="0" applyFont="1" applyFill="1" applyBorder="1" applyAlignment="1">
      <alignment vertical="center" wrapText="1"/>
    </xf>
    <xf numFmtId="0" fontId="16" fillId="6" borderId="27" xfId="0" applyFont="1" applyFill="1" applyBorder="1" applyAlignment="1">
      <alignment vertical="center" wrapText="1"/>
    </xf>
    <xf numFmtId="0" fontId="16" fillId="6" borderId="18" xfId="0" applyFont="1" applyFill="1" applyBorder="1" applyAlignment="1">
      <alignment vertical="center" wrapText="1"/>
    </xf>
    <xf numFmtId="0" fontId="16" fillId="6" borderId="0" xfId="0" applyFont="1" applyFill="1" applyAlignment="1">
      <alignment vertical="center" wrapText="1"/>
    </xf>
    <xf numFmtId="0" fontId="16" fillId="6" borderId="28" xfId="0" applyFont="1" applyFill="1" applyBorder="1" applyAlignment="1">
      <alignment vertical="center" wrapText="1"/>
    </xf>
    <xf numFmtId="0" fontId="16" fillId="6" borderId="14" xfId="0" applyFont="1" applyFill="1" applyBorder="1" applyAlignment="1">
      <alignment vertical="center" wrapText="1"/>
    </xf>
    <xf numFmtId="0" fontId="16" fillId="6" borderId="26" xfId="0" applyFont="1" applyFill="1" applyBorder="1" applyAlignment="1">
      <alignment vertical="center" wrapText="1"/>
    </xf>
    <xf numFmtId="0" fontId="16" fillId="6" borderId="25" xfId="0" applyFont="1" applyFill="1" applyBorder="1" applyAlignment="1">
      <alignment vertical="center" wrapText="1"/>
    </xf>
    <xf numFmtId="0" fontId="16" fillId="6" borderId="15" xfId="0" applyFont="1" applyFill="1" applyBorder="1" applyAlignment="1">
      <alignment vertical="center" wrapText="1"/>
    </xf>
    <xf numFmtId="0" fontId="16" fillId="6" borderId="19" xfId="0" applyFont="1" applyFill="1" applyBorder="1" applyAlignment="1">
      <alignment vertical="center" wrapText="1"/>
    </xf>
    <xf numFmtId="0" fontId="16" fillId="6" borderId="11" xfId="0" applyFont="1" applyFill="1" applyBorder="1" applyAlignment="1">
      <alignment vertical="center" wrapText="1"/>
    </xf>
    <xf numFmtId="0" fontId="16" fillId="6" borderId="8"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6" borderId="10"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16" fillId="6" borderId="27"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 fillId="6" borderId="8" xfId="0" applyFont="1" applyFill="1" applyBorder="1" applyAlignment="1">
      <alignment wrapText="1"/>
    </xf>
    <xf numFmtId="0" fontId="2" fillId="6" borderId="9" xfId="0" applyFont="1" applyFill="1" applyBorder="1" applyAlignment="1">
      <alignment wrapText="1"/>
    </xf>
    <xf numFmtId="0" fontId="3" fillId="0" borderId="20" xfId="0" applyFont="1" applyBorder="1" applyAlignment="1">
      <alignment wrapText="1"/>
    </xf>
    <xf numFmtId="14" fontId="3" fillId="0" borderId="8" xfId="0" applyNumberFormat="1" applyFont="1" applyBorder="1" applyAlignment="1">
      <alignment wrapText="1"/>
    </xf>
    <xf numFmtId="14" fontId="3" fillId="0" borderId="20" xfId="0" applyNumberFormat="1" applyFont="1" applyBorder="1" applyAlignment="1">
      <alignment wrapText="1"/>
    </xf>
    <xf numFmtId="14" fontId="3" fillId="0" borderId="9" xfId="0" applyNumberFormat="1" applyFont="1" applyBorder="1" applyAlignment="1">
      <alignment wrapText="1"/>
    </xf>
    <xf numFmtId="0" fontId="24" fillId="6" borderId="8" xfId="0" applyFont="1" applyFill="1" applyBorder="1" applyAlignment="1">
      <alignment wrapText="1"/>
    </xf>
    <xf numFmtId="0" fontId="3" fillId="6" borderId="9" xfId="0" applyFont="1" applyFill="1" applyBorder="1" applyAlignment="1">
      <alignment wrapText="1"/>
    </xf>
    <xf numFmtId="0" fontId="3" fillId="6" borderId="8" xfId="0" applyFont="1" applyFill="1" applyBorder="1" applyAlignment="1">
      <alignment wrapText="1"/>
    </xf>
    <xf numFmtId="0" fontId="16" fillId="0" borderId="8" xfId="0" applyFont="1" applyBorder="1" applyAlignment="1">
      <alignment horizontal="center" wrapText="1"/>
    </xf>
    <xf numFmtId="0" fontId="16" fillId="0" borderId="20" xfId="0" applyFont="1" applyBorder="1" applyAlignment="1">
      <alignment horizontal="center" wrapText="1"/>
    </xf>
    <xf numFmtId="0" fontId="16" fillId="0" borderId="9" xfId="0" applyFont="1" applyBorder="1" applyAlignment="1">
      <alignment horizontal="center" wrapText="1"/>
    </xf>
    <xf numFmtId="0" fontId="22" fillId="6" borderId="42" xfId="0" applyFont="1" applyFill="1" applyBorder="1" applyAlignment="1">
      <alignment horizontal="center" vertical="center" wrapText="1"/>
    </xf>
    <xf numFmtId="0" fontId="22" fillId="6" borderId="21" xfId="0" applyFont="1" applyFill="1" applyBorder="1" applyAlignment="1">
      <alignment horizontal="center" vertical="center" wrapText="1"/>
    </xf>
    <xf numFmtId="0" fontId="22" fillId="6" borderId="27" xfId="0" applyFont="1" applyFill="1" applyBorder="1" applyAlignment="1">
      <alignment horizontal="center" vertical="center" wrapText="1"/>
    </xf>
    <xf numFmtId="0" fontId="16" fillId="0" borderId="8" xfId="0" applyFont="1" applyBorder="1" applyAlignment="1">
      <alignment wrapText="1"/>
    </xf>
    <xf numFmtId="0" fontId="16" fillId="0" borderId="9" xfId="0" applyFont="1" applyBorder="1" applyAlignment="1">
      <alignment wrapText="1"/>
    </xf>
    <xf numFmtId="0" fontId="23" fillId="6" borderId="41" xfId="0" applyFont="1" applyFill="1" applyBorder="1"/>
    <xf numFmtId="0" fontId="23" fillId="6" borderId="23" xfId="0" applyFont="1" applyFill="1" applyBorder="1"/>
    <xf numFmtId="0" fontId="23" fillId="6" borderId="22" xfId="0" applyFont="1" applyFill="1" applyBorder="1"/>
    <xf numFmtId="0" fontId="18" fillId="6" borderId="39" xfId="0" applyFont="1" applyFill="1" applyBorder="1" applyAlignment="1">
      <alignment wrapText="1"/>
    </xf>
    <xf numFmtId="0" fontId="18" fillId="6" borderId="36" xfId="0" applyFont="1" applyFill="1" applyBorder="1" applyAlignment="1">
      <alignment wrapText="1"/>
    </xf>
    <xf numFmtId="0" fontId="18" fillId="6" borderId="40" xfId="0" applyFont="1" applyFill="1" applyBorder="1" applyAlignment="1">
      <alignment wrapText="1"/>
    </xf>
  </cellXfs>
  <cellStyles count="3">
    <cellStyle name="Millares" xfId="1" builtinId="3"/>
    <cellStyle name="Moneda [0]" xfId="2"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222251</xdr:colOff>
      <xdr:row>0</xdr:row>
      <xdr:rowOff>137583</xdr:rowOff>
    </xdr:from>
    <xdr:to>
      <xdr:col>2</xdr:col>
      <xdr:colOff>246125</xdr:colOff>
      <xdr:row>2</xdr:row>
      <xdr:rowOff>307975</xdr:rowOff>
    </xdr:to>
    <xdr:pic>
      <xdr:nvPicPr>
        <xdr:cNvPr id="3" name="Imagen 2" descr="Vista previa de imagen">
          <a:extLst>
            <a:ext uri="{FF2B5EF4-FFF2-40B4-BE49-F238E27FC236}">
              <a16:creationId xmlns:a16="http://schemas.microsoft.com/office/drawing/2014/main" id="{EAD21080-D418-4820-9D11-B07C2C3AB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049" y="137583"/>
          <a:ext cx="978836" cy="75124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workbookViewId="0">
      <selection activeCell="D4" sqref="D4:E4"/>
    </sheetView>
  </sheetViews>
  <sheetFormatPr baseColWidth="10" defaultColWidth="11.5" defaultRowHeight="13" x14ac:dyDescent="0.15"/>
  <cols>
    <col min="1" max="1" width="22" customWidth="1"/>
    <col min="2" max="2" width="25.83203125" customWidth="1"/>
    <col min="4" max="4" width="16.5" customWidth="1"/>
    <col min="6" max="6" width="29.6640625" customWidth="1"/>
  </cols>
  <sheetData>
    <row r="1" spans="1:6" x14ac:dyDescent="0.15">
      <c r="A1" s="153" t="s">
        <v>0</v>
      </c>
      <c r="B1" s="153"/>
      <c r="C1" s="153"/>
      <c r="D1" s="153"/>
      <c r="E1" s="153"/>
      <c r="F1" s="153"/>
    </row>
    <row r="2" spans="1:6" ht="49" customHeight="1" x14ac:dyDescent="0.15">
      <c r="A2" s="153" t="s">
        <v>1</v>
      </c>
      <c r="B2" s="153"/>
      <c r="C2" s="153"/>
      <c r="D2" s="153"/>
      <c r="E2" s="153"/>
      <c r="F2" s="153"/>
    </row>
    <row r="3" spans="1:6" ht="132" customHeight="1" x14ac:dyDescent="0.15">
      <c r="A3" s="154" t="s">
        <v>2</v>
      </c>
      <c r="B3" s="154"/>
      <c r="C3" s="155" t="s">
        <v>3</v>
      </c>
      <c r="D3" s="155"/>
      <c r="E3" s="155" t="s">
        <v>4</v>
      </c>
      <c r="F3" s="155"/>
    </row>
    <row r="4" spans="1:6" ht="20.25" customHeight="1" x14ac:dyDescent="0.15">
      <c r="A4" s="23" t="s">
        <v>5</v>
      </c>
      <c r="B4" s="24" t="s">
        <v>6</v>
      </c>
      <c r="C4" s="16" t="s">
        <v>5</v>
      </c>
      <c r="D4" s="16" t="s">
        <v>7</v>
      </c>
      <c r="E4" s="16" t="s">
        <v>5</v>
      </c>
      <c r="F4" s="16" t="s">
        <v>7</v>
      </c>
    </row>
    <row r="5" spans="1:6" ht="24.75" customHeight="1" x14ac:dyDescent="0.15">
      <c r="A5" s="31" t="s">
        <v>5</v>
      </c>
      <c r="B5" s="17"/>
      <c r="C5" s="31" t="s">
        <v>5</v>
      </c>
      <c r="D5" s="17"/>
      <c r="E5" s="31" t="s">
        <v>5</v>
      </c>
      <c r="F5" s="17"/>
    </row>
  </sheetData>
  <mergeCells count="5">
    <mergeCell ref="A1:F1"/>
    <mergeCell ref="A2:F2"/>
    <mergeCell ref="A3:B3"/>
    <mergeCell ref="C3:D3"/>
    <mergeCell ref="E3:F3"/>
  </mergeCells>
  <printOptions horizont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Q31"/>
  <sheetViews>
    <sheetView showGridLines="0" topLeftCell="A10" zoomScale="50" zoomScaleNormal="129" workbookViewId="0">
      <selection activeCell="B9" sqref="B9:I9"/>
    </sheetView>
  </sheetViews>
  <sheetFormatPr baseColWidth="10" defaultColWidth="11.5" defaultRowHeight="12" x14ac:dyDescent="0.15"/>
  <cols>
    <col min="1" max="1" width="5.1640625" style="2" customWidth="1"/>
    <col min="2" max="2" width="12.5" style="2" customWidth="1"/>
    <col min="3" max="3" width="18.83203125" style="2" customWidth="1"/>
    <col min="4" max="4" width="27" style="8" customWidth="1"/>
    <col min="5" max="5" width="42" style="8" customWidth="1"/>
    <col min="6" max="6" width="15.1640625" style="8" customWidth="1"/>
    <col min="7" max="7" width="18" style="8" customWidth="1"/>
    <col min="8" max="8" width="20.6640625" style="8" customWidth="1"/>
    <col min="9" max="9" width="23" style="8" customWidth="1"/>
    <col min="10" max="10" width="21.5" style="2" customWidth="1"/>
    <col min="11" max="11" width="49.5" style="2" customWidth="1"/>
    <col min="12" max="12" width="15.5" style="2" bestFit="1" customWidth="1"/>
    <col min="13" max="13" width="11.83203125" style="2" bestFit="1" customWidth="1"/>
    <col min="14" max="14" width="11.5" style="2"/>
    <col min="15" max="15" width="17.5" style="2" customWidth="1"/>
    <col min="16" max="17" width="11.5" style="2"/>
    <col min="18" max="18" width="11.5" style="2" customWidth="1"/>
    <col min="19" max="16384" width="11.5" style="2"/>
  </cols>
  <sheetData>
    <row r="2" spans="1:17" ht="34.5" customHeight="1" x14ac:dyDescent="0.15">
      <c r="A2" s="161" t="s">
        <v>8</v>
      </c>
      <c r="B2" s="161"/>
      <c r="C2" s="161"/>
      <c r="D2" s="161"/>
      <c r="E2" s="161"/>
      <c r="F2" s="161"/>
      <c r="G2" s="161"/>
      <c r="H2" s="161"/>
      <c r="I2" s="161"/>
    </row>
    <row r="3" spans="1:17" ht="30" customHeight="1" x14ac:dyDescent="0.15">
      <c r="A3" s="158" t="s">
        <v>0</v>
      </c>
      <c r="B3" s="158"/>
      <c r="C3" s="158"/>
      <c r="D3" s="158"/>
      <c r="E3" s="158"/>
      <c r="F3" s="158"/>
      <c r="G3" s="158"/>
      <c r="H3" s="158"/>
      <c r="I3" s="158"/>
    </row>
    <row r="4" spans="1:17" ht="30" customHeight="1" x14ac:dyDescent="0.15">
      <c r="A4" s="158" t="s">
        <v>9</v>
      </c>
      <c r="B4" s="158"/>
      <c r="C4" s="158"/>
      <c r="D4" s="158"/>
      <c r="E4" s="158"/>
      <c r="F4" s="158"/>
      <c r="G4" s="158"/>
      <c r="H4" s="158"/>
      <c r="I4" s="158"/>
    </row>
    <row r="5" spans="1:17" ht="5.25" customHeight="1" x14ac:dyDescent="0.15">
      <c r="A5" s="9"/>
      <c r="B5" s="9"/>
      <c r="C5" s="9"/>
      <c r="D5" s="14"/>
      <c r="E5" s="14"/>
      <c r="F5" s="14"/>
      <c r="G5" s="14"/>
      <c r="H5" s="14"/>
    </row>
    <row r="6" spans="1:17" ht="30" customHeight="1" thickBot="1" x14ac:dyDescent="0.2">
      <c r="A6" s="9"/>
      <c r="B6" s="9"/>
      <c r="C6" s="9"/>
      <c r="D6" s="9"/>
      <c r="E6" s="9"/>
      <c r="F6" s="9"/>
      <c r="G6" s="9"/>
      <c r="H6" s="168" t="s">
        <v>10</v>
      </c>
      <c r="I6" s="168"/>
    </row>
    <row r="7" spans="1:17" ht="27" customHeight="1" thickTop="1" x14ac:dyDescent="0.15">
      <c r="A7" s="169" t="s">
        <v>11</v>
      </c>
      <c r="B7" s="170"/>
      <c r="C7" s="170"/>
      <c r="D7" s="170"/>
      <c r="E7" s="170"/>
      <c r="F7" s="170"/>
      <c r="G7" s="171"/>
      <c r="H7" s="175">
        <f ca="1">+TODAY()</f>
        <v>46111</v>
      </c>
      <c r="I7" s="176"/>
    </row>
    <row r="8" spans="1:17" ht="27" customHeight="1" thickBot="1" x14ac:dyDescent="0.2">
      <c r="A8" s="172"/>
      <c r="B8" s="173"/>
      <c r="C8" s="173"/>
      <c r="D8" s="173"/>
      <c r="E8" s="173"/>
      <c r="F8" s="173"/>
      <c r="G8" s="174"/>
      <c r="H8" s="177"/>
      <c r="I8" s="178"/>
    </row>
    <row r="9" spans="1:17" s="1" customFormat="1" ht="29.25" customHeight="1" x14ac:dyDescent="0.15">
      <c r="B9" s="181" t="s">
        <v>12</v>
      </c>
      <c r="C9" s="181"/>
      <c r="D9" s="181"/>
      <c r="E9" s="181"/>
      <c r="F9" s="181"/>
      <c r="G9" s="181"/>
      <c r="H9" s="181"/>
      <c r="I9" s="181"/>
    </row>
    <row r="10" spans="1:17" s="1" customFormat="1" ht="119.25" customHeight="1" x14ac:dyDescent="0.15">
      <c r="A10" s="165" t="s">
        <v>13</v>
      </c>
      <c r="B10" s="166"/>
      <c r="C10" s="166"/>
      <c r="D10" s="166"/>
      <c r="E10" s="166"/>
      <c r="F10" s="166"/>
      <c r="G10" s="166"/>
      <c r="H10" s="166"/>
      <c r="I10" s="166"/>
      <c r="J10" s="19" t="s">
        <v>14</v>
      </c>
      <c r="K10" s="19" t="s">
        <v>15</v>
      </c>
      <c r="L10" s="25"/>
    </row>
    <row r="11" spans="1:17" s="10" customFormat="1" ht="63.75" customHeight="1" x14ac:dyDescent="0.15">
      <c r="A11" s="167"/>
      <c r="B11" s="167"/>
      <c r="C11" s="20" t="s">
        <v>16</v>
      </c>
      <c r="D11" s="20" t="s">
        <v>17</v>
      </c>
      <c r="E11" s="20" t="s">
        <v>18</v>
      </c>
      <c r="F11" s="20" t="s">
        <v>19</v>
      </c>
      <c r="G11" s="20" t="s">
        <v>20</v>
      </c>
      <c r="H11" s="20" t="s">
        <v>21</v>
      </c>
      <c r="I11" s="20" t="s">
        <v>22</v>
      </c>
      <c r="J11" s="20" t="s">
        <v>23</v>
      </c>
      <c r="K11" s="20" t="s">
        <v>24</v>
      </c>
      <c r="L11" s="25"/>
      <c r="M11" s="15"/>
      <c r="O11" s="96"/>
    </row>
    <row r="12" spans="1:17" s="10" customFormat="1" ht="63.75" customHeight="1" x14ac:dyDescent="0.15">
      <c r="A12" s="159">
        <v>1</v>
      </c>
      <c r="B12" s="160"/>
      <c r="C12" s="33" t="s">
        <v>25</v>
      </c>
      <c r="D12" s="34" t="s">
        <v>26</v>
      </c>
      <c r="E12" s="34" t="s">
        <v>27</v>
      </c>
      <c r="F12" s="35">
        <v>43373</v>
      </c>
      <c r="G12" s="35">
        <v>43591</v>
      </c>
      <c r="H12" s="36">
        <v>408506642</v>
      </c>
      <c r="I12" s="37">
        <v>1</v>
      </c>
      <c r="J12" s="18">
        <f>+J21</f>
        <v>863715134.12494147</v>
      </c>
      <c r="K12" s="26" t="s">
        <v>5</v>
      </c>
      <c r="L12" s="25"/>
      <c r="M12" s="15"/>
      <c r="O12" s="96"/>
    </row>
    <row r="13" spans="1:17" s="10" customFormat="1" ht="63.75" customHeight="1" x14ac:dyDescent="0.15">
      <c r="A13" s="159">
        <v>2</v>
      </c>
      <c r="B13" s="160"/>
      <c r="C13" s="39" t="s">
        <v>28</v>
      </c>
      <c r="D13" s="40" t="s">
        <v>26</v>
      </c>
      <c r="E13" s="40" t="s">
        <v>29</v>
      </c>
      <c r="F13" s="41">
        <v>43300</v>
      </c>
      <c r="G13" s="41">
        <v>43589</v>
      </c>
      <c r="H13" s="42">
        <v>450746944</v>
      </c>
      <c r="I13" s="43">
        <v>1</v>
      </c>
      <c r="J13" s="38">
        <f>J22</f>
        <v>953024791.19389069</v>
      </c>
      <c r="K13" s="26" t="s">
        <v>5</v>
      </c>
      <c r="L13" s="25"/>
      <c r="M13" s="15"/>
    </row>
    <row r="14" spans="1:17" s="10" customFormat="1" ht="77" customHeight="1" x14ac:dyDescent="0.15">
      <c r="A14" s="179">
        <v>3</v>
      </c>
      <c r="B14" s="179"/>
      <c r="C14" s="89" t="s">
        <v>30</v>
      </c>
      <c r="D14" s="90" t="s">
        <v>31</v>
      </c>
      <c r="E14" s="90" t="s">
        <v>32</v>
      </c>
      <c r="F14" s="91">
        <v>40730</v>
      </c>
      <c r="G14" s="91">
        <v>40883</v>
      </c>
      <c r="H14" s="92">
        <v>233132989</v>
      </c>
      <c r="I14" s="93">
        <v>1</v>
      </c>
      <c r="J14" s="94">
        <f>J23</f>
        <v>762124189.88992715</v>
      </c>
      <c r="K14" s="95" t="s">
        <v>33</v>
      </c>
    </row>
    <row r="15" spans="1:17" s="10" customFormat="1" ht="70" customHeight="1" x14ac:dyDescent="0.15">
      <c r="A15" s="180">
        <v>4</v>
      </c>
      <c r="B15" s="180"/>
      <c r="C15" s="33" t="s">
        <v>34</v>
      </c>
      <c r="D15" s="34" t="s">
        <v>26</v>
      </c>
      <c r="E15" s="34" t="s">
        <v>35</v>
      </c>
      <c r="F15" s="35">
        <v>45167</v>
      </c>
      <c r="G15" s="35">
        <v>45291</v>
      </c>
      <c r="H15" s="36">
        <v>493153342</v>
      </c>
      <c r="I15" s="37">
        <v>1</v>
      </c>
      <c r="J15" s="18">
        <f>J24</f>
        <v>744366079.54699147</v>
      </c>
      <c r="K15" s="26" t="s">
        <v>5</v>
      </c>
      <c r="Q15" s="97"/>
    </row>
    <row r="16" spans="1:17" s="10" customFormat="1" ht="104.25" customHeight="1" x14ac:dyDescent="0.15">
      <c r="A16" s="179">
        <v>5</v>
      </c>
      <c r="B16" s="179"/>
      <c r="C16" s="89" t="s">
        <v>36</v>
      </c>
      <c r="D16" s="90" t="s">
        <v>26</v>
      </c>
      <c r="E16" s="90" t="s">
        <v>37</v>
      </c>
      <c r="F16" s="91">
        <v>44854</v>
      </c>
      <c r="G16" s="91">
        <v>45035</v>
      </c>
      <c r="H16" s="92">
        <v>493597688</v>
      </c>
      <c r="I16" s="93">
        <v>1</v>
      </c>
      <c r="J16" s="94">
        <f>J25</f>
        <v>745036775.78244829</v>
      </c>
      <c r="K16" s="95" t="s">
        <v>33</v>
      </c>
    </row>
    <row r="17" spans="1:14" ht="68.25" customHeight="1" x14ac:dyDescent="0.15">
      <c r="A17" s="162"/>
      <c r="B17" s="162"/>
      <c r="C17" s="163"/>
      <c r="D17" s="163"/>
      <c r="E17" s="163"/>
      <c r="F17" s="163"/>
      <c r="G17" s="45" t="s">
        <v>38</v>
      </c>
      <c r="H17" s="46">
        <f>SUM(H12:H16)</f>
        <v>2079137605</v>
      </c>
      <c r="I17" s="47"/>
      <c r="J17" s="48">
        <f>SUM(J12:J16)</f>
        <v>4068266970.5381989</v>
      </c>
      <c r="K17" s="21" t="s">
        <v>39</v>
      </c>
    </row>
    <row r="18" spans="1:14" ht="33" customHeight="1" x14ac:dyDescent="0.15">
      <c r="B18" s="3"/>
      <c r="C18" s="164"/>
      <c r="D18" s="164"/>
      <c r="E18" s="164"/>
      <c r="F18" s="164"/>
      <c r="G18" s="12"/>
      <c r="H18" s="6"/>
      <c r="I18" s="5"/>
    </row>
    <row r="19" spans="1:14" ht="65" customHeight="1" x14ac:dyDescent="0.15">
      <c r="B19" s="3"/>
      <c r="C19" s="3"/>
      <c r="D19" s="4"/>
      <c r="E19" s="156" t="s">
        <v>40</v>
      </c>
      <c r="F19" s="156"/>
      <c r="G19" s="156"/>
      <c r="H19" s="156"/>
      <c r="I19" s="156"/>
      <c r="J19" s="156"/>
    </row>
    <row r="20" spans="1:14" ht="38.25" customHeight="1" x14ac:dyDescent="0.15">
      <c r="B20" s="3"/>
      <c r="C20" s="3"/>
      <c r="D20" s="4"/>
      <c r="E20" s="22" t="s">
        <v>16</v>
      </c>
      <c r="F20" s="22" t="s">
        <v>41</v>
      </c>
      <c r="G20" s="22" t="s">
        <v>42</v>
      </c>
      <c r="H20" s="22" t="s">
        <v>43</v>
      </c>
      <c r="I20" s="22" t="s">
        <v>44</v>
      </c>
      <c r="J20" s="22" t="s">
        <v>45</v>
      </c>
    </row>
    <row r="21" spans="1:14" s="13" customFormat="1" ht="106.5" customHeight="1" x14ac:dyDescent="0.15">
      <c r="A21" s="2"/>
      <c r="B21" s="3"/>
      <c r="C21" s="3"/>
      <c r="D21" s="4"/>
      <c r="E21" s="30" t="str">
        <f t="shared" ref="E21:F25" si="0">C12</f>
        <v>4600077368 DE 2018</v>
      </c>
      <c r="F21" s="30" t="str">
        <f t="shared" si="0"/>
        <v>DISTRITO ESPECIAL DE CIENCIA TECNOLOGIA E INNOVACION DE
MEDELLIN</v>
      </c>
      <c r="G21" s="49">
        <f>H12</f>
        <v>408506642</v>
      </c>
      <c r="H21" s="49">
        <v>828116</v>
      </c>
      <c r="I21" s="49">
        <v>1750905</v>
      </c>
      <c r="J21" s="50">
        <f t="shared" ref="J21:J25" si="1">(G21/H21)*I21</f>
        <v>863715134.12494147</v>
      </c>
      <c r="L21" s="100"/>
      <c r="M21" s="13">
        <f>G21/H21</f>
        <v>493.29640050427719</v>
      </c>
    </row>
    <row r="22" spans="1:14" s="13" customFormat="1" ht="115.5" customHeight="1" x14ac:dyDescent="0.15">
      <c r="A22" s="2"/>
      <c r="B22" s="3"/>
      <c r="C22" s="3"/>
      <c r="D22" s="4"/>
      <c r="E22" s="30" t="str">
        <f t="shared" si="0"/>
        <v>4600076277 DE 2018</v>
      </c>
      <c r="F22" s="30" t="str">
        <f t="shared" si="0"/>
        <v>DISTRITO ESPECIAL DE CIENCIA TECNOLOGIA E INNOVACION DE
MEDELLIN</v>
      </c>
      <c r="G22" s="49">
        <f>H13</f>
        <v>450746944</v>
      </c>
      <c r="H22" s="49">
        <v>828116</v>
      </c>
      <c r="I22" s="49">
        <v>1750905</v>
      </c>
      <c r="J22" s="50">
        <f t="shared" si="1"/>
        <v>953024791.19389069</v>
      </c>
      <c r="L22" s="98"/>
      <c r="M22" s="13">
        <f>G22/H22</f>
        <v>544.30411198431136</v>
      </c>
    </row>
    <row r="23" spans="1:14" ht="133.5" customHeight="1" x14ac:dyDescent="0.15">
      <c r="B23" s="3"/>
      <c r="C23" s="3"/>
      <c r="D23" s="4"/>
      <c r="E23" s="30" t="str">
        <f t="shared" si="0"/>
        <v>4600034456 DE 2011</v>
      </c>
      <c r="F23" s="30" t="str">
        <f t="shared" si="0"/>
        <v>ALCALDÍA DE MEDELLÍN SECRETARIA DE CULTURA CIUDADANA</v>
      </c>
      <c r="G23" s="49">
        <f>H14</f>
        <v>233132989</v>
      </c>
      <c r="H23" s="49">
        <v>535600</v>
      </c>
      <c r="I23" s="49">
        <v>1750905</v>
      </c>
      <c r="J23" s="50">
        <f t="shared" si="1"/>
        <v>762124189.88992715</v>
      </c>
      <c r="L23" s="99"/>
      <c r="M23" s="13"/>
    </row>
    <row r="24" spans="1:14" ht="99" customHeight="1" x14ac:dyDescent="0.15">
      <c r="A24" s="13"/>
      <c r="B24" s="13"/>
      <c r="C24" s="13"/>
      <c r="D24" s="7"/>
      <c r="E24" s="32" t="str">
        <f t="shared" si="0"/>
        <v>4600098977 DE 2023</v>
      </c>
      <c r="F24" s="32" t="str">
        <f t="shared" si="0"/>
        <v>DISTRITO ESPECIAL DE CIENCIA TECNOLOGIA E INNOVACION DE
MEDELLIN</v>
      </c>
      <c r="G24" s="51">
        <f>H15</f>
        <v>493153342</v>
      </c>
      <c r="H24" s="49">
        <v>1160000</v>
      </c>
      <c r="I24" s="51">
        <v>1750905</v>
      </c>
      <c r="J24" s="52">
        <f t="shared" si="1"/>
        <v>744366079.54699147</v>
      </c>
      <c r="L24" s="99"/>
      <c r="M24" s="13">
        <f t="shared" ref="M24" si="2">G24/H24</f>
        <v>425.13219137931037</v>
      </c>
    </row>
    <row r="25" spans="1:14" ht="64.5" customHeight="1" x14ac:dyDescent="0.15">
      <c r="A25" s="13"/>
      <c r="B25" s="13"/>
      <c r="C25" s="13"/>
      <c r="D25" s="7"/>
      <c r="E25" s="30" t="str">
        <f t="shared" si="0"/>
        <v>4600095578 DE 2022</v>
      </c>
      <c r="F25" s="88" t="str">
        <f t="shared" si="0"/>
        <v>DISTRITO ESPECIAL DE CIENCIA TECNOLOGIA E INNOVACION DE
MEDELLIN</v>
      </c>
      <c r="G25" s="53">
        <f>H16</f>
        <v>493597688</v>
      </c>
      <c r="H25" s="49">
        <v>1160000</v>
      </c>
      <c r="I25" s="53">
        <v>1750905</v>
      </c>
      <c r="J25" s="54">
        <f t="shared" si="1"/>
        <v>745036775.78244829</v>
      </c>
      <c r="K25" s="29"/>
      <c r="M25" s="13"/>
    </row>
    <row r="26" spans="1:14" ht="33.75" customHeight="1" x14ac:dyDescent="0.15">
      <c r="A26" s="10"/>
      <c r="B26" s="10"/>
      <c r="C26" s="10"/>
      <c r="D26" s="11"/>
      <c r="E26" s="157" t="s">
        <v>46</v>
      </c>
      <c r="F26" s="157"/>
      <c r="G26" s="55">
        <f>SUM(G21:G25)</f>
        <v>2079137605</v>
      </c>
      <c r="H26" s="56"/>
      <c r="I26" s="57"/>
      <c r="J26" s="58">
        <f>SUM(J21:J25)</f>
        <v>4068266970.5381989</v>
      </c>
      <c r="L26" s="99"/>
      <c r="M26" s="2">
        <f>SUM(M21:M25)</f>
        <v>1462.7327038678989</v>
      </c>
      <c r="N26" s="2">
        <f>M26/3</f>
        <v>487.57756795596629</v>
      </c>
    </row>
    <row r="27" spans="1:14" ht="33.75" customHeight="1" x14ac:dyDescent="0.15">
      <c r="A27" s="10"/>
      <c r="B27" s="10"/>
      <c r="C27" s="10"/>
      <c r="D27" s="11"/>
      <c r="E27" s="59"/>
      <c r="F27" s="59"/>
      <c r="G27" s="60"/>
      <c r="H27" s="61"/>
      <c r="I27" s="61"/>
      <c r="J27" s="60"/>
      <c r="L27" s="99"/>
    </row>
    <row r="28" spans="1:14" x14ac:dyDescent="0.15">
      <c r="K28" s="27"/>
      <c r="L28" s="28"/>
    </row>
    <row r="29" spans="1:14" ht="4.5" customHeight="1" x14ac:dyDescent="0.15">
      <c r="G29" s="7"/>
      <c r="H29" s="7"/>
    </row>
    <row r="30" spans="1:14" ht="64.5" hidden="1" customHeight="1" x14ac:dyDescent="0.15">
      <c r="G30" s="7"/>
      <c r="H30" s="7"/>
    </row>
    <row r="31" spans="1:14" ht="5.25" hidden="1" customHeight="1" x14ac:dyDescent="0.15">
      <c r="G31" s="7"/>
      <c r="H31" s="7"/>
    </row>
  </sheetData>
  <mergeCells count="18">
    <mergeCell ref="A2:I2"/>
    <mergeCell ref="A17:F17"/>
    <mergeCell ref="A3:I3"/>
    <mergeCell ref="C18:F18"/>
    <mergeCell ref="A10:I10"/>
    <mergeCell ref="A11:B11"/>
    <mergeCell ref="H6:I6"/>
    <mergeCell ref="A7:G8"/>
    <mergeCell ref="H7:I8"/>
    <mergeCell ref="A14:B14"/>
    <mergeCell ref="A15:B15"/>
    <mergeCell ref="A16:B16"/>
    <mergeCell ref="B9:I9"/>
    <mergeCell ref="E19:J19"/>
    <mergeCell ref="E26:F26"/>
    <mergeCell ref="A4:I4"/>
    <mergeCell ref="A12:B12"/>
    <mergeCell ref="A13:B13"/>
  </mergeCells>
  <printOptions horizontalCentered="1"/>
  <pageMargins left="0.70866141732283472" right="0.70866141732283472" top="0.74803149606299213" bottom="0.74803149606299213" header="0.31496062992125984" footer="0.31496062992125984"/>
  <pageSetup paperSize="120"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758A7-581F-0F42-8768-BAF4E5B1F81D}">
  <dimension ref="B1:P25"/>
  <sheetViews>
    <sheetView topLeftCell="D16" workbookViewId="0">
      <selection activeCell="L1" sqref="L1:P1048576"/>
    </sheetView>
  </sheetViews>
  <sheetFormatPr baseColWidth="10" defaultColWidth="11.5" defaultRowHeight="13" x14ac:dyDescent="0.15"/>
  <cols>
    <col min="1" max="1" width="3.6640625" customWidth="1"/>
    <col min="2" max="2" width="19.83203125" customWidth="1"/>
    <col min="3" max="3" width="29.5" customWidth="1"/>
    <col min="4" max="4" width="56" customWidth="1"/>
    <col min="5" max="5" width="18.83203125" customWidth="1"/>
    <col min="6" max="6" width="22.5" customWidth="1"/>
    <col min="7" max="7" width="21.6640625" customWidth="1"/>
    <col min="8" max="8" width="24.5" customWidth="1"/>
    <col min="9" max="9" width="23.5" customWidth="1"/>
    <col min="12" max="12" width="11.5" hidden="1" customWidth="1"/>
    <col min="13" max="13" width="16.5" hidden="1" customWidth="1"/>
    <col min="14" max="15" width="11.5" hidden="1" customWidth="1"/>
    <col min="16" max="16" width="20.1640625" hidden="1" customWidth="1"/>
  </cols>
  <sheetData>
    <row r="1" spans="2:16" s="2" customFormat="1" ht="132" customHeight="1" x14ac:dyDescent="0.15">
      <c r="B1" s="182" t="s">
        <v>47</v>
      </c>
      <c r="C1" s="182"/>
      <c r="D1" s="182"/>
      <c r="E1" s="182"/>
      <c r="F1" s="182"/>
      <c r="G1" s="182"/>
      <c r="H1" s="183"/>
      <c r="I1" s="183"/>
    </row>
    <row r="2" spans="2:16" s="2" customFormat="1" ht="87.75" customHeight="1" x14ac:dyDescent="0.15">
      <c r="B2" s="44" t="s">
        <v>48</v>
      </c>
      <c r="C2" s="20" t="s">
        <v>17</v>
      </c>
      <c r="D2" s="62" t="s">
        <v>18</v>
      </c>
      <c r="E2" s="20" t="s">
        <v>49</v>
      </c>
      <c r="F2" s="20" t="s">
        <v>22</v>
      </c>
      <c r="G2" s="63" t="s">
        <v>50</v>
      </c>
      <c r="H2" s="64" t="s">
        <v>51</v>
      </c>
      <c r="I2" s="64" t="s">
        <v>52</v>
      </c>
      <c r="L2" s="22" t="s">
        <v>53</v>
      </c>
      <c r="M2" s="22" t="s">
        <v>54</v>
      </c>
      <c r="N2" s="22" t="s">
        <v>43</v>
      </c>
      <c r="O2" s="22" t="s">
        <v>44</v>
      </c>
      <c r="P2" s="22" t="s">
        <v>45</v>
      </c>
    </row>
    <row r="3" spans="2:16" s="2" customFormat="1" ht="45" x14ac:dyDescent="0.15">
      <c r="B3" s="33" t="s">
        <v>55</v>
      </c>
      <c r="C3" s="34" t="s">
        <v>56</v>
      </c>
      <c r="D3" s="34" t="s">
        <v>57</v>
      </c>
      <c r="E3" s="65">
        <f t="shared" ref="E3:E11" si="0">P3</f>
        <v>285842421.49211586</v>
      </c>
      <c r="F3" s="66" t="s">
        <v>58</v>
      </c>
      <c r="G3" s="67" t="s">
        <v>58</v>
      </c>
      <c r="H3" s="64" t="s">
        <v>59</v>
      </c>
      <c r="I3" s="64" t="s">
        <v>5</v>
      </c>
      <c r="L3" s="68">
        <v>2019</v>
      </c>
      <c r="M3" s="69">
        <v>135193333</v>
      </c>
      <c r="N3" s="70">
        <v>828116</v>
      </c>
      <c r="O3" s="68">
        <v>1750905</v>
      </c>
      <c r="P3" s="71">
        <f>(M3/N3)*O3</f>
        <v>285842421.49211586</v>
      </c>
    </row>
    <row r="4" spans="2:16" s="2" customFormat="1" ht="90" x14ac:dyDescent="0.15">
      <c r="B4" s="33" t="s">
        <v>60</v>
      </c>
      <c r="C4" s="34" t="s">
        <v>61</v>
      </c>
      <c r="D4" s="34" t="s">
        <v>62</v>
      </c>
      <c r="E4" s="65">
        <f t="shared" si="0"/>
        <v>182336360.14118192</v>
      </c>
      <c r="F4" s="66" t="s">
        <v>58</v>
      </c>
      <c r="G4" s="67" t="s">
        <v>58</v>
      </c>
      <c r="H4" s="64" t="s">
        <v>59</v>
      </c>
      <c r="I4" s="64" t="s">
        <v>5</v>
      </c>
      <c r="L4" s="68">
        <v>2019</v>
      </c>
      <c r="M4" s="69">
        <v>86238635</v>
      </c>
      <c r="N4" s="70">
        <v>828116</v>
      </c>
      <c r="O4" s="68">
        <v>1750905</v>
      </c>
      <c r="P4" s="71">
        <f t="shared" ref="P4:P11" si="1">(M4/N4)*O4</f>
        <v>182336360.14118192</v>
      </c>
    </row>
    <row r="5" spans="2:16" s="2" customFormat="1" ht="45" x14ac:dyDescent="0.15">
      <c r="B5" s="33" t="s">
        <v>63</v>
      </c>
      <c r="C5" s="34" t="s">
        <v>56</v>
      </c>
      <c r="D5" s="34" t="s">
        <v>64</v>
      </c>
      <c r="E5" s="65">
        <f t="shared" si="0"/>
        <v>679046473.90388381</v>
      </c>
      <c r="F5" s="66" t="s">
        <v>58</v>
      </c>
      <c r="G5" s="67" t="s">
        <v>58</v>
      </c>
      <c r="H5" s="64" t="s">
        <v>59</v>
      </c>
      <c r="I5" s="64" t="s">
        <v>5</v>
      </c>
      <c r="L5" s="68">
        <v>2021</v>
      </c>
      <c r="M5" s="69">
        <v>352350000</v>
      </c>
      <c r="N5" s="70">
        <v>908526</v>
      </c>
      <c r="O5" s="68">
        <v>1750905</v>
      </c>
      <c r="P5" s="71">
        <f t="shared" si="1"/>
        <v>679046473.90388381</v>
      </c>
    </row>
    <row r="6" spans="2:16" s="2" customFormat="1" ht="45" x14ac:dyDescent="0.15">
      <c r="B6" s="33" t="s">
        <v>65</v>
      </c>
      <c r="C6" s="34" t="s">
        <v>56</v>
      </c>
      <c r="D6" s="34" t="s">
        <v>66</v>
      </c>
      <c r="E6" s="65">
        <f t="shared" si="0"/>
        <v>280984747.8222968</v>
      </c>
      <c r="F6" s="66" t="s">
        <v>58</v>
      </c>
      <c r="G6" s="67" t="s">
        <v>58</v>
      </c>
      <c r="H6" s="64" t="s">
        <v>59</v>
      </c>
      <c r="I6" s="64" t="s">
        <v>5</v>
      </c>
      <c r="L6" s="68">
        <v>2021</v>
      </c>
      <c r="M6" s="69">
        <v>145800000</v>
      </c>
      <c r="N6" s="70">
        <v>908526</v>
      </c>
      <c r="O6" s="68">
        <v>1750905</v>
      </c>
      <c r="P6" s="71">
        <f t="shared" si="1"/>
        <v>280984747.8222968</v>
      </c>
    </row>
    <row r="7" spans="2:16" s="2" customFormat="1" ht="45" x14ac:dyDescent="0.15">
      <c r="B7" s="33" t="s">
        <v>67</v>
      </c>
      <c r="C7" s="34" t="s">
        <v>56</v>
      </c>
      <c r="D7" s="34" t="s">
        <v>68</v>
      </c>
      <c r="E7" s="65">
        <f t="shared" si="0"/>
        <v>725877265.2076</v>
      </c>
      <c r="F7" s="66" t="s">
        <v>58</v>
      </c>
      <c r="G7" s="67" t="s">
        <v>58</v>
      </c>
      <c r="H7" s="64" t="s">
        <v>59</v>
      </c>
      <c r="I7" s="64" t="s">
        <v>5</v>
      </c>
      <c r="L7" s="68">
        <v>2021</v>
      </c>
      <c r="M7" s="69">
        <v>376650000</v>
      </c>
      <c r="N7" s="70">
        <v>908526</v>
      </c>
      <c r="O7" s="68">
        <v>1750905</v>
      </c>
      <c r="P7" s="71">
        <f t="shared" si="1"/>
        <v>725877265.2076</v>
      </c>
    </row>
    <row r="8" spans="2:16" s="2" customFormat="1" ht="45" x14ac:dyDescent="0.15">
      <c r="B8" s="33" t="s">
        <v>69</v>
      </c>
      <c r="C8" s="34" t="s">
        <v>56</v>
      </c>
      <c r="D8" s="34" t="s">
        <v>70</v>
      </c>
      <c r="E8" s="65">
        <f t="shared" si="0"/>
        <v>24089913.222076196</v>
      </c>
      <c r="F8" s="66" t="s">
        <v>58</v>
      </c>
      <c r="G8" s="67" t="s">
        <v>58</v>
      </c>
      <c r="H8" s="64" t="s">
        <v>59</v>
      </c>
      <c r="I8" s="64" t="s">
        <v>5</v>
      </c>
      <c r="L8" s="68">
        <v>2021</v>
      </c>
      <c r="M8" s="69">
        <v>12500000</v>
      </c>
      <c r="N8" s="70">
        <v>908526</v>
      </c>
      <c r="O8" s="68">
        <v>1750905</v>
      </c>
      <c r="P8" s="71">
        <f t="shared" si="1"/>
        <v>24089913.222076196</v>
      </c>
    </row>
    <row r="9" spans="2:16" s="2" customFormat="1" ht="45" x14ac:dyDescent="0.15">
      <c r="B9" s="33" t="s">
        <v>71</v>
      </c>
      <c r="C9" s="34" t="s">
        <v>56</v>
      </c>
      <c r="D9" s="34" t="s">
        <v>72</v>
      </c>
      <c r="E9" s="65">
        <f t="shared" si="0"/>
        <v>159587002.72749487</v>
      </c>
      <c r="F9" s="72" t="s">
        <v>58</v>
      </c>
      <c r="G9" s="67" t="s">
        <v>58</v>
      </c>
      <c r="H9" s="64" t="s">
        <v>59</v>
      </c>
      <c r="I9" s="64" t="s">
        <v>5</v>
      </c>
      <c r="L9" s="68">
        <v>2021</v>
      </c>
      <c r="M9" s="69">
        <v>82808000</v>
      </c>
      <c r="N9" s="70">
        <v>908526</v>
      </c>
      <c r="O9" s="68">
        <v>1750905</v>
      </c>
      <c r="P9" s="71">
        <f t="shared" si="1"/>
        <v>159587002.72749487</v>
      </c>
    </row>
    <row r="10" spans="2:16" s="2" customFormat="1" ht="60" x14ac:dyDescent="0.15">
      <c r="B10" s="33" t="s">
        <v>73</v>
      </c>
      <c r="C10" s="34" t="s">
        <v>56</v>
      </c>
      <c r="D10" s="34" t="s">
        <v>74</v>
      </c>
      <c r="E10" s="65">
        <f t="shared" si="0"/>
        <v>63285483.617777586</v>
      </c>
      <c r="F10" s="66" t="s">
        <v>58</v>
      </c>
      <c r="G10" s="66" t="s">
        <v>58</v>
      </c>
      <c r="H10" s="64" t="s">
        <v>59</v>
      </c>
      <c r="I10" s="64" t="s">
        <v>5</v>
      </c>
      <c r="L10" s="68">
        <v>2022</v>
      </c>
      <c r="M10" s="69">
        <v>32838165</v>
      </c>
      <c r="N10" s="70">
        <v>908526</v>
      </c>
      <c r="O10" s="68">
        <v>1750905</v>
      </c>
      <c r="P10" s="71">
        <f t="shared" si="1"/>
        <v>63285483.617777586</v>
      </c>
    </row>
    <row r="11" spans="2:16" s="2" customFormat="1" ht="60" x14ac:dyDescent="0.15">
      <c r="B11" s="33" t="s">
        <v>75</v>
      </c>
      <c r="C11" s="34" t="s">
        <v>56</v>
      </c>
      <c r="D11" s="34" t="s">
        <v>76</v>
      </c>
      <c r="E11" s="65">
        <f t="shared" si="0"/>
        <v>189097740</v>
      </c>
      <c r="F11" s="66" t="s">
        <v>58</v>
      </c>
      <c r="G11" s="66" t="s">
        <v>58</v>
      </c>
      <c r="H11" s="64" t="s">
        <v>59</v>
      </c>
      <c r="I11" s="64" t="s">
        <v>5</v>
      </c>
      <c r="L11" s="68">
        <v>2022</v>
      </c>
      <c r="M11" s="69">
        <v>108000000</v>
      </c>
      <c r="N11" s="68">
        <v>1000000</v>
      </c>
      <c r="O11" s="68">
        <v>1750905</v>
      </c>
      <c r="P11" s="71">
        <f t="shared" si="1"/>
        <v>189097740</v>
      </c>
    </row>
    <row r="12" spans="2:16" s="2" customFormat="1" ht="48" customHeight="1" x14ac:dyDescent="0.15">
      <c r="D12" s="8"/>
      <c r="E12" s="8"/>
      <c r="F12" s="159" t="s">
        <v>77</v>
      </c>
      <c r="G12" s="160"/>
      <c r="H12" s="73">
        <f>SUM(E3:E11)-E5</f>
        <v>1911100934.2305431</v>
      </c>
    </row>
    <row r="13" spans="2:16" s="2" customFormat="1" ht="29.25" customHeight="1" x14ac:dyDescent="0.15">
      <c r="D13" s="8"/>
      <c r="E13" s="8"/>
      <c r="F13" s="184" t="s">
        <v>78</v>
      </c>
      <c r="G13" s="184"/>
      <c r="H13" s="74">
        <v>9</v>
      </c>
    </row>
    <row r="14" spans="2:16" s="2" customFormat="1" ht="25" customHeight="1" x14ac:dyDescent="0.15">
      <c r="D14" s="8"/>
      <c r="E14" s="8"/>
      <c r="F14" s="184" t="s">
        <v>79</v>
      </c>
      <c r="G14" s="184"/>
      <c r="H14" s="75">
        <v>30</v>
      </c>
    </row>
    <row r="15" spans="2:16" s="2" customFormat="1" ht="25" customHeight="1" x14ac:dyDescent="0.15">
      <c r="D15" s="8"/>
      <c r="E15" s="8"/>
      <c r="F15" s="8"/>
      <c r="G15" s="8"/>
      <c r="H15" s="8"/>
    </row>
    <row r="16" spans="2:16" s="2" customFormat="1" ht="148.5" customHeight="1" x14ac:dyDescent="0.15">
      <c r="B16" s="182" t="s">
        <v>80</v>
      </c>
      <c r="C16" s="182"/>
      <c r="D16" s="182"/>
      <c r="E16" s="182"/>
      <c r="F16" s="182"/>
      <c r="G16" s="182"/>
      <c r="H16" s="182"/>
      <c r="I16" s="182"/>
    </row>
    <row r="17" spans="2:16" s="2" customFormat="1" ht="52" x14ac:dyDescent="0.15">
      <c r="B17" s="44" t="s">
        <v>81</v>
      </c>
      <c r="C17" s="20" t="s">
        <v>17</v>
      </c>
      <c r="D17" s="62" t="s">
        <v>18</v>
      </c>
      <c r="E17" s="20" t="s">
        <v>49</v>
      </c>
      <c r="F17" s="20" t="s">
        <v>22</v>
      </c>
      <c r="G17" s="76" t="s">
        <v>50</v>
      </c>
      <c r="H17" s="159" t="s">
        <v>15</v>
      </c>
      <c r="I17" s="160"/>
      <c r="L17" s="22" t="s">
        <v>53</v>
      </c>
      <c r="M17" s="22" t="s">
        <v>54</v>
      </c>
      <c r="N17" s="22" t="s">
        <v>43</v>
      </c>
      <c r="O17" s="22" t="s">
        <v>44</v>
      </c>
      <c r="P17" s="22" t="s">
        <v>45</v>
      </c>
    </row>
    <row r="18" spans="2:16" s="2" customFormat="1" ht="54" customHeight="1" x14ac:dyDescent="0.15">
      <c r="B18" s="66" t="s">
        <v>82</v>
      </c>
      <c r="C18" s="67" t="s">
        <v>83</v>
      </c>
      <c r="D18" s="77" t="s">
        <v>84</v>
      </c>
      <c r="E18" s="78">
        <f>P18</f>
        <v>33785563.234558322</v>
      </c>
      <c r="F18" s="66" t="s">
        <v>58</v>
      </c>
      <c r="G18" s="66" t="s">
        <v>58</v>
      </c>
      <c r="H18" s="159" t="s">
        <v>5</v>
      </c>
      <c r="I18" s="160"/>
      <c r="L18" s="68">
        <v>2020</v>
      </c>
      <c r="M18" s="69">
        <v>16938137</v>
      </c>
      <c r="N18" s="79">
        <v>877803</v>
      </c>
      <c r="O18" s="79">
        <v>1750905</v>
      </c>
      <c r="P18" s="80">
        <f>(M18/N18)*O18</f>
        <v>33785563.234558322</v>
      </c>
    </row>
    <row r="19" spans="2:16" s="2" customFormat="1" ht="67" customHeight="1" x14ac:dyDescent="0.15">
      <c r="B19" s="66" t="s">
        <v>85</v>
      </c>
      <c r="C19" s="67" t="s">
        <v>86</v>
      </c>
      <c r="D19" s="77" t="s">
        <v>87</v>
      </c>
      <c r="E19" s="78">
        <f>P19</f>
        <v>15845164.978499999</v>
      </c>
      <c r="F19" s="66" t="s">
        <v>58</v>
      </c>
      <c r="G19" s="66" t="s">
        <v>58</v>
      </c>
      <c r="H19" s="159" t="s">
        <v>5</v>
      </c>
      <c r="I19" s="160"/>
      <c r="L19" s="68">
        <v>2022</v>
      </c>
      <c r="M19" s="69">
        <v>9049700</v>
      </c>
      <c r="N19" s="79">
        <v>1000000</v>
      </c>
      <c r="O19" s="79">
        <v>1750905</v>
      </c>
      <c r="P19" s="80">
        <f t="shared" ref="P19:P21" si="2">(M19/N19)*O19</f>
        <v>15845164.978499999</v>
      </c>
    </row>
    <row r="20" spans="2:16" s="2" customFormat="1" ht="99" customHeight="1" x14ac:dyDescent="0.15">
      <c r="B20" s="81">
        <v>4600094731</v>
      </c>
      <c r="C20" s="82" t="s">
        <v>88</v>
      </c>
      <c r="D20" s="83" t="s">
        <v>89</v>
      </c>
      <c r="E20" s="84">
        <f>P20</f>
        <v>230309386.29269999</v>
      </c>
      <c r="F20" s="66" t="s">
        <v>58</v>
      </c>
      <c r="G20" s="66" t="s">
        <v>58</v>
      </c>
      <c r="H20" s="159" t="s">
        <v>5</v>
      </c>
      <c r="I20" s="160"/>
      <c r="L20" s="68">
        <v>2022</v>
      </c>
      <c r="M20" s="69">
        <v>131537340</v>
      </c>
      <c r="N20" s="79">
        <v>1000000</v>
      </c>
      <c r="O20" s="79">
        <v>1750905</v>
      </c>
      <c r="P20" s="80">
        <f t="shared" si="2"/>
        <v>230309386.29269999</v>
      </c>
    </row>
    <row r="21" spans="2:16" s="2" customFormat="1" ht="87" customHeight="1" x14ac:dyDescent="0.15">
      <c r="B21" s="68" t="s">
        <v>90</v>
      </c>
      <c r="C21" s="85" t="s">
        <v>83</v>
      </c>
      <c r="D21" s="86" t="s">
        <v>91</v>
      </c>
      <c r="E21" s="87">
        <f>P21</f>
        <v>45102809.078100003</v>
      </c>
      <c r="F21" s="66" t="s">
        <v>58</v>
      </c>
      <c r="G21" s="66" t="s">
        <v>58</v>
      </c>
      <c r="H21" s="159" t="s">
        <v>5</v>
      </c>
      <c r="I21" s="160"/>
      <c r="L21" s="68">
        <v>2024</v>
      </c>
      <c r="M21" s="69">
        <v>33487626</v>
      </c>
      <c r="N21" s="79">
        <v>1300000</v>
      </c>
      <c r="O21" s="79">
        <v>1750905</v>
      </c>
      <c r="P21" s="80">
        <f t="shared" si="2"/>
        <v>45102809.078100003</v>
      </c>
    </row>
    <row r="22" spans="2:16" s="2" customFormat="1" ht="76.5" customHeight="1" x14ac:dyDescent="0.15">
      <c r="C22" s="8"/>
      <c r="D22" s="8"/>
      <c r="E22" s="8"/>
      <c r="F22" s="187" t="s">
        <v>78</v>
      </c>
      <c r="G22" s="188"/>
      <c r="H22" s="189">
        <v>4</v>
      </c>
      <c r="I22" s="189"/>
    </row>
    <row r="23" spans="2:16" s="2" customFormat="1" ht="12" x14ac:dyDescent="0.15">
      <c r="D23" s="8"/>
      <c r="E23" s="8"/>
      <c r="F23" s="184" t="s">
        <v>79</v>
      </c>
      <c r="G23" s="185"/>
      <c r="H23" s="186">
        <v>30</v>
      </c>
      <c r="I23" s="186"/>
    </row>
    <row r="24" spans="2:16" s="2" customFormat="1" ht="12" x14ac:dyDescent="0.15">
      <c r="D24" s="8"/>
      <c r="E24" s="8"/>
      <c r="F24" s="8"/>
      <c r="G24" s="8"/>
      <c r="H24" s="8"/>
    </row>
    <row r="25" spans="2:16" s="2" customFormat="1" ht="12" x14ac:dyDescent="0.15">
      <c r="D25" s="8"/>
      <c r="E25" s="8"/>
      <c r="F25" s="8"/>
      <c r="G25" s="8"/>
      <c r="H25" s="8"/>
    </row>
  </sheetData>
  <mergeCells count="14">
    <mergeCell ref="F23:G23"/>
    <mergeCell ref="H23:I23"/>
    <mergeCell ref="H18:I18"/>
    <mergeCell ref="H19:I19"/>
    <mergeCell ref="H20:I20"/>
    <mergeCell ref="H21:I21"/>
    <mergeCell ref="F22:G22"/>
    <mergeCell ref="H22:I22"/>
    <mergeCell ref="H17:I17"/>
    <mergeCell ref="B1:I1"/>
    <mergeCell ref="F12:G12"/>
    <mergeCell ref="F13:G13"/>
    <mergeCell ref="F14:G14"/>
    <mergeCell ref="B16:I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4D6C1-94E9-4FEA-95E8-1FCDE6D05D73}">
  <dimension ref="A1:L37"/>
  <sheetViews>
    <sheetView topLeftCell="F29" workbookViewId="0">
      <selection activeCell="I9" sqref="I9:K10"/>
    </sheetView>
  </sheetViews>
  <sheetFormatPr baseColWidth="10" defaultColWidth="8.83203125" defaultRowHeight="13" x14ac:dyDescent="0.15"/>
  <cols>
    <col min="5" max="5" width="20.5" customWidth="1"/>
    <col min="6" max="6" width="62.1640625" customWidth="1"/>
    <col min="7" max="11" width="14.33203125" customWidth="1"/>
    <col min="12" max="12" width="25.33203125" customWidth="1"/>
  </cols>
  <sheetData>
    <row r="1" spans="1:12" ht="15" x14ac:dyDescent="0.2">
      <c r="A1" s="101"/>
      <c r="B1" s="101"/>
      <c r="C1" s="101"/>
      <c r="D1" s="101"/>
      <c r="E1" s="101"/>
      <c r="F1" s="101"/>
      <c r="G1" s="101"/>
      <c r="H1" s="101"/>
      <c r="I1" s="101"/>
      <c r="J1" s="101"/>
      <c r="K1" s="101"/>
      <c r="L1" s="101"/>
    </row>
    <row r="2" spans="1:12" ht="12.75" customHeight="1" x14ac:dyDescent="0.2">
      <c r="A2" s="101"/>
      <c r="B2" s="253" t="s">
        <v>0</v>
      </c>
      <c r="C2" s="254"/>
      <c r="D2" s="254"/>
      <c r="E2" s="254"/>
      <c r="F2" s="254"/>
      <c r="G2" s="254"/>
      <c r="H2" s="254"/>
      <c r="I2" s="254"/>
      <c r="J2" s="254"/>
      <c r="K2" s="254"/>
      <c r="L2" s="255"/>
    </row>
    <row r="3" spans="1:12" ht="67.5" customHeight="1" x14ac:dyDescent="0.2">
      <c r="A3" s="101"/>
      <c r="B3" s="256" t="s">
        <v>92</v>
      </c>
      <c r="C3" s="257"/>
      <c r="D3" s="257"/>
      <c r="E3" s="257"/>
      <c r="F3" s="257"/>
      <c r="G3" s="257"/>
      <c r="H3" s="257"/>
      <c r="I3" s="257"/>
      <c r="J3" s="257"/>
      <c r="K3" s="257"/>
      <c r="L3" s="258"/>
    </row>
    <row r="4" spans="1:12" ht="12.75" customHeight="1" x14ac:dyDescent="0.2">
      <c r="A4" s="101"/>
      <c r="B4" s="259" t="s">
        <v>93</v>
      </c>
      <c r="C4" s="222"/>
      <c r="D4" s="222"/>
      <c r="E4" s="222"/>
      <c r="F4" s="260"/>
      <c r="G4" s="261" t="s">
        <v>94</v>
      </c>
      <c r="H4" s="262"/>
      <c r="I4" s="262"/>
      <c r="J4" s="262"/>
      <c r="K4" s="262"/>
      <c r="L4" s="263"/>
    </row>
    <row r="5" spans="1:12" ht="12.75" customHeight="1" x14ac:dyDescent="0.2">
      <c r="A5" s="101"/>
      <c r="B5" s="216" t="s">
        <v>95</v>
      </c>
      <c r="C5" s="217"/>
      <c r="D5" s="218"/>
      <c r="E5" s="142" t="s">
        <v>96</v>
      </c>
      <c r="F5" s="143"/>
      <c r="G5" s="102" t="s">
        <v>97</v>
      </c>
      <c r="H5" s="264" t="s">
        <v>98</v>
      </c>
      <c r="I5" s="265"/>
      <c r="J5" s="266"/>
      <c r="K5" s="103" t="s">
        <v>99</v>
      </c>
      <c r="L5" s="104" t="s">
        <v>100</v>
      </c>
    </row>
    <row r="6" spans="1:12" ht="12.75" customHeight="1" x14ac:dyDescent="0.2">
      <c r="A6" s="101"/>
      <c r="B6" s="216" t="s">
        <v>101</v>
      </c>
      <c r="C6" s="217"/>
      <c r="D6" s="217"/>
      <c r="E6" s="218"/>
      <c r="F6" s="219" t="s">
        <v>102</v>
      </c>
      <c r="G6" s="220"/>
      <c r="H6" s="221"/>
      <c r="I6" s="244" t="s">
        <v>103</v>
      </c>
      <c r="J6" s="245"/>
      <c r="K6" s="244" t="s">
        <v>104</v>
      </c>
      <c r="L6" s="245"/>
    </row>
    <row r="7" spans="1:12" ht="12.75" customHeight="1" x14ac:dyDescent="0.2">
      <c r="A7" s="101"/>
      <c r="B7" s="142" t="s">
        <v>105</v>
      </c>
      <c r="C7" s="246"/>
      <c r="D7" s="246"/>
      <c r="E7" s="143"/>
      <c r="F7" s="247">
        <v>39423</v>
      </c>
      <c r="G7" s="248"/>
      <c r="H7" s="249"/>
      <c r="I7" s="250" t="s">
        <v>98</v>
      </c>
      <c r="J7" s="251"/>
      <c r="K7" s="252" t="s">
        <v>106</v>
      </c>
      <c r="L7" s="251"/>
    </row>
    <row r="8" spans="1:12" ht="12.75" customHeight="1" x14ac:dyDescent="0.2">
      <c r="A8" s="101"/>
      <c r="B8" s="222" t="s">
        <v>107</v>
      </c>
      <c r="C8" s="222"/>
      <c r="D8" s="222"/>
      <c r="E8" s="222"/>
      <c r="F8" s="222"/>
      <c r="G8" s="222"/>
      <c r="H8" s="222"/>
      <c r="I8" s="222"/>
      <c r="J8" s="222"/>
      <c r="K8" s="222"/>
      <c r="L8" s="222"/>
    </row>
    <row r="9" spans="1:12" ht="24.75" customHeight="1" x14ac:dyDescent="0.2">
      <c r="A9" s="101"/>
      <c r="B9" s="223" t="s">
        <v>108</v>
      </c>
      <c r="C9" s="224"/>
      <c r="D9" s="225"/>
      <c r="E9" s="232" t="s">
        <v>109</v>
      </c>
      <c r="F9" s="232" t="s">
        <v>18</v>
      </c>
      <c r="G9" s="235" t="s">
        <v>110</v>
      </c>
      <c r="H9" s="236"/>
      <c r="I9" s="237" t="s">
        <v>111</v>
      </c>
      <c r="J9" s="238"/>
      <c r="K9" s="239"/>
      <c r="L9" s="239" t="s">
        <v>15</v>
      </c>
    </row>
    <row r="10" spans="1:12" ht="20.25" customHeight="1" x14ac:dyDescent="0.2">
      <c r="A10" s="101"/>
      <c r="B10" s="226"/>
      <c r="C10" s="227"/>
      <c r="D10" s="228"/>
      <c r="E10" s="233"/>
      <c r="F10" s="233"/>
      <c r="G10" s="117" t="s">
        <v>19</v>
      </c>
      <c r="H10" s="117" t="s">
        <v>20</v>
      </c>
      <c r="I10" s="240"/>
      <c r="J10" s="241"/>
      <c r="K10" s="242"/>
      <c r="L10" s="243"/>
    </row>
    <row r="11" spans="1:12" ht="25.5" customHeight="1" x14ac:dyDescent="0.2">
      <c r="A11" s="101"/>
      <c r="B11" s="229"/>
      <c r="C11" s="230"/>
      <c r="D11" s="231"/>
      <c r="E11" s="234"/>
      <c r="F11" s="234"/>
      <c r="G11" s="117" t="s">
        <v>112</v>
      </c>
      <c r="H11" s="117" t="s">
        <v>112</v>
      </c>
      <c r="I11" s="110" t="s">
        <v>113</v>
      </c>
      <c r="J11" s="110" t="s">
        <v>114</v>
      </c>
      <c r="K11" s="110" t="s">
        <v>115</v>
      </c>
      <c r="L11" s="242"/>
    </row>
    <row r="12" spans="1:12" ht="102" customHeight="1" x14ac:dyDescent="0.2">
      <c r="A12" s="101"/>
      <c r="B12" s="213" t="s">
        <v>116</v>
      </c>
      <c r="C12" s="214"/>
      <c r="D12" s="215"/>
      <c r="E12" s="118" t="s">
        <v>117</v>
      </c>
      <c r="F12" s="118" t="s">
        <v>118</v>
      </c>
      <c r="G12" s="112">
        <v>35781</v>
      </c>
      <c r="H12" s="112">
        <v>45770</v>
      </c>
      <c r="I12" s="110">
        <v>6</v>
      </c>
      <c r="J12" s="110">
        <v>4</v>
      </c>
      <c r="K12" s="110">
        <v>27</v>
      </c>
      <c r="L12" s="111" t="s">
        <v>119</v>
      </c>
    </row>
    <row r="13" spans="1:12" s="116" customFormat="1" ht="41.25" customHeight="1" x14ac:dyDescent="0.15">
      <c r="A13" s="113"/>
      <c r="B13" s="190" t="s">
        <v>116</v>
      </c>
      <c r="C13" s="191"/>
      <c r="D13" s="192"/>
      <c r="E13" s="114" t="s">
        <v>117</v>
      </c>
      <c r="F13" s="118" t="s">
        <v>120</v>
      </c>
      <c r="G13" s="112">
        <v>38384</v>
      </c>
      <c r="H13" s="112">
        <v>38692</v>
      </c>
      <c r="I13" s="110">
        <v>5</v>
      </c>
      <c r="J13" s="110">
        <v>10</v>
      </c>
      <c r="K13" s="110"/>
      <c r="L13" s="111" t="s">
        <v>5</v>
      </c>
    </row>
    <row r="14" spans="1:12" s="116" customFormat="1" ht="41.25" customHeight="1" x14ac:dyDescent="0.15">
      <c r="A14" s="113"/>
      <c r="B14" s="190" t="s">
        <v>116</v>
      </c>
      <c r="C14" s="191"/>
      <c r="D14" s="192"/>
      <c r="E14" s="114" t="s">
        <v>117</v>
      </c>
      <c r="F14" s="118" t="s">
        <v>120</v>
      </c>
      <c r="G14" s="112">
        <v>38749</v>
      </c>
      <c r="H14" s="112">
        <v>39052</v>
      </c>
      <c r="I14" s="110"/>
      <c r="J14" s="110">
        <v>10</v>
      </c>
      <c r="K14" s="110"/>
      <c r="L14" s="111" t="s">
        <v>5</v>
      </c>
    </row>
    <row r="15" spans="1:12" s="116" customFormat="1" ht="41.25" customHeight="1" x14ac:dyDescent="0.15">
      <c r="A15" s="113"/>
      <c r="B15" s="190" t="s">
        <v>116</v>
      </c>
      <c r="C15" s="191"/>
      <c r="D15" s="192"/>
      <c r="E15" s="119" t="s">
        <v>117</v>
      </c>
      <c r="F15" s="115" t="s">
        <v>120</v>
      </c>
      <c r="G15" s="120">
        <v>39114</v>
      </c>
      <c r="H15" s="120">
        <v>39417</v>
      </c>
      <c r="I15" s="110"/>
      <c r="J15" s="110">
        <v>10</v>
      </c>
      <c r="K15" s="110"/>
      <c r="L15" s="111" t="s">
        <v>5</v>
      </c>
    </row>
    <row r="16" spans="1:12" s="116" customFormat="1" ht="41.25" customHeight="1" x14ac:dyDescent="0.15">
      <c r="A16" s="113"/>
      <c r="B16" s="190" t="s">
        <v>116</v>
      </c>
      <c r="C16" s="191"/>
      <c r="D16" s="192"/>
      <c r="E16" s="114" t="s">
        <v>117</v>
      </c>
      <c r="F16" s="115" t="s">
        <v>120</v>
      </c>
      <c r="G16" s="112">
        <v>39482</v>
      </c>
      <c r="H16" s="112">
        <v>39786</v>
      </c>
      <c r="I16" s="110"/>
      <c r="J16" s="110">
        <v>10</v>
      </c>
      <c r="K16" s="110"/>
      <c r="L16" s="111" t="s">
        <v>5</v>
      </c>
    </row>
    <row r="17" spans="1:12" s="116" customFormat="1" ht="41.25" customHeight="1" x14ac:dyDescent="0.15">
      <c r="A17" s="113"/>
      <c r="B17" s="190" t="s">
        <v>116</v>
      </c>
      <c r="C17" s="191"/>
      <c r="D17" s="192"/>
      <c r="E17" s="114" t="s">
        <v>117</v>
      </c>
      <c r="F17" s="115" t="s">
        <v>120</v>
      </c>
      <c r="G17" s="112">
        <v>39846</v>
      </c>
      <c r="H17" s="112">
        <v>40149</v>
      </c>
      <c r="I17" s="110"/>
      <c r="J17" s="110">
        <v>10</v>
      </c>
      <c r="K17" s="110"/>
      <c r="L17" s="111" t="s">
        <v>5</v>
      </c>
    </row>
    <row r="18" spans="1:12" s="116" customFormat="1" ht="41.25" customHeight="1" x14ac:dyDescent="0.15">
      <c r="A18" s="113"/>
      <c r="B18" s="190" t="s">
        <v>116</v>
      </c>
      <c r="C18" s="191"/>
      <c r="D18" s="192"/>
      <c r="E18" s="114" t="s">
        <v>117</v>
      </c>
      <c r="F18" s="115" t="s">
        <v>120</v>
      </c>
      <c r="G18" s="112">
        <v>40410</v>
      </c>
      <c r="H18" s="112">
        <v>40543</v>
      </c>
      <c r="I18" s="110">
        <v>11</v>
      </c>
      <c r="J18" s="110">
        <v>3</v>
      </c>
      <c r="K18" s="110"/>
      <c r="L18" s="111" t="s">
        <v>5</v>
      </c>
    </row>
    <row r="19" spans="1:12" s="116" customFormat="1" ht="41.25" customHeight="1" x14ac:dyDescent="0.15">
      <c r="A19" s="113"/>
      <c r="B19" s="190" t="s">
        <v>116</v>
      </c>
      <c r="C19" s="191"/>
      <c r="D19" s="192"/>
      <c r="E19" s="114" t="s">
        <v>117</v>
      </c>
      <c r="F19" s="115" t="s">
        <v>120</v>
      </c>
      <c r="G19" s="112">
        <v>41190</v>
      </c>
      <c r="H19" s="112">
        <v>41372</v>
      </c>
      <c r="I19" s="110"/>
      <c r="J19" s="110">
        <v>6</v>
      </c>
      <c r="K19" s="110"/>
      <c r="L19" s="111" t="s">
        <v>5</v>
      </c>
    </row>
    <row r="20" spans="1:12" ht="12.75" customHeight="1" x14ac:dyDescent="0.2">
      <c r="A20" s="101"/>
      <c r="B20" s="105"/>
      <c r="C20" s="105"/>
      <c r="D20" s="105"/>
      <c r="E20" s="105"/>
      <c r="F20" s="210" t="s">
        <v>111</v>
      </c>
      <c r="G20" s="211"/>
      <c r="H20" s="212"/>
      <c r="I20" s="121">
        <f>SUM(I13:I19)</f>
        <v>16</v>
      </c>
      <c r="J20" s="121">
        <f t="shared" ref="J20:K20" si="0">SUM(J13:J19)</f>
        <v>59</v>
      </c>
      <c r="K20" s="121">
        <f t="shared" si="0"/>
        <v>0</v>
      </c>
      <c r="L20" s="106"/>
    </row>
    <row r="21" spans="1:12" ht="12.75" customHeight="1" x14ac:dyDescent="0.2">
      <c r="A21" s="101"/>
      <c r="B21" s="105"/>
      <c r="C21" s="105"/>
      <c r="D21" s="105"/>
      <c r="E21" s="105"/>
      <c r="F21" s="196" t="s">
        <v>121</v>
      </c>
      <c r="G21" s="197"/>
      <c r="H21" s="198"/>
      <c r="I21" s="199" t="s">
        <v>122</v>
      </c>
      <c r="J21" s="200"/>
      <c r="K21" s="201"/>
      <c r="L21" s="106"/>
    </row>
    <row r="22" spans="1:12" ht="12.75" customHeight="1" x14ac:dyDescent="0.2">
      <c r="A22" s="101"/>
      <c r="B22" s="105"/>
      <c r="C22" s="105"/>
      <c r="D22" s="105"/>
      <c r="E22" s="105"/>
      <c r="F22" s="196" t="s">
        <v>123</v>
      </c>
      <c r="G22" s="197"/>
      <c r="H22" s="198"/>
      <c r="I22" s="199" t="s">
        <v>5</v>
      </c>
      <c r="J22" s="200"/>
      <c r="K22" s="201"/>
      <c r="L22" s="106"/>
    </row>
    <row r="23" spans="1:12" ht="15" x14ac:dyDescent="0.2">
      <c r="A23" s="101"/>
      <c r="B23" s="101"/>
      <c r="C23" s="105"/>
      <c r="D23" s="105"/>
      <c r="E23" s="105"/>
      <c r="F23" s="105"/>
      <c r="G23" s="106"/>
      <c r="H23" s="106"/>
      <c r="I23" s="105"/>
      <c r="J23" s="105"/>
      <c r="K23" s="105"/>
      <c r="L23" s="106"/>
    </row>
    <row r="24" spans="1:12" ht="12.75" customHeight="1" x14ac:dyDescent="0.2">
      <c r="A24" s="101"/>
      <c r="B24" s="193" t="s">
        <v>124</v>
      </c>
      <c r="C24" s="194"/>
      <c r="D24" s="194"/>
      <c r="E24" s="194"/>
      <c r="F24" s="194"/>
      <c r="G24" s="194"/>
      <c r="H24" s="194"/>
      <c r="I24" s="194"/>
      <c r="J24" s="194"/>
      <c r="K24" s="194"/>
      <c r="L24" s="195"/>
    </row>
    <row r="25" spans="1:12" ht="90" customHeight="1" x14ac:dyDescent="0.2">
      <c r="A25" s="101"/>
      <c r="B25" s="193" t="s">
        <v>125</v>
      </c>
      <c r="C25" s="194"/>
      <c r="D25" s="194"/>
      <c r="E25" s="194"/>
      <c r="F25" s="194"/>
      <c r="G25" s="194"/>
      <c r="H25" s="194"/>
      <c r="I25" s="194"/>
      <c r="J25" s="194"/>
      <c r="K25" s="194"/>
      <c r="L25" s="195"/>
    </row>
    <row r="26" spans="1:12" s="126" customFormat="1" ht="36" customHeight="1" x14ac:dyDescent="0.2">
      <c r="A26" s="123"/>
      <c r="B26" s="202" t="s">
        <v>108</v>
      </c>
      <c r="C26" s="203"/>
      <c r="D26" s="204"/>
      <c r="E26" s="124" t="s">
        <v>109</v>
      </c>
      <c r="F26" s="128" t="s">
        <v>18</v>
      </c>
      <c r="G26" s="117" t="s">
        <v>19</v>
      </c>
      <c r="H26" s="117" t="s">
        <v>20</v>
      </c>
      <c r="I26" s="110" t="s">
        <v>113</v>
      </c>
      <c r="J26" s="110" t="s">
        <v>114</v>
      </c>
      <c r="K26" s="110" t="s">
        <v>115</v>
      </c>
      <c r="L26" s="125" t="s">
        <v>15</v>
      </c>
    </row>
    <row r="27" spans="1:12" ht="31.5" customHeight="1" x14ac:dyDescent="0.2">
      <c r="A27" s="101"/>
      <c r="B27" s="190" t="s">
        <v>116</v>
      </c>
      <c r="C27" s="191"/>
      <c r="D27" s="192"/>
      <c r="E27" s="122" t="s">
        <v>117</v>
      </c>
      <c r="F27" s="127" t="s">
        <v>126</v>
      </c>
      <c r="G27" s="129">
        <v>41519</v>
      </c>
      <c r="H27" s="129">
        <v>42004</v>
      </c>
      <c r="I27" s="110">
        <v>29</v>
      </c>
      <c r="J27" s="110">
        <v>15</v>
      </c>
      <c r="K27" s="110"/>
      <c r="L27" s="133" t="s">
        <v>5</v>
      </c>
    </row>
    <row r="28" spans="1:12" ht="31.5" customHeight="1" x14ac:dyDescent="0.2">
      <c r="A28" s="101"/>
      <c r="B28" s="190" t="s">
        <v>116</v>
      </c>
      <c r="C28" s="191"/>
      <c r="D28" s="192"/>
      <c r="E28" s="122" t="s">
        <v>117</v>
      </c>
      <c r="F28" s="127" t="s">
        <v>127</v>
      </c>
      <c r="G28" s="129">
        <v>41831</v>
      </c>
      <c r="H28" s="129">
        <v>42229</v>
      </c>
      <c r="I28" s="110">
        <v>2</v>
      </c>
      <c r="J28" s="110">
        <v>13</v>
      </c>
      <c r="K28" s="110"/>
      <c r="L28" s="133" t="s">
        <v>5</v>
      </c>
    </row>
    <row r="29" spans="1:12" ht="31.5" customHeight="1" x14ac:dyDescent="0.2">
      <c r="A29" s="101"/>
      <c r="B29" s="190" t="s">
        <v>116</v>
      </c>
      <c r="C29" s="191"/>
      <c r="D29" s="192"/>
      <c r="E29" s="122" t="s">
        <v>117</v>
      </c>
      <c r="F29" s="127" t="s">
        <v>128</v>
      </c>
      <c r="G29" s="129">
        <v>42203</v>
      </c>
      <c r="H29" s="129">
        <v>42368</v>
      </c>
      <c r="I29" s="110">
        <v>12</v>
      </c>
      <c r="J29" s="110">
        <v>5</v>
      </c>
      <c r="K29" s="110"/>
      <c r="L29" s="133" t="s">
        <v>5</v>
      </c>
    </row>
    <row r="30" spans="1:12" ht="31.5" customHeight="1" x14ac:dyDescent="0.2">
      <c r="A30" s="101"/>
      <c r="B30" s="190" t="s">
        <v>116</v>
      </c>
      <c r="C30" s="191"/>
      <c r="D30" s="192"/>
      <c r="E30" s="122" t="s">
        <v>117</v>
      </c>
      <c r="F30" s="127" t="s">
        <v>129</v>
      </c>
      <c r="G30" s="129">
        <v>43557</v>
      </c>
      <c r="H30" s="129">
        <v>43801</v>
      </c>
      <c r="I30" s="110">
        <v>0</v>
      </c>
      <c r="J30" s="110">
        <v>8</v>
      </c>
      <c r="K30" s="110"/>
      <c r="L30" s="133" t="s">
        <v>5</v>
      </c>
    </row>
    <row r="31" spans="1:12" ht="31.5" customHeight="1" x14ac:dyDescent="0.2">
      <c r="A31" s="101"/>
      <c r="B31" s="190" t="s">
        <v>116</v>
      </c>
      <c r="C31" s="191"/>
      <c r="D31" s="192"/>
      <c r="E31" s="122" t="s">
        <v>117</v>
      </c>
      <c r="F31" s="127" t="s">
        <v>130</v>
      </c>
      <c r="G31" s="129">
        <v>44062</v>
      </c>
      <c r="H31" s="129">
        <v>44196</v>
      </c>
      <c r="I31" s="110">
        <v>12</v>
      </c>
      <c r="J31" s="110">
        <v>4</v>
      </c>
      <c r="K31" s="110"/>
      <c r="L31" s="133" t="s">
        <v>5</v>
      </c>
    </row>
    <row r="32" spans="1:12" ht="31.5" customHeight="1" x14ac:dyDescent="0.2">
      <c r="A32" s="101"/>
      <c r="B32" s="190" t="s">
        <v>116</v>
      </c>
      <c r="C32" s="191"/>
      <c r="D32" s="192"/>
      <c r="E32" s="122" t="s">
        <v>117</v>
      </c>
      <c r="F32" s="127" t="s">
        <v>131</v>
      </c>
      <c r="G32" s="129">
        <v>44389</v>
      </c>
      <c r="H32" s="129">
        <v>44561</v>
      </c>
      <c r="I32" s="110">
        <v>19</v>
      </c>
      <c r="J32" s="110">
        <v>5</v>
      </c>
      <c r="K32" s="110"/>
      <c r="L32" s="133" t="s">
        <v>5</v>
      </c>
    </row>
    <row r="33" spans="1:12" ht="31.5" customHeight="1" x14ac:dyDescent="0.2">
      <c r="A33" s="101"/>
      <c r="B33" s="190" t="s">
        <v>116</v>
      </c>
      <c r="C33" s="191"/>
      <c r="D33" s="192"/>
      <c r="E33" s="122" t="s">
        <v>117</v>
      </c>
      <c r="F33" s="127" t="s">
        <v>132</v>
      </c>
      <c r="G33" s="129">
        <v>44755</v>
      </c>
      <c r="H33" s="129">
        <v>44926</v>
      </c>
      <c r="I33" s="110">
        <v>18</v>
      </c>
      <c r="J33" s="110">
        <v>5</v>
      </c>
      <c r="K33" s="110"/>
      <c r="L33" s="133" t="s">
        <v>5</v>
      </c>
    </row>
    <row r="34" spans="1:12" ht="31.5" customHeight="1" x14ac:dyDescent="0.2">
      <c r="A34" s="101"/>
      <c r="B34" s="190" t="s">
        <v>116</v>
      </c>
      <c r="C34" s="191"/>
      <c r="D34" s="192"/>
      <c r="E34" s="122" t="s">
        <v>117</v>
      </c>
      <c r="F34" s="127" t="s">
        <v>133</v>
      </c>
      <c r="G34" s="129">
        <v>45091</v>
      </c>
      <c r="H34" s="129">
        <v>45272</v>
      </c>
      <c r="I34" s="110">
        <v>28</v>
      </c>
      <c r="J34" s="110">
        <v>5</v>
      </c>
      <c r="K34" s="132"/>
      <c r="L34" s="133" t="s">
        <v>5</v>
      </c>
    </row>
    <row r="35" spans="1:12" ht="31.5" customHeight="1" x14ac:dyDescent="0.2">
      <c r="A35" s="101"/>
      <c r="B35" s="190" t="s">
        <v>116</v>
      </c>
      <c r="C35" s="191"/>
      <c r="D35" s="192"/>
      <c r="E35" s="122" t="s">
        <v>117</v>
      </c>
      <c r="F35" s="127" t="s">
        <v>134</v>
      </c>
      <c r="G35" s="129">
        <v>45432</v>
      </c>
      <c r="H35" s="129">
        <v>45631</v>
      </c>
      <c r="I35" s="110">
        <v>15</v>
      </c>
      <c r="J35" s="131">
        <v>6</v>
      </c>
      <c r="K35" s="130"/>
      <c r="L35" s="133" t="s">
        <v>5</v>
      </c>
    </row>
    <row r="36" spans="1:12" ht="12.75" customHeight="1" x14ac:dyDescent="0.2">
      <c r="A36" s="101"/>
      <c r="B36" s="107" t="s">
        <v>107</v>
      </c>
      <c r="C36" s="107" t="s">
        <v>107</v>
      </c>
      <c r="D36" s="107" t="s">
        <v>107</v>
      </c>
      <c r="E36" s="107" t="s">
        <v>107</v>
      </c>
      <c r="F36" s="196" t="s">
        <v>135</v>
      </c>
      <c r="G36" s="197"/>
      <c r="H36" s="198"/>
      <c r="I36" s="108">
        <v>15</v>
      </c>
      <c r="J36" s="108">
        <v>10</v>
      </c>
      <c r="K36" s="108">
        <v>5</v>
      </c>
      <c r="L36" s="106"/>
    </row>
    <row r="37" spans="1:12" ht="12.75" customHeight="1" x14ac:dyDescent="0.2">
      <c r="A37" s="101"/>
      <c r="B37" s="205"/>
      <c r="C37" s="205"/>
      <c r="D37" s="205"/>
      <c r="E37" s="206"/>
      <c r="F37" s="207" t="s">
        <v>136</v>
      </c>
      <c r="G37" s="208"/>
      <c r="H37" s="209"/>
      <c r="I37" s="108">
        <v>30</v>
      </c>
      <c r="J37" s="106"/>
      <c r="K37" s="106"/>
      <c r="L37" s="109"/>
    </row>
  </sheetData>
  <mergeCells count="51">
    <mergeCell ref="B2:L2"/>
    <mergeCell ref="B3:L3"/>
    <mergeCell ref="B4:F4"/>
    <mergeCell ref="G4:L4"/>
    <mergeCell ref="B5:D5"/>
    <mergeCell ref="E5:F5"/>
    <mergeCell ref="H5:J5"/>
    <mergeCell ref="I6:J6"/>
    <mergeCell ref="K6:L6"/>
    <mergeCell ref="B7:E7"/>
    <mergeCell ref="F7:H7"/>
    <mergeCell ref="I7:J7"/>
    <mergeCell ref="K7:L7"/>
    <mergeCell ref="B13:D13"/>
    <mergeCell ref="B14:D14"/>
    <mergeCell ref="F20:H20"/>
    <mergeCell ref="B12:D12"/>
    <mergeCell ref="B6:E6"/>
    <mergeCell ref="F6:H6"/>
    <mergeCell ref="B8:L8"/>
    <mergeCell ref="B9:D11"/>
    <mergeCell ref="E9:E11"/>
    <mergeCell ref="F9:F11"/>
    <mergeCell ref="G9:H9"/>
    <mergeCell ref="I9:K10"/>
    <mergeCell ref="L9:L11"/>
    <mergeCell ref="B15:D15"/>
    <mergeCell ref="B16:D16"/>
    <mergeCell ref="B17:D17"/>
    <mergeCell ref="B25:L25"/>
    <mergeCell ref="B26:D26"/>
    <mergeCell ref="B27:D27"/>
    <mergeCell ref="F36:H36"/>
    <mergeCell ref="B37:C37"/>
    <mergeCell ref="D37:E37"/>
    <mergeCell ref="F37:H37"/>
    <mergeCell ref="B35:D35"/>
    <mergeCell ref="B34:D34"/>
    <mergeCell ref="B28:D28"/>
    <mergeCell ref="B29:D29"/>
    <mergeCell ref="B30:D30"/>
    <mergeCell ref="B31:D31"/>
    <mergeCell ref="B32:D32"/>
    <mergeCell ref="B33:D33"/>
    <mergeCell ref="B18:D18"/>
    <mergeCell ref="B24:L24"/>
    <mergeCell ref="F21:H21"/>
    <mergeCell ref="I21:K21"/>
    <mergeCell ref="F22:H22"/>
    <mergeCell ref="I22:K22"/>
    <mergeCell ref="B19:D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D3B02-0CA1-439A-A564-12C8DB7704F1}">
  <dimension ref="A1:K12"/>
  <sheetViews>
    <sheetView tabSelected="1" zoomScale="59" workbookViewId="0">
      <selection activeCell="F3" sqref="F3:G3"/>
    </sheetView>
  </sheetViews>
  <sheetFormatPr baseColWidth="10" defaultColWidth="8.83203125" defaultRowHeight="13" x14ac:dyDescent="0.15"/>
  <cols>
    <col min="3" max="3" width="20.5" customWidth="1"/>
    <col min="4" max="4" width="12" customWidth="1"/>
    <col min="5" max="5" width="42" customWidth="1"/>
    <col min="6" max="9" width="20.5" customWidth="1"/>
  </cols>
  <sheetData>
    <row r="1" spans="1:11" ht="15" x14ac:dyDescent="0.2">
      <c r="A1" s="101"/>
      <c r="B1" s="101"/>
      <c r="C1" s="101"/>
      <c r="D1" s="101"/>
      <c r="E1" s="101"/>
      <c r="F1" s="101"/>
      <c r="G1" s="101"/>
      <c r="H1" s="101"/>
      <c r="I1" s="101"/>
      <c r="J1" s="101"/>
      <c r="K1" s="101"/>
    </row>
    <row r="2" spans="1:11" ht="77.25" customHeight="1" x14ac:dyDescent="0.2">
      <c r="A2" s="101"/>
      <c r="B2" s="101"/>
      <c r="C2" s="146" t="s">
        <v>137</v>
      </c>
      <c r="D2" s="146"/>
      <c r="E2" s="146"/>
      <c r="F2" s="146"/>
      <c r="G2" s="146"/>
      <c r="H2" s="146"/>
      <c r="I2" s="146"/>
      <c r="J2" s="101"/>
      <c r="K2" s="101"/>
    </row>
    <row r="3" spans="1:11" ht="42.75" customHeight="1" x14ac:dyDescent="0.2">
      <c r="A3" s="101"/>
      <c r="B3" s="101"/>
      <c r="C3" s="147" t="s">
        <v>81</v>
      </c>
      <c r="D3" s="148"/>
      <c r="E3" s="139" t="s">
        <v>17</v>
      </c>
      <c r="F3" s="147" t="s">
        <v>18</v>
      </c>
      <c r="G3" s="148"/>
      <c r="H3" s="140" t="s">
        <v>21</v>
      </c>
      <c r="I3" s="140" t="s">
        <v>138</v>
      </c>
      <c r="J3" s="101"/>
      <c r="K3" s="101"/>
    </row>
    <row r="4" spans="1:11" ht="81.75" customHeight="1" x14ac:dyDescent="0.2">
      <c r="A4" s="101"/>
      <c r="B4" s="101"/>
      <c r="C4" s="142" t="s">
        <v>25</v>
      </c>
      <c r="D4" s="143"/>
      <c r="E4" s="34" t="s">
        <v>26</v>
      </c>
      <c r="F4" s="149" t="s">
        <v>27</v>
      </c>
      <c r="G4" s="150"/>
      <c r="H4" s="36">
        <v>408506642</v>
      </c>
      <c r="I4" s="134">
        <f>H4/828116</f>
        <v>493.29640050427719</v>
      </c>
      <c r="J4" s="101"/>
      <c r="K4" s="101"/>
    </row>
    <row r="5" spans="1:11" ht="81.75" customHeight="1" x14ac:dyDescent="0.2">
      <c r="A5" s="101"/>
      <c r="B5" s="101"/>
      <c r="C5" s="142" t="s">
        <v>28</v>
      </c>
      <c r="D5" s="143"/>
      <c r="E5" s="40" t="s">
        <v>26</v>
      </c>
      <c r="F5" s="151" t="s">
        <v>29</v>
      </c>
      <c r="G5" s="152"/>
      <c r="H5" s="42">
        <v>450746944</v>
      </c>
      <c r="I5" s="134">
        <f>H5/828116</f>
        <v>544.30411198431136</v>
      </c>
      <c r="J5" s="101"/>
      <c r="K5" s="101"/>
    </row>
    <row r="6" spans="1:11" ht="81.75" customHeight="1" x14ac:dyDescent="0.2">
      <c r="A6" s="101"/>
      <c r="B6" s="101"/>
      <c r="C6" s="142" t="s">
        <v>34</v>
      </c>
      <c r="D6" s="143"/>
      <c r="E6" s="34" t="s">
        <v>26</v>
      </c>
      <c r="F6" s="144" t="s">
        <v>35</v>
      </c>
      <c r="G6" s="145"/>
      <c r="H6" s="36">
        <v>493153342</v>
      </c>
      <c r="I6" s="135">
        <f>H6/1160000</f>
        <v>425.13219137931037</v>
      </c>
      <c r="J6" s="101"/>
      <c r="K6" s="101"/>
    </row>
    <row r="7" spans="1:11" ht="15" x14ac:dyDescent="0.2">
      <c r="A7" s="101"/>
      <c r="B7" s="101"/>
      <c r="C7" s="101"/>
      <c r="D7" s="101"/>
      <c r="E7" s="101"/>
      <c r="F7" s="101"/>
      <c r="G7" s="101"/>
      <c r="H7" s="101"/>
      <c r="I7" s="136">
        <f>SUM(I4:I6)</f>
        <v>1462.7327038678989</v>
      </c>
      <c r="J7" s="101"/>
      <c r="K7" s="101"/>
    </row>
    <row r="8" spans="1:11" ht="15" x14ac:dyDescent="0.2">
      <c r="A8" s="101"/>
      <c r="B8" s="101"/>
      <c r="C8" s="101"/>
      <c r="D8" s="101"/>
      <c r="E8" s="101"/>
      <c r="F8" s="101"/>
      <c r="G8" s="101"/>
      <c r="H8" s="137" t="s">
        <v>139</v>
      </c>
      <c r="I8" s="138">
        <f>I7/3</f>
        <v>487.57756795596629</v>
      </c>
      <c r="J8" s="101"/>
      <c r="K8" s="101"/>
    </row>
    <row r="10" spans="1:11" x14ac:dyDescent="0.15">
      <c r="C10" s="141" t="s">
        <v>140</v>
      </c>
      <c r="D10" s="141"/>
      <c r="E10" s="141"/>
      <c r="F10" s="141"/>
      <c r="G10" s="141"/>
      <c r="H10" s="141"/>
      <c r="I10" s="141"/>
    </row>
    <row r="11" spans="1:11" x14ac:dyDescent="0.15">
      <c r="C11" s="141"/>
      <c r="D11" s="141"/>
      <c r="E11" s="141"/>
      <c r="F11" s="141"/>
      <c r="G11" s="141"/>
      <c r="H11" s="141"/>
      <c r="I11" s="141"/>
    </row>
    <row r="12" spans="1:11" x14ac:dyDescent="0.15">
      <c r="C12" s="141"/>
      <c r="D12" s="141"/>
      <c r="E12" s="141"/>
      <c r="F12" s="141"/>
      <c r="G12" s="141"/>
      <c r="H12" s="141"/>
      <c r="I12" s="141"/>
    </row>
  </sheetData>
  <mergeCells count="10">
    <mergeCell ref="C10:I12"/>
    <mergeCell ref="C6:D6"/>
    <mergeCell ref="F6:G6"/>
    <mergeCell ref="C2:I2"/>
    <mergeCell ref="C3:D3"/>
    <mergeCell ref="F3:G3"/>
    <mergeCell ref="C4:D4"/>
    <mergeCell ref="F4:G4"/>
    <mergeCell ref="C5:D5"/>
    <mergeCell ref="F5:G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HABILITANTE Est.Organizacional </vt:lpstr>
      <vt:lpstr>HABILITANTE Experiencia </vt:lpstr>
      <vt:lpstr>PONDERABLE A - B</vt:lpstr>
      <vt:lpstr>EXPERIENCIA COORDINADOR</vt:lpstr>
      <vt:lpstr>PONDERABLE TRM</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laura andrea palacio castillo</cp:lastModifiedBy>
  <cp:revision/>
  <dcterms:created xsi:type="dcterms:W3CDTF">2006-08-10T20:05:49Z</dcterms:created>
  <dcterms:modified xsi:type="dcterms:W3CDTF">2026-03-31T01:08:04Z</dcterms:modified>
  <cp:category/>
  <cp:contentStatus/>
</cp:coreProperties>
</file>