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avier\PROCESOS\EN PROCESO\FISCALIA NOROCCIDENTAL  78 MILLONES\SUBIR\"/>
    </mc:Choice>
  </mc:AlternateContent>
  <bookViews>
    <workbookView xWindow="0" yWindow="0" windowWidth="28800" windowHeight="12315"/>
  </bookViews>
  <sheets>
    <sheet name="Hoja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4" i="1" l="1"/>
  <c r="G264" i="1" s="1"/>
  <c r="F263" i="1"/>
  <c r="G263" i="1" s="1"/>
  <c r="F262" i="1"/>
  <c r="G262" i="1" s="1"/>
  <c r="F261" i="1"/>
  <c r="G261" i="1" s="1"/>
  <c r="F260" i="1"/>
  <c r="G260" i="1" s="1"/>
  <c r="F259" i="1"/>
  <c r="G259" i="1" s="1"/>
  <c r="F258" i="1"/>
  <c r="G258" i="1" s="1"/>
  <c r="F255" i="1"/>
  <c r="G255" i="1" s="1"/>
  <c r="F251" i="1"/>
  <c r="G251" i="1" s="1"/>
  <c r="F250" i="1"/>
  <c r="G250" i="1" s="1"/>
  <c r="F249" i="1"/>
  <c r="G249" i="1" s="1"/>
  <c r="F248" i="1"/>
  <c r="G248" i="1" s="1"/>
  <c r="F247" i="1"/>
  <c r="G247" i="1" s="1"/>
  <c r="F243" i="1"/>
  <c r="G243" i="1" s="1"/>
  <c r="F242" i="1"/>
  <c r="G242" i="1" s="1"/>
  <c r="F241" i="1"/>
  <c r="G241" i="1" s="1"/>
  <c r="F240" i="1"/>
  <c r="G240" i="1" s="1"/>
  <c r="F239" i="1"/>
  <c r="G239" i="1" s="1"/>
  <c r="F238" i="1"/>
  <c r="G238" i="1" s="1"/>
  <c r="F237" i="1"/>
  <c r="G237" i="1" s="1"/>
  <c r="F236" i="1"/>
  <c r="G236" i="1" s="1"/>
  <c r="F235" i="1"/>
  <c r="G235" i="1" s="1"/>
  <c r="F234" i="1"/>
  <c r="G234" i="1" s="1"/>
  <c r="F233" i="1"/>
  <c r="G233" i="1" s="1"/>
  <c r="F232" i="1"/>
  <c r="G232" i="1" s="1"/>
  <c r="F231" i="1"/>
  <c r="G231" i="1" s="1"/>
  <c r="F230" i="1"/>
  <c r="G230" i="1" s="1"/>
  <c r="F229" i="1"/>
  <c r="G229" i="1" s="1"/>
  <c r="F228" i="1"/>
  <c r="G228" i="1" s="1"/>
  <c r="F227" i="1"/>
  <c r="G227" i="1" s="1"/>
  <c r="F226" i="1"/>
  <c r="G226" i="1" s="1"/>
  <c r="F225" i="1"/>
  <c r="G225" i="1" s="1"/>
  <c r="F224" i="1"/>
  <c r="G224" i="1" s="1"/>
  <c r="F223" i="1"/>
  <c r="G223" i="1" s="1"/>
  <c r="F222" i="1"/>
  <c r="G222" i="1" s="1"/>
  <c r="F221" i="1"/>
  <c r="G221" i="1" s="1"/>
  <c r="F220" i="1"/>
  <c r="G220" i="1" s="1"/>
  <c r="F219" i="1"/>
  <c r="G219" i="1" s="1"/>
  <c r="F218" i="1"/>
  <c r="G218" i="1" s="1"/>
  <c r="F217" i="1"/>
  <c r="G217" i="1" s="1"/>
  <c r="F216" i="1"/>
  <c r="G216" i="1" s="1"/>
  <c r="F215" i="1"/>
  <c r="G215" i="1" s="1"/>
  <c r="F214" i="1"/>
  <c r="G214" i="1" s="1"/>
  <c r="F213" i="1"/>
  <c r="G213" i="1" s="1"/>
  <c r="F212" i="1"/>
  <c r="G212" i="1" s="1"/>
  <c r="F211" i="1"/>
  <c r="G211" i="1" s="1"/>
  <c r="F210" i="1"/>
  <c r="G210" i="1" s="1"/>
  <c r="F209" i="1"/>
  <c r="G209" i="1" s="1"/>
  <c r="F208" i="1"/>
  <c r="G208" i="1" s="1"/>
  <c r="F201" i="1"/>
  <c r="G201" i="1" s="1"/>
  <c r="F197" i="1"/>
  <c r="G197" i="1" s="1"/>
  <c r="F196" i="1"/>
  <c r="G196" i="1" s="1"/>
  <c r="F195" i="1"/>
  <c r="G195" i="1" s="1"/>
  <c r="F194" i="1"/>
  <c r="G194" i="1" s="1"/>
  <c r="F193" i="1"/>
  <c r="G193" i="1" s="1"/>
  <c r="F190" i="1"/>
  <c r="G190" i="1" s="1"/>
  <c r="F189" i="1"/>
  <c r="G189" i="1" s="1"/>
  <c r="F185" i="1"/>
  <c r="G185" i="1" s="1"/>
  <c r="F184" i="1"/>
  <c r="G184" i="1" s="1"/>
  <c r="F183" i="1"/>
  <c r="G183" i="1" s="1"/>
  <c r="F182" i="1"/>
  <c r="G182" i="1" s="1"/>
  <c r="F181" i="1"/>
  <c r="G181" i="1" s="1"/>
  <c r="F177" i="1"/>
  <c r="G177" i="1" s="1"/>
  <c r="F176" i="1"/>
  <c r="G176" i="1" s="1"/>
  <c r="F175" i="1"/>
  <c r="G175" i="1" s="1"/>
  <c r="F174" i="1"/>
  <c r="G174" i="1" s="1"/>
  <c r="F173" i="1"/>
  <c r="G173" i="1" s="1"/>
  <c r="F172" i="1"/>
  <c r="G172" i="1" s="1"/>
  <c r="F171" i="1"/>
  <c r="G171" i="1" s="1"/>
  <c r="F170" i="1"/>
  <c r="G170" i="1" s="1"/>
  <c r="F169" i="1"/>
  <c r="G169" i="1" s="1"/>
  <c r="F168" i="1"/>
  <c r="G168" i="1" s="1"/>
  <c r="F167" i="1"/>
  <c r="G167" i="1" s="1"/>
  <c r="F166" i="1"/>
  <c r="G166" i="1" s="1"/>
  <c r="F165" i="1"/>
  <c r="G165" i="1" s="1"/>
  <c r="F164" i="1"/>
  <c r="G164" i="1" s="1"/>
  <c r="F163" i="1"/>
  <c r="G163" i="1" s="1"/>
  <c r="F162" i="1"/>
  <c r="G162" i="1" s="1"/>
  <c r="F161" i="1"/>
  <c r="G161" i="1" s="1"/>
  <c r="F160" i="1"/>
  <c r="G160" i="1" s="1"/>
  <c r="F159" i="1"/>
  <c r="G159" i="1" s="1"/>
  <c r="F158" i="1"/>
  <c r="G158" i="1" s="1"/>
  <c r="F157" i="1"/>
  <c r="G157" i="1" s="1"/>
  <c r="F156" i="1"/>
  <c r="G156" i="1" s="1"/>
  <c r="F155" i="1"/>
  <c r="G155" i="1" s="1"/>
  <c r="F154" i="1"/>
  <c r="G154" i="1" s="1"/>
  <c r="F153" i="1"/>
  <c r="G153" i="1" s="1"/>
  <c r="F152" i="1"/>
  <c r="G152" i="1" s="1"/>
  <c r="F151" i="1"/>
  <c r="G151" i="1" s="1"/>
  <c r="F150" i="1"/>
  <c r="G150" i="1" s="1"/>
  <c r="F149" i="1"/>
  <c r="G149" i="1" s="1"/>
  <c r="F148" i="1"/>
  <c r="G148" i="1" s="1"/>
  <c r="F147" i="1"/>
  <c r="G147" i="1" s="1"/>
  <c r="F146" i="1"/>
  <c r="G146" i="1" s="1"/>
  <c r="F145" i="1"/>
  <c r="G145" i="1" s="1"/>
  <c r="F144" i="1"/>
  <c r="G144" i="1" s="1"/>
  <c r="F143" i="1"/>
  <c r="G143" i="1" s="1"/>
  <c r="F142" i="1"/>
  <c r="G142" i="1" s="1"/>
  <c r="F141" i="1"/>
  <c r="G141" i="1" s="1"/>
  <c r="F140" i="1"/>
  <c r="G140" i="1" s="1"/>
  <c r="F139" i="1"/>
  <c r="G139" i="1" s="1"/>
  <c r="F138" i="1"/>
  <c r="G138" i="1" s="1"/>
  <c r="F137" i="1"/>
  <c r="G137" i="1" s="1"/>
  <c r="F136" i="1"/>
  <c r="G136" i="1" s="1"/>
  <c r="F135" i="1"/>
  <c r="G135" i="1" s="1"/>
  <c r="F134" i="1"/>
  <c r="G134" i="1" s="1"/>
  <c r="F133" i="1"/>
  <c r="G133" i="1" s="1"/>
  <c r="F132" i="1"/>
  <c r="G132" i="1" s="1"/>
  <c r="F131" i="1"/>
  <c r="G131" i="1" s="1"/>
  <c r="F130" i="1"/>
  <c r="G130" i="1" s="1"/>
  <c r="F129" i="1"/>
  <c r="G129" i="1" s="1"/>
  <c r="F122" i="1"/>
  <c r="G122" i="1" s="1"/>
  <c r="H122" i="1" s="1"/>
  <c r="F121" i="1"/>
  <c r="G121" i="1" s="1"/>
  <c r="H121" i="1" s="1"/>
  <c r="F120" i="1"/>
  <c r="G120" i="1" s="1"/>
  <c r="H120" i="1" s="1"/>
  <c r="F116" i="1"/>
  <c r="G116" i="1" s="1"/>
  <c r="H116" i="1" s="1"/>
  <c r="F115" i="1"/>
  <c r="G115" i="1" s="1"/>
  <c r="H115" i="1" s="1"/>
  <c r="F114" i="1"/>
  <c r="G114" i="1" s="1"/>
  <c r="H114" i="1" s="1"/>
  <c r="F113" i="1"/>
  <c r="G113" i="1" s="1"/>
  <c r="H113" i="1" s="1"/>
  <c r="F112" i="1"/>
  <c r="G112" i="1" s="1"/>
  <c r="H112" i="1" s="1"/>
  <c r="F109" i="1"/>
  <c r="G109" i="1" s="1"/>
  <c r="H109" i="1" s="1"/>
  <c r="F108" i="1"/>
  <c r="G108" i="1" s="1"/>
  <c r="H108" i="1" s="1"/>
  <c r="F105" i="1"/>
  <c r="G105" i="1" s="1"/>
  <c r="H105" i="1" s="1"/>
  <c r="F104" i="1"/>
  <c r="G104" i="1" s="1"/>
  <c r="H104" i="1" s="1"/>
  <c r="F100" i="1"/>
  <c r="G100" i="1" s="1"/>
  <c r="H100" i="1" s="1"/>
  <c r="F99" i="1"/>
  <c r="G99" i="1" s="1"/>
  <c r="H99" i="1" s="1"/>
  <c r="F98" i="1"/>
  <c r="G98" i="1" s="1"/>
  <c r="H98" i="1" s="1"/>
  <c r="F97" i="1"/>
  <c r="G97" i="1" s="1"/>
  <c r="H97" i="1" s="1"/>
  <c r="F96" i="1"/>
  <c r="G96" i="1" s="1"/>
  <c r="H96" i="1" s="1"/>
  <c r="F95" i="1"/>
  <c r="G95" i="1" s="1"/>
  <c r="H95" i="1" s="1"/>
  <c r="F94" i="1"/>
  <c r="G94" i="1" s="1"/>
  <c r="H94" i="1" s="1"/>
  <c r="F93" i="1"/>
  <c r="G93" i="1" s="1"/>
  <c r="H93" i="1" s="1"/>
  <c r="F92" i="1"/>
  <c r="G92" i="1" s="1"/>
  <c r="H92" i="1" s="1"/>
  <c r="F91" i="1"/>
  <c r="G91" i="1" s="1"/>
  <c r="H91" i="1" s="1"/>
  <c r="F90" i="1"/>
  <c r="G90" i="1" s="1"/>
  <c r="H90" i="1" s="1"/>
  <c r="F89" i="1"/>
  <c r="G89" i="1" s="1"/>
  <c r="H89" i="1" s="1"/>
  <c r="F88" i="1"/>
  <c r="G88" i="1" s="1"/>
  <c r="H88" i="1" s="1"/>
  <c r="F87" i="1"/>
  <c r="G87" i="1" s="1"/>
  <c r="H87" i="1" s="1"/>
  <c r="F86" i="1"/>
  <c r="G86" i="1" s="1"/>
  <c r="H86" i="1" s="1"/>
  <c r="F85" i="1"/>
  <c r="G85" i="1" s="1"/>
  <c r="H85" i="1" s="1"/>
  <c r="F84" i="1"/>
  <c r="G84" i="1" s="1"/>
  <c r="H84" i="1" s="1"/>
  <c r="F83" i="1"/>
  <c r="G83" i="1" s="1"/>
  <c r="H83" i="1" s="1"/>
  <c r="F82" i="1"/>
  <c r="G82" i="1" s="1"/>
  <c r="H82" i="1" s="1"/>
  <c r="F81" i="1"/>
  <c r="G81" i="1" s="1"/>
  <c r="H81" i="1" s="1"/>
  <c r="F80" i="1"/>
  <c r="G80" i="1" s="1"/>
  <c r="H80" i="1" s="1"/>
  <c r="F79" i="1"/>
  <c r="G79" i="1" s="1"/>
  <c r="H79" i="1" s="1"/>
  <c r="F78" i="1"/>
  <c r="G78" i="1" s="1"/>
  <c r="H78" i="1" s="1"/>
  <c r="F77" i="1"/>
  <c r="G77" i="1" s="1"/>
  <c r="H77" i="1" s="1"/>
  <c r="F76" i="1"/>
  <c r="G76" i="1" s="1"/>
  <c r="H76" i="1" s="1"/>
  <c r="F75" i="1"/>
  <c r="G75" i="1" s="1"/>
  <c r="H75" i="1" s="1"/>
  <c r="F74" i="1"/>
  <c r="G74" i="1" s="1"/>
  <c r="H74" i="1" s="1"/>
  <c r="F73" i="1"/>
  <c r="G73" i="1" s="1"/>
  <c r="H73" i="1" s="1"/>
  <c r="F72" i="1"/>
  <c r="G72" i="1" s="1"/>
  <c r="H72" i="1" s="1"/>
  <c r="F71" i="1"/>
  <c r="G71" i="1" s="1"/>
  <c r="H71" i="1" s="1"/>
  <c r="F70" i="1"/>
  <c r="G70" i="1" s="1"/>
  <c r="H70" i="1" s="1"/>
  <c r="F69" i="1"/>
  <c r="G69" i="1" s="1"/>
  <c r="H69" i="1" s="1"/>
  <c r="F68" i="1"/>
  <c r="G68" i="1" s="1"/>
  <c r="H68" i="1" s="1"/>
  <c r="F67" i="1"/>
  <c r="G67" i="1" s="1"/>
  <c r="H67" i="1" s="1"/>
  <c r="F66" i="1"/>
  <c r="G66" i="1" s="1"/>
  <c r="H66" i="1" s="1"/>
  <c r="F65" i="1"/>
  <c r="G65" i="1" s="1"/>
  <c r="H65" i="1" s="1"/>
  <c r="F64" i="1"/>
  <c r="G64" i="1" s="1"/>
  <c r="H64" i="1" s="1"/>
  <c r="F63" i="1"/>
  <c r="G63" i="1" s="1"/>
  <c r="H63" i="1" s="1"/>
  <c r="F62" i="1"/>
  <c r="G62" i="1" s="1"/>
  <c r="H62" i="1" s="1"/>
  <c r="F61" i="1"/>
  <c r="G61" i="1" s="1"/>
  <c r="H61" i="1" s="1"/>
  <c r="F60" i="1"/>
  <c r="G60" i="1" s="1"/>
  <c r="H60" i="1" s="1"/>
  <c r="F59" i="1"/>
  <c r="G59" i="1" s="1"/>
  <c r="H59" i="1" s="1"/>
  <c r="F58" i="1"/>
  <c r="G58" i="1" s="1"/>
  <c r="H58" i="1" s="1"/>
  <c r="F57" i="1"/>
  <c r="G57" i="1" s="1"/>
  <c r="H57" i="1" s="1"/>
  <c r="F56" i="1"/>
  <c r="G56" i="1" s="1"/>
  <c r="H56" i="1" s="1"/>
  <c r="F55" i="1"/>
  <c r="G55" i="1" s="1"/>
  <c r="H55" i="1" s="1"/>
  <c r="F54" i="1"/>
  <c r="G54" i="1" s="1"/>
  <c r="H54" i="1" s="1"/>
  <c r="F53" i="1"/>
  <c r="G53" i="1" s="1"/>
  <c r="H53" i="1" s="1"/>
  <c r="F52" i="1"/>
  <c r="G52" i="1" s="1"/>
  <c r="H52" i="1" s="1"/>
  <c r="F51" i="1"/>
  <c r="G51" i="1" s="1"/>
  <c r="H51" i="1" s="1"/>
  <c r="F50" i="1"/>
  <c r="G50" i="1" s="1"/>
  <c r="H50" i="1" s="1"/>
  <c r="F49" i="1"/>
  <c r="G49" i="1" s="1"/>
  <c r="H49" i="1" s="1"/>
  <c r="F48" i="1"/>
  <c r="G48" i="1" s="1"/>
  <c r="H48" i="1" s="1"/>
  <c r="F47" i="1"/>
  <c r="G47" i="1" s="1"/>
  <c r="H47" i="1" s="1"/>
  <c r="F46" i="1"/>
  <c r="G46" i="1" s="1"/>
  <c r="H46" i="1" s="1"/>
  <c r="F45" i="1"/>
  <c r="G45" i="1" s="1"/>
  <c r="H45" i="1" s="1"/>
  <c r="F44" i="1"/>
  <c r="G44" i="1" s="1"/>
  <c r="H44" i="1" s="1"/>
  <c r="F43" i="1"/>
  <c r="G43" i="1" s="1"/>
  <c r="H43" i="1" s="1"/>
  <c r="F42" i="1"/>
  <c r="G42" i="1" s="1"/>
  <c r="H42" i="1" s="1"/>
  <c r="F41" i="1"/>
  <c r="G41" i="1" s="1"/>
  <c r="H41" i="1" s="1"/>
  <c r="F40" i="1"/>
  <c r="G40" i="1" s="1"/>
  <c r="H40" i="1" s="1"/>
  <c r="F39" i="1"/>
  <c r="G39" i="1" s="1"/>
  <c r="H39" i="1" s="1"/>
  <c r="F38" i="1"/>
  <c r="G38" i="1" s="1"/>
  <c r="H38" i="1" s="1"/>
  <c r="F37" i="1"/>
  <c r="G37" i="1" s="1"/>
  <c r="H37" i="1" s="1"/>
  <c r="F36" i="1"/>
  <c r="G36" i="1" s="1"/>
  <c r="H36" i="1" s="1"/>
  <c r="F35" i="1"/>
  <c r="G35" i="1" s="1"/>
  <c r="H35" i="1" s="1"/>
  <c r="F34" i="1"/>
  <c r="G34" i="1" s="1"/>
  <c r="H34" i="1" s="1"/>
  <c r="F33" i="1"/>
  <c r="G33" i="1" s="1"/>
  <c r="H33" i="1" s="1"/>
  <c r="F32" i="1"/>
  <c r="G32" i="1" s="1"/>
  <c r="H32" i="1" s="1"/>
  <c r="F31" i="1"/>
  <c r="G31" i="1" s="1"/>
  <c r="H31" i="1" s="1"/>
  <c r="F30" i="1"/>
  <c r="G30" i="1" s="1"/>
  <c r="H30" i="1" s="1"/>
  <c r="F29" i="1"/>
  <c r="G29" i="1" s="1"/>
  <c r="H29" i="1" s="1"/>
  <c r="F28" i="1"/>
  <c r="G28" i="1" s="1"/>
  <c r="H28" i="1" s="1"/>
  <c r="F27" i="1"/>
  <c r="G27" i="1" s="1"/>
  <c r="H27" i="1" s="1"/>
  <c r="F26" i="1"/>
  <c r="G26" i="1" s="1"/>
  <c r="H26" i="1" s="1"/>
  <c r="F25" i="1"/>
  <c r="G25" i="1" s="1"/>
  <c r="H25" i="1" s="1"/>
  <c r="F24" i="1"/>
  <c r="G24" i="1" s="1"/>
  <c r="H24" i="1" s="1"/>
  <c r="L38" i="1" l="1"/>
  <c r="H129" i="1" l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81" i="1"/>
  <c r="H182" i="1"/>
  <c r="H183" i="1"/>
  <c r="H184" i="1"/>
  <c r="H185" i="1"/>
  <c r="H189" i="1"/>
  <c r="H190" i="1"/>
  <c r="H193" i="1"/>
  <c r="H194" i="1"/>
  <c r="H195" i="1"/>
  <c r="H196" i="1"/>
  <c r="H197" i="1"/>
  <c r="H201" i="1"/>
  <c r="K36" i="1" s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7" i="1"/>
  <c r="H248" i="1"/>
  <c r="H249" i="1"/>
  <c r="H250" i="1"/>
  <c r="H251" i="1"/>
  <c r="H255" i="1"/>
  <c r="H258" i="1"/>
  <c r="H259" i="1"/>
  <c r="H260" i="1"/>
  <c r="H261" i="1"/>
  <c r="H262" i="1"/>
  <c r="H263" i="1"/>
  <c r="H264" i="1"/>
  <c r="K34" i="1" l="1"/>
  <c r="L34" i="1" s="1"/>
  <c r="M34" i="1" s="1"/>
  <c r="K28" i="1"/>
  <c r="K30" i="1"/>
  <c r="L30" i="1" s="1"/>
  <c r="M30" i="1" s="1"/>
  <c r="K32" i="1"/>
  <c r="L32" i="1" s="1"/>
  <c r="M32" i="1" s="1"/>
  <c r="H267" i="1"/>
  <c r="L36" i="1"/>
  <c r="M36" i="1" s="1"/>
  <c r="L28" i="1" l="1"/>
  <c r="M28" i="1" s="1"/>
  <c r="K38" i="1"/>
</calcChain>
</file>

<file path=xl/sharedStrings.xml><?xml version="1.0" encoding="utf-8"?>
<sst xmlns="http://schemas.openxmlformats.org/spreadsheetml/2006/main" count="449" uniqueCount="239">
  <si>
    <t>FISCALIA GENERAL DE LA NACION</t>
  </si>
  <si>
    <t>REGIONAL NOROCCIDENTAL</t>
  </si>
  <si>
    <t>RESPONSABLE DE LA COTIZACION:</t>
  </si>
  <si>
    <t>RAZON SOCIAL EMPRESA:</t>
  </si>
  <si>
    <t>NIT DE LA EMPRESA:</t>
  </si>
  <si>
    <t>N° DE CONTACTO:</t>
  </si>
  <si>
    <t>PROCESO PARA COMPRA DE ELEMENTOS DE FERRETERIA - SECCIONAL NOROCCIDENTAL</t>
  </si>
  <si>
    <t>LISTADO FERRETERIA - MEDELLIN</t>
  </si>
  <si>
    <t>ELEMENTO</t>
  </si>
  <si>
    <t>UNIDAD</t>
  </si>
  <si>
    <t>CANTIDAD</t>
  </si>
  <si>
    <t>VALOR UNITARIO</t>
  </si>
  <si>
    <t>IVA</t>
  </si>
  <si>
    <t>VALOR + IVA</t>
  </si>
  <si>
    <t>TOTAL</t>
  </si>
  <si>
    <t>OTROS ARTICULOS MANUFACTURADOS NCP</t>
  </si>
  <si>
    <t>UND</t>
  </si>
  <si>
    <t xml:space="preserve">PINTURAS Y BARNICES Y PRODUCTOS RELACIONADOS, COLORES PARA LA PINTURA ARTISITICA , TINTAS                                              </t>
  </si>
  <si>
    <t xml:space="preserve">ARTICULOS DE CONCRETO, CEMENTO Y YESO                                </t>
  </si>
  <si>
    <t>CODO PVC 1/2</t>
  </si>
  <si>
    <t xml:space="preserve">OTROS ARTICULOS MANUFACTURADOS  NCP                                                          </t>
  </si>
  <si>
    <t xml:space="preserve">UNION PVC 1/2 </t>
  </si>
  <si>
    <t>ADAPTADOR HEMBRA PVC 1/2</t>
  </si>
  <si>
    <t>TAPON LISO PVC 1/2</t>
  </si>
  <si>
    <t>CODO PVC 1</t>
  </si>
  <si>
    <t xml:space="preserve">ACUMULADORES, PILAS Y BATERIAS PRIMARIAS Y SUS PARTES Y PIEZAS                                        </t>
  </si>
  <si>
    <t>UNION PVC 1</t>
  </si>
  <si>
    <t>CODO PVC 1 1/4</t>
  </si>
  <si>
    <t>UNION PVC 1 1/4</t>
  </si>
  <si>
    <t>GALON</t>
  </si>
  <si>
    <t>PAPEL LIJA 200</t>
  </si>
  <si>
    <t>SILICONA TRANSPARENTE</t>
  </si>
  <si>
    <t>LIMA PLANA</t>
  </si>
  <si>
    <t>BISTURI</t>
  </si>
  <si>
    <t>ALICATES</t>
  </si>
  <si>
    <t>HOMBRE SOLO</t>
  </si>
  <si>
    <t>PINTURA TIPO 1 PARA EXTERIOR BLANCA POR CANECA</t>
  </si>
  <si>
    <t>CANECA</t>
  </si>
  <si>
    <t>PINTURA TIPO 1 PARA INTERIOR BLANCA</t>
  </si>
  <si>
    <t>PEGA AMARILLA SACOL</t>
  </si>
  <si>
    <t>LUBRICANTE 5-56</t>
  </si>
  <si>
    <t>ACUMULADORES BATERIAS Y SUS PARTES Y PIEZAS</t>
  </si>
  <si>
    <t>PILA ALCALINA AA ENERGIZER MAX CON PROTECCION DE FUGAS</t>
  </si>
  <si>
    <t>PILA ALCALINA AAA ENERGIZER MAX CON PROTECCION DE FUGAS</t>
  </si>
  <si>
    <t>PILA 9V</t>
  </si>
  <si>
    <t>LISTADO FERRETERIA SUCRE</t>
  </si>
  <si>
    <t>CINTA AISLANTE   NEGRA 3M</t>
  </si>
  <si>
    <t xml:space="preserve">CINTA TEFLÓN </t>
  </si>
  <si>
    <t>BROCHA 4”</t>
  </si>
  <si>
    <t>BROCHA 3”</t>
  </si>
  <si>
    <t>BROCHA 2 “</t>
  </si>
  <si>
    <t>RODILLO 9 PULGADAS</t>
  </si>
  <si>
    <t>BANDEJA  PLASTICA PARA PINTURA</t>
  </si>
  <si>
    <t>CHAZOS  ¼ CON TORNILLO</t>
  </si>
  <si>
    <t>CHAZOS CON TORNILLOS PARA DRYWALL</t>
  </si>
  <si>
    <t>CHAZOS CON TORNILLO PARA MURO 3/8</t>
  </si>
  <si>
    <t>CHAZOS CON TORNILLO PARA MURO 1/16</t>
  </si>
  <si>
    <t>CHAZOS CON TORNILLO PARA MURO 5/16</t>
  </si>
  <si>
    <t>CHAZOS CON TORNILLO PARA MURO 7/8</t>
  </si>
  <si>
    <t>TORNILLO FIJACIÓN SANITARIO</t>
  </si>
  <si>
    <t>LLAVE LAVAMANOS SENCILLA</t>
  </si>
  <si>
    <t>LLAVE LAVAMANOS PUSH</t>
  </si>
  <si>
    <t>TUBO PARA AGUA DE 1/2 PULGADA</t>
  </si>
  <si>
    <t>TUBO PARA AGUA DE 1 PULGADA</t>
  </si>
  <si>
    <t>UNION HEMBRA DE 1/2 PULGADA PVC</t>
  </si>
  <si>
    <t>UNION NORMAL DE 1/2 PULGADA PVC</t>
  </si>
  <si>
    <t>UNION MACHO DE 1/2 PULGADA PVC</t>
  </si>
  <si>
    <t>TOMA CORRIENTE CON POLO A TIERRA</t>
  </si>
  <si>
    <t>CAJILLA 2X4 ELECTRICA</t>
  </si>
  <si>
    <t>TAPA CIEGA ELECTRICA 2X4</t>
  </si>
  <si>
    <t>PUNTA ESTRELLA INMANTADA</t>
  </si>
  <si>
    <t>ESCHUFLE EMBRA CON POLO A TIERRA</t>
  </si>
  <si>
    <t>ESCHUFLE MACHO CON POLO A TIERRA</t>
  </si>
  <si>
    <t>ABRAZADERAS DE 1/2 METALICA</t>
  </si>
  <si>
    <t>CORREAS PLASTICAS 20CMS</t>
  </si>
  <si>
    <t>PISTOLA METÁLICA RECUBRIMIENTO REGULABLE PARA MANGUERA</t>
  </si>
  <si>
    <t>CINTA ANTIDESLIZANTE NEGRO CON AMARILLO</t>
  </si>
  <si>
    <t>LLAVES EXPANSIÓN</t>
  </si>
  <si>
    <t>REMACHADORA PARA REMACHJES POP</t>
  </si>
  <si>
    <t>PAPEL LIJA 150</t>
  </si>
  <si>
    <t>REJILLA ANTIOLORES METALICA</t>
  </si>
  <si>
    <t>HOJAS PARA SEGUETA X 10</t>
  </si>
  <si>
    <t>PINTURA TRAFICO AMARILLA</t>
  </si>
  <si>
    <t>PINTURA ANTICORROSIVA NEGRA</t>
  </si>
  <si>
    <t>THINNER</t>
  </si>
  <si>
    <t>ELEMENTOS DE CEMENTO Y YESO</t>
  </si>
  <si>
    <t>ESTUCO EN POLVO EXTERIOR</t>
  </si>
  <si>
    <t>BULTO X25KG</t>
  </si>
  <si>
    <t>ESTUCO PLASTICO EXTERIOR</t>
  </si>
  <si>
    <t>IMPERMEABILIZANTE SIKA</t>
  </si>
  <si>
    <t>PILA ALCALINA AA ENEGIZER MAX CON PROTECCION DE FUGAS</t>
  </si>
  <si>
    <t>LISTADO FERRETERIA CORDOBA</t>
  </si>
  <si>
    <t>BOLSA X 100</t>
  </si>
  <si>
    <t>DESTORNILLADOR DE PALA</t>
  </si>
  <si>
    <t>DESTORNILLADOR DE ESTRELLA</t>
  </si>
  <si>
    <t>CEMENTO BLANCO</t>
  </si>
  <si>
    <t>CUÑETE</t>
  </si>
  <si>
    <t>VÁSTAGOS PARA GRIFERÍA DE LAVAMANOS DE DIFERENTES MARCAS </t>
  </si>
  <si>
    <t>VÁLVULAS DE DOS PULGADAS DE BOLA PVC  PARA TUBERÍA</t>
  </si>
  <si>
    <t>UNIVERSAL DE 2 PULGADAS PARA TUBERÍA</t>
  </si>
  <si>
    <t>BUGES DE 1 A  ¾ PARA TUBERÍA</t>
  </si>
  <si>
    <t>T DE 1/2 PARA TUBERÍA</t>
  </si>
  <si>
    <t>ACOPLES DE SANITARIO </t>
  </si>
  <si>
    <t>ACOPLES DE LAVAMANOS</t>
  </si>
  <si>
    <t>VÁLVULAS PARA SENSORES DE SANITARIO</t>
  </si>
  <si>
    <t>VÁSTAGOS PARA LOS PUFF DE LOS SANITARIOS Y 10 PARA ORINALES</t>
  </si>
  <si>
    <t>MEDIOS CODOS PVC PARA TUBERÍA SURTIDO</t>
  </si>
  <si>
    <t>BUGES DE 1 A 1/2 PARA TUBERÍA</t>
  </si>
  <si>
    <t>ACCESORIOS PARA DESCARGA DE SANITARIOS EN PVC (EN TUBERÍA DE UNA Y MEDIA)</t>
  </si>
  <si>
    <t>T DE UNA ¼ PARA TUBERÍA</t>
  </si>
  <si>
    <t>MEDIOS CODOS DE UNO ¼ PARA TUBERÍA</t>
  </si>
  <si>
    <t>CAJAS BALDOSAS PARA CUBRIR HUECOS 60 X 30</t>
  </si>
  <si>
    <t>TUBERÍA DE DESCARGA DE CUELLO DE GANSO SANITARIO</t>
  </si>
  <si>
    <t>EMPAQUES DE PUFF CORONA SANITARIO</t>
  </si>
  <si>
    <t>CANASTILLA PARA PUFF SANITARIO</t>
  </si>
  <si>
    <t>TARJETA PARA SENSOR DE SANITARIO Y ORINAL</t>
  </si>
  <si>
    <t>ABRAZADERAS METÁLICAS DE MEDIA Y DE PULGADA PARA MANGUERA</t>
  </si>
  <si>
    <t>JUEGO COMPLETO DE ACOPLES DE MANGUERA DE MEDIA (MACHO Y HEMBRA)</t>
  </si>
  <si>
    <t>EMPAQUES ORRIN PARA UNA TUBERIA DE 1 1/2</t>
  </si>
  <si>
    <t>VÁLVULAS DE ½ DE BOLA PARA TUBERÍA</t>
  </si>
  <si>
    <t>TEFLÓN</t>
  </si>
  <si>
    <t>TARROS DE SILICONA TRANSPARENTE</t>
  </si>
  <si>
    <t>PISTOLAS PARA MANGUERA</t>
  </si>
  <si>
    <t>TUBOS TUBERÍA DE ½ PRESIÓN </t>
  </si>
  <si>
    <t>TUBOS TUBERÍA DE ¾ PVC PRESIÓN</t>
  </si>
  <si>
    <t>TUBOS TUBERÍA DE 11/4 PVC PRESIÓN</t>
  </si>
  <si>
    <t>SIFÓN DESAGÜE FLEXIBLE PARA LAVAMANOS</t>
  </si>
  <si>
    <t>SIFÓN DESAGÜE FLEXIBLE PARA LAVAPLATOS</t>
  </si>
  <si>
    <t>UNIVERSALES DE ½ PVC PRESIÓN</t>
  </si>
  <si>
    <t>FLUOMASTER PARA SANITARIOS</t>
  </si>
  <si>
    <t>GRIFERÍA PARA LAVAMANOS</t>
  </si>
  <si>
    <t>BIZCOCHOS PARA SANITARIOS BLANCOS</t>
  </si>
  <si>
    <t>TORNILLOS PLÁSTICOS PARA FIJAR EL TANQUE DEL SANITARIO</t>
  </si>
  <si>
    <t>TORNILLOS DE ENSAMBLE DE 1/2</t>
  </si>
  <si>
    <t>TORNILLOS DE ENSAMBLE DE 1</t>
  </si>
  <si>
    <t>TORNILLOS DE ENSAMBLE DE 1 1/2</t>
  </si>
  <si>
    <t>TORNILLOS DE ENSAMBLE DE 2</t>
  </si>
  <si>
    <t>TORNILLOS DE ENSAMBLE DE 2 1/2</t>
  </si>
  <si>
    <t>MANGO DE SIERRA</t>
  </si>
  <si>
    <t>LLAVE DE TUBO NRO. 10</t>
  </si>
  <si>
    <t>LLAVE DE TUBO NRO. 8</t>
  </si>
  <si>
    <t>JUEGOS DE LLAVE BOCA FIJA</t>
  </si>
  <si>
    <t>LLAVES DE EXPANSIÓN</t>
  </si>
  <si>
    <t>PINZAS </t>
  </si>
  <si>
    <t>RACHE CON SU JUEGO DE COPAS</t>
  </si>
  <si>
    <t>PAPEL LIJA 180</t>
  </si>
  <si>
    <t>FLEXÓMETROS</t>
  </si>
  <si>
    <t>CHEQUEADORES</t>
  </si>
  <si>
    <t>TALADRO DE MEDIA</t>
  </si>
  <si>
    <t>JUEGO DE BROCAS DE MURO</t>
  </si>
  <si>
    <t>JUEGO DE BROCAS DE LÁMINA</t>
  </si>
  <si>
    <t>LINTERNAS LED</t>
  </si>
  <si>
    <t>PINTURAS Y BARNICES Y PRODUCTOS RELACIONADOS</t>
  </si>
  <si>
    <t>PINTURA PARA EXTERIOR BLANCA</t>
  </si>
  <si>
    <t>ACEITES DE PETROLEO O ACEITES OBTENIDOS DE MINERALES BITUMINOSOS (EXCEPTO LOS ACEITES CRUDOS)</t>
  </si>
  <si>
    <t>BULTO 25KG</t>
  </si>
  <si>
    <t>IMPERMEABILIZANTE SIKA fill power 12</t>
  </si>
  <si>
    <t>IMPERMEABILIZANTE SIKA TECHO E</t>
  </si>
  <si>
    <t>CAJA  X50</t>
  </si>
  <si>
    <t>CAJA X50</t>
  </si>
  <si>
    <t>PAQUETE</t>
  </si>
  <si>
    <t>TERMINALES DE MANGUERA HEMBRA Y MACHO</t>
  </si>
  <si>
    <t>BROCAS HSS 5/16 PARA MURO</t>
  </si>
  <si>
    <t>BROCAS HSS  3/16 PARA MURO</t>
  </si>
  <si>
    <t>BROCA   DE 1/8 PARA MURO</t>
  </si>
  <si>
    <t>BROCA   DE 3/8 PARA MURO</t>
  </si>
  <si>
    <t>CORTA FRIO</t>
  </si>
  <si>
    <t>TORNILLO ANTIPERFORANTE</t>
  </si>
  <si>
    <t>CANDADOS GRANDE PARA INTERPERIE  YALE</t>
  </si>
  <si>
    <t xml:space="preserve">TAPA SANITARIO </t>
  </si>
  <si>
    <t>PINTURA TIPO 1 PARA INTERIOR  BLANCA POR CANECA</t>
  </si>
  <si>
    <t>PINTURA ANTICORROSIVA BLANCA</t>
  </si>
  <si>
    <t>LAMINAS YESO CARTON MEDIDA COMERCIAL</t>
  </si>
  <si>
    <t>LAMINAS</t>
  </si>
  <si>
    <t>IMPERMEABILIZANTE COVERFIL</t>
  </si>
  <si>
    <t xml:space="preserve">ACOPLE SANITARIO </t>
  </si>
  <si>
    <t>BISAGRAS PARA PUERTAS </t>
  </si>
  <si>
    <t>BROCA MAMPOSTERÍA  DE 1/4 X 4</t>
  </si>
  <si>
    <t>BROCA MAMPOSTERÍA  DE 1/8</t>
  </si>
  <si>
    <t>BROCAS HSS  3/16</t>
  </si>
  <si>
    <t>BROCAS HSS 5/16</t>
  </si>
  <si>
    <t>CANDADOS 800 *70 MM</t>
  </si>
  <si>
    <t>CHAZOS CON TORNILLO PARA MURO 3/8-7/8-5/16-1/16</t>
  </si>
  <si>
    <t>BOLSA 50 UNIDADES</t>
  </si>
  <si>
    <t xml:space="preserve">CINTA AISLANTE    </t>
  </si>
  <si>
    <t>DISCO DE CORTE EN ACERO INOXIDABLE 4 PULG</t>
  </si>
  <si>
    <t>DISCO DE CORTE EN ACERO INOXIDABLE DE PULIR 4 PULG</t>
  </si>
  <si>
    <t>GATOS HIDRÁULICOS PARA PUERTAS </t>
  </si>
  <si>
    <t>INTERRUPTORES SENCILLOS </t>
  </si>
  <si>
    <t>KIT CANASTILLA 4 CROMADA+ SIFON LAVAPLATOS</t>
  </si>
  <si>
    <t>RODILLO 3 PULGADAS</t>
  </si>
  <si>
    <t>SOLDADURA PVC 1/8 GL 475 ML</t>
  </si>
  <si>
    <t>TOMAS DOBLES </t>
  </si>
  <si>
    <r>
      <t>TORNILLOS AUTOPERFORANTE PARA </t>
    </r>
    <r>
      <rPr>
        <sz val="12"/>
        <color rgb="FF003366"/>
        <rFont val="Arial Narrow"/>
        <family val="2"/>
      </rPr>
      <t>DE UNA 1 PULGADA</t>
    </r>
  </si>
  <si>
    <t>PERFILES PARA DRYWAL CIELORRASO OMEGA</t>
  </si>
  <si>
    <t>VIGUETAS</t>
  </si>
  <si>
    <t>CANALETAS NO 6</t>
  </si>
  <si>
    <t>CARALES NO 6</t>
  </si>
  <si>
    <t>LIJA NO 150</t>
  </si>
  <si>
    <t>VÁLVULA DESCARGA NUKI ADVANCE 32CM</t>
  </si>
  <si>
    <t>VÁLVULA LLENADO UNIVERSAL PLUS</t>
  </si>
  <si>
    <t>VÁLVULA REGISTRO SALIDA DE 1/2</t>
  </si>
  <si>
    <t>TALADRO INALAMBRICO</t>
  </si>
  <si>
    <t>JUEGO DE DESTORNILLADOR DE PALAS</t>
  </si>
  <si>
    <t xml:space="preserve">JUEGO DE DESTORNILLADOR DE ESTRIAS </t>
  </si>
  <si>
    <t>PINTURA DE ACEITE COLOR NEGRO MATE</t>
  </si>
  <si>
    <t>PINTURA LAVABLE TIPO 1 PARA EXTERIOR BLANCA POR CANECA</t>
  </si>
  <si>
    <t>PINTURA PARA EXTERIOR DE ACEITE BLANCA POR CANECA</t>
  </si>
  <si>
    <t>PINTURA TIPO 2 PARA INTERIOR BLANCA POR CANECA</t>
  </si>
  <si>
    <t>GALÓN</t>
  </si>
  <si>
    <t>THINNER GALON X 4 LT</t>
  </si>
  <si>
    <t>BULTO X25Kg</t>
  </si>
  <si>
    <t>ESTUCO EN POLVO  PARA EXTERIOR</t>
  </si>
  <si>
    <t>ESTUCO EN POLVO*50KILOS PARA INTERIOR</t>
  </si>
  <si>
    <t>IMPERMEABILIZANTE POR CUÑETE</t>
  </si>
  <si>
    <t xml:space="preserve">LAMINA DE DRYWALL </t>
  </si>
  <si>
    <t>MANTO REAL AUTO ADHESIVO DE 2,5</t>
  </si>
  <si>
    <t>ROLLO</t>
  </si>
  <si>
    <t>DISCO DE CORTE EN ACERO INOXIDABLE 7 PULGADAS</t>
  </si>
  <si>
    <t>VERIFICACION PRESUPUESTO POR RUBRO Y PROMEDIO</t>
  </si>
  <si>
    <t>PRESUPUESTO ACTUAL 2026</t>
  </si>
  <si>
    <t>PELICULA ADHESIVA SANDBLASS FROSTED MEDIDAS 1.22 X 3 M</t>
  </si>
  <si>
    <t>SIFON FLEXIBLE METALIZADO</t>
  </si>
  <si>
    <t>LLAVES DE PASO DE MEDIA DE TUBERÍA </t>
  </si>
  <si>
    <t>DIAFRAGMAS PARA SENSORES DE SANITARIOS</t>
  </si>
  <si>
    <t>CANILLAS DE COBRE NO GALVANIZADAS DE TUBERÍA</t>
  </si>
  <si>
    <t>EMPAQUES CON LOS TORNILLOS  PARA CANILLAS Y 30 PARA MANGUERA</t>
  </si>
  <si>
    <t>ADAPTADOR MACHO PVC 1</t>
  </si>
  <si>
    <t>ADAPTADOR HEMBRA PVC 1 1/2</t>
  </si>
  <si>
    <t>ARTICULOS DE CEMENTO, CONCRETO Y YESO</t>
  </si>
  <si>
    <t>N°</t>
  </si>
  <si>
    <t>CUADRO DE VERIFICACION DE PRECIOS Y AJUSTE DE CANTIDADES</t>
  </si>
  <si>
    <t xml:space="preserve">TOTAL OFERTA ECONOMICA </t>
  </si>
  <si>
    <t>OFERTA ECONOMICA POR RUBRO</t>
  </si>
  <si>
    <t>SALDO A FAVOR O EN CONTRA</t>
  </si>
  <si>
    <t>RUBROS</t>
  </si>
  <si>
    <t>INSTRUCTIVO:
1. LLENAR LA TOTALIDAD DE LOS ESPACIOS CORRESPONDIENTES DE A LA COLUMNA E.
2. NO ALTERAR LAS FORMULACION DE NINGUNA DE LAS COLUMNAS A MENOS QUE SEA ESTRICTAMENTE NECESARIO
3. NO ALTERAR EL CUADRO DE VERIFICACION, SE ENCUENTRA TOTALMENTE FORMULADO Y SU FUNCION ES SOLO PARA VERIFICAR QUE NO SE SOBREPASE EL TOPE PRESUPUESTAL.
4. SI ALTERA ALGUNA DE LAS FORMULACIONES, ESCRIBA EN LA COLUMNA I (NOTAS) EL CAMBIO HECHO
5. LLENE LA TOTALIDAD DE LOS DATOS REQUERIDOS EN EL ENCABEZADO
6. TENGA EN CUENTA QUE LAS COTIZACIONES SON PARA 3 DEPARTAMENTOS DIFERENTES CADA UNO CON SU LUGAR DE ENTEGA</t>
  </si>
  <si>
    <t>SOLUCIONES ELECTROMERO S.A.S.</t>
  </si>
  <si>
    <t>901830240-0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</si>
</sst>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_-&quot;$&quot;\ * #,##0.00_-;\-&quot;$&quot;\ * #,##0.00_-;_-&quot;$&quot;\ * &quot;-&quot;??_-;_-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2"/>
      <color rgb="FF003366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</font>
    <font>
      <b/>
      <sz val="12"/>
      <color theme="1"/>
      <name val="Arial Narrow"/>
    </font>
    <font>
      <sz val="12"/>
      <color rgb="FF000000"/>
      <name val="Arial Narrow"/>
    </font>
    <font>
      <sz val="10"/>
      <color theme="1"/>
      <name val="Calibri"/>
    </font>
    <font>
      <sz val="12"/>
      <color theme="1"/>
      <name val="Calibri"/>
    </font>
    <font>
      <sz val="11"/>
      <name val="Calibri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4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4">
    <xf numFmtId="0" fontId="0" fillId="0" borderId="0" xfId="0"/>
    <xf numFmtId="0" fontId="0" fillId="0" borderId="0" xfId="0" applyFill="1" applyBorder="1"/>
    <xf numFmtId="4" fontId="4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44" fontId="2" fillId="0" borderId="5" xfId="2" applyFont="1" applyBorder="1" applyAlignment="1">
      <alignment vertical="top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44" fontId="2" fillId="0" borderId="5" xfId="2" applyFont="1" applyBorder="1" applyAlignment="1">
      <alignment wrapText="1"/>
    </xf>
    <xf numFmtId="44" fontId="2" fillId="0" borderId="5" xfId="0" applyNumberFormat="1" applyFont="1" applyBorder="1" applyAlignment="1">
      <alignment wrapText="1"/>
    </xf>
    <xf numFmtId="44" fontId="6" fillId="3" borderId="6" xfId="0" applyNumberFormat="1" applyFont="1" applyFill="1" applyBorder="1" applyAlignment="1">
      <alignment wrapText="1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0" xfId="0" applyFont="1" applyFill="1" applyBorder="1"/>
    <xf numFmtId="0" fontId="6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 applyProtection="1">
      <alignment vertical="center" wrapText="1"/>
      <protection locked="0"/>
    </xf>
    <xf numFmtId="164" fontId="2" fillId="0" borderId="0" xfId="1" applyNumberFormat="1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Border="1"/>
    <xf numFmtId="0" fontId="6" fillId="0" borderId="16" xfId="0" applyFont="1" applyBorder="1"/>
    <xf numFmtId="0" fontId="6" fillId="0" borderId="0" xfId="0" applyFont="1" applyFill="1" applyBorder="1" applyAlignment="1">
      <alignment horizontal="center" vertical="center"/>
    </xf>
    <xf numFmtId="165" fontId="4" fillId="0" borderId="0" xfId="2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NumberFormat="1" applyFont="1" applyFill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166" fontId="7" fillId="0" borderId="31" xfId="0" applyNumberFormat="1" applyFont="1" applyBorder="1"/>
    <xf numFmtId="166" fontId="8" fillId="6" borderId="32" xfId="0" applyNumberFormat="1" applyFont="1" applyFill="1" applyBorder="1"/>
    <xf numFmtId="0" fontId="7" fillId="0" borderId="3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wrapText="1"/>
    </xf>
    <xf numFmtId="0" fontId="7" fillId="0" borderId="31" xfId="0" applyFont="1" applyBorder="1" applyAlignment="1">
      <alignment horizontal="center"/>
    </xf>
    <xf numFmtId="166" fontId="10" fillId="0" borderId="31" xfId="0" applyNumberFormat="1" applyFont="1" applyBorder="1"/>
    <xf numFmtId="166" fontId="11" fillId="0" borderId="31" xfId="0" applyNumberFormat="1" applyFont="1" applyBorder="1"/>
    <xf numFmtId="0" fontId="7" fillId="7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vertical="top" wrapText="1"/>
    </xf>
    <xf numFmtId="0" fontId="7" fillId="0" borderId="33" xfId="0" applyFont="1" applyBorder="1" applyAlignment="1">
      <alignment horizontal="left" vertical="center" wrapText="1"/>
    </xf>
    <xf numFmtId="4" fontId="9" fillId="0" borderId="33" xfId="0" applyNumberFormat="1" applyFont="1" applyBorder="1" applyAlignment="1">
      <alignment horizontal="left" vertical="top" wrapText="1"/>
    </xf>
    <xf numFmtId="0" fontId="9" fillId="0" borderId="3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6" fillId="0" borderId="34" xfId="0" applyFont="1" applyBorder="1" applyAlignment="1">
      <alignment vertical="center" wrapText="1"/>
    </xf>
    <xf numFmtId="0" fontId="2" fillId="0" borderId="34" xfId="0" applyFont="1" applyBorder="1" applyAlignment="1">
      <alignment vertical="top" wrapText="1"/>
    </xf>
    <xf numFmtId="0" fontId="3" fillId="0" borderId="34" xfId="0" applyFont="1" applyBorder="1" applyAlignment="1">
      <alignment vertical="top" wrapText="1"/>
    </xf>
    <xf numFmtId="0" fontId="4" fillId="0" borderId="34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horizontal="left" vertical="center" wrapText="1"/>
    </xf>
    <xf numFmtId="4" fontId="4" fillId="0" borderId="34" xfId="0" applyNumberFormat="1" applyFont="1" applyFill="1" applyBorder="1" applyAlignment="1">
      <alignment vertical="center" wrapText="1"/>
    </xf>
    <xf numFmtId="0" fontId="4" fillId="0" borderId="34" xfId="0" applyFont="1" applyFill="1" applyBorder="1" applyAlignment="1">
      <alignment horizontal="justify" vertical="center" wrapText="1"/>
    </xf>
    <xf numFmtId="0" fontId="2" fillId="0" borderId="34" xfId="0" applyFont="1" applyFill="1" applyBorder="1" applyAlignment="1">
      <alignment wrapText="1"/>
    </xf>
    <xf numFmtId="0" fontId="6" fillId="0" borderId="34" xfId="0" applyFont="1" applyFill="1" applyBorder="1" applyAlignment="1">
      <alignment vertical="center" wrapText="1"/>
    </xf>
    <xf numFmtId="0" fontId="3" fillId="0" borderId="34" xfId="0" applyFont="1" applyBorder="1" applyAlignment="1">
      <alignment horizontal="justify" vertical="center" wrapText="1"/>
    </xf>
    <xf numFmtId="0" fontId="2" fillId="5" borderId="34" xfId="0" applyFont="1" applyFill="1" applyBorder="1" applyAlignment="1">
      <alignment vertical="center" wrapText="1"/>
    </xf>
    <xf numFmtId="0" fontId="3" fillId="0" borderId="34" xfId="0" applyFont="1" applyFill="1" applyBorder="1" applyAlignment="1">
      <alignment horizontal="justify" vertical="center" wrapText="1"/>
    </xf>
    <xf numFmtId="0" fontId="2" fillId="0" borderId="34" xfId="0" applyFont="1" applyFill="1" applyBorder="1" applyAlignment="1">
      <alignment vertical="top" wrapText="1"/>
    </xf>
    <xf numFmtId="0" fontId="5" fillId="0" borderId="34" xfId="0" applyFont="1" applyFill="1" applyBorder="1" applyAlignment="1">
      <alignment horizontal="justify" vertical="center" wrapText="1"/>
    </xf>
    <xf numFmtId="0" fontId="2" fillId="2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0" borderId="36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0" borderId="28" xfId="0" applyFont="1" applyBorder="1"/>
    <xf numFmtId="0" fontId="2" fillId="3" borderId="29" xfId="0" applyFont="1" applyFill="1" applyBorder="1" applyAlignment="1" applyProtection="1">
      <alignment vertical="center" wrapText="1"/>
      <protection locked="0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44" fontId="15" fillId="3" borderId="30" xfId="2" applyFont="1" applyFill="1" applyBorder="1" applyAlignment="1" applyProtection="1">
      <alignment horizontal="center" vertical="center"/>
      <protection locked="0"/>
    </xf>
    <xf numFmtId="0" fontId="15" fillId="0" borderId="39" xfId="0" applyFont="1" applyBorder="1" applyAlignment="1">
      <alignment horizontal="center" vertical="center"/>
    </xf>
    <xf numFmtId="44" fontId="15" fillId="4" borderId="44" xfId="2" applyFont="1" applyFill="1" applyBorder="1" applyAlignment="1">
      <alignment horizontal="center" vertical="center"/>
    </xf>
    <xf numFmtId="44" fontId="15" fillId="2" borderId="47" xfId="0" applyNumberFormat="1" applyFont="1" applyFill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44" fontId="15" fillId="4" borderId="45" xfId="2" applyFont="1" applyFill="1" applyBorder="1" applyAlignment="1">
      <alignment horizontal="center" vertical="center"/>
    </xf>
    <xf numFmtId="44" fontId="13" fillId="4" borderId="14" xfId="0" applyNumberFormat="1" applyFont="1" applyFill="1" applyBorder="1" applyAlignment="1">
      <alignment horizontal="center" vertical="center"/>
    </xf>
    <xf numFmtId="44" fontId="13" fillId="3" borderId="14" xfId="2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44" fontId="6" fillId="3" borderId="25" xfId="0" applyNumberFormat="1" applyFont="1" applyFill="1" applyBorder="1" applyAlignment="1">
      <alignment horizontal="center" vertical="center"/>
    </xf>
    <xf numFmtId="44" fontId="6" fillId="3" borderId="26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2" fillId="0" borderId="41" xfId="0" applyFont="1" applyBorder="1"/>
    <xf numFmtId="0" fontId="12" fillId="0" borderId="42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56752</xdr:rowOff>
    </xdr:from>
    <xdr:to>
      <xdr:col>1</xdr:col>
      <xdr:colOff>2816679</xdr:colOff>
      <xdr:row>6</xdr:row>
      <xdr:rowOff>187437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607" y="256777"/>
          <a:ext cx="2422072" cy="702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80"/>
  <sheetViews>
    <sheetView tabSelected="1" topLeftCell="A241" zoomScaleNormal="100" workbookViewId="0">
      <selection activeCell="C14" sqref="C14:H14"/>
    </sheetView>
  </sheetViews>
  <sheetFormatPr baseColWidth="10" defaultRowHeight="15"/>
  <cols>
    <col min="2" max="2" width="70.42578125" customWidth="1"/>
    <col min="3" max="3" width="19.42578125" customWidth="1"/>
    <col min="4" max="4" width="16.85546875" customWidth="1"/>
    <col min="5" max="5" width="28.7109375" customWidth="1"/>
    <col min="6" max="6" width="26.42578125" customWidth="1"/>
    <col min="7" max="7" width="27.140625" customWidth="1"/>
    <col min="8" max="8" width="33.28515625" customWidth="1"/>
    <col min="9" max="9" width="18.140625" customWidth="1"/>
    <col min="10" max="10" width="68" customWidth="1"/>
    <col min="11" max="11" width="37.42578125" customWidth="1"/>
    <col min="12" max="12" width="35" customWidth="1"/>
    <col min="13" max="13" width="46.7109375" customWidth="1"/>
  </cols>
  <sheetData>
    <row r="2" spans="1:13">
      <c r="A2" s="1"/>
      <c r="B2" s="1"/>
      <c r="C2" s="1"/>
      <c r="D2" s="1"/>
      <c r="E2" s="1"/>
      <c r="F2" s="1"/>
      <c r="G2" s="1"/>
      <c r="H2" s="1"/>
      <c r="I2" s="1"/>
    </row>
    <row r="3" spans="1:13" ht="36" customHeight="1" thickBot="1">
      <c r="A3" s="39"/>
      <c r="B3" s="5"/>
      <c r="C3" s="6"/>
      <c r="D3" s="6"/>
      <c r="E3" s="6"/>
      <c r="F3" s="6"/>
      <c r="G3" s="6"/>
      <c r="H3" s="6"/>
      <c r="I3" s="40"/>
      <c r="J3" s="41"/>
      <c r="K3" s="41"/>
      <c r="L3" s="41"/>
      <c r="M3" s="30"/>
    </row>
    <row r="4" spans="1:13" ht="36" customHeight="1">
      <c r="A4" s="39"/>
      <c r="B4" s="145"/>
      <c r="C4" s="147" t="s">
        <v>0</v>
      </c>
      <c r="D4" s="147"/>
      <c r="E4" s="147"/>
      <c r="F4" s="147"/>
      <c r="G4" s="147"/>
      <c r="H4" s="148"/>
      <c r="I4" s="40"/>
      <c r="J4" s="42"/>
      <c r="K4" s="43"/>
      <c r="L4" s="41"/>
      <c r="M4" s="30"/>
    </row>
    <row r="5" spans="1:13" ht="36" customHeight="1">
      <c r="A5" s="39"/>
      <c r="B5" s="146"/>
      <c r="C5" s="149"/>
      <c r="D5" s="149"/>
      <c r="E5" s="149"/>
      <c r="F5" s="149"/>
      <c r="G5" s="149"/>
      <c r="H5" s="150"/>
      <c r="I5" s="40"/>
      <c r="J5" s="42"/>
      <c r="K5" s="43"/>
      <c r="L5" s="41"/>
      <c r="M5" s="30"/>
    </row>
    <row r="6" spans="1:13" ht="36" customHeight="1">
      <c r="A6" s="39"/>
      <c r="B6" s="146"/>
      <c r="C6" s="149"/>
      <c r="D6" s="149"/>
      <c r="E6" s="149"/>
      <c r="F6" s="149"/>
      <c r="G6" s="149"/>
      <c r="H6" s="150"/>
      <c r="I6" s="40"/>
      <c r="J6" s="44"/>
      <c r="K6" s="43"/>
      <c r="L6" s="41"/>
      <c r="M6" s="30"/>
    </row>
    <row r="7" spans="1:13" ht="36" customHeight="1">
      <c r="A7" s="39"/>
      <c r="B7" s="146"/>
      <c r="C7" s="149"/>
      <c r="D7" s="149"/>
      <c r="E7" s="149"/>
      <c r="F7" s="149"/>
      <c r="G7" s="149"/>
      <c r="H7" s="150"/>
      <c r="I7" s="40"/>
      <c r="J7" s="42"/>
      <c r="K7" s="43"/>
      <c r="L7" s="41"/>
      <c r="M7" s="30"/>
    </row>
    <row r="8" spans="1:13" ht="36" customHeight="1">
      <c r="A8" s="39"/>
      <c r="B8" s="154" t="s">
        <v>1</v>
      </c>
      <c r="C8" s="149"/>
      <c r="D8" s="149"/>
      <c r="E8" s="149"/>
      <c r="F8" s="149"/>
      <c r="G8" s="149"/>
      <c r="H8" s="150"/>
      <c r="I8" s="40"/>
      <c r="J8" s="42"/>
      <c r="K8" s="43"/>
      <c r="L8" s="41"/>
      <c r="M8" s="30"/>
    </row>
    <row r="9" spans="1:13" ht="15.75">
      <c r="A9" s="39"/>
      <c r="B9" s="154"/>
      <c r="C9" s="149"/>
      <c r="D9" s="149"/>
      <c r="E9" s="149"/>
      <c r="F9" s="149"/>
      <c r="G9" s="149"/>
      <c r="H9" s="150"/>
      <c r="I9" s="45"/>
      <c r="J9" s="42"/>
      <c r="K9" s="43"/>
      <c r="L9" s="41"/>
      <c r="M9" s="30"/>
    </row>
    <row r="10" spans="1:13" ht="33.75" customHeight="1">
      <c r="A10" s="39"/>
      <c r="B10" s="130" t="s">
        <v>231</v>
      </c>
      <c r="C10" s="131"/>
      <c r="D10" s="131"/>
      <c r="E10" s="131"/>
      <c r="F10" s="131"/>
      <c r="G10" s="131"/>
      <c r="H10" s="132"/>
      <c r="I10" s="46"/>
      <c r="J10" s="42"/>
      <c r="K10" s="43"/>
      <c r="L10" s="41"/>
      <c r="M10" s="30"/>
    </row>
    <row r="11" spans="1:13" ht="15.75">
      <c r="A11" s="39"/>
      <c r="B11" s="7" t="s">
        <v>2</v>
      </c>
      <c r="C11" s="151" t="s">
        <v>237</v>
      </c>
      <c r="D11" s="152"/>
      <c r="E11" s="152"/>
      <c r="F11" s="152"/>
      <c r="G11" s="152"/>
      <c r="H11" s="153"/>
      <c r="I11" s="46"/>
      <c r="J11" s="42"/>
      <c r="K11" s="43"/>
      <c r="L11" s="41"/>
      <c r="M11" s="30"/>
    </row>
    <row r="12" spans="1:13" ht="15.75">
      <c r="A12" s="39"/>
      <c r="B12" s="7" t="s">
        <v>3</v>
      </c>
      <c r="C12" s="151" t="s">
        <v>237</v>
      </c>
      <c r="D12" s="152"/>
      <c r="E12" s="152"/>
      <c r="F12" s="152"/>
      <c r="G12" s="152"/>
      <c r="H12" s="153"/>
      <c r="I12" s="46"/>
      <c r="J12" s="42"/>
      <c r="K12" s="41"/>
      <c r="L12" s="41"/>
      <c r="M12" s="30"/>
    </row>
    <row r="13" spans="1:13" ht="15.75">
      <c r="A13" s="39"/>
      <c r="B13" s="7" t="s">
        <v>4</v>
      </c>
      <c r="C13" s="151" t="s">
        <v>238</v>
      </c>
      <c r="D13" s="152"/>
      <c r="E13" s="152"/>
      <c r="F13" s="152"/>
      <c r="G13" s="152"/>
      <c r="H13" s="153"/>
      <c r="I13" s="46"/>
      <c r="J13" s="41"/>
      <c r="K13" s="41"/>
      <c r="L13" s="41"/>
      <c r="M13" s="30"/>
    </row>
    <row r="14" spans="1:13" ht="15.75">
      <c r="A14" s="39"/>
      <c r="B14" s="7" t="s">
        <v>5</v>
      </c>
      <c r="C14" s="151">
        <v>3223912505</v>
      </c>
      <c r="D14" s="152"/>
      <c r="E14" s="152"/>
      <c r="F14" s="152"/>
      <c r="G14" s="152"/>
      <c r="H14" s="153"/>
      <c r="I14" s="45"/>
      <c r="J14" s="44"/>
      <c r="K14" s="41"/>
      <c r="L14" s="41"/>
      <c r="M14" s="30"/>
    </row>
    <row r="15" spans="1:13" ht="15.75">
      <c r="A15" s="39"/>
      <c r="B15" s="130" t="s">
        <v>6</v>
      </c>
      <c r="C15" s="131"/>
      <c r="D15" s="131"/>
      <c r="E15" s="131"/>
      <c r="F15" s="131"/>
      <c r="G15" s="131"/>
      <c r="H15" s="132"/>
      <c r="I15" s="45"/>
      <c r="J15" s="41"/>
      <c r="K15" s="41"/>
      <c r="L15" s="41"/>
      <c r="M15" s="30"/>
    </row>
    <row r="16" spans="1:13" ht="6" customHeight="1">
      <c r="A16" s="39"/>
      <c r="B16" s="130"/>
      <c r="C16" s="131"/>
      <c r="D16" s="131"/>
      <c r="E16" s="131"/>
      <c r="F16" s="131"/>
      <c r="G16" s="131"/>
      <c r="H16" s="132"/>
      <c r="I16" s="45"/>
      <c r="J16" s="41"/>
      <c r="K16" s="30"/>
      <c r="L16" s="30"/>
      <c r="M16" s="30"/>
    </row>
    <row r="17" spans="1:13" ht="5.25" customHeight="1">
      <c r="A17" s="39"/>
      <c r="B17" s="133"/>
      <c r="C17" s="134"/>
      <c r="D17" s="134"/>
      <c r="E17" s="134"/>
      <c r="F17" s="134"/>
      <c r="G17" s="134"/>
      <c r="H17" s="135"/>
      <c r="I17" s="45"/>
      <c r="J17" s="41"/>
      <c r="K17" s="30"/>
      <c r="L17" s="30"/>
      <c r="M17" s="30"/>
    </row>
    <row r="18" spans="1:13" ht="15.75">
      <c r="A18" s="39"/>
      <c r="B18" s="139" t="s">
        <v>7</v>
      </c>
      <c r="C18" s="140"/>
      <c r="D18" s="140"/>
      <c r="E18" s="140"/>
      <c r="F18" s="140"/>
      <c r="G18" s="140"/>
      <c r="H18" s="141"/>
      <c r="I18" s="45"/>
      <c r="J18" s="30"/>
      <c r="K18" s="30"/>
      <c r="L18" s="30"/>
      <c r="M18" s="30"/>
    </row>
    <row r="19" spans="1:13" ht="6" customHeight="1">
      <c r="A19" s="39"/>
      <c r="B19" s="142"/>
      <c r="C19" s="143"/>
      <c r="D19" s="143"/>
      <c r="E19" s="143"/>
      <c r="F19" s="143"/>
      <c r="G19" s="143"/>
      <c r="H19" s="144"/>
      <c r="I19" s="47"/>
      <c r="J19" s="30"/>
      <c r="K19" s="30"/>
      <c r="L19" s="30"/>
      <c r="M19" s="30"/>
    </row>
    <row r="20" spans="1:13" ht="3.95" customHeight="1">
      <c r="A20" s="39"/>
      <c r="B20" s="8"/>
      <c r="C20" s="9"/>
      <c r="D20" s="9"/>
      <c r="E20" s="9"/>
      <c r="F20" s="9"/>
      <c r="G20" s="9"/>
      <c r="H20" s="10"/>
      <c r="I20" s="45"/>
      <c r="J20" s="30"/>
      <c r="K20" s="30"/>
      <c r="L20" s="30"/>
      <c r="M20" s="30"/>
    </row>
    <row r="21" spans="1:13" ht="21.75" customHeight="1">
      <c r="A21" s="39"/>
      <c r="B21" s="11" t="s">
        <v>8</v>
      </c>
      <c r="C21" s="12" t="s">
        <v>9</v>
      </c>
      <c r="D21" s="12" t="s">
        <v>10</v>
      </c>
      <c r="E21" s="12" t="s">
        <v>11</v>
      </c>
      <c r="F21" s="12" t="s">
        <v>12</v>
      </c>
      <c r="G21" s="12" t="s">
        <v>13</v>
      </c>
      <c r="H21" s="13" t="s">
        <v>14</v>
      </c>
      <c r="I21" s="47"/>
      <c r="J21" s="30"/>
      <c r="K21" s="30"/>
      <c r="L21" s="30"/>
      <c r="M21" s="30"/>
    </row>
    <row r="22" spans="1:13" ht="3.95" customHeight="1" thickBot="1">
      <c r="A22" s="39"/>
      <c r="B22" s="14"/>
      <c r="C22" s="15"/>
      <c r="D22" s="15"/>
      <c r="E22" s="15"/>
      <c r="F22" s="15"/>
      <c r="G22" s="15"/>
      <c r="H22" s="16"/>
      <c r="I22" s="45"/>
      <c r="J22" s="30"/>
      <c r="K22" s="30"/>
      <c r="L22" s="30"/>
      <c r="M22" s="30"/>
    </row>
    <row r="23" spans="1:13" ht="21.95" customHeight="1" thickBot="1">
      <c r="A23" s="85" t="s">
        <v>230</v>
      </c>
      <c r="B23" s="136" t="s">
        <v>15</v>
      </c>
      <c r="C23" s="137"/>
      <c r="D23" s="137"/>
      <c r="E23" s="137"/>
      <c r="F23" s="137"/>
      <c r="G23" s="137"/>
      <c r="H23" s="138"/>
      <c r="I23" s="47"/>
      <c r="J23" s="30"/>
      <c r="K23" s="30"/>
      <c r="L23" s="30"/>
      <c r="M23" s="30"/>
    </row>
    <row r="24" spans="1:13" ht="33.75" customHeight="1" thickBot="1">
      <c r="A24" s="86">
        <v>1</v>
      </c>
      <c r="B24" s="66" t="s">
        <v>221</v>
      </c>
      <c r="C24" s="56" t="s">
        <v>16</v>
      </c>
      <c r="D24" s="56">
        <v>8</v>
      </c>
      <c r="E24" s="57">
        <v>35294.117647058825</v>
      </c>
      <c r="F24" s="57">
        <f t="shared" ref="F24:F100" si="0">E24*19%</f>
        <v>6705.8823529411766</v>
      </c>
      <c r="G24" s="57">
        <f t="shared" ref="G24:G100" si="1">F24+E24</f>
        <v>42000</v>
      </c>
      <c r="H24" s="58">
        <f t="shared" ref="H24:H100" si="2">G24*D24</f>
        <v>336000</v>
      </c>
      <c r="I24" s="40"/>
      <c r="J24" s="121" t="s">
        <v>219</v>
      </c>
      <c r="K24" s="122"/>
      <c r="L24" s="123"/>
      <c r="M24" s="30"/>
    </row>
    <row r="25" spans="1:13" ht="21.95" customHeight="1">
      <c r="A25" s="86">
        <v>2</v>
      </c>
      <c r="B25" s="66" t="s">
        <v>222</v>
      </c>
      <c r="C25" s="56" t="s">
        <v>16</v>
      </c>
      <c r="D25" s="56">
        <v>8</v>
      </c>
      <c r="E25" s="57">
        <v>33108.000000000007</v>
      </c>
      <c r="F25" s="57">
        <f t="shared" si="0"/>
        <v>6290.5200000000013</v>
      </c>
      <c r="G25" s="57">
        <f t="shared" si="1"/>
        <v>39398.520000000011</v>
      </c>
      <c r="H25" s="58">
        <f t="shared" si="2"/>
        <v>315188.16000000009</v>
      </c>
      <c r="I25" s="40"/>
      <c r="J25" s="128" t="s">
        <v>235</v>
      </c>
      <c r="K25" s="124" t="s">
        <v>233</v>
      </c>
      <c r="L25" s="126" t="s">
        <v>234</v>
      </c>
      <c r="M25" s="30"/>
    </row>
    <row r="26" spans="1:13" ht="15.75" customHeight="1" thickBot="1">
      <c r="A26" s="86">
        <v>3</v>
      </c>
      <c r="B26" s="67" t="s">
        <v>97</v>
      </c>
      <c r="C26" s="59" t="s">
        <v>16</v>
      </c>
      <c r="D26" s="56">
        <v>8</v>
      </c>
      <c r="E26" s="57">
        <v>23529.411764705885</v>
      </c>
      <c r="F26" s="57">
        <f t="shared" si="0"/>
        <v>4470.588235294118</v>
      </c>
      <c r="G26" s="57">
        <f t="shared" si="1"/>
        <v>28000.000000000004</v>
      </c>
      <c r="H26" s="58">
        <f t="shared" si="2"/>
        <v>224000.00000000003</v>
      </c>
      <c r="I26" s="40"/>
      <c r="J26" s="129"/>
      <c r="K26" s="125"/>
      <c r="L26" s="127"/>
      <c r="M26" s="30"/>
    </row>
    <row r="27" spans="1:13" ht="32.25" thickBot="1">
      <c r="A27" s="86">
        <v>4</v>
      </c>
      <c r="B27" s="67" t="s">
        <v>223</v>
      </c>
      <c r="C27" s="59" t="s">
        <v>16</v>
      </c>
      <c r="D27" s="56">
        <v>15</v>
      </c>
      <c r="E27" s="57">
        <v>15126.050420168069</v>
      </c>
      <c r="F27" s="57">
        <f t="shared" si="0"/>
        <v>2873.9495798319331</v>
      </c>
      <c r="G27" s="57">
        <f t="shared" si="1"/>
        <v>18000</v>
      </c>
      <c r="H27" s="58">
        <f t="shared" si="2"/>
        <v>270000</v>
      </c>
      <c r="I27" s="40"/>
      <c r="J27" s="94" t="s">
        <v>17</v>
      </c>
      <c r="K27" s="98">
        <v>27454000</v>
      </c>
      <c r="L27" s="99"/>
      <c r="M27" s="30"/>
    </row>
    <row r="28" spans="1:13" ht="32.25" customHeight="1" thickBot="1">
      <c r="A28" s="86">
        <v>5</v>
      </c>
      <c r="B28" s="67" t="s">
        <v>224</v>
      </c>
      <c r="C28" s="59" t="s">
        <v>16</v>
      </c>
      <c r="D28" s="56">
        <v>15</v>
      </c>
      <c r="E28" s="57">
        <v>29411.764705882353</v>
      </c>
      <c r="F28" s="57">
        <f t="shared" si="0"/>
        <v>5588.2352941176468</v>
      </c>
      <c r="G28" s="57">
        <f t="shared" si="1"/>
        <v>35000</v>
      </c>
      <c r="H28" s="58">
        <f t="shared" si="2"/>
        <v>525000</v>
      </c>
      <c r="I28" s="40"/>
      <c r="J28" s="49"/>
      <c r="K28" s="100">
        <f>SUM(H104:H105,H181:H185,H247:H251)</f>
        <v>15084069</v>
      </c>
      <c r="L28" s="101">
        <f>K27-K28</f>
        <v>12369931</v>
      </c>
      <c r="M28" s="97" t="str">
        <f>IF(L28&lt;0,"SALDO EN CONTRA","SALDO A FAVOR")</f>
        <v>SALDO A FAVOR</v>
      </c>
    </row>
    <row r="29" spans="1:13" ht="33.75" customHeight="1" thickBot="1">
      <c r="A29" s="86">
        <v>6</v>
      </c>
      <c r="B29" s="67" t="s">
        <v>98</v>
      </c>
      <c r="C29" s="59" t="s">
        <v>16</v>
      </c>
      <c r="D29" s="56">
        <v>8</v>
      </c>
      <c r="E29" s="57">
        <v>12605.042016806723</v>
      </c>
      <c r="F29" s="57">
        <f t="shared" si="0"/>
        <v>2394.9579831932774</v>
      </c>
      <c r="G29" s="57">
        <f t="shared" si="1"/>
        <v>15000</v>
      </c>
      <c r="H29" s="58">
        <f t="shared" si="2"/>
        <v>120000</v>
      </c>
      <c r="I29" s="40"/>
      <c r="J29" s="94" t="s">
        <v>18</v>
      </c>
      <c r="K29" s="98">
        <v>7044800</v>
      </c>
      <c r="L29" s="102"/>
      <c r="M29" s="96"/>
    </row>
    <row r="30" spans="1:13" ht="29.25" customHeight="1" thickBot="1">
      <c r="A30" s="86">
        <v>7</v>
      </c>
      <c r="B30" s="67" t="s">
        <v>99</v>
      </c>
      <c r="C30" s="59" t="s">
        <v>16</v>
      </c>
      <c r="D30" s="56">
        <v>8</v>
      </c>
      <c r="E30" s="57">
        <v>24329.420000000002</v>
      </c>
      <c r="F30" s="57">
        <f t="shared" si="0"/>
        <v>4622.5898000000007</v>
      </c>
      <c r="G30" s="57">
        <f t="shared" si="1"/>
        <v>28952.009800000003</v>
      </c>
      <c r="H30" s="58">
        <f t="shared" si="2"/>
        <v>231616.07840000003</v>
      </c>
      <c r="I30" s="40"/>
      <c r="J30" s="49"/>
      <c r="K30" s="100">
        <f>SUM(H112:H116,H193:H197,H258:H264)</f>
        <v>5709645.2874999996</v>
      </c>
      <c r="L30" s="101">
        <f>K29-K30</f>
        <v>1335154.7125000004</v>
      </c>
      <c r="M30" s="97" t="str">
        <f t="shared" ref="M30:M36" si="3">IF(L30&lt;0,"SALDO EN CONTRA","SALDO A FAVOR")</f>
        <v>SALDO A FAVOR</v>
      </c>
    </row>
    <row r="31" spans="1:13" ht="21" thickBot="1">
      <c r="A31" s="86">
        <v>8</v>
      </c>
      <c r="B31" s="67" t="s">
        <v>225</v>
      </c>
      <c r="C31" s="59" t="s">
        <v>16</v>
      </c>
      <c r="D31" s="56">
        <v>14</v>
      </c>
      <c r="E31" s="57">
        <v>21545.93</v>
      </c>
      <c r="F31" s="57">
        <f t="shared" si="0"/>
        <v>4093.7267000000002</v>
      </c>
      <c r="G31" s="57">
        <f t="shared" si="1"/>
        <v>25639.6567</v>
      </c>
      <c r="H31" s="58">
        <f t="shared" si="2"/>
        <v>358955.19380000001</v>
      </c>
      <c r="I31" s="40"/>
      <c r="J31" s="94" t="s">
        <v>20</v>
      </c>
      <c r="K31" s="98">
        <v>38000000</v>
      </c>
      <c r="L31" s="102"/>
      <c r="M31" s="96"/>
    </row>
    <row r="32" spans="1:13" ht="27" customHeight="1" thickBot="1">
      <c r="A32" s="86">
        <v>9</v>
      </c>
      <c r="B32" s="67" t="s">
        <v>226</v>
      </c>
      <c r="C32" s="59" t="s">
        <v>16</v>
      </c>
      <c r="D32" s="56">
        <v>20</v>
      </c>
      <c r="E32" s="57">
        <v>11408.93</v>
      </c>
      <c r="F32" s="57">
        <f t="shared" si="0"/>
        <v>2167.6967</v>
      </c>
      <c r="G32" s="57">
        <f t="shared" si="1"/>
        <v>13576.626700000001</v>
      </c>
      <c r="H32" s="58">
        <f t="shared" si="2"/>
        <v>271532.53399999999</v>
      </c>
      <c r="I32" s="40"/>
      <c r="J32" s="49"/>
      <c r="K32" s="100">
        <f>SUM(H24:H100,H129:H177,H208:H243)</f>
        <v>26879744.539250001</v>
      </c>
      <c r="L32" s="101">
        <f>K31-K32</f>
        <v>11120255.460749999</v>
      </c>
      <c r="M32" s="97" t="str">
        <f t="shared" si="3"/>
        <v>SALDO A FAVOR</v>
      </c>
    </row>
    <row r="33" spans="1:13" ht="32.25" customHeight="1" thickBot="1">
      <c r="A33" s="86">
        <v>10</v>
      </c>
      <c r="B33" s="68" t="s">
        <v>19</v>
      </c>
      <c r="C33" s="59" t="s">
        <v>16</v>
      </c>
      <c r="D33" s="56">
        <v>4</v>
      </c>
      <c r="E33" s="57">
        <v>1008.4033613445379</v>
      </c>
      <c r="F33" s="57">
        <f t="shared" si="0"/>
        <v>191.59663865546219</v>
      </c>
      <c r="G33" s="57">
        <f t="shared" si="1"/>
        <v>1200</v>
      </c>
      <c r="H33" s="58">
        <f t="shared" si="2"/>
        <v>4800</v>
      </c>
      <c r="I33" s="40"/>
      <c r="J33" s="94" t="s">
        <v>154</v>
      </c>
      <c r="K33" s="98">
        <v>1170680</v>
      </c>
      <c r="L33" s="102"/>
      <c r="M33" s="96"/>
    </row>
    <row r="34" spans="1:13" ht="21" thickBot="1">
      <c r="A34" s="86">
        <v>11</v>
      </c>
      <c r="B34" s="68" t="s">
        <v>21</v>
      </c>
      <c r="C34" s="59" t="s">
        <v>16</v>
      </c>
      <c r="D34" s="56">
        <v>15</v>
      </c>
      <c r="E34" s="57">
        <v>623.72000000000014</v>
      </c>
      <c r="F34" s="57">
        <f t="shared" si="0"/>
        <v>118.50680000000003</v>
      </c>
      <c r="G34" s="57">
        <f t="shared" si="1"/>
        <v>742.22680000000014</v>
      </c>
      <c r="H34" s="58">
        <f t="shared" si="2"/>
        <v>11133.402000000002</v>
      </c>
      <c r="I34" s="40"/>
      <c r="J34" s="49"/>
      <c r="K34" s="100">
        <f>SUM(H108:H109,H189:H190,H255)</f>
        <v>839400</v>
      </c>
      <c r="L34" s="101">
        <f>K33-K34</f>
        <v>331280</v>
      </c>
      <c r="M34" s="97" t="str">
        <f t="shared" si="3"/>
        <v>SALDO A FAVOR</v>
      </c>
    </row>
    <row r="35" spans="1:13" ht="35.25" customHeight="1" thickBot="1">
      <c r="A35" s="86">
        <v>12</v>
      </c>
      <c r="B35" s="68" t="s">
        <v>22</v>
      </c>
      <c r="C35" s="59" t="s">
        <v>16</v>
      </c>
      <c r="D35" s="56">
        <v>15</v>
      </c>
      <c r="E35" s="57">
        <v>1109.18</v>
      </c>
      <c r="F35" s="57">
        <f t="shared" si="0"/>
        <v>210.74420000000001</v>
      </c>
      <c r="G35" s="57">
        <f t="shared" si="1"/>
        <v>1319.9242000000002</v>
      </c>
      <c r="H35" s="58">
        <f t="shared" si="2"/>
        <v>19798.863000000001</v>
      </c>
      <c r="I35" s="40"/>
      <c r="J35" s="94" t="s">
        <v>25</v>
      </c>
      <c r="K35" s="98">
        <v>4662000</v>
      </c>
      <c r="L35" s="102"/>
      <c r="M35" s="96"/>
    </row>
    <row r="36" spans="1:13" ht="21" thickBot="1">
      <c r="A36" s="86">
        <v>13</v>
      </c>
      <c r="B36" s="68" t="s">
        <v>23</v>
      </c>
      <c r="C36" s="59" t="s">
        <v>16</v>
      </c>
      <c r="D36" s="56">
        <v>15</v>
      </c>
      <c r="E36" s="57">
        <v>208.01000000000002</v>
      </c>
      <c r="F36" s="57">
        <f t="shared" si="0"/>
        <v>39.521900000000002</v>
      </c>
      <c r="G36" s="57">
        <f t="shared" si="1"/>
        <v>247.53190000000001</v>
      </c>
      <c r="H36" s="58">
        <f t="shared" si="2"/>
        <v>3712.9785000000002</v>
      </c>
      <c r="I36" s="40"/>
      <c r="J36" s="93"/>
      <c r="K36" s="103">
        <f>SUM(H120:H122,H201)</f>
        <v>4639393.5</v>
      </c>
      <c r="L36" s="101">
        <f>K35-K36</f>
        <v>22606.5</v>
      </c>
      <c r="M36" s="97" t="str">
        <f t="shared" si="3"/>
        <v>SALDO A FAVOR</v>
      </c>
    </row>
    <row r="37" spans="1:13" ht="18" customHeight="1" thickBot="1">
      <c r="A37" s="86">
        <v>14</v>
      </c>
      <c r="B37" s="68" t="s">
        <v>24</v>
      </c>
      <c r="C37" s="59" t="s">
        <v>16</v>
      </c>
      <c r="D37" s="56">
        <v>15</v>
      </c>
      <c r="E37" s="57">
        <v>1618.3550000000002</v>
      </c>
      <c r="F37" s="57">
        <f t="shared" si="0"/>
        <v>307.48745000000002</v>
      </c>
      <c r="G37" s="57">
        <f t="shared" si="1"/>
        <v>1925.8424500000003</v>
      </c>
      <c r="H37" s="58">
        <f t="shared" si="2"/>
        <v>28887.636750000005</v>
      </c>
      <c r="I37" s="40"/>
      <c r="J37" s="30"/>
      <c r="K37" s="95"/>
      <c r="L37" s="95"/>
      <c r="M37" s="30"/>
    </row>
    <row r="38" spans="1:13" ht="25.5" customHeight="1" thickBot="1">
      <c r="A38" s="86">
        <v>15</v>
      </c>
      <c r="B38" s="68" t="s">
        <v>26</v>
      </c>
      <c r="C38" s="59" t="s">
        <v>16</v>
      </c>
      <c r="D38" s="56">
        <v>12</v>
      </c>
      <c r="E38" s="57">
        <v>503.59500000000003</v>
      </c>
      <c r="F38" s="57">
        <f t="shared" si="0"/>
        <v>95.683050000000009</v>
      </c>
      <c r="G38" s="57">
        <f t="shared" si="1"/>
        <v>599.27805000000001</v>
      </c>
      <c r="H38" s="58">
        <f t="shared" si="2"/>
        <v>7191.3366000000005</v>
      </c>
      <c r="I38" s="40"/>
      <c r="J38" s="92" t="s">
        <v>232</v>
      </c>
      <c r="K38" s="104">
        <f>K28+K30+K32+K34+K36</f>
        <v>53152252.326750003</v>
      </c>
      <c r="L38" s="105">
        <f>K27+K29+K31+K33+K35</f>
        <v>78331480</v>
      </c>
      <c r="M38" s="50" t="s">
        <v>220</v>
      </c>
    </row>
    <row r="39" spans="1:13" ht="30.75" customHeight="1">
      <c r="A39" s="86">
        <v>16</v>
      </c>
      <c r="B39" s="68" t="s">
        <v>227</v>
      </c>
      <c r="C39" s="59" t="s">
        <v>16</v>
      </c>
      <c r="D39" s="56">
        <v>8</v>
      </c>
      <c r="E39" s="57">
        <v>1280.145</v>
      </c>
      <c r="F39" s="57">
        <f t="shared" si="0"/>
        <v>243.22755000000001</v>
      </c>
      <c r="G39" s="57">
        <f t="shared" si="1"/>
        <v>1523.37255</v>
      </c>
      <c r="H39" s="58">
        <f t="shared" si="2"/>
        <v>12186.9804</v>
      </c>
      <c r="I39" s="40"/>
      <c r="J39" s="30"/>
      <c r="K39" s="51"/>
      <c r="L39" s="51"/>
      <c r="M39" s="30"/>
    </row>
    <row r="40" spans="1:13" ht="15.75">
      <c r="A40" s="86">
        <v>17</v>
      </c>
      <c r="B40" s="68" t="s">
        <v>228</v>
      </c>
      <c r="C40" s="59" t="s">
        <v>16</v>
      </c>
      <c r="D40" s="56">
        <v>8</v>
      </c>
      <c r="E40" s="57">
        <v>1391.125</v>
      </c>
      <c r="F40" s="57">
        <f t="shared" si="0"/>
        <v>264.31375000000003</v>
      </c>
      <c r="G40" s="57">
        <f t="shared" si="1"/>
        <v>1655.43875</v>
      </c>
      <c r="H40" s="58">
        <f t="shared" si="2"/>
        <v>13243.51</v>
      </c>
      <c r="I40" s="40"/>
      <c r="J40" s="30"/>
      <c r="K40" s="30"/>
      <c r="L40" s="30"/>
      <c r="M40" s="30"/>
    </row>
    <row r="41" spans="1:13" ht="31.5" customHeight="1">
      <c r="A41" s="86">
        <v>18</v>
      </c>
      <c r="B41" s="68" t="s">
        <v>27</v>
      </c>
      <c r="C41" s="59" t="s">
        <v>16</v>
      </c>
      <c r="D41" s="56">
        <v>8</v>
      </c>
      <c r="E41" s="57">
        <v>2123.6550000000002</v>
      </c>
      <c r="F41" s="57">
        <f t="shared" si="0"/>
        <v>403.49445000000003</v>
      </c>
      <c r="G41" s="57">
        <f t="shared" si="1"/>
        <v>2527.1494500000003</v>
      </c>
      <c r="H41" s="58">
        <f t="shared" si="2"/>
        <v>20217.195600000003</v>
      </c>
      <c r="I41" s="40"/>
      <c r="J41" s="30"/>
      <c r="K41" s="30"/>
      <c r="L41" s="30"/>
      <c r="M41" s="30"/>
    </row>
    <row r="42" spans="1:13" ht="15.75">
      <c r="A42" s="86">
        <v>19</v>
      </c>
      <c r="B42" s="68" t="s">
        <v>28</v>
      </c>
      <c r="C42" s="59" t="s">
        <v>16</v>
      </c>
      <c r="D42" s="56">
        <v>6</v>
      </c>
      <c r="E42" s="57">
        <v>1804.3550000000002</v>
      </c>
      <c r="F42" s="57">
        <f t="shared" si="0"/>
        <v>342.82745000000006</v>
      </c>
      <c r="G42" s="57">
        <f t="shared" si="1"/>
        <v>2147.1824500000002</v>
      </c>
      <c r="H42" s="58">
        <f t="shared" si="2"/>
        <v>12883.094700000001</v>
      </c>
      <c r="I42" s="40"/>
      <c r="J42" s="30"/>
      <c r="K42" s="30"/>
      <c r="L42" s="30"/>
      <c r="M42" s="30"/>
    </row>
    <row r="43" spans="1:13" ht="31.5" customHeight="1">
      <c r="A43" s="86">
        <v>20</v>
      </c>
      <c r="B43" s="67" t="s">
        <v>100</v>
      </c>
      <c r="C43" s="60" t="s">
        <v>16</v>
      </c>
      <c r="D43" s="56">
        <v>20</v>
      </c>
      <c r="E43" s="57">
        <v>2144.7350000000001</v>
      </c>
      <c r="F43" s="57">
        <f t="shared" si="0"/>
        <v>407.49965000000003</v>
      </c>
      <c r="G43" s="57">
        <f t="shared" si="1"/>
        <v>2552.2346500000003</v>
      </c>
      <c r="H43" s="58">
        <f t="shared" si="2"/>
        <v>51044.693000000007</v>
      </c>
      <c r="I43" s="40"/>
      <c r="J43" s="30"/>
      <c r="K43" s="30"/>
      <c r="L43" s="30"/>
      <c r="M43" s="30"/>
    </row>
    <row r="44" spans="1:13" ht="15.75">
      <c r="A44" s="86">
        <v>21</v>
      </c>
      <c r="B44" s="67" t="s">
        <v>101</v>
      </c>
      <c r="C44" s="60" t="s">
        <v>16</v>
      </c>
      <c r="D44" s="56">
        <v>25</v>
      </c>
      <c r="E44" s="57">
        <v>983.16500000000019</v>
      </c>
      <c r="F44" s="57">
        <f t="shared" si="0"/>
        <v>186.80135000000004</v>
      </c>
      <c r="G44" s="57">
        <f t="shared" si="1"/>
        <v>1169.9663500000001</v>
      </c>
      <c r="H44" s="58">
        <f t="shared" si="2"/>
        <v>29249.158750000002</v>
      </c>
      <c r="I44" s="40"/>
      <c r="J44" s="30"/>
      <c r="K44" s="30"/>
      <c r="L44" s="30"/>
      <c r="M44" s="30"/>
    </row>
    <row r="45" spans="1:13" ht="47.25" customHeight="1">
      <c r="A45" s="86">
        <v>22</v>
      </c>
      <c r="B45" s="67" t="s">
        <v>102</v>
      </c>
      <c r="C45" s="60" t="s">
        <v>16</v>
      </c>
      <c r="D45" s="56">
        <v>20</v>
      </c>
      <c r="E45" s="57">
        <v>7468.9850000000006</v>
      </c>
      <c r="F45" s="57">
        <f t="shared" si="0"/>
        <v>1419.10715</v>
      </c>
      <c r="G45" s="57">
        <f t="shared" si="1"/>
        <v>8888.0921500000004</v>
      </c>
      <c r="H45" s="58">
        <f t="shared" si="2"/>
        <v>177761.84299999999</v>
      </c>
      <c r="I45" s="40"/>
      <c r="J45" s="30"/>
      <c r="K45" s="30"/>
      <c r="L45" s="30"/>
      <c r="M45" s="30"/>
    </row>
    <row r="46" spans="1:13" ht="15.75">
      <c r="A46" s="86">
        <v>23</v>
      </c>
      <c r="B46" s="67" t="s">
        <v>103</v>
      </c>
      <c r="C46" s="60" t="s">
        <v>16</v>
      </c>
      <c r="D46" s="56">
        <v>20</v>
      </c>
      <c r="E46" s="57">
        <v>6971.4349999999995</v>
      </c>
      <c r="F46" s="57">
        <f t="shared" si="0"/>
        <v>1324.5726499999998</v>
      </c>
      <c r="G46" s="57">
        <f t="shared" si="1"/>
        <v>8296.0076499999996</v>
      </c>
      <c r="H46" s="58">
        <f t="shared" si="2"/>
        <v>165920.15299999999</v>
      </c>
      <c r="I46" s="40"/>
      <c r="J46" s="30"/>
      <c r="K46" s="30"/>
      <c r="L46" s="30"/>
      <c r="M46" s="30"/>
    </row>
    <row r="47" spans="1:13" ht="15.75">
      <c r="A47" s="86">
        <v>24</v>
      </c>
      <c r="B47" s="67" t="s">
        <v>104</v>
      </c>
      <c r="C47" s="60" t="s">
        <v>16</v>
      </c>
      <c r="D47" s="56">
        <v>6</v>
      </c>
      <c r="E47" s="57">
        <v>50633.229999999996</v>
      </c>
      <c r="F47" s="57">
        <f t="shared" si="0"/>
        <v>9620.3136999999988</v>
      </c>
      <c r="G47" s="57">
        <f t="shared" si="1"/>
        <v>60253.543699999995</v>
      </c>
      <c r="H47" s="58">
        <f t="shared" si="2"/>
        <v>361521.2622</v>
      </c>
      <c r="I47" s="40"/>
      <c r="J47" s="30"/>
      <c r="K47" s="30"/>
      <c r="L47" s="30"/>
      <c r="M47" s="30"/>
    </row>
    <row r="48" spans="1:13" ht="31.5" customHeight="1">
      <c r="A48" s="86">
        <v>25</v>
      </c>
      <c r="B48" s="67" t="s">
        <v>105</v>
      </c>
      <c r="C48" s="60" t="s">
        <v>16</v>
      </c>
      <c r="D48" s="56">
        <v>10</v>
      </c>
      <c r="E48" s="57">
        <v>16533.230000000003</v>
      </c>
      <c r="F48" s="57">
        <f t="shared" si="0"/>
        <v>3141.3137000000006</v>
      </c>
      <c r="G48" s="57">
        <f t="shared" si="1"/>
        <v>19674.543700000002</v>
      </c>
      <c r="H48" s="58">
        <f t="shared" si="2"/>
        <v>196745.43700000003</v>
      </c>
      <c r="I48" s="40"/>
      <c r="J48" s="30"/>
      <c r="K48" s="30"/>
      <c r="L48" s="30"/>
      <c r="M48" s="30"/>
    </row>
    <row r="49" spans="1:13" ht="31.5" customHeight="1">
      <c r="A49" s="86">
        <v>26</v>
      </c>
      <c r="B49" s="67" t="s">
        <v>106</v>
      </c>
      <c r="C49" s="60" t="s">
        <v>16</v>
      </c>
      <c r="D49" s="56">
        <v>10</v>
      </c>
      <c r="E49" s="57">
        <v>47427.83</v>
      </c>
      <c r="F49" s="57">
        <f t="shared" si="0"/>
        <v>9011.2877000000008</v>
      </c>
      <c r="G49" s="57">
        <f t="shared" si="1"/>
        <v>56439.117700000003</v>
      </c>
      <c r="H49" s="58">
        <f t="shared" si="2"/>
        <v>564391.17700000003</v>
      </c>
      <c r="I49" s="40"/>
      <c r="J49" s="30"/>
      <c r="K49" s="30"/>
      <c r="L49" s="30"/>
      <c r="M49" s="30"/>
    </row>
    <row r="50" spans="1:13" ht="15.75">
      <c r="A50" s="86">
        <v>27</v>
      </c>
      <c r="B50" s="67" t="s">
        <v>107</v>
      </c>
      <c r="C50" s="60" t="s">
        <v>16</v>
      </c>
      <c r="D50" s="56">
        <v>15</v>
      </c>
      <c r="E50" s="57">
        <v>10925.33</v>
      </c>
      <c r="F50" s="57">
        <f t="shared" si="0"/>
        <v>2075.8126999999999</v>
      </c>
      <c r="G50" s="57">
        <f t="shared" si="1"/>
        <v>13001.1427</v>
      </c>
      <c r="H50" s="58">
        <f t="shared" si="2"/>
        <v>195017.14050000001</v>
      </c>
      <c r="I50" s="40"/>
      <c r="J50" s="30"/>
      <c r="K50" s="30"/>
      <c r="L50" s="30"/>
      <c r="M50" s="30"/>
    </row>
    <row r="51" spans="1:13" ht="31.5">
      <c r="A51" s="86">
        <v>28</v>
      </c>
      <c r="B51" s="67" t="s">
        <v>108</v>
      </c>
      <c r="C51" s="60" t="s">
        <v>16</v>
      </c>
      <c r="D51" s="56">
        <v>10</v>
      </c>
      <c r="E51" s="57">
        <v>15044.609999999999</v>
      </c>
      <c r="F51" s="57">
        <f t="shared" si="0"/>
        <v>2858.4758999999999</v>
      </c>
      <c r="G51" s="57">
        <f t="shared" si="1"/>
        <v>17903.085899999998</v>
      </c>
      <c r="H51" s="58">
        <f t="shared" si="2"/>
        <v>179030.859</v>
      </c>
      <c r="I51" s="40"/>
      <c r="J51" s="30"/>
      <c r="K51" s="30"/>
      <c r="L51" s="30"/>
      <c r="M51" s="30"/>
    </row>
    <row r="52" spans="1:13" ht="31.5" customHeight="1">
      <c r="A52" s="86">
        <v>29</v>
      </c>
      <c r="B52" s="67" t="s">
        <v>109</v>
      </c>
      <c r="C52" s="60" t="s">
        <v>16</v>
      </c>
      <c r="D52" s="56">
        <v>30</v>
      </c>
      <c r="E52" s="57">
        <v>3759.5250000000001</v>
      </c>
      <c r="F52" s="57">
        <f t="shared" si="0"/>
        <v>714.30975000000001</v>
      </c>
      <c r="G52" s="57">
        <f t="shared" si="1"/>
        <v>4473.83475</v>
      </c>
      <c r="H52" s="58">
        <f t="shared" si="2"/>
        <v>134215.04250000001</v>
      </c>
      <c r="I52" s="40"/>
      <c r="J52" s="30"/>
      <c r="K52" s="30"/>
      <c r="L52" s="30"/>
      <c r="M52" s="30"/>
    </row>
    <row r="53" spans="1:13" ht="15.75">
      <c r="A53" s="86">
        <v>30</v>
      </c>
      <c r="B53" s="67" t="s">
        <v>110</v>
      </c>
      <c r="C53" s="60" t="s">
        <v>16</v>
      </c>
      <c r="D53" s="56">
        <v>20</v>
      </c>
      <c r="E53" s="57">
        <v>17360.000000000004</v>
      </c>
      <c r="F53" s="57">
        <f t="shared" si="0"/>
        <v>3298.4000000000005</v>
      </c>
      <c r="G53" s="57">
        <f t="shared" si="1"/>
        <v>20658.400000000005</v>
      </c>
      <c r="H53" s="58">
        <f t="shared" si="2"/>
        <v>413168.00000000012</v>
      </c>
      <c r="I53" s="40"/>
      <c r="J53" s="30"/>
      <c r="K53" s="30"/>
      <c r="L53" s="30"/>
      <c r="M53" s="30"/>
    </row>
    <row r="54" spans="1:13" ht="15.75">
      <c r="A54" s="86">
        <v>31</v>
      </c>
      <c r="B54" s="67" t="s">
        <v>111</v>
      </c>
      <c r="C54" s="60" t="s">
        <v>16</v>
      </c>
      <c r="D54" s="56">
        <v>3</v>
      </c>
      <c r="E54" s="57">
        <v>13688.205</v>
      </c>
      <c r="F54" s="57">
        <f t="shared" si="0"/>
        <v>2600.7589499999999</v>
      </c>
      <c r="G54" s="57">
        <f t="shared" si="1"/>
        <v>16288.963949999999</v>
      </c>
      <c r="H54" s="58">
        <f t="shared" si="2"/>
        <v>48866.89185</v>
      </c>
      <c r="I54" s="40"/>
      <c r="J54" s="30"/>
      <c r="K54" s="30"/>
      <c r="L54" s="30"/>
      <c r="M54" s="30"/>
    </row>
    <row r="55" spans="1:13" ht="31.5" customHeight="1">
      <c r="A55" s="86">
        <v>32</v>
      </c>
      <c r="B55" s="67" t="s">
        <v>112</v>
      </c>
      <c r="C55" s="60" t="s">
        <v>16</v>
      </c>
      <c r="D55" s="56">
        <v>8</v>
      </c>
      <c r="E55" s="57">
        <v>36703.844999999994</v>
      </c>
      <c r="F55" s="57">
        <f t="shared" si="0"/>
        <v>6973.7305499999993</v>
      </c>
      <c r="G55" s="57">
        <f t="shared" si="1"/>
        <v>43677.575549999994</v>
      </c>
      <c r="H55" s="58">
        <f t="shared" si="2"/>
        <v>349420.60439999995</v>
      </c>
      <c r="I55" s="40"/>
      <c r="J55" s="30"/>
      <c r="K55" s="30"/>
      <c r="L55" s="30"/>
      <c r="M55" s="30"/>
    </row>
    <row r="56" spans="1:13" ht="15.75">
      <c r="A56" s="86">
        <v>33</v>
      </c>
      <c r="B56" s="67" t="s">
        <v>113</v>
      </c>
      <c r="C56" s="60" t="s">
        <v>16</v>
      </c>
      <c r="D56" s="56">
        <v>5</v>
      </c>
      <c r="E56" s="57">
        <v>15761.330000000002</v>
      </c>
      <c r="F56" s="57">
        <f t="shared" si="0"/>
        <v>2994.6527000000006</v>
      </c>
      <c r="G56" s="57">
        <f t="shared" si="1"/>
        <v>18755.9827</v>
      </c>
      <c r="H56" s="58">
        <f t="shared" si="2"/>
        <v>93779.913499999995</v>
      </c>
      <c r="I56" s="40"/>
      <c r="J56" s="30"/>
      <c r="K56" s="30"/>
      <c r="L56" s="30"/>
      <c r="M56" s="30"/>
    </row>
    <row r="57" spans="1:13" ht="15.75">
      <c r="A57" s="86">
        <v>34</v>
      </c>
      <c r="B57" s="67" t="s">
        <v>114</v>
      </c>
      <c r="C57" s="60" t="s">
        <v>16</v>
      </c>
      <c r="D57" s="56">
        <v>5</v>
      </c>
      <c r="E57" s="57">
        <v>40455</v>
      </c>
      <c r="F57" s="57">
        <f t="shared" si="0"/>
        <v>7686.45</v>
      </c>
      <c r="G57" s="57">
        <f t="shared" si="1"/>
        <v>48141.45</v>
      </c>
      <c r="H57" s="58">
        <f t="shared" si="2"/>
        <v>240707.25</v>
      </c>
      <c r="I57" s="40"/>
      <c r="J57" s="30"/>
      <c r="K57" s="30"/>
      <c r="L57" s="30"/>
      <c r="M57" s="30"/>
    </row>
    <row r="58" spans="1:13" ht="15.75">
      <c r="A58" s="86">
        <v>35</v>
      </c>
      <c r="B58" s="67" t="s">
        <v>115</v>
      </c>
      <c r="C58" s="60" t="s">
        <v>16</v>
      </c>
      <c r="D58" s="56">
        <v>4</v>
      </c>
      <c r="E58" s="57">
        <v>172268.90756302522</v>
      </c>
      <c r="F58" s="57">
        <f t="shared" si="0"/>
        <v>32731.092436974792</v>
      </c>
      <c r="G58" s="57">
        <f t="shared" si="1"/>
        <v>205000</v>
      </c>
      <c r="H58" s="58">
        <f t="shared" si="2"/>
        <v>820000</v>
      </c>
      <c r="I58" s="40"/>
      <c r="J58" s="30"/>
      <c r="K58" s="30"/>
      <c r="L58" s="30"/>
      <c r="M58" s="30"/>
    </row>
    <row r="59" spans="1:13" ht="15.75">
      <c r="A59" s="86">
        <v>36</v>
      </c>
      <c r="B59" s="67" t="s">
        <v>116</v>
      </c>
      <c r="C59" s="60" t="s">
        <v>16</v>
      </c>
      <c r="D59" s="56">
        <v>20</v>
      </c>
      <c r="E59" s="57">
        <v>4865.76</v>
      </c>
      <c r="F59" s="57">
        <f t="shared" si="0"/>
        <v>924.49440000000004</v>
      </c>
      <c r="G59" s="57">
        <f t="shared" si="1"/>
        <v>5790.2543999999998</v>
      </c>
      <c r="H59" s="58">
        <f t="shared" si="2"/>
        <v>115805.08799999999</v>
      </c>
      <c r="I59" s="40"/>
      <c r="J59" s="30"/>
      <c r="K59" s="30"/>
      <c r="L59" s="30"/>
      <c r="M59" s="30"/>
    </row>
    <row r="60" spans="1:13" ht="31.5">
      <c r="A60" s="86">
        <v>37</v>
      </c>
      <c r="B60" s="67" t="s">
        <v>117</v>
      </c>
      <c r="C60" s="60" t="s">
        <v>16</v>
      </c>
      <c r="D60" s="56">
        <v>3</v>
      </c>
      <c r="E60" s="57">
        <v>135113.5</v>
      </c>
      <c r="F60" s="57">
        <f t="shared" si="0"/>
        <v>25671.564999999999</v>
      </c>
      <c r="G60" s="57">
        <f t="shared" si="1"/>
        <v>160785.065</v>
      </c>
      <c r="H60" s="58">
        <f t="shared" si="2"/>
        <v>482355.19500000001</v>
      </c>
      <c r="I60" s="40"/>
      <c r="J60" s="30"/>
      <c r="K60" s="30"/>
      <c r="L60" s="30"/>
      <c r="M60" s="30"/>
    </row>
    <row r="61" spans="1:13" ht="15.75">
      <c r="A61" s="86">
        <v>38</v>
      </c>
      <c r="B61" s="67" t="s">
        <v>118</v>
      </c>
      <c r="C61" s="60" t="s">
        <v>16</v>
      </c>
      <c r="D61" s="56">
        <v>20</v>
      </c>
      <c r="E61" s="57">
        <v>17546</v>
      </c>
      <c r="F61" s="57">
        <f t="shared" si="0"/>
        <v>3333.7400000000002</v>
      </c>
      <c r="G61" s="57">
        <f t="shared" si="1"/>
        <v>20879.740000000002</v>
      </c>
      <c r="H61" s="58">
        <f t="shared" si="2"/>
        <v>417594.80000000005</v>
      </c>
      <c r="I61" s="40"/>
      <c r="J61" s="30"/>
      <c r="K61" s="30"/>
      <c r="L61" s="30"/>
      <c r="M61" s="30"/>
    </row>
    <row r="62" spans="1:13" ht="15.75">
      <c r="A62" s="86">
        <v>39</v>
      </c>
      <c r="B62" s="67" t="s">
        <v>119</v>
      </c>
      <c r="C62" s="60" t="s">
        <v>16</v>
      </c>
      <c r="D62" s="56">
        <v>15</v>
      </c>
      <c r="E62" s="57">
        <v>14942</v>
      </c>
      <c r="F62" s="57">
        <f t="shared" si="0"/>
        <v>2838.98</v>
      </c>
      <c r="G62" s="57">
        <f t="shared" si="1"/>
        <v>17780.98</v>
      </c>
      <c r="H62" s="58">
        <f t="shared" si="2"/>
        <v>266714.7</v>
      </c>
      <c r="I62" s="40"/>
      <c r="J62" s="30"/>
      <c r="K62" s="30"/>
      <c r="L62" s="30"/>
      <c r="M62" s="30"/>
    </row>
    <row r="63" spans="1:13" ht="31.5" customHeight="1">
      <c r="A63" s="86">
        <v>40</v>
      </c>
      <c r="B63" s="67" t="s">
        <v>120</v>
      </c>
      <c r="C63" s="60" t="s">
        <v>16</v>
      </c>
      <c r="D63" s="56">
        <v>20</v>
      </c>
      <c r="E63" s="57">
        <v>3751.0000000000005</v>
      </c>
      <c r="F63" s="57">
        <f t="shared" si="0"/>
        <v>712.69</v>
      </c>
      <c r="G63" s="57">
        <f t="shared" si="1"/>
        <v>4463.6900000000005</v>
      </c>
      <c r="H63" s="58">
        <f t="shared" si="2"/>
        <v>89273.800000000017</v>
      </c>
      <c r="I63" s="40"/>
      <c r="J63" s="30"/>
      <c r="K63" s="30"/>
      <c r="L63" s="30"/>
      <c r="M63" s="30"/>
    </row>
    <row r="64" spans="1:13" ht="31.5" customHeight="1">
      <c r="A64" s="86">
        <v>41</v>
      </c>
      <c r="B64" s="67" t="s">
        <v>121</v>
      </c>
      <c r="C64" s="60" t="s">
        <v>16</v>
      </c>
      <c r="D64" s="56">
        <v>20</v>
      </c>
      <c r="E64" s="57">
        <v>9703</v>
      </c>
      <c r="F64" s="57">
        <f t="shared" si="0"/>
        <v>1843.57</v>
      </c>
      <c r="G64" s="57">
        <f t="shared" si="1"/>
        <v>11546.57</v>
      </c>
      <c r="H64" s="58">
        <f t="shared" si="2"/>
        <v>230931.4</v>
      </c>
      <c r="I64" s="40"/>
      <c r="J64" s="30"/>
      <c r="K64" s="30"/>
      <c r="L64" s="30"/>
      <c r="M64" s="30"/>
    </row>
    <row r="65" spans="1:13" ht="15.75">
      <c r="A65" s="86">
        <v>42</v>
      </c>
      <c r="B65" s="67" t="s">
        <v>122</v>
      </c>
      <c r="C65" s="60" t="s">
        <v>16</v>
      </c>
      <c r="D65" s="56">
        <v>4</v>
      </c>
      <c r="E65" s="57">
        <v>13392</v>
      </c>
      <c r="F65" s="57">
        <f t="shared" si="0"/>
        <v>2544.48</v>
      </c>
      <c r="G65" s="57">
        <f t="shared" si="1"/>
        <v>15936.48</v>
      </c>
      <c r="H65" s="58">
        <f t="shared" si="2"/>
        <v>63745.919999999998</v>
      </c>
      <c r="I65" s="40"/>
      <c r="J65" s="30"/>
      <c r="K65" s="30"/>
      <c r="L65" s="30"/>
      <c r="M65" s="30"/>
    </row>
    <row r="66" spans="1:13" ht="15.75">
      <c r="A66" s="86">
        <v>43</v>
      </c>
      <c r="B66" s="67" t="s">
        <v>123</v>
      </c>
      <c r="C66" s="60" t="s">
        <v>16</v>
      </c>
      <c r="D66" s="56">
        <v>4</v>
      </c>
      <c r="E66" s="57">
        <v>8555.6899999999987</v>
      </c>
      <c r="F66" s="57">
        <f t="shared" si="0"/>
        <v>1625.5810999999999</v>
      </c>
      <c r="G66" s="57">
        <f t="shared" si="1"/>
        <v>10181.271099999998</v>
      </c>
      <c r="H66" s="58">
        <f t="shared" si="2"/>
        <v>40725.084399999992</v>
      </c>
      <c r="I66" s="40"/>
      <c r="J66" s="30"/>
      <c r="K66" s="30"/>
      <c r="L66" s="30"/>
      <c r="M66" s="30"/>
    </row>
    <row r="67" spans="1:13" ht="15.75">
      <c r="A67" s="86">
        <v>44</v>
      </c>
      <c r="B67" s="67" t="s">
        <v>124</v>
      </c>
      <c r="C67" s="60" t="s">
        <v>16</v>
      </c>
      <c r="D67" s="56">
        <v>4</v>
      </c>
      <c r="E67" s="57">
        <v>3649.63</v>
      </c>
      <c r="F67" s="57">
        <f t="shared" si="0"/>
        <v>693.42970000000003</v>
      </c>
      <c r="G67" s="57">
        <f t="shared" si="1"/>
        <v>4343.0596999999998</v>
      </c>
      <c r="H67" s="58">
        <f t="shared" si="2"/>
        <v>17372.238799999999</v>
      </c>
      <c r="I67" s="40"/>
      <c r="J67" s="30"/>
      <c r="K67" s="30"/>
      <c r="L67" s="30"/>
      <c r="M67" s="30"/>
    </row>
    <row r="68" spans="1:13" ht="15.75">
      <c r="A68" s="86">
        <v>45</v>
      </c>
      <c r="B68" s="67" t="s">
        <v>125</v>
      </c>
      <c r="C68" s="60" t="s">
        <v>16</v>
      </c>
      <c r="D68" s="56">
        <v>3</v>
      </c>
      <c r="E68" s="57">
        <v>8316.369999999999</v>
      </c>
      <c r="F68" s="57">
        <f t="shared" si="0"/>
        <v>1580.1102999999998</v>
      </c>
      <c r="G68" s="57">
        <f t="shared" si="1"/>
        <v>9896.4802999999993</v>
      </c>
      <c r="H68" s="58">
        <f t="shared" si="2"/>
        <v>29689.440899999998</v>
      </c>
      <c r="I68" s="40"/>
      <c r="J68" s="30"/>
      <c r="K68" s="30"/>
      <c r="L68" s="30"/>
      <c r="M68" s="30"/>
    </row>
    <row r="69" spans="1:13" ht="15.75">
      <c r="A69" s="86">
        <v>46</v>
      </c>
      <c r="B69" s="67" t="s">
        <v>126</v>
      </c>
      <c r="C69" s="60" t="s">
        <v>16</v>
      </c>
      <c r="D69" s="56">
        <v>6</v>
      </c>
      <c r="E69" s="57">
        <v>49000.770000000004</v>
      </c>
      <c r="F69" s="57">
        <f t="shared" si="0"/>
        <v>9310.1463000000003</v>
      </c>
      <c r="G69" s="57">
        <f t="shared" si="1"/>
        <v>58310.916300000004</v>
      </c>
      <c r="H69" s="58">
        <f t="shared" si="2"/>
        <v>349865.49780000001</v>
      </c>
      <c r="I69" s="40"/>
      <c r="J69" s="30"/>
      <c r="K69" s="30"/>
      <c r="L69" s="30"/>
      <c r="M69" s="30"/>
    </row>
    <row r="70" spans="1:13" ht="15.75">
      <c r="A70" s="86">
        <v>47</v>
      </c>
      <c r="B70" s="67" t="s">
        <v>127</v>
      </c>
      <c r="C70" s="60" t="s">
        <v>16</v>
      </c>
      <c r="D70" s="56">
        <v>10</v>
      </c>
      <c r="E70" s="57">
        <v>23872.170000000002</v>
      </c>
      <c r="F70" s="57">
        <f t="shared" si="0"/>
        <v>4535.7123000000001</v>
      </c>
      <c r="G70" s="57">
        <f t="shared" si="1"/>
        <v>28407.882300000001</v>
      </c>
      <c r="H70" s="58">
        <f t="shared" si="2"/>
        <v>284078.82300000003</v>
      </c>
      <c r="I70" s="40"/>
      <c r="J70" s="30"/>
      <c r="K70" s="30"/>
      <c r="L70" s="30"/>
      <c r="M70" s="30"/>
    </row>
    <row r="71" spans="1:13" ht="15.75">
      <c r="A71" s="86">
        <v>48</v>
      </c>
      <c r="B71" s="67" t="s">
        <v>128</v>
      </c>
      <c r="C71" s="60" t="s">
        <v>16</v>
      </c>
      <c r="D71" s="56">
        <v>10</v>
      </c>
      <c r="E71" s="57">
        <v>3918.8650000000002</v>
      </c>
      <c r="F71" s="57">
        <f t="shared" si="0"/>
        <v>744.58435000000009</v>
      </c>
      <c r="G71" s="57">
        <f t="shared" si="1"/>
        <v>4663.4493500000008</v>
      </c>
      <c r="H71" s="58">
        <f t="shared" si="2"/>
        <v>46634.493500000011</v>
      </c>
      <c r="I71" s="40"/>
      <c r="J71" s="30"/>
      <c r="K71" s="30"/>
      <c r="L71" s="30"/>
      <c r="M71" s="30"/>
    </row>
    <row r="72" spans="1:13" ht="15.75">
      <c r="A72" s="86">
        <v>49</v>
      </c>
      <c r="B72" s="67" t="s">
        <v>129</v>
      </c>
      <c r="C72" s="60" t="s">
        <v>16</v>
      </c>
      <c r="D72" s="56">
        <v>10</v>
      </c>
      <c r="E72" s="57">
        <v>21478.97</v>
      </c>
      <c r="F72" s="57">
        <f t="shared" si="0"/>
        <v>4081.0043000000001</v>
      </c>
      <c r="G72" s="57">
        <f t="shared" si="1"/>
        <v>25559.974300000002</v>
      </c>
      <c r="H72" s="58">
        <f t="shared" si="2"/>
        <v>255599.74300000002</v>
      </c>
      <c r="I72" s="40"/>
      <c r="J72" s="30"/>
      <c r="K72" s="30"/>
      <c r="L72" s="30"/>
      <c r="M72" s="30"/>
    </row>
    <row r="73" spans="1:13" ht="15.75">
      <c r="A73" s="86">
        <v>50</v>
      </c>
      <c r="B73" s="67" t="s">
        <v>130</v>
      </c>
      <c r="C73" s="60" t="s">
        <v>16</v>
      </c>
      <c r="D73" s="56">
        <v>10</v>
      </c>
      <c r="E73" s="57">
        <v>20880.670000000002</v>
      </c>
      <c r="F73" s="57">
        <f t="shared" si="0"/>
        <v>3967.3273000000004</v>
      </c>
      <c r="G73" s="57">
        <f t="shared" si="1"/>
        <v>24847.997300000003</v>
      </c>
      <c r="H73" s="58">
        <f t="shared" si="2"/>
        <v>248479.97300000003</v>
      </c>
      <c r="I73" s="40"/>
      <c r="J73" s="30"/>
      <c r="K73" s="30"/>
      <c r="L73" s="30"/>
      <c r="M73" s="30"/>
    </row>
    <row r="74" spans="1:13" ht="15.75">
      <c r="A74" s="86">
        <v>51</v>
      </c>
      <c r="B74" s="67" t="s">
        <v>131</v>
      </c>
      <c r="C74" s="60" t="s">
        <v>16</v>
      </c>
      <c r="D74" s="56">
        <v>15</v>
      </c>
      <c r="E74" s="57">
        <v>43697.478991596639</v>
      </c>
      <c r="F74" s="57">
        <f t="shared" si="0"/>
        <v>8302.5210084033624</v>
      </c>
      <c r="G74" s="57">
        <f t="shared" si="1"/>
        <v>52000</v>
      </c>
      <c r="H74" s="58">
        <f t="shared" si="2"/>
        <v>780000</v>
      </c>
      <c r="I74" s="40"/>
      <c r="J74" s="30"/>
      <c r="K74" s="30"/>
      <c r="L74" s="30"/>
      <c r="M74" s="30"/>
    </row>
    <row r="75" spans="1:13" ht="15.75">
      <c r="A75" s="86">
        <v>52</v>
      </c>
      <c r="B75" s="67" t="s">
        <v>132</v>
      </c>
      <c r="C75" s="60" t="s">
        <v>16</v>
      </c>
      <c r="D75" s="56">
        <v>30</v>
      </c>
      <c r="E75" s="57">
        <v>2482.9450000000006</v>
      </c>
      <c r="F75" s="57">
        <f t="shared" si="0"/>
        <v>471.7595500000001</v>
      </c>
      <c r="G75" s="57">
        <f t="shared" si="1"/>
        <v>2954.7045500000008</v>
      </c>
      <c r="H75" s="58">
        <f t="shared" si="2"/>
        <v>88641.136500000022</v>
      </c>
      <c r="I75" s="40"/>
      <c r="J75" s="30"/>
      <c r="K75" s="30"/>
      <c r="L75" s="30"/>
      <c r="M75" s="30"/>
    </row>
    <row r="76" spans="1:13" ht="15.75">
      <c r="A76" s="86">
        <v>53</v>
      </c>
      <c r="B76" s="67" t="s">
        <v>133</v>
      </c>
      <c r="C76" s="60" t="s">
        <v>16</v>
      </c>
      <c r="D76" s="56">
        <v>400</v>
      </c>
      <c r="E76" s="57">
        <v>31.000000000000004</v>
      </c>
      <c r="F76" s="57">
        <f t="shared" si="0"/>
        <v>5.8900000000000006</v>
      </c>
      <c r="G76" s="57">
        <f t="shared" si="1"/>
        <v>36.89</v>
      </c>
      <c r="H76" s="58">
        <f t="shared" si="2"/>
        <v>14756</v>
      </c>
      <c r="I76" s="40"/>
      <c r="J76" s="30"/>
      <c r="K76" s="30"/>
      <c r="L76" s="30"/>
      <c r="M76" s="30"/>
    </row>
    <row r="77" spans="1:13" ht="15.75">
      <c r="A77" s="86">
        <v>54</v>
      </c>
      <c r="B77" s="67" t="s">
        <v>134</v>
      </c>
      <c r="C77" s="60" t="s">
        <v>16</v>
      </c>
      <c r="D77" s="56">
        <v>400</v>
      </c>
      <c r="E77" s="57">
        <v>31.000000000000004</v>
      </c>
      <c r="F77" s="57">
        <f t="shared" si="0"/>
        <v>5.8900000000000006</v>
      </c>
      <c r="G77" s="57">
        <f t="shared" si="1"/>
        <v>36.89</v>
      </c>
      <c r="H77" s="58">
        <f t="shared" si="2"/>
        <v>14756</v>
      </c>
      <c r="I77" s="40"/>
      <c r="J77" s="30"/>
      <c r="K77" s="30"/>
      <c r="L77" s="30"/>
      <c r="M77" s="30"/>
    </row>
    <row r="78" spans="1:13" ht="15.75">
      <c r="A78" s="86">
        <v>55</v>
      </c>
      <c r="B78" s="67" t="s">
        <v>135</v>
      </c>
      <c r="C78" s="60" t="s">
        <v>16</v>
      </c>
      <c r="D78" s="56">
        <v>400</v>
      </c>
      <c r="E78" s="57">
        <v>31.000000000000004</v>
      </c>
      <c r="F78" s="57">
        <f t="shared" si="0"/>
        <v>5.8900000000000006</v>
      </c>
      <c r="G78" s="57">
        <f t="shared" si="1"/>
        <v>36.89</v>
      </c>
      <c r="H78" s="58">
        <f t="shared" si="2"/>
        <v>14756</v>
      </c>
      <c r="I78" s="40"/>
      <c r="J78" s="30"/>
      <c r="K78" s="30"/>
      <c r="L78" s="30"/>
      <c r="M78" s="30"/>
    </row>
    <row r="79" spans="1:13" ht="15.75">
      <c r="A79" s="86">
        <v>56</v>
      </c>
      <c r="B79" s="67" t="s">
        <v>136</v>
      </c>
      <c r="C79" s="60" t="s">
        <v>16</v>
      </c>
      <c r="D79" s="56">
        <v>400</v>
      </c>
      <c r="E79" s="57">
        <v>31.000000000000004</v>
      </c>
      <c r="F79" s="57">
        <f t="shared" si="0"/>
        <v>5.8900000000000006</v>
      </c>
      <c r="G79" s="57">
        <f t="shared" si="1"/>
        <v>36.89</v>
      </c>
      <c r="H79" s="58">
        <f t="shared" si="2"/>
        <v>14756</v>
      </c>
      <c r="I79" s="40"/>
      <c r="J79" s="30"/>
      <c r="K79" s="30"/>
      <c r="L79" s="30"/>
      <c r="M79" s="30"/>
    </row>
    <row r="80" spans="1:13" ht="15.75">
      <c r="A80" s="86">
        <v>57</v>
      </c>
      <c r="B80" s="67" t="s">
        <v>137</v>
      </c>
      <c r="C80" s="60" t="s">
        <v>16</v>
      </c>
      <c r="D80" s="56">
        <v>400</v>
      </c>
      <c r="E80" s="57">
        <v>31.000000000000004</v>
      </c>
      <c r="F80" s="57">
        <f t="shared" si="0"/>
        <v>5.8900000000000006</v>
      </c>
      <c r="G80" s="57">
        <f t="shared" si="1"/>
        <v>36.89</v>
      </c>
      <c r="H80" s="58">
        <f t="shared" si="2"/>
        <v>14756</v>
      </c>
      <c r="I80" s="40"/>
      <c r="J80" s="30"/>
      <c r="K80" s="30"/>
      <c r="L80" s="30"/>
      <c r="M80" s="30"/>
    </row>
    <row r="81" spans="1:13" ht="15.75">
      <c r="A81" s="86">
        <v>58</v>
      </c>
      <c r="B81" s="67" t="s">
        <v>138</v>
      </c>
      <c r="C81" s="60" t="s">
        <v>16</v>
      </c>
      <c r="D81" s="56">
        <v>2</v>
      </c>
      <c r="E81" s="57">
        <v>59770.170000000006</v>
      </c>
      <c r="F81" s="57">
        <f t="shared" si="0"/>
        <v>11356.332300000002</v>
      </c>
      <c r="G81" s="57">
        <f t="shared" si="1"/>
        <v>71126.502300000007</v>
      </c>
      <c r="H81" s="58">
        <f t="shared" si="2"/>
        <v>142253.00460000001</v>
      </c>
      <c r="I81" s="40"/>
      <c r="J81" s="30"/>
      <c r="K81" s="30"/>
      <c r="L81" s="30"/>
      <c r="M81" s="30"/>
    </row>
    <row r="82" spans="1:13" ht="15.75">
      <c r="A82" s="86">
        <v>59</v>
      </c>
      <c r="B82" s="67" t="s">
        <v>94</v>
      </c>
      <c r="C82" s="60" t="s">
        <v>16</v>
      </c>
      <c r="D82" s="56">
        <v>4</v>
      </c>
      <c r="E82" s="57">
        <v>6086.8500000000013</v>
      </c>
      <c r="F82" s="57">
        <f t="shared" si="0"/>
        <v>1156.5015000000003</v>
      </c>
      <c r="G82" s="57">
        <f t="shared" si="1"/>
        <v>7243.3515000000016</v>
      </c>
      <c r="H82" s="58">
        <f t="shared" si="2"/>
        <v>28973.406000000006</v>
      </c>
      <c r="I82" s="40"/>
      <c r="J82" s="30"/>
      <c r="K82" s="30"/>
      <c r="L82" s="30"/>
      <c r="M82" s="30"/>
    </row>
    <row r="83" spans="1:13" ht="15.75">
      <c r="A83" s="86">
        <v>60</v>
      </c>
      <c r="B83" s="67" t="s">
        <v>93</v>
      </c>
      <c r="C83" s="60" t="s">
        <v>16</v>
      </c>
      <c r="D83" s="56">
        <v>4</v>
      </c>
      <c r="E83" s="57">
        <v>5807.85</v>
      </c>
      <c r="F83" s="57">
        <f t="shared" si="0"/>
        <v>1103.4915000000001</v>
      </c>
      <c r="G83" s="57">
        <f t="shared" si="1"/>
        <v>6911.3415000000005</v>
      </c>
      <c r="H83" s="58">
        <f t="shared" si="2"/>
        <v>27645.366000000002</v>
      </c>
      <c r="I83" s="40"/>
      <c r="J83" s="30"/>
      <c r="K83" s="30"/>
      <c r="L83" s="30"/>
      <c r="M83" s="30"/>
    </row>
    <row r="84" spans="1:13" ht="15.75">
      <c r="A84" s="86">
        <v>61</v>
      </c>
      <c r="B84" s="67" t="s">
        <v>139</v>
      </c>
      <c r="C84" s="60" t="s">
        <v>16</v>
      </c>
      <c r="D84" s="56">
        <v>2</v>
      </c>
      <c r="E84" s="57">
        <v>52941.176470588238</v>
      </c>
      <c r="F84" s="57">
        <f t="shared" si="0"/>
        <v>10058.823529411766</v>
      </c>
      <c r="G84" s="57">
        <f t="shared" si="1"/>
        <v>63000</v>
      </c>
      <c r="H84" s="58">
        <f t="shared" si="2"/>
        <v>126000</v>
      </c>
      <c r="I84" s="40"/>
      <c r="J84" s="30"/>
      <c r="K84" s="30"/>
      <c r="L84" s="30"/>
      <c r="M84" s="30"/>
    </row>
    <row r="85" spans="1:13" ht="15.75">
      <c r="A85" s="86">
        <v>62</v>
      </c>
      <c r="B85" s="67" t="s">
        <v>140</v>
      </c>
      <c r="C85" s="60" t="s">
        <v>16</v>
      </c>
      <c r="D85" s="56">
        <v>2</v>
      </c>
      <c r="E85" s="57">
        <v>31932.773109243699</v>
      </c>
      <c r="F85" s="57">
        <f t="shared" si="0"/>
        <v>6067.226890756303</v>
      </c>
      <c r="G85" s="57">
        <f t="shared" si="1"/>
        <v>38000</v>
      </c>
      <c r="H85" s="58">
        <f t="shared" si="2"/>
        <v>76000</v>
      </c>
      <c r="I85" s="40"/>
      <c r="J85" s="30"/>
      <c r="K85" s="30"/>
      <c r="L85" s="30"/>
      <c r="M85" s="30"/>
    </row>
    <row r="86" spans="1:13" ht="15.75">
      <c r="A86" s="86">
        <v>63</v>
      </c>
      <c r="B86" s="67" t="s">
        <v>141</v>
      </c>
      <c r="C86" s="60" t="s">
        <v>16</v>
      </c>
      <c r="D86" s="56">
        <v>2</v>
      </c>
      <c r="E86" s="57">
        <v>63025.210084033613</v>
      </c>
      <c r="F86" s="57">
        <f t="shared" si="0"/>
        <v>11974.789915966387</v>
      </c>
      <c r="G86" s="57">
        <f t="shared" si="1"/>
        <v>75000</v>
      </c>
      <c r="H86" s="58">
        <f t="shared" si="2"/>
        <v>150000</v>
      </c>
      <c r="I86" s="40"/>
      <c r="J86" s="30"/>
      <c r="K86" s="30"/>
      <c r="L86" s="30"/>
      <c r="M86" s="30"/>
    </row>
    <row r="87" spans="1:13" ht="15.75">
      <c r="A87" s="86">
        <v>64</v>
      </c>
      <c r="B87" s="67" t="s">
        <v>142</v>
      </c>
      <c r="C87" s="60" t="s">
        <v>16</v>
      </c>
      <c r="D87" s="56">
        <v>2</v>
      </c>
      <c r="E87" s="57">
        <v>10261</v>
      </c>
      <c r="F87" s="57">
        <f t="shared" si="0"/>
        <v>1949.59</v>
      </c>
      <c r="G87" s="57">
        <f t="shared" si="1"/>
        <v>12210.59</v>
      </c>
      <c r="H87" s="58">
        <f t="shared" si="2"/>
        <v>24421.18</v>
      </c>
      <c r="I87" s="40"/>
      <c r="J87" s="30"/>
      <c r="K87" s="30"/>
      <c r="L87" s="30"/>
      <c r="M87" s="30"/>
    </row>
    <row r="88" spans="1:13" ht="15.75">
      <c r="A88" s="86">
        <v>65</v>
      </c>
      <c r="B88" s="67" t="s">
        <v>35</v>
      </c>
      <c r="C88" s="60" t="s">
        <v>16</v>
      </c>
      <c r="D88" s="56">
        <v>2</v>
      </c>
      <c r="E88" s="57">
        <v>20936.469999999998</v>
      </c>
      <c r="F88" s="57">
        <f t="shared" si="0"/>
        <v>3977.9292999999998</v>
      </c>
      <c r="G88" s="57">
        <f t="shared" si="1"/>
        <v>24914.399299999997</v>
      </c>
      <c r="H88" s="58">
        <f t="shared" si="2"/>
        <v>49828.798599999995</v>
      </c>
      <c r="I88" s="40"/>
      <c r="J88" s="30"/>
      <c r="K88" s="30"/>
      <c r="L88" s="30"/>
      <c r="M88" s="30"/>
    </row>
    <row r="89" spans="1:13" ht="15.75">
      <c r="A89" s="86">
        <v>66</v>
      </c>
      <c r="B89" s="67" t="s">
        <v>34</v>
      </c>
      <c r="C89" s="60" t="s">
        <v>16</v>
      </c>
      <c r="D89" s="56">
        <v>2</v>
      </c>
      <c r="E89" s="57">
        <v>23930.140000000003</v>
      </c>
      <c r="F89" s="57">
        <f t="shared" si="0"/>
        <v>4546.7266000000009</v>
      </c>
      <c r="G89" s="57">
        <f t="shared" si="1"/>
        <v>28476.866600000005</v>
      </c>
      <c r="H89" s="58">
        <f t="shared" si="2"/>
        <v>56953.73320000001</v>
      </c>
      <c r="I89" s="40"/>
      <c r="J89" s="30"/>
      <c r="K89" s="30"/>
      <c r="L89" s="30"/>
      <c r="M89" s="30"/>
    </row>
    <row r="90" spans="1:13" ht="15.75">
      <c r="A90" s="86">
        <v>67</v>
      </c>
      <c r="B90" s="67" t="s">
        <v>143</v>
      </c>
      <c r="C90" s="60" t="s">
        <v>16</v>
      </c>
      <c r="D90" s="56">
        <v>2</v>
      </c>
      <c r="E90" s="57">
        <v>19719.099999999999</v>
      </c>
      <c r="F90" s="57">
        <f t="shared" si="0"/>
        <v>3746.6289999999999</v>
      </c>
      <c r="G90" s="57">
        <f t="shared" si="1"/>
        <v>23465.728999999999</v>
      </c>
      <c r="H90" s="58">
        <f t="shared" si="2"/>
        <v>46931.457999999999</v>
      </c>
      <c r="I90" s="40"/>
      <c r="J90" s="30"/>
      <c r="K90" s="30"/>
      <c r="L90" s="30"/>
      <c r="M90" s="30"/>
    </row>
    <row r="91" spans="1:13" ht="15.75">
      <c r="A91" s="86">
        <v>68</v>
      </c>
      <c r="B91" s="67" t="s">
        <v>144</v>
      </c>
      <c r="C91" s="60" t="s">
        <v>16</v>
      </c>
      <c r="D91" s="56">
        <v>1</v>
      </c>
      <c r="E91" s="57">
        <v>195021</v>
      </c>
      <c r="F91" s="57">
        <f t="shared" si="0"/>
        <v>37053.99</v>
      </c>
      <c r="G91" s="57">
        <f t="shared" si="1"/>
        <v>232074.99</v>
      </c>
      <c r="H91" s="58">
        <f t="shared" si="2"/>
        <v>232074.99</v>
      </c>
      <c r="I91" s="40"/>
      <c r="J91" s="30"/>
      <c r="K91" s="30"/>
      <c r="L91" s="30"/>
      <c r="M91" s="30"/>
    </row>
    <row r="92" spans="1:13" ht="15.75">
      <c r="A92" s="86">
        <v>69</v>
      </c>
      <c r="B92" s="69" t="s">
        <v>145</v>
      </c>
      <c r="C92" s="60" t="s">
        <v>16</v>
      </c>
      <c r="D92" s="60">
        <v>20</v>
      </c>
      <c r="E92" s="57">
        <v>868.00000000000011</v>
      </c>
      <c r="F92" s="57">
        <f t="shared" si="0"/>
        <v>164.92000000000002</v>
      </c>
      <c r="G92" s="57">
        <f t="shared" si="1"/>
        <v>1032.92</v>
      </c>
      <c r="H92" s="58">
        <f t="shared" si="2"/>
        <v>20658.400000000001</v>
      </c>
      <c r="I92" s="40"/>
      <c r="J92" s="30"/>
      <c r="K92" s="30"/>
      <c r="L92" s="30"/>
      <c r="M92" s="30"/>
    </row>
    <row r="93" spans="1:13" ht="15.75">
      <c r="A93" s="86">
        <v>70</v>
      </c>
      <c r="B93" s="69" t="s">
        <v>30</v>
      </c>
      <c r="C93" s="60" t="s">
        <v>16</v>
      </c>
      <c r="D93" s="60">
        <v>20</v>
      </c>
      <c r="E93" s="57">
        <v>868.00000000000011</v>
      </c>
      <c r="F93" s="57">
        <f t="shared" si="0"/>
        <v>164.92000000000002</v>
      </c>
      <c r="G93" s="57">
        <f t="shared" si="1"/>
        <v>1032.92</v>
      </c>
      <c r="H93" s="58">
        <f t="shared" si="2"/>
        <v>20658.400000000001</v>
      </c>
      <c r="I93" s="40"/>
      <c r="J93" s="30"/>
      <c r="K93" s="30"/>
      <c r="L93" s="30"/>
      <c r="M93" s="30"/>
    </row>
    <row r="94" spans="1:13" ht="15.75">
      <c r="A94" s="86">
        <v>71</v>
      </c>
      <c r="B94" s="67" t="s">
        <v>146</v>
      </c>
      <c r="C94" s="60" t="s">
        <v>16</v>
      </c>
      <c r="D94" s="56">
        <v>2</v>
      </c>
      <c r="E94" s="57">
        <v>15903</v>
      </c>
      <c r="F94" s="57">
        <f t="shared" si="0"/>
        <v>3021.57</v>
      </c>
      <c r="G94" s="57">
        <f t="shared" si="1"/>
        <v>18924.57</v>
      </c>
      <c r="H94" s="58">
        <f t="shared" si="2"/>
        <v>37849.14</v>
      </c>
      <c r="I94" s="40"/>
      <c r="J94" s="30"/>
      <c r="K94" s="30"/>
      <c r="L94" s="30"/>
      <c r="M94" s="30"/>
    </row>
    <row r="95" spans="1:13" ht="15.75">
      <c r="A95" s="86">
        <v>72</v>
      </c>
      <c r="B95" s="69" t="s">
        <v>32</v>
      </c>
      <c r="C95" s="60" t="s">
        <v>16</v>
      </c>
      <c r="D95" s="60">
        <v>5</v>
      </c>
      <c r="E95" s="57">
        <v>22077.27</v>
      </c>
      <c r="F95" s="57">
        <f t="shared" si="0"/>
        <v>4194.6813000000002</v>
      </c>
      <c r="G95" s="57">
        <f t="shared" si="1"/>
        <v>26271.951300000001</v>
      </c>
      <c r="H95" s="58">
        <f t="shared" si="2"/>
        <v>131359.75650000002</v>
      </c>
      <c r="I95" s="40"/>
      <c r="J95" s="30"/>
      <c r="K95" s="30"/>
      <c r="L95" s="30"/>
      <c r="M95" s="30"/>
    </row>
    <row r="96" spans="1:13" ht="15.75">
      <c r="A96" s="86">
        <v>73</v>
      </c>
      <c r="B96" s="67" t="s">
        <v>147</v>
      </c>
      <c r="C96" s="60" t="s">
        <v>16</v>
      </c>
      <c r="D96" s="56">
        <v>2</v>
      </c>
      <c r="E96" s="57">
        <v>14299.37</v>
      </c>
      <c r="F96" s="57">
        <f t="shared" si="0"/>
        <v>2716.8803000000003</v>
      </c>
      <c r="G96" s="57">
        <f t="shared" si="1"/>
        <v>17016.2503</v>
      </c>
      <c r="H96" s="58">
        <f t="shared" si="2"/>
        <v>34032.500599999999</v>
      </c>
      <c r="I96" s="40"/>
      <c r="J96" s="30"/>
      <c r="K96" s="30"/>
      <c r="L96" s="30"/>
      <c r="M96" s="30"/>
    </row>
    <row r="97" spans="1:13" ht="15.75">
      <c r="A97" s="86">
        <v>74</v>
      </c>
      <c r="B97" s="67" t="s">
        <v>148</v>
      </c>
      <c r="C97" s="60" t="s">
        <v>16</v>
      </c>
      <c r="D97" s="56">
        <v>1</v>
      </c>
      <c r="E97" s="57">
        <v>137609</v>
      </c>
      <c r="F97" s="57">
        <f t="shared" si="0"/>
        <v>26145.71</v>
      </c>
      <c r="G97" s="57">
        <f t="shared" si="1"/>
        <v>163754.71</v>
      </c>
      <c r="H97" s="58">
        <f t="shared" si="2"/>
        <v>163754.71</v>
      </c>
      <c r="I97" s="40"/>
      <c r="J97" s="30"/>
      <c r="K97" s="30"/>
      <c r="L97" s="30"/>
      <c r="M97" s="30"/>
    </row>
    <row r="98" spans="1:13" ht="15.75">
      <c r="A98" s="86">
        <v>75</v>
      </c>
      <c r="B98" s="67" t="s">
        <v>149</v>
      </c>
      <c r="C98" s="60" t="s">
        <v>16</v>
      </c>
      <c r="D98" s="56">
        <v>1</v>
      </c>
      <c r="E98" s="57">
        <v>6282.1500000000005</v>
      </c>
      <c r="F98" s="57">
        <f t="shared" si="0"/>
        <v>1193.6085</v>
      </c>
      <c r="G98" s="57">
        <f t="shared" si="1"/>
        <v>7475.7585000000008</v>
      </c>
      <c r="H98" s="58">
        <f t="shared" si="2"/>
        <v>7475.7585000000008</v>
      </c>
      <c r="I98" s="40"/>
      <c r="J98" s="30"/>
      <c r="K98" s="30"/>
      <c r="L98" s="30"/>
      <c r="M98" s="30"/>
    </row>
    <row r="99" spans="1:13" ht="15.75">
      <c r="A99" s="86">
        <v>76</v>
      </c>
      <c r="B99" s="67" t="s">
        <v>150</v>
      </c>
      <c r="C99" s="60" t="s">
        <v>16</v>
      </c>
      <c r="D99" s="56">
        <v>1</v>
      </c>
      <c r="E99" s="57">
        <v>6880.45</v>
      </c>
      <c r="F99" s="57">
        <f t="shared" si="0"/>
        <v>1307.2855</v>
      </c>
      <c r="G99" s="57">
        <f t="shared" si="1"/>
        <v>8187.7354999999998</v>
      </c>
      <c r="H99" s="58">
        <f t="shared" si="2"/>
        <v>8187.7354999999998</v>
      </c>
      <c r="I99" s="40"/>
      <c r="J99" s="30"/>
      <c r="K99" s="30"/>
      <c r="L99" s="30"/>
      <c r="M99" s="30"/>
    </row>
    <row r="100" spans="1:13" ht="15.75">
      <c r="A100" s="86">
        <v>77</v>
      </c>
      <c r="B100" s="67" t="s">
        <v>151</v>
      </c>
      <c r="C100" s="60" t="s">
        <v>16</v>
      </c>
      <c r="D100" s="56">
        <v>2</v>
      </c>
      <c r="E100" s="57">
        <v>25079</v>
      </c>
      <c r="F100" s="57">
        <f t="shared" si="0"/>
        <v>4765.01</v>
      </c>
      <c r="G100" s="57">
        <f t="shared" si="1"/>
        <v>29844.010000000002</v>
      </c>
      <c r="H100" s="58">
        <f t="shared" si="2"/>
        <v>59688.020000000004</v>
      </c>
      <c r="I100" s="40"/>
      <c r="J100" s="30"/>
      <c r="K100" s="30"/>
      <c r="L100" s="30"/>
      <c r="M100" s="30"/>
    </row>
    <row r="101" spans="1:13" ht="5.0999999999999996" customHeight="1">
      <c r="A101" s="86"/>
      <c r="B101" s="70"/>
      <c r="C101" s="19"/>
      <c r="D101" s="19"/>
      <c r="E101" s="32"/>
      <c r="F101" s="32"/>
      <c r="G101" s="32"/>
      <c r="H101" s="33"/>
      <c r="I101" s="40"/>
      <c r="J101" s="30"/>
      <c r="K101" s="30"/>
      <c r="L101" s="30"/>
      <c r="M101" s="30"/>
    </row>
    <row r="102" spans="1:13" ht="21" customHeight="1">
      <c r="A102" s="89"/>
      <c r="B102" s="155" t="s">
        <v>152</v>
      </c>
      <c r="C102" s="156"/>
      <c r="D102" s="156"/>
      <c r="E102" s="156"/>
      <c r="F102" s="156"/>
      <c r="G102" s="156"/>
      <c r="H102" s="157"/>
      <c r="I102" s="40"/>
      <c r="J102" s="30"/>
      <c r="K102" s="30"/>
      <c r="L102" s="30"/>
      <c r="M102" s="30"/>
    </row>
    <row r="103" spans="1:13" ht="5.0999999999999996" customHeight="1">
      <c r="A103" s="86"/>
      <c r="B103" s="71"/>
      <c r="C103" s="17"/>
      <c r="D103" s="17"/>
      <c r="E103" s="17"/>
      <c r="F103" s="17"/>
      <c r="G103" s="17"/>
      <c r="H103" s="18"/>
      <c r="I103" s="40"/>
      <c r="J103" s="30"/>
      <c r="K103" s="30"/>
      <c r="L103" s="30"/>
      <c r="M103" s="30"/>
    </row>
    <row r="104" spans="1:13" ht="15.75">
      <c r="A104" s="86">
        <v>1</v>
      </c>
      <c r="B104" s="70" t="s">
        <v>153</v>
      </c>
      <c r="C104" s="19" t="s">
        <v>37</v>
      </c>
      <c r="D104" s="56">
        <v>7</v>
      </c>
      <c r="E104" s="57">
        <v>233613.44537815126</v>
      </c>
      <c r="F104" s="57">
        <f t="shared" ref="F104:F105" si="4">E104*19%</f>
        <v>44386.554621848736</v>
      </c>
      <c r="G104" s="57">
        <f t="shared" ref="G104:G105" si="5">F104+E104</f>
        <v>278000</v>
      </c>
      <c r="H104" s="58">
        <f t="shared" ref="H104:H105" si="6">G104*D104</f>
        <v>1946000</v>
      </c>
      <c r="I104" s="40"/>
      <c r="J104" s="30"/>
      <c r="K104" s="30"/>
      <c r="L104" s="30"/>
      <c r="M104" s="30"/>
    </row>
    <row r="105" spans="1:13" ht="15.75">
      <c r="A105" s="86">
        <v>2</v>
      </c>
      <c r="B105" s="70" t="s">
        <v>38</v>
      </c>
      <c r="C105" s="19" t="s">
        <v>37</v>
      </c>
      <c r="D105" s="56">
        <v>9</v>
      </c>
      <c r="E105" s="57">
        <v>215126.05042016809</v>
      </c>
      <c r="F105" s="57">
        <f t="shared" si="4"/>
        <v>40873.94957983194</v>
      </c>
      <c r="G105" s="57">
        <f t="shared" si="5"/>
        <v>256000.00000000003</v>
      </c>
      <c r="H105" s="58">
        <f t="shared" si="6"/>
        <v>2304000.0000000005</v>
      </c>
      <c r="I105" s="40"/>
      <c r="J105" s="30"/>
      <c r="K105" s="30"/>
      <c r="L105" s="30"/>
      <c r="M105" s="30"/>
    </row>
    <row r="106" spans="1:13" ht="21" customHeight="1">
      <c r="A106" s="89"/>
      <c r="B106" s="142" t="s">
        <v>154</v>
      </c>
      <c r="C106" s="143"/>
      <c r="D106" s="143"/>
      <c r="E106" s="143"/>
      <c r="F106" s="143"/>
      <c r="G106" s="143"/>
      <c r="H106" s="144"/>
      <c r="I106" s="40"/>
      <c r="J106" s="30"/>
      <c r="K106" s="30"/>
      <c r="L106" s="30"/>
      <c r="M106" s="30"/>
    </row>
    <row r="107" spans="1:13" ht="5.0999999999999996" customHeight="1">
      <c r="A107" s="86"/>
      <c r="B107" s="72"/>
      <c r="C107" s="15"/>
      <c r="D107" s="15"/>
      <c r="E107" s="15"/>
      <c r="F107" s="15"/>
      <c r="G107" s="15"/>
      <c r="H107" s="16"/>
      <c r="I107" s="40"/>
      <c r="J107" s="30"/>
      <c r="K107" s="30"/>
      <c r="L107" s="30"/>
      <c r="M107" s="30"/>
    </row>
    <row r="108" spans="1:13" ht="15.75">
      <c r="A108" s="86">
        <v>1</v>
      </c>
      <c r="B108" s="70" t="s">
        <v>39</v>
      </c>
      <c r="C108" s="19" t="s">
        <v>16</v>
      </c>
      <c r="D108" s="56">
        <v>12</v>
      </c>
      <c r="E108" s="57">
        <v>2521.0084033613448</v>
      </c>
      <c r="F108" s="57">
        <f t="shared" ref="F108:F109" si="7">E108*19%</f>
        <v>478.99159663865549</v>
      </c>
      <c r="G108" s="57">
        <f t="shared" ref="G108:G109" si="8">F108+E108</f>
        <v>3000.0000000000005</v>
      </c>
      <c r="H108" s="58">
        <f t="shared" ref="H108:H109" si="9">G108*D108</f>
        <v>36000.000000000007</v>
      </c>
      <c r="I108" s="40"/>
      <c r="J108" s="30"/>
      <c r="K108" s="30"/>
      <c r="L108" s="30"/>
      <c r="M108" s="30"/>
    </row>
    <row r="109" spans="1:13" ht="15.75">
      <c r="A109" s="86">
        <v>2</v>
      </c>
      <c r="B109" s="70" t="s">
        <v>40</v>
      </c>
      <c r="C109" s="19" t="s">
        <v>16</v>
      </c>
      <c r="D109" s="56">
        <v>12</v>
      </c>
      <c r="E109" s="57">
        <v>21176.470588235294</v>
      </c>
      <c r="F109" s="57">
        <f t="shared" si="7"/>
        <v>4023.5294117647059</v>
      </c>
      <c r="G109" s="57">
        <f t="shared" si="8"/>
        <v>25200</v>
      </c>
      <c r="H109" s="58">
        <f t="shared" si="9"/>
        <v>302400</v>
      </c>
      <c r="I109" s="40"/>
      <c r="J109" s="30"/>
      <c r="K109" s="30"/>
      <c r="L109" s="30"/>
      <c r="M109" s="30"/>
    </row>
    <row r="110" spans="1:13" ht="15.75">
      <c r="A110" s="89"/>
      <c r="B110" s="142" t="s">
        <v>229</v>
      </c>
      <c r="C110" s="143"/>
      <c r="D110" s="143"/>
      <c r="E110" s="143"/>
      <c r="F110" s="143"/>
      <c r="G110" s="143"/>
      <c r="H110" s="144"/>
      <c r="I110" s="40"/>
      <c r="J110" s="30"/>
      <c r="K110" s="30"/>
      <c r="L110" s="30"/>
      <c r="M110" s="30"/>
    </row>
    <row r="111" spans="1:13" ht="5.0999999999999996" customHeight="1">
      <c r="A111" s="86"/>
      <c r="B111" s="72"/>
      <c r="C111" s="15"/>
      <c r="D111" s="15"/>
      <c r="E111" s="15"/>
      <c r="F111" s="15"/>
      <c r="G111" s="15"/>
      <c r="H111" s="16"/>
      <c r="I111" s="40"/>
      <c r="J111" s="30"/>
      <c r="K111" s="30"/>
      <c r="L111" s="30"/>
      <c r="M111" s="30"/>
    </row>
    <row r="112" spans="1:13" ht="15.75">
      <c r="A112" s="86">
        <v>1</v>
      </c>
      <c r="B112" s="70" t="s">
        <v>95</v>
      </c>
      <c r="C112" s="19" t="s">
        <v>155</v>
      </c>
      <c r="D112" s="56">
        <v>3</v>
      </c>
      <c r="E112" s="57">
        <v>31200</v>
      </c>
      <c r="F112" s="57">
        <f t="shared" ref="F112:F116" si="10">E112*19%</f>
        <v>5928</v>
      </c>
      <c r="G112" s="57">
        <f t="shared" ref="G112:G116" si="11">F112+E112</f>
        <v>37128</v>
      </c>
      <c r="H112" s="58">
        <f t="shared" ref="H112:H116" si="12">G112*D112</f>
        <v>111384</v>
      </c>
      <c r="I112" s="40"/>
      <c r="J112" s="30"/>
      <c r="K112" s="30"/>
      <c r="L112" s="30"/>
      <c r="M112" s="30"/>
    </row>
    <row r="113" spans="1:13" ht="15.75">
      <c r="A113" s="86">
        <v>2</v>
      </c>
      <c r="B113" s="70" t="s">
        <v>86</v>
      </c>
      <c r="C113" s="19" t="s">
        <v>155</v>
      </c>
      <c r="D113" s="56">
        <v>6</v>
      </c>
      <c r="E113" s="57">
        <v>39862.5</v>
      </c>
      <c r="F113" s="57">
        <f t="shared" si="10"/>
        <v>7573.875</v>
      </c>
      <c r="G113" s="57">
        <f t="shared" si="11"/>
        <v>47436.375</v>
      </c>
      <c r="H113" s="58">
        <f t="shared" si="12"/>
        <v>284618.25</v>
      </c>
      <c r="I113" s="40"/>
      <c r="J113" s="30"/>
      <c r="K113" s="30"/>
      <c r="L113" s="30"/>
      <c r="M113" s="30"/>
    </row>
    <row r="114" spans="1:13" ht="15.75">
      <c r="A114" s="86">
        <v>3</v>
      </c>
      <c r="B114" s="70" t="s">
        <v>88</v>
      </c>
      <c r="C114" s="19" t="s">
        <v>37</v>
      </c>
      <c r="D114" s="56">
        <v>6</v>
      </c>
      <c r="E114" s="57">
        <v>53887.5</v>
      </c>
      <c r="F114" s="57">
        <f t="shared" si="10"/>
        <v>10238.625</v>
      </c>
      <c r="G114" s="57">
        <f t="shared" si="11"/>
        <v>64126.125</v>
      </c>
      <c r="H114" s="58">
        <f t="shared" si="12"/>
        <v>384756.75</v>
      </c>
      <c r="I114" s="40"/>
      <c r="J114" s="30"/>
      <c r="K114" s="30"/>
      <c r="L114" s="30"/>
      <c r="M114" s="30"/>
    </row>
    <row r="115" spans="1:13" ht="15.75">
      <c r="A115" s="86">
        <v>4</v>
      </c>
      <c r="B115" s="70" t="s">
        <v>156</v>
      </c>
      <c r="C115" s="19" t="s">
        <v>37</v>
      </c>
      <c r="D115" s="56">
        <v>1</v>
      </c>
      <c r="E115" s="57">
        <v>337875</v>
      </c>
      <c r="F115" s="57">
        <f t="shared" si="10"/>
        <v>64196.25</v>
      </c>
      <c r="G115" s="57">
        <f t="shared" si="11"/>
        <v>402071.25</v>
      </c>
      <c r="H115" s="58">
        <f t="shared" si="12"/>
        <v>402071.25</v>
      </c>
      <c r="I115" s="40"/>
      <c r="J115" s="30"/>
      <c r="K115" s="30"/>
      <c r="L115" s="30"/>
      <c r="M115" s="30"/>
    </row>
    <row r="116" spans="1:13" ht="15.75">
      <c r="A116" s="86">
        <v>5</v>
      </c>
      <c r="B116" s="70" t="s">
        <v>157</v>
      </c>
      <c r="C116" s="19" t="s">
        <v>37</v>
      </c>
      <c r="D116" s="56">
        <v>3</v>
      </c>
      <c r="E116" s="57">
        <v>123712.5</v>
      </c>
      <c r="F116" s="57">
        <f t="shared" si="10"/>
        <v>23505.375</v>
      </c>
      <c r="G116" s="57">
        <f t="shared" si="11"/>
        <v>147217.875</v>
      </c>
      <c r="H116" s="58">
        <f t="shared" si="12"/>
        <v>441653.625</v>
      </c>
      <c r="I116" s="40"/>
      <c r="J116" s="30"/>
      <c r="K116" s="30"/>
      <c r="L116" s="30"/>
      <c r="M116" s="30"/>
    </row>
    <row r="117" spans="1:13" ht="5.0999999999999996" customHeight="1">
      <c r="A117" s="86"/>
      <c r="B117" s="70"/>
      <c r="C117" s="19"/>
      <c r="D117" s="19"/>
      <c r="E117" s="31"/>
      <c r="F117" s="32"/>
      <c r="G117" s="32"/>
      <c r="H117" s="33"/>
      <c r="I117" s="40"/>
      <c r="J117" s="30"/>
      <c r="K117" s="30"/>
      <c r="L117" s="30"/>
      <c r="M117" s="30"/>
    </row>
    <row r="118" spans="1:13" ht="21" customHeight="1">
      <c r="A118" s="89"/>
      <c r="B118" s="155" t="s">
        <v>41</v>
      </c>
      <c r="C118" s="156"/>
      <c r="D118" s="156"/>
      <c r="E118" s="156"/>
      <c r="F118" s="156"/>
      <c r="G118" s="156"/>
      <c r="H118" s="157"/>
      <c r="I118" s="40"/>
      <c r="J118" s="30"/>
      <c r="K118" s="30"/>
      <c r="L118" s="30"/>
      <c r="M118" s="30"/>
    </row>
    <row r="119" spans="1:13" ht="5.0999999999999996" customHeight="1">
      <c r="A119" s="86"/>
      <c r="B119" s="72"/>
      <c r="C119" s="15"/>
      <c r="D119" s="15"/>
      <c r="E119" s="15"/>
      <c r="F119" s="15"/>
      <c r="G119" s="15"/>
      <c r="H119" s="16"/>
      <c r="I119" s="40"/>
      <c r="J119" s="30"/>
      <c r="K119" s="30"/>
      <c r="L119" s="30"/>
      <c r="M119" s="30"/>
    </row>
    <row r="120" spans="1:13" ht="25.5" customHeight="1">
      <c r="A120" s="86">
        <v>1</v>
      </c>
      <c r="B120" s="70" t="s">
        <v>42</v>
      </c>
      <c r="C120" s="19" t="s">
        <v>158</v>
      </c>
      <c r="D120" s="59">
        <v>15</v>
      </c>
      <c r="E120" s="57">
        <v>117450</v>
      </c>
      <c r="F120" s="57">
        <f t="shared" ref="F120:F122" si="13">E120*19%</f>
        <v>22315.5</v>
      </c>
      <c r="G120" s="57">
        <f t="shared" ref="G120:G122" si="14">F120+E120</f>
        <v>139765.5</v>
      </c>
      <c r="H120" s="58">
        <f t="shared" ref="H120:H122" si="15">G120*D120</f>
        <v>2096482.5</v>
      </c>
      <c r="I120" s="40"/>
      <c r="J120" s="30"/>
      <c r="K120" s="30"/>
      <c r="L120" s="30"/>
      <c r="M120" s="30"/>
    </row>
    <row r="121" spans="1:13" ht="25.5" customHeight="1">
      <c r="A121" s="86">
        <v>2</v>
      </c>
      <c r="B121" s="70" t="s">
        <v>43</v>
      </c>
      <c r="C121" s="19" t="s">
        <v>159</v>
      </c>
      <c r="D121" s="59">
        <v>15</v>
      </c>
      <c r="E121" s="57">
        <v>70950</v>
      </c>
      <c r="F121" s="57">
        <f t="shared" si="13"/>
        <v>13480.5</v>
      </c>
      <c r="G121" s="57">
        <f t="shared" si="14"/>
        <v>84430.5</v>
      </c>
      <c r="H121" s="58">
        <f t="shared" si="15"/>
        <v>1266457.5</v>
      </c>
      <c r="I121" s="40"/>
      <c r="J121" s="30"/>
      <c r="K121" s="30"/>
      <c r="L121" s="30"/>
      <c r="M121" s="30"/>
    </row>
    <row r="122" spans="1:13" ht="15.75">
      <c r="A122" s="86">
        <v>3</v>
      </c>
      <c r="B122" s="70" t="s">
        <v>44</v>
      </c>
      <c r="C122" s="19" t="s">
        <v>16</v>
      </c>
      <c r="D122" s="59">
        <v>20</v>
      </c>
      <c r="E122" s="57">
        <v>19000</v>
      </c>
      <c r="F122" s="57">
        <f t="shared" si="13"/>
        <v>3610</v>
      </c>
      <c r="G122" s="57">
        <f t="shared" si="14"/>
        <v>22610</v>
      </c>
      <c r="H122" s="58">
        <f t="shared" si="15"/>
        <v>452200</v>
      </c>
      <c r="I122" s="40"/>
      <c r="J122" s="30"/>
      <c r="K122" s="30"/>
      <c r="L122" s="30"/>
      <c r="M122" s="30"/>
    </row>
    <row r="123" spans="1:13" ht="5.0999999999999996" customHeight="1">
      <c r="A123" s="86"/>
      <c r="B123" s="73"/>
      <c r="C123" s="20"/>
      <c r="D123" s="20"/>
      <c r="E123" s="20"/>
      <c r="F123" s="20"/>
      <c r="G123" s="20"/>
      <c r="H123" s="21"/>
      <c r="I123" s="40"/>
      <c r="J123" s="30"/>
      <c r="K123" s="30"/>
      <c r="L123" s="30"/>
      <c r="M123" s="30"/>
    </row>
    <row r="124" spans="1:13" ht="15" customHeight="1">
      <c r="A124" s="106"/>
      <c r="B124" s="158" t="s">
        <v>45</v>
      </c>
      <c r="C124" s="159"/>
      <c r="D124" s="159"/>
      <c r="E124" s="159"/>
      <c r="F124" s="159"/>
      <c r="G124" s="159"/>
      <c r="H124" s="160"/>
      <c r="I124" s="40"/>
      <c r="J124" s="30"/>
      <c r="K124" s="30"/>
      <c r="L124" s="30"/>
      <c r="M124" s="30"/>
    </row>
    <row r="125" spans="1:13" ht="15" customHeight="1">
      <c r="A125" s="107"/>
      <c r="B125" s="161"/>
      <c r="C125" s="162"/>
      <c r="D125" s="162"/>
      <c r="E125" s="162"/>
      <c r="F125" s="162"/>
      <c r="G125" s="162"/>
      <c r="H125" s="163"/>
      <c r="I125" s="40"/>
      <c r="J125" s="30"/>
      <c r="K125" s="30"/>
      <c r="L125" s="30"/>
      <c r="M125" s="30"/>
    </row>
    <row r="126" spans="1:13" ht="5.0999999999999996" customHeight="1">
      <c r="A126" s="86"/>
      <c r="B126" s="72"/>
      <c r="C126" s="15"/>
      <c r="D126" s="15"/>
      <c r="E126" s="15"/>
      <c r="F126" s="15"/>
      <c r="G126" s="15"/>
      <c r="H126" s="16"/>
      <c r="I126" s="40"/>
      <c r="J126" s="30"/>
      <c r="K126" s="30"/>
      <c r="L126" s="30"/>
      <c r="M126" s="30"/>
    </row>
    <row r="127" spans="1:13" ht="21" customHeight="1">
      <c r="A127" s="89"/>
      <c r="B127" s="155" t="s">
        <v>15</v>
      </c>
      <c r="C127" s="156"/>
      <c r="D127" s="156"/>
      <c r="E127" s="156"/>
      <c r="F127" s="156"/>
      <c r="G127" s="156"/>
      <c r="H127" s="157"/>
      <c r="I127" s="40"/>
      <c r="J127" s="30"/>
      <c r="K127" s="30"/>
      <c r="L127" s="30"/>
      <c r="M127" s="30"/>
    </row>
    <row r="128" spans="1:13" ht="5.0999999999999996" customHeight="1">
      <c r="A128" s="86"/>
      <c r="B128" s="72"/>
      <c r="C128" s="15"/>
      <c r="D128" s="15"/>
      <c r="E128" s="15"/>
      <c r="F128" s="15"/>
      <c r="G128" s="15"/>
      <c r="H128" s="16"/>
      <c r="I128" s="40"/>
      <c r="J128" s="30"/>
      <c r="K128" s="30"/>
      <c r="L128" s="30"/>
      <c r="M128" s="30"/>
    </row>
    <row r="129" spans="1:13" ht="15.75">
      <c r="A129" s="86">
        <v>1</v>
      </c>
      <c r="B129" s="74" t="s">
        <v>68</v>
      </c>
      <c r="C129" s="2" t="s">
        <v>16</v>
      </c>
      <c r="D129" s="61">
        <v>30</v>
      </c>
      <c r="E129" s="57">
        <v>7811.9999999999991</v>
      </c>
      <c r="F129" s="57">
        <f t="shared" ref="F129:F177" si="16">E129*19%</f>
        <v>1484.2799999999997</v>
      </c>
      <c r="G129" s="57">
        <f t="shared" ref="G129:G177" si="17">F129+E129</f>
        <v>9296.2799999999988</v>
      </c>
      <c r="H129" s="33">
        <f>G129*D129</f>
        <v>278888.39999999997</v>
      </c>
      <c r="I129" s="40"/>
      <c r="J129" s="30"/>
      <c r="K129" s="30"/>
      <c r="L129" s="30"/>
      <c r="M129" s="30"/>
    </row>
    <row r="130" spans="1:13" ht="15.75">
      <c r="A130" s="86">
        <v>2</v>
      </c>
      <c r="B130" s="74" t="s">
        <v>69</v>
      </c>
      <c r="C130" s="2" t="s">
        <v>16</v>
      </c>
      <c r="D130" s="61">
        <v>30</v>
      </c>
      <c r="E130" s="57">
        <v>1386</v>
      </c>
      <c r="F130" s="57">
        <f t="shared" si="16"/>
        <v>263.33999999999997</v>
      </c>
      <c r="G130" s="57">
        <f t="shared" si="17"/>
        <v>1649.34</v>
      </c>
      <c r="H130" s="33">
        <f t="shared" ref="H130:H177" si="18">G130*D130</f>
        <v>49480.2</v>
      </c>
      <c r="I130" s="40"/>
      <c r="J130" s="30"/>
      <c r="K130" s="30"/>
      <c r="L130" s="30"/>
      <c r="M130" s="30"/>
    </row>
    <row r="131" spans="1:13" ht="15.75">
      <c r="A131" s="86">
        <v>3</v>
      </c>
      <c r="B131" s="74" t="s">
        <v>70</v>
      </c>
      <c r="C131" s="2" t="s">
        <v>16</v>
      </c>
      <c r="D131" s="61">
        <v>10</v>
      </c>
      <c r="E131" s="57">
        <v>10283.040000000003</v>
      </c>
      <c r="F131" s="57">
        <f t="shared" si="16"/>
        <v>1953.7776000000006</v>
      </c>
      <c r="G131" s="57">
        <f t="shared" si="17"/>
        <v>12236.817600000004</v>
      </c>
      <c r="H131" s="33">
        <f t="shared" si="18"/>
        <v>122368.17600000004</v>
      </c>
      <c r="I131" s="40"/>
      <c r="J131" s="30"/>
      <c r="K131" s="30"/>
      <c r="L131" s="30"/>
      <c r="M131" s="30"/>
    </row>
    <row r="132" spans="1:13" ht="15.75">
      <c r="A132" s="86">
        <v>4</v>
      </c>
      <c r="B132" s="74" t="s">
        <v>71</v>
      </c>
      <c r="C132" s="2" t="s">
        <v>16</v>
      </c>
      <c r="D132" s="61">
        <v>30</v>
      </c>
      <c r="E132" s="57">
        <v>8059.6800000000012</v>
      </c>
      <c r="F132" s="57">
        <f t="shared" si="16"/>
        <v>1531.3392000000003</v>
      </c>
      <c r="G132" s="57">
        <f t="shared" si="17"/>
        <v>9591.0192000000025</v>
      </c>
      <c r="H132" s="33">
        <f t="shared" si="18"/>
        <v>287730.57600000006</v>
      </c>
      <c r="I132" s="40"/>
      <c r="J132" s="30"/>
      <c r="K132" s="30"/>
      <c r="L132" s="30"/>
      <c r="M132" s="30"/>
    </row>
    <row r="133" spans="1:13" ht="15.75">
      <c r="A133" s="86">
        <v>5</v>
      </c>
      <c r="B133" s="74" t="s">
        <v>72</v>
      </c>
      <c r="C133" s="2" t="s">
        <v>16</v>
      </c>
      <c r="D133" s="61">
        <v>30</v>
      </c>
      <c r="E133" s="57">
        <v>4585.68</v>
      </c>
      <c r="F133" s="57">
        <f t="shared" si="16"/>
        <v>871.27920000000006</v>
      </c>
      <c r="G133" s="57">
        <f t="shared" si="17"/>
        <v>5456.9592000000002</v>
      </c>
      <c r="H133" s="33">
        <f t="shared" si="18"/>
        <v>163708.77600000001</v>
      </c>
      <c r="I133" s="40"/>
      <c r="J133" s="30"/>
      <c r="K133" s="30"/>
      <c r="L133" s="30"/>
      <c r="M133" s="30"/>
    </row>
    <row r="134" spans="1:13" ht="15.75">
      <c r="A134" s="86">
        <v>6</v>
      </c>
      <c r="B134" s="74" t="s">
        <v>73</v>
      </c>
      <c r="C134" s="2" t="s">
        <v>16</v>
      </c>
      <c r="D134" s="61">
        <v>20</v>
      </c>
      <c r="E134" s="57">
        <v>1389.6</v>
      </c>
      <c r="F134" s="57">
        <f t="shared" si="16"/>
        <v>264.024</v>
      </c>
      <c r="G134" s="57">
        <f t="shared" si="17"/>
        <v>1653.6239999999998</v>
      </c>
      <c r="H134" s="33">
        <f t="shared" si="18"/>
        <v>33072.479999999996</v>
      </c>
      <c r="I134" s="40"/>
      <c r="J134" s="30"/>
      <c r="K134" s="30"/>
      <c r="L134" s="30"/>
      <c r="M134" s="30"/>
    </row>
    <row r="135" spans="1:13" ht="21" customHeight="1">
      <c r="A135" s="86">
        <v>7</v>
      </c>
      <c r="B135" s="74" t="s">
        <v>74</v>
      </c>
      <c r="C135" s="2" t="s">
        <v>160</v>
      </c>
      <c r="D135" s="61">
        <v>3</v>
      </c>
      <c r="E135" s="57">
        <v>14521.319999999998</v>
      </c>
      <c r="F135" s="57">
        <f t="shared" si="16"/>
        <v>2759.0507999999995</v>
      </c>
      <c r="G135" s="57">
        <f t="shared" si="17"/>
        <v>17280.370799999997</v>
      </c>
      <c r="H135" s="33">
        <f t="shared" si="18"/>
        <v>51841.112399999991</v>
      </c>
      <c r="I135" s="40"/>
      <c r="J135" s="30"/>
      <c r="K135" s="30"/>
      <c r="L135" s="30"/>
      <c r="M135" s="30"/>
    </row>
    <row r="136" spans="1:13" ht="31.5" customHeight="1">
      <c r="A136" s="86">
        <v>8</v>
      </c>
      <c r="B136" s="74" t="s">
        <v>161</v>
      </c>
      <c r="C136" s="2" t="s">
        <v>16</v>
      </c>
      <c r="D136" s="61">
        <v>12</v>
      </c>
      <c r="E136" s="57">
        <v>17810.280000000002</v>
      </c>
      <c r="F136" s="57">
        <f t="shared" si="16"/>
        <v>3383.9532000000004</v>
      </c>
      <c r="G136" s="57">
        <f t="shared" si="17"/>
        <v>21194.233200000002</v>
      </c>
      <c r="H136" s="33">
        <f t="shared" si="18"/>
        <v>254330.79840000003</v>
      </c>
      <c r="I136" s="40"/>
      <c r="J136" s="30"/>
      <c r="K136" s="30"/>
      <c r="L136" s="30"/>
      <c r="M136" s="30"/>
    </row>
    <row r="137" spans="1:13" ht="15.75">
      <c r="A137" s="86">
        <v>9</v>
      </c>
      <c r="B137" s="75" t="s">
        <v>75</v>
      </c>
      <c r="C137" s="2" t="s">
        <v>16</v>
      </c>
      <c r="D137" s="61">
        <v>6</v>
      </c>
      <c r="E137" s="57">
        <v>19300.68</v>
      </c>
      <c r="F137" s="57">
        <f t="shared" si="16"/>
        <v>3667.1292000000003</v>
      </c>
      <c r="G137" s="57">
        <f t="shared" si="17"/>
        <v>22967.8092</v>
      </c>
      <c r="H137" s="33">
        <f t="shared" si="18"/>
        <v>137806.85519999999</v>
      </c>
      <c r="I137" s="40"/>
      <c r="J137" s="30"/>
      <c r="K137" s="30"/>
      <c r="L137" s="30"/>
      <c r="M137" s="30"/>
    </row>
    <row r="138" spans="1:13" ht="15.75">
      <c r="A138" s="86">
        <v>10</v>
      </c>
      <c r="B138" s="76" t="s">
        <v>52</v>
      </c>
      <c r="C138" s="2" t="s">
        <v>16</v>
      </c>
      <c r="D138" s="61">
        <v>3</v>
      </c>
      <c r="E138" s="57">
        <v>4464</v>
      </c>
      <c r="F138" s="57">
        <f t="shared" si="16"/>
        <v>848.16</v>
      </c>
      <c r="G138" s="57">
        <f t="shared" si="17"/>
        <v>5312.16</v>
      </c>
      <c r="H138" s="33">
        <f t="shared" si="18"/>
        <v>15936.48</v>
      </c>
      <c r="I138" s="40"/>
      <c r="J138" s="30"/>
      <c r="K138" s="30"/>
      <c r="L138" s="30"/>
      <c r="M138" s="30"/>
    </row>
    <row r="139" spans="1:13" ht="15.75">
      <c r="A139" s="86">
        <v>11</v>
      </c>
      <c r="B139" s="77" t="s">
        <v>48</v>
      </c>
      <c r="C139" s="2" t="s">
        <v>16</v>
      </c>
      <c r="D139" s="61">
        <v>20</v>
      </c>
      <c r="E139" s="57">
        <v>7257.6</v>
      </c>
      <c r="F139" s="57">
        <f t="shared" si="16"/>
        <v>1378.9440000000002</v>
      </c>
      <c r="G139" s="57">
        <f t="shared" si="17"/>
        <v>8636.5439999999999</v>
      </c>
      <c r="H139" s="33">
        <f t="shared" si="18"/>
        <v>172730.88</v>
      </c>
      <c r="I139" s="40"/>
      <c r="J139" s="30"/>
      <c r="K139" s="30"/>
      <c r="L139" s="30"/>
      <c r="M139" s="30"/>
    </row>
    <row r="140" spans="1:13" ht="15.75">
      <c r="A140" s="86">
        <v>12</v>
      </c>
      <c r="B140" s="77" t="s">
        <v>49</v>
      </c>
      <c r="C140" s="2" t="s">
        <v>16</v>
      </c>
      <c r="D140" s="61">
        <v>12</v>
      </c>
      <c r="E140" s="57">
        <v>5761.8</v>
      </c>
      <c r="F140" s="57">
        <f t="shared" si="16"/>
        <v>1094.742</v>
      </c>
      <c r="G140" s="57">
        <f t="shared" si="17"/>
        <v>6856.5420000000004</v>
      </c>
      <c r="H140" s="33">
        <f t="shared" si="18"/>
        <v>82278.504000000001</v>
      </c>
      <c r="I140" s="40"/>
      <c r="J140" s="30"/>
      <c r="K140" s="30"/>
      <c r="L140" s="30"/>
      <c r="M140" s="30"/>
    </row>
    <row r="141" spans="1:13" ht="21.95" customHeight="1">
      <c r="A141" s="86">
        <v>13</v>
      </c>
      <c r="B141" s="77" t="s">
        <v>50</v>
      </c>
      <c r="C141" s="2" t="s">
        <v>16</v>
      </c>
      <c r="D141" s="61">
        <v>12</v>
      </c>
      <c r="E141" s="57">
        <v>4339.08</v>
      </c>
      <c r="F141" s="57">
        <f t="shared" si="16"/>
        <v>824.42520000000002</v>
      </c>
      <c r="G141" s="57">
        <f t="shared" si="17"/>
        <v>5163.5051999999996</v>
      </c>
      <c r="H141" s="33">
        <f t="shared" si="18"/>
        <v>61962.062399999995</v>
      </c>
      <c r="I141" s="40"/>
      <c r="J141" s="30"/>
      <c r="K141" s="30"/>
      <c r="L141" s="30"/>
      <c r="M141" s="30"/>
    </row>
    <row r="142" spans="1:13" ht="21" customHeight="1">
      <c r="A142" s="86">
        <v>14</v>
      </c>
      <c r="B142" s="77" t="s">
        <v>51</v>
      </c>
      <c r="C142" s="2" t="s">
        <v>16</v>
      </c>
      <c r="D142" s="61">
        <v>20</v>
      </c>
      <c r="E142" s="57">
        <v>8718.84</v>
      </c>
      <c r="F142" s="57">
        <f t="shared" si="16"/>
        <v>1656.5796</v>
      </c>
      <c r="G142" s="57">
        <f t="shared" si="17"/>
        <v>10375.419600000001</v>
      </c>
      <c r="H142" s="33">
        <f t="shared" si="18"/>
        <v>207508.39200000002</v>
      </c>
      <c r="I142" s="40"/>
      <c r="J142" s="30"/>
      <c r="K142" s="30"/>
      <c r="L142" s="30"/>
      <c r="M142" s="30"/>
    </row>
    <row r="143" spans="1:13" ht="21.95" customHeight="1">
      <c r="A143" s="86">
        <v>15</v>
      </c>
      <c r="B143" s="77" t="s">
        <v>46</v>
      </c>
      <c r="C143" s="2" t="s">
        <v>16</v>
      </c>
      <c r="D143" s="61">
        <v>30</v>
      </c>
      <c r="E143" s="57">
        <v>4545.7200000000012</v>
      </c>
      <c r="F143" s="57">
        <f t="shared" si="16"/>
        <v>863.68680000000018</v>
      </c>
      <c r="G143" s="57">
        <f t="shared" si="17"/>
        <v>5409.4068000000016</v>
      </c>
      <c r="H143" s="33">
        <f t="shared" si="18"/>
        <v>162282.20400000006</v>
      </c>
      <c r="I143" s="40"/>
      <c r="J143" s="30"/>
      <c r="K143" s="30"/>
      <c r="L143" s="30"/>
      <c r="M143" s="30"/>
    </row>
    <row r="144" spans="1:13" ht="21" customHeight="1">
      <c r="A144" s="86">
        <v>16</v>
      </c>
      <c r="B144" s="77" t="s">
        <v>47</v>
      </c>
      <c r="C144" s="2" t="s">
        <v>16</v>
      </c>
      <c r="D144" s="61">
        <v>20</v>
      </c>
      <c r="E144" s="57">
        <v>7377.48</v>
      </c>
      <c r="F144" s="57">
        <f t="shared" si="16"/>
        <v>1401.7212</v>
      </c>
      <c r="G144" s="57">
        <f t="shared" si="17"/>
        <v>8779.2011999999995</v>
      </c>
      <c r="H144" s="33">
        <f t="shared" si="18"/>
        <v>175584.02399999998</v>
      </c>
      <c r="I144" s="40"/>
      <c r="J144" s="30"/>
      <c r="K144" s="30"/>
      <c r="L144" s="30"/>
      <c r="M144" s="30"/>
    </row>
    <row r="145" spans="1:13" ht="31.5" customHeight="1">
      <c r="A145" s="86">
        <v>17</v>
      </c>
      <c r="B145" s="76" t="s">
        <v>76</v>
      </c>
      <c r="C145" s="2" t="s">
        <v>16</v>
      </c>
      <c r="D145" s="61">
        <v>8</v>
      </c>
      <c r="E145" s="57">
        <v>26938.799999999999</v>
      </c>
      <c r="F145" s="57">
        <f t="shared" si="16"/>
        <v>5118.3720000000003</v>
      </c>
      <c r="G145" s="57">
        <f t="shared" si="17"/>
        <v>32057.171999999999</v>
      </c>
      <c r="H145" s="33">
        <f t="shared" si="18"/>
        <v>256457.37599999999</v>
      </c>
      <c r="I145" s="40"/>
      <c r="J145" s="30"/>
      <c r="K145" s="30"/>
      <c r="L145" s="30"/>
      <c r="M145" s="30"/>
    </row>
    <row r="146" spans="1:13" ht="15.75">
      <c r="A146" s="86">
        <v>18</v>
      </c>
      <c r="B146" s="77" t="s">
        <v>53</v>
      </c>
      <c r="C146" s="2" t="s">
        <v>16</v>
      </c>
      <c r="D146" s="61">
        <v>399</v>
      </c>
      <c r="E146" s="57">
        <v>36.000000000000007</v>
      </c>
      <c r="F146" s="57">
        <f t="shared" si="16"/>
        <v>6.8400000000000016</v>
      </c>
      <c r="G146" s="57">
        <f t="shared" si="17"/>
        <v>42.840000000000011</v>
      </c>
      <c r="H146" s="33">
        <f t="shared" si="18"/>
        <v>17093.160000000003</v>
      </c>
      <c r="I146" s="40"/>
      <c r="J146" s="30"/>
      <c r="K146" s="30"/>
      <c r="L146" s="30"/>
      <c r="M146" s="30"/>
    </row>
    <row r="147" spans="1:13" ht="37.5" customHeight="1">
      <c r="A147" s="86">
        <v>19</v>
      </c>
      <c r="B147" s="75" t="s">
        <v>218</v>
      </c>
      <c r="C147" s="2" t="s">
        <v>16</v>
      </c>
      <c r="D147" s="61">
        <v>3</v>
      </c>
      <c r="E147" s="57">
        <v>6264</v>
      </c>
      <c r="F147" s="57">
        <f t="shared" si="16"/>
        <v>1190.1600000000001</v>
      </c>
      <c r="G147" s="57">
        <f t="shared" si="17"/>
        <v>7454.16</v>
      </c>
      <c r="H147" s="33">
        <f t="shared" si="18"/>
        <v>22362.48</v>
      </c>
      <c r="I147" s="40"/>
      <c r="J147" s="30"/>
      <c r="K147" s="30"/>
      <c r="L147" s="30"/>
      <c r="M147" s="30"/>
    </row>
    <row r="148" spans="1:13" ht="15.75">
      <c r="A148" s="86">
        <v>20</v>
      </c>
      <c r="B148" s="77" t="s">
        <v>54</v>
      </c>
      <c r="C148" s="2" t="s">
        <v>16</v>
      </c>
      <c r="D148" s="61">
        <v>200</v>
      </c>
      <c r="E148" s="57">
        <v>521.64</v>
      </c>
      <c r="F148" s="57">
        <f t="shared" si="16"/>
        <v>99.111599999999996</v>
      </c>
      <c r="G148" s="57">
        <f t="shared" si="17"/>
        <v>620.75159999999994</v>
      </c>
      <c r="H148" s="33">
        <f t="shared" si="18"/>
        <v>124150.31999999999</v>
      </c>
      <c r="I148" s="40"/>
      <c r="J148" s="30"/>
      <c r="K148" s="30"/>
      <c r="L148" s="30"/>
      <c r="M148" s="30"/>
    </row>
    <row r="149" spans="1:13" ht="15.75">
      <c r="A149" s="86">
        <v>21</v>
      </c>
      <c r="B149" s="77" t="s">
        <v>55</v>
      </c>
      <c r="C149" s="2" t="s">
        <v>16</v>
      </c>
      <c r="D149" s="61">
        <v>200</v>
      </c>
      <c r="E149" s="57">
        <v>298.08</v>
      </c>
      <c r="F149" s="57">
        <f t="shared" si="16"/>
        <v>56.635199999999998</v>
      </c>
      <c r="G149" s="57">
        <f t="shared" si="17"/>
        <v>354.71519999999998</v>
      </c>
      <c r="H149" s="33">
        <f t="shared" si="18"/>
        <v>70943.039999999994</v>
      </c>
      <c r="I149" s="40"/>
      <c r="J149" s="30"/>
      <c r="K149" s="30"/>
      <c r="L149" s="30"/>
      <c r="M149" s="30"/>
    </row>
    <row r="150" spans="1:13" ht="21.95" customHeight="1">
      <c r="A150" s="86">
        <v>22</v>
      </c>
      <c r="B150" s="77" t="s">
        <v>56</v>
      </c>
      <c r="C150" s="2" t="s">
        <v>16</v>
      </c>
      <c r="D150" s="61">
        <v>100</v>
      </c>
      <c r="E150" s="57">
        <v>372.6</v>
      </c>
      <c r="F150" s="57">
        <f t="shared" si="16"/>
        <v>70.794000000000011</v>
      </c>
      <c r="G150" s="57">
        <f t="shared" si="17"/>
        <v>443.39400000000001</v>
      </c>
      <c r="H150" s="33">
        <f t="shared" si="18"/>
        <v>44339.4</v>
      </c>
      <c r="I150" s="40"/>
      <c r="J150" s="30"/>
      <c r="K150" s="30"/>
      <c r="L150" s="30"/>
      <c r="M150" s="30"/>
    </row>
    <row r="151" spans="1:13" ht="15.75">
      <c r="A151" s="86">
        <v>23</v>
      </c>
      <c r="B151" s="77" t="s">
        <v>57</v>
      </c>
      <c r="C151" s="2" t="s">
        <v>16</v>
      </c>
      <c r="D151" s="61">
        <v>100</v>
      </c>
      <c r="E151" s="57">
        <v>298.08</v>
      </c>
      <c r="F151" s="57">
        <f t="shared" si="16"/>
        <v>56.635199999999998</v>
      </c>
      <c r="G151" s="57">
        <f t="shared" si="17"/>
        <v>354.71519999999998</v>
      </c>
      <c r="H151" s="33">
        <f t="shared" si="18"/>
        <v>35471.519999999997</v>
      </c>
      <c r="I151" s="40"/>
      <c r="J151" s="30"/>
      <c r="K151" s="30"/>
      <c r="L151" s="30"/>
      <c r="M151" s="30"/>
    </row>
    <row r="152" spans="1:13" ht="21.95" customHeight="1">
      <c r="A152" s="86">
        <v>24</v>
      </c>
      <c r="B152" s="77" t="s">
        <v>58</v>
      </c>
      <c r="C152" s="2" t="s">
        <v>16</v>
      </c>
      <c r="D152" s="61">
        <v>100</v>
      </c>
      <c r="E152" s="57">
        <v>372.6</v>
      </c>
      <c r="F152" s="57">
        <f t="shared" si="16"/>
        <v>70.794000000000011</v>
      </c>
      <c r="G152" s="57">
        <f t="shared" si="17"/>
        <v>443.39400000000001</v>
      </c>
      <c r="H152" s="33">
        <f t="shared" si="18"/>
        <v>44339.4</v>
      </c>
      <c r="I152" s="40"/>
      <c r="J152" s="30"/>
      <c r="K152" s="30"/>
      <c r="L152" s="30"/>
      <c r="M152" s="30"/>
    </row>
    <row r="153" spans="1:13" ht="15.75">
      <c r="A153" s="86">
        <v>25</v>
      </c>
      <c r="B153" s="77" t="s">
        <v>162</v>
      </c>
      <c r="C153" s="2" t="s">
        <v>16</v>
      </c>
      <c r="D153" s="61">
        <v>10</v>
      </c>
      <c r="E153" s="57">
        <v>4150.8</v>
      </c>
      <c r="F153" s="57">
        <f t="shared" si="16"/>
        <v>788.65200000000004</v>
      </c>
      <c r="G153" s="57">
        <f t="shared" si="17"/>
        <v>4939.4520000000002</v>
      </c>
      <c r="H153" s="33">
        <f t="shared" si="18"/>
        <v>49394.520000000004</v>
      </c>
      <c r="I153" s="40"/>
      <c r="J153" s="30"/>
      <c r="K153" s="30"/>
      <c r="L153" s="30"/>
      <c r="M153" s="30"/>
    </row>
    <row r="154" spans="1:13" ht="15.75">
      <c r="A154" s="86">
        <v>26</v>
      </c>
      <c r="B154" s="77" t="s">
        <v>163</v>
      </c>
      <c r="C154" s="2" t="s">
        <v>16</v>
      </c>
      <c r="D154" s="61">
        <v>10</v>
      </c>
      <c r="E154" s="57">
        <v>2327.4</v>
      </c>
      <c r="F154" s="57">
        <f t="shared" si="16"/>
        <v>442.20600000000002</v>
      </c>
      <c r="G154" s="57">
        <f t="shared" si="17"/>
        <v>2769.6060000000002</v>
      </c>
      <c r="H154" s="33">
        <f t="shared" si="18"/>
        <v>27696.06</v>
      </c>
      <c r="I154" s="40"/>
      <c r="J154" s="30"/>
      <c r="K154" s="30"/>
      <c r="L154" s="30"/>
      <c r="M154" s="30"/>
    </row>
    <row r="155" spans="1:13" ht="21.95" customHeight="1">
      <c r="A155" s="86">
        <v>27</v>
      </c>
      <c r="B155" s="77" t="s">
        <v>164</v>
      </c>
      <c r="C155" s="2" t="s">
        <v>16</v>
      </c>
      <c r="D155" s="61">
        <v>10</v>
      </c>
      <c r="E155" s="57">
        <v>3636.0000000000005</v>
      </c>
      <c r="F155" s="57">
        <f t="shared" si="16"/>
        <v>690.84000000000015</v>
      </c>
      <c r="G155" s="57">
        <f t="shared" si="17"/>
        <v>4326.84</v>
      </c>
      <c r="H155" s="33">
        <f t="shared" si="18"/>
        <v>43268.4</v>
      </c>
      <c r="I155" s="40"/>
      <c r="J155" s="30"/>
      <c r="K155" s="30"/>
      <c r="L155" s="30"/>
      <c r="M155" s="30"/>
    </row>
    <row r="156" spans="1:13" ht="15.75">
      <c r="A156" s="86">
        <v>28</v>
      </c>
      <c r="B156" s="77" t="s">
        <v>165</v>
      </c>
      <c r="C156" s="2" t="s">
        <v>16</v>
      </c>
      <c r="D156" s="61">
        <v>10</v>
      </c>
      <c r="E156" s="57">
        <v>4824</v>
      </c>
      <c r="F156" s="57">
        <f t="shared" si="16"/>
        <v>916.56000000000006</v>
      </c>
      <c r="G156" s="57">
        <f t="shared" si="17"/>
        <v>5740.56</v>
      </c>
      <c r="H156" s="33">
        <f t="shared" si="18"/>
        <v>57405.600000000006</v>
      </c>
      <c r="I156" s="40"/>
      <c r="J156" s="30"/>
      <c r="K156" s="30"/>
      <c r="L156" s="30"/>
      <c r="M156" s="30"/>
    </row>
    <row r="157" spans="1:13" ht="15.75">
      <c r="A157" s="86">
        <v>29</v>
      </c>
      <c r="B157" s="77" t="s">
        <v>59</v>
      </c>
      <c r="C157" s="2" t="s">
        <v>16</v>
      </c>
      <c r="D157" s="61">
        <v>20</v>
      </c>
      <c r="E157" s="57">
        <v>2883.42</v>
      </c>
      <c r="F157" s="57">
        <f t="shared" si="16"/>
        <v>547.84980000000007</v>
      </c>
      <c r="G157" s="57">
        <f t="shared" si="17"/>
        <v>3431.2698</v>
      </c>
      <c r="H157" s="33">
        <f t="shared" si="18"/>
        <v>68625.396000000008</v>
      </c>
      <c r="I157" s="40"/>
      <c r="J157" s="30"/>
      <c r="K157" s="30"/>
      <c r="L157" s="30"/>
      <c r="M157" s="30"/>
    </row>
    <row r="158" spans="1:13" ht="21.95" customHeight="1">
      <c r="A158" s="86">
        <v>30</v>
      </c>
      <c r="B158" s="77" t="s">
        <v>60</v>
      </c>
      <c r="C158" s="2" t="s">
        <v>16</v>
      </c>
      <c r="D158" s="61">
        <v>20</v>
      </c>
      <c r="E158" s="57">
        <v>13826.52</v>
      </c>
      <c r="F158" s="57">
        <f t="shared" si="16"/>
        <v>2627.0388000000003</v>
      </c>
      <c r="G158" s="57">
        <f t="shared" si="17"/>
        <v>16453.558799999999</v>
      </c>
      <c r="H158" s="33">
        <f t="shared" si="18"/>
        <v>329071.17599999998</v>
      </c>
      <c r="I158" s="40"/>
      <c r="J158" s="30"/>
      <c r="K158" s="30"/>
      <c r="L158" s="30"/>
      <c r="M158" s="30"/>
    </row>
    <row r="159" spans="1:13" ht="15.75">
      <c r="A159" s="86">
        <v>31</v>
      </c>
      <c r="B159" s="77" t="s">
        <v>61</v>
      </c>
      <c r="C159" s="2" t="s">
        <v>16</v>
      </c>
      <c r="D159" s="61">
        <v>6</v>
      </c>
      <c r="E159" s="57">
        <v>104150.52</v>
      </c>
      <c r="F159" s="57">
        <f t="shared" si="16"/>
        <v>19788.5988</v>
      </c>
      <c r="G159" s="57">
        <f t="shared" si="17"/>
        <v>123939.1188</v>
      </c>
      <c r="H159" s="33">
        <f t="shared" si="18"/>
        <v>743634.71279999998</v>
      </c>
      <c r="I159" s="40"/>
      <c r="J159" s="30"/>
      <c r="K159" s="30"/>
      <c r="L159" s="30"/>
      <c r="M159" s="30"/>
    </row>
    <row r="160" spans="1:13" ht="15.75">
      <c r="A160" s="86">
        <v>32</v>
      </c>
      <c r="B160" s="74" t="s">
        <v>62</v>
      </c>
      <c r="C160" s="2" t="s">
        <v>16</v>
      </c>
      <c r="D160" s="61">
        <v>10</v>
      </c>
      <c r="E160" s="57">
        <v>14148</v>
      </c>
      <c r="F160" s="57">
        <f t="shared" si="16"/>
        <v>2688.12</v>
      </c>
      <c r="G160" s="57">
        <f t="shared" si="17"/>
        <v>16836.12</v>
      </c>
      <c r="H160" s="33">
        <f t="shared" si="18"/>
        <v>168361.19999999998</v>
      </c>
      <c r="I160" s="40"/>
      <c r="J160" s="30"/>
      <c r="K160" s="30"/>
      <c r="L160" s="30"/>
      <c r="M160" s="30"/>
    </row>
    <row r="161" spans="1:13" ht="15.75">
      <c r="A161" s="86">
        <v>33</v>
      </c>
      <c r="B161" s="74" t="s">
        <v>63</v>
      </c>
      <c r="C161" s="2" t="s">
        <v>16</v>
      </c>
      <c r="D161" s="61">
        <v>10</v>
      </c>
      <c r="E161" s="57">
        <v>3821.4000000000005</v>
      </c>
      <c r="F161" s="57">
        <f t="shared" si="16"/>
        <v>726.06600000000014</v>
      </c>
      <c r="G161" s="57">
        <f t="shared" si="17"/>
        <v>4547.4660000000003</v>
      </c>
      <c r="H161" s="33">
        <f t="shared" si="18"/>
        <v>45474.66</v>
      </c>
      <c r="I161" s="40"/>
      <c r="J161" s="30"/>
      <c r="K161" s="30"/>
      <c r="L161" s="30"/>
      <c r="M161" s="30"/>
    </row>
    <row r="162" spans="1:13" ht="15.75">
      <c r="A162" s="86">
        <v>34</v>
      </c>
      <c r="B162" s="74" t="s">
        <v>64</v>
      </c>
      <c r="C162" s="2" t="s">
        <v>16</v>
      </c>
      <c r="D162" s="61">
        <v>30</v>
      </c>
      <c r="E162" s="57">
        <v>1493.82</v>
      </c>
      <c r="F162" s="57">
        <f t="shared" si="16"/>
        <v>283.82580000000002</v>
      </c>
      <c r="G162" s="57">
        <f t="shared" si="17"/>
        <v>1777.6458</v>
      </c>
      <c r="H162" s="33">
        <f t="shared" si="18"/>
        <v>53329.374000000003</v>
      </c>
      <c r="I162" s="40"/>
      <c r="J162" s="30"/>
      <c r="K162" s="30"/>
      <c r="L162" s="30"/>
      <c r="M162" s="30"/>
    </row>
    <row r="163" spans="1:13" ht="15.75">
      <c r="A163" s="86">
        <v>35</v>
      </c>
      <c r="B163" s="74" t="s">
        <v>65</v>
      </c>
      <c r="C163" s="2" t="s">
        <v>16</v>
      </c>
      <c r="D163" s="61">
        <v>30</v>
      </c>
      <c r="E163" s="57">
        <v>1459.08</v>
      </c>
      <c r="F163" s="57">
        <f t="shared" si="16"/>
        <v>277.22519999999997</v>
      </c>
      <c r="G163" s="57">
        <f t="shared" si="17"/>
        <v>1736.3051999999998</v>
      </c>
      <c r="H163" s="33">
        <f t="shared" si="18"/>
        <v>52089.155999999995</v>
      </c>
      <c r="I163" s="40"/>
      <c r="J163" s="30"/>
      <c r="K163" s="30"/>
      <c r="L163" s="30"/>
      <c r="M163" s="30"/>
    </row>
    <row r="164" spans="1:13" ht="15.75">
      <c r="A164" s="86">
        <v>36</v>
      </c>
      <c r="B164" s="74" t="s">
        <v>66</v>
      </c>
      <c r="C164" s="2" t="s">
        <v>16</v>
      </c>
      <c r="D164" s="61">
        <v>30</v>
      </c>
      <c r="E164" s="57">
        <v>2188.62</v>
      </c>
      <c r="F164" s="57">
        <f t="shared" si="16"/>
        <v>415.83779999999996</v>
      </c>
      <c r="G164" s="57">
        <f t="shared" si="17"/>
        <v>2604.4577999999997</v>
      </c>
      <c r="H164" s="33">
        <f t="shared" si="18"/>
        <v>78133.733999999997</v>
      </c>
      <c r="I164" s="40"/>
      <c r="J164" s="30"/>
      <c r="K164" s="30"/>
      <c r="L164" s="30"/>
      <c r="M164" s="30"/>
    </row>
    <row r="165" spans="1:13" ht="15.75">
      <c r="A165" s="86">
        <v>37</v>
      </c>
      <c r="B165" s="74" t="s">
        <v>67</v>
      </c>
      <c r="C165" s="2" t="s">
        <v>16</v>
      </c>
      <c r="D165" s="61">
        <v>15</v>
      </c>
      <c r="E165" s="57">
        <v>17300.52</v>
      </c>
      <c r="F165" s="57">
        <f t="shared" si="16"/>
        <v>3287.0988000000002</v>
      </c>
      <c r="G165" s="57">
        <f t="shared" si="17"/>
        <v>20587.6188</v>
      </c>
      <c r="H165" s="33">
        <f t="shared" si="18"/>
        <v>308814.28200000001</v>
      </c>
      <c r="I165" s="40"/>
      <c r="J165" s="30"/>
      <c r="K165" s="30"/>
      <c r="L165" s="30"/>
      <c r="M165" s="30"/>
    </row>
    <row r="166" spans="1:13" ht="15.75">
      <c r="A166" s="86">
        <v>38</v>
      </c>
      <c r="B166" s="76" t="s">
        <v>33</v>
      </c>
      <c r="C166" s="2" t="s">
        <v>16</v>
      </c>
      <c r="D166" s="61">
        <v>5</v>
      </c>
      <c r="E166" s="57">
        <v>13826.52</v>
      </c>
      <c r="F166" s="57">
        <f t="shared" si="16"/>
        <v>2627.0388000000003</v>
      </c>
      <c r="G166" s="57">
        <f t="shared" si="17"/>
        <v>16453.558799999999</v>
      </c>
      <c r="H166" s="33">
        <f t="shared" si="18"/>
        <v>82267.793999999994</v>
      </c>
      <c r="I166" s="40"/>
      <c r="J166" s="30"/>
      <c r="K166" s="30"/>
      <c r="L166" s="30"/>
      <c r="M166" s="30"/>
    </row>
    <row r="167" spans="1:13" ht="21.95" customHeight="1">
      <c r="A167" s="86">
        <v>39</v>
      </c>
      <c r="B167" s="76" t="s">
        <v>166</v>
      </c>
      <c r="C167" s="2" t="s">
        <v>16</v>
      </c>
      <c r="D167" s="61">
        <v>3</v>
      </c>
      <c r="E167" s="57">
        <v>27756</v>
      </c>
      <c r="F167" s="57">
        <f t="shared" si="16"/>
        <v>5273.64</v>
      </c>
      <c r="G167" s="57">
        <f t="shared" si="17"/>
        <v>33029.64</v>
      </c>
      <c r="H167" s="33">
        <f t="shared" si="18"/>
        <v>99088.92</v>
      </c>
      <c r="I167" s="40"/>
      <c r="J167" s="30"/>
      <c r="K167" s="30"/>
      <c r="L167" s="30"/>
      <c r="M167" s="30"/>
    </row>
    <row r="168" spans="1:13" ht="15.75">
      <c r="A168" s="86">
        <v>40</v>
      </c>
      <c r="B168" s="76" t="s">
        <v>77</v>
      </c>
      <c r="C168" s="2" t="s">
        <v>16</v>
      </c>
      <c r="D168" s="61">
        <v>2</v>
      </c>
      <c r="E168" s="57">
        <v>11047.32</v>
      </c>
      <c r="F168" s="57">
        <f t="shared" si="16"/>
        <v>2098.9908</v>
      </c>
      <c r="G168" s="57">
        <f t="shared" si="17"/>
        <v>13146.310799999999</v>
      </c>
      <c r="H168" s="33">
        <f t="shared" si="18"/>
        <v>26292.621599999999</v>
      </c>
      <c r="I168" s="40"/>
      <c r="J168" s="30"/>
      <c r="K168" s="30"/>
      <c r="L168" s="30"/>
      <c r="M168" s="30"/>
    </row>
    <row r="169" spans="1:13" ht="21.95" customHeight="1">
      <c r="A169" s="86">
        <v>41</v>
      </c>
      <c r="B169" s="76" t="s">
        <v>31</v>
      </c>
      <c r="C169" s="2" t="s">
        <v>16</v>
      </c>
      <c r="D169" s="61">
        <v>15</v>
      </c>
      <c r="E169" s="57">
        <v>13131.719999999998</v>
      </c>
      <c r="F169" s="57">
        <f t="shared" si="16"/>
        <v>2495.0267999999996</v>
      </c>
      <c r="G169" s="57">
        <f t="shared" si="17"/>
        <v>15626.746799999997</v>
      </c>
      <c r="H169" s="33">
        <f t="shared" si="18"/>
        <v>234401.20199999996</v>
      </c>
      <c r="I169" s="40"/>
      <c r="J169" s="30"/>
      <c r="K169" s="30"/>
      <c r="L169" s="30"/>
      <c r="M169" s="30"/>
    </row>
    <row r="170" spans="1:13" ht="15.75">
      <c r="A170" s="86">
        <v>42</v>
      </c>
      <c r="B170" s="76" t="s">
        <v>78</v>
      </c>
      <c r="C170" s="2" t="s">
        <v>16</v>
      </c>
      <c r="D170" s="61">
        <v>1</v>
      </c>
      <c r="E170" s="57">
        <v>20124</v>
      </c>
      <c r="F170" s="57">
        <f t="shared" si="16"/>
        <v>3823.56</v>
      </c>
      <c r="G170" s="57">
        <f t="shared" si="17"/>
        <v>23947.56</v>
      </c>
      <c r="H170" s="33">
        <f t="shared" si="18"/>
        <v>23947.56</v>
      </c>
      <c r="I170" s="40"/>
      <c r="J170" s="41"/>
      <c r="K170" s="41"/>
      <c r="L170" s="30"/>
      <c r="M170" s="30"/>
    </row>
    <row r="171" spans="1:13" ht="15.75">
      <c r="A171" s="86">
        <v>43</v>
      </c>
      <c r="B171" s="76" t="s">
        <v>79</v>
      </c>
      <c r="C171" s="2" t="s">
        <v>16</v>
      </c>
      <c r="D171" s="61">
        <v>20</v>
      </c>
      <c r="E171" s="57">
        <v>957.59999999999991</v>
      </c>
      <c r="F171" s="57">
        <f t="shared" si="16"/>
        <v>181.94399999999999</v>
      </c>
      <c r="G171" s="57">
        <f t="shared" si="17"/>
        <v>1139.5439999999999</v>
      </c>
      <c r="H171" s="33">
        <f t="shared" si="18"/>
        <v>22790.879999999997</v>
      </c>
      <c r="I171" s="40"/>
      <c r="J171" s="41"/>
      <c r="K171" s="41"/>
      <c r="L171" s="30"/>
      <c r="M171" s="30"/>
    </row>
    <row r="172" spans="1:13" ht="15.75">
      <c r="A172" s="86">
        <v>44</v>
      </c>
      <c r="B172" s="76" t="s">
        <v>30</v>
      </c>
      <c r="C172" s="2" t="s">
        <v>16</v>
      </c>
      <c r="D172" s="61">
        <v>20</v>
      </c>
      <c r="E172" s="57">
        <v>1008</v>
      </c>
      <c r="F172" s="57">
        <f t="shared" si="16"/>
        <v>191.52</v>
      </c>
      <c r="G172" s="57">
        <f t="shared" si="17"/>
        <v>1199.52</v>
      </c>
      <c r="H172" s="33">
        <f t="shared" si="18"/>
        <v>23990.400000000001</v>
      </c>
      <c r="I172" s="40"/>
      <c r="J172" s="41"/>
      <c r="K172" s="41"/>
      <c r="L172" s="30"/>
      <c r="M172" s="30"/>
    </row>
    <row r="173" spans="1:13" ht="15.75">
      <c r="A173" s="86">
        <v>45</v>
      </c>
      <c r="B173" s="76" t="s">
        <v>80</v>
      </c>
      <c r="C173" s="2" t="s">
        <v>16</v>
      </c>
      <c r="D173" s="61">
        <v>10</v>
      </c>
      <c r="E173" s="57">
        <v>27252</v>
      </c>
      <c r="F173" s="57">
        <f t="shared" si="16"/>
        <v>5177.88</v>
      </c>
      <c r="G173" s="57">
        <f t="shared" si="17"/>
        <v>32429.88</v>
      </c>
      <c r="H173" s="33">
        <f t="shared" si="18"/>
        <v>324298.8</v>
      </c>
      <c r="I173" s="40"/>
      <c r="J173" s="52"/>
      <c r="K173" s="41"/>
      <c r="L173" s="30"/>
      <c r="M173" s="30"/>
    </row>
    <row r="174" spans="1:13" ht="15.75">
      <c r="A174" s="86">
        <v>46</v>
      </c>
      <c r="B174" s="76" t="s">
        <v>81</v>
      </c>
      <c r="C174" s="2" t="s">
        <v>16</v>
      </c>
      <c r="D174" s="61">
        <v>10</v>
      </c>
      <c r="E174" s="57">
        <v>20016</v>
      </c>
      <c r="F174" s="57">
        <f t="shared" si="16"/>
        <v>3803.04</v>
      </c>
      <c r="G174" s="57">
        <f t="shared" si="17"/>
        <v>23819.040000000001</v>
      </c>
      <c r="H174" s="33">
        <f t="shared" si="18"/>
        <v>238190.40000000002</v>
      </c>
      <c r="I174" s="40"/>
      <c r="J174" s="52"/>
      <c r="K174" s="41"/>
      <c r="L174" s="30"/>
      <c r="M174" s="30"/>
    </row>
    <row r="175" spans="1:13" ht="15.75">
      <c r="A175" s="86">
        <v>47</v>
      </c>
      <c r="B175" s="76" t="s">
        <v>167</v>
      </c>
      <c r="C175" s="2" t="s">
        <v>16</v>
      </c>
      <c r="D175" s="61">
        <v>100</v>
      </c>
      <c r="E175" s="57">
        <v>1042.2</v>
      </c>
      <c r="F175" s="57">
        <f t="shared" si="16"/>
        <v>198.018</v>
      </c>
      <c r="G175" s="57">
        <f t="shared" si="17"/>
        <v>1240.2180000000001</v>
      </c>
      <c r="H175" s="33">
        <f t="shared" si="18"/>
        <v>124021.8</v>
      </c>
      <c r="I175" s="40"/>
      <c r="J175" s="52"/>
      <c r="K175" s="41"/>
      <c r="L175" s="30"/>
      <c r="M175" s="30"/>
    </row>
    <row r="176" spans="1:13" ht="31.5" customHeight="1">
      <c r="A176" s="86">
        <v>48</v>
      </c>
      <c r="B176" s="76" t="s">
        <v>168</v>
      </c>
      <c r="C176" s="35" t="s">
        <v>16</v>
      </c>
      <c r="D176" s="61">
        <v>6</v>
      </c>
      <c r="E176" s="57">
        <v>36754.920000000006</v>
      </c>
      <c r="F176" s="57">
        <f t="shared" si="16"/>
        <v>6983.4348000000009</v>
      </c>
      <c r="G176" s="57">
        <f t="shared" si="17"/>
        <v>43738.354800000008</v>
      </c>
      <c r="H176" s="33">
        <f t="shared" si="18"/>
        <v>262430.12880000006</v>
      </c>
      <c r="I176" s="40"/>
      <c r="J176" s="52"/>
      <c r="K176" s="41"/>
      <c r="L176" s="30"/>
      <c r="M176" s="30"/>
    </row>
    <row r="177" spans="1:13" ht="15.75">
      <c r="A177" s="86">
        <v>49</v>
      </c>
      <c r="B177" s="76" t="s">
        <v>169</v>
      </c>
      <c r="C177" s="2" t="s">
        <v>16</v>
      </c>
      <c r="D177" s="61">
        <v>6</v>
      </c>
      <c r="E177" s="57">
        <v>37449.72</v>
      </c>
      <c r="F177" s="57">
        <f t="shared" si="16"/>
        <v>7115.4468000000006</v>
      </c>
      <c r="G177" s="57">
        <f t="shared" si="17"/>
        <v>44565.166799999999</v>
      </c>
      <c r="H177" s="33">
        <f t="shared" si="18"/>
        <v>267391.00079999998</v>
      </c>
      <c r="I177" s="40"/>
      <c r="J177" s="52"/>
      <c r="K177" s="41"/>
      <c r="L177" s="30"/>
      <c r="M177" s="30"/>
    </row>
    <row r="178" spans="1:13" ht="5.0999999999999996" customHeight="1">
      <c r="A178" s="87"/>
      <c r="B178" s="76"/>
      <c r="C178" s="2"/>
      <c r="D178" s="34"/>
      <c r="E178" s="32"/>
      <c r="F178" s="32"/>
      <c r="G178" s="32"/>
      <c r="H178" s="33"/>
      <c r="I178" s="40"/>
      <c r="J178" s="52"/>
      <c r="K178" s="41"/>
      <c r="L178" s="30"/>
      <c r="M178" s="30"/>
    </row>
    <row r="179" spans="1:13" ht="21" customHeight="1">
      <c r="A179" s="90"/>
      <c r="B179" s="155" t="s">
        <v>152</v>
      </c>
      <c r="C179" s="156"/>
      <c r="D179" s="156"/>
      <c r="E179" s="156"/>
      <c r="F179" s="156"/>
      <c r="G179" s="156"/>
      <c r="H179" s="157"/>
      <c r="I179" s="40"/>
      <c r="J179" s="52"/>
      <c r="K179" s="41"/>
      <c r="L179" s="30"/>
      <c r="M179" s="30"/>
    </row>
    <row r="180" spans="1:13" ht="5.0999999999999996" customHeight="1">
      <c r="A180" s="87"/>
      <c r="B180" s="72"/>
      <c r="C180" s="15"/>
      <c r="D180" s="15"/>
      <c r="E180" s="22"/>
      <c r="F180" s="15"/>
      <c r="G180" s="15"/>
      <c r="H180" s="16"/>
      <c r="I180" s="40"/>
      <c r="J180" s="52"/>
      <c r="K180" s="41"/>
      <c r="L180" s="30"/>
      <c r="M180" s="30"/>
    </row>
    <row r="181" spans="1:13" ht="15.75">
      <c r="A181" s="87">
        <v>1</v>
      </c>
      <c r="B181" s="77" t="s">
        <v>82</v>
      </c>
      <c r="C181" s="2" t="s">
        <v>29</v>
      </c>
      <c r="D181" s="62">
        <v>1</v>
      </c>
      <c r="E181" s="57">
        <v>105882.35294117648</v>
      </c>
      <c r="F181" s="63">
        <f t="shared" ref="F181:F185" si="19">E181*19%</f>
        <v>20117.647058823532</v>
      </c>
      <c r="G181" s="63">
        <f t="shared" ref="G181:G185" si="20">F181+E181</f>
        <v>126000</v>
      </c>
      <c r="H181" s="33">
        <f t="shared" ref="H181:H185" si="21">G181*D181</f>
        <v>126000</v>
      </c>
      <c r="I181" s="40"/>
      <c r="J181" s="52"/>
      <c r="K181" s="41"/>
      <c r="L181" s="30"/>
      <c r="M181" s="30"/>
    </row>
    <row r="182" spans="1:13" ht="31.5" customHeight="1">
      <c r="A182" s="87">
        <v>2</v>
      </c>
      <c r="B182" s="75" t="s">
        <v>170</v>
      </c>
      <c r="C182" s="2" t="s">
        <v>37</v>
      </c>
      <c r="D182" s="62">
        <v>7</v>
      </c>
      <c r="E182" s="57">
        <v>233613.44537815126</v>
      </c>
      <c r="F182" s="63">
        <f t="shared" si="19"/>
        <v>44386.554621848736</v>
      </c>
      <c r="G182" s="63">
        <f t="shared" si="20"/>
        <v>278000</v>
      </c>
      <c r="H182" s="33">
        <f t="shared" si="21"/>
        <v>1946000</v>
      </c>
      <c r="I182" s="40"/>
      <c r="J182" s="41"/>
      <c r="K182" s="41"/>
      <c r="L182" s="30"/>
      <c r="M182" s="30"/>
    </row>
    <row r="183" spans="1:13" ht="31.5" customHeight="1">
      <c r="A183" s="87">
        <v>3</v>
      </c>
      <c r="B183" s="75" t="s">
        <v>36</v>
      </c>
      <c r="C183" s="2" t="s">
        <v>37</v>
      </c>
      <c r="D183" s="62">
        <v>7</v>
      </c>
      <c r="E183" s="57">
        <v>248739.49579831935</v>
      </c>
      <c r="F183" s="63">
        <f t="shared" si="19"/>
        <v>47260.504201680676</v>
      </c>
      <c r="G183" s="63">
        <f t="shared" si="20"/>
        <v>296000</v>
      </c>
      <c r="H183" s="33">
        <f t="shared" si="21"/>
        <v>2072000</v>
      </c>
      <c r="I183" s="40"/>
      <c r="J183" s="41"/>
      <c r="K183" s="41"/>
      <c r="L183" s="30"/>
      <c r="M183" s="30"/>
    </row>
    <row r="184" spans="1:13" ht="15.75">
      <c r="A184" s="87">
        <v>4</v>
      </c>
      <c r="B184" s="77" t="s">
        <v>171</v>
      </c>
      <c r="C184" s="2" t="s">
        <v>37</v>
      </c>
      <c r="D184" s="62">
        <v>3</v>
      </c>
      <c r="E184" s="57">
        <v>71428.571428571435</v>
      </c>
      <c r="F184" s="63">
        <f t="shared" si="19"/>
        <v>13571.428571428572</v>
      </c>
      <c r="G184" s="63">
        <f t="shared" si="20"/>
        <v>85000</v>
      </c>
      <c r="H184" s="33">
        <f t="shared" si="21"/>
        <v>255000</v>
      </c>
      <c r="I184" s="40"/>
      <c r="J184" s="41"/>
      <c r="K184" s="41"/>
      <c r="L184" s="30"/>
      <c r="M184" s="30"/>
    </row>
    <row r="185" spans="1:13" ht="15.75">
      <c r="A185" s="87">
        <v>5</v>
      </c>
      <c r="B185" s="77" t="s">
        <v>83</v>
      </c>
      <c r="C185" s="2" t="s">
        <v>37</v>
      </c>
      <c r="D185" s="62">
        <v>3</v>
      </c>
      <c r="E185" s="57">
        <v>57142.857142857145</v>
      </c>
      <c r="F185" s="63">
        <f t="shared" si="19"/>
        <v>10857.142857142857</v>
      </c>
      <c r="G185" s="63">
        <f t="shared" si="20"/>
        <v>68000</v>
      </c>
      <c r="H185" s="33">
        <f t="shared" si="21"/>
        <v>204000</v>
      </c>
      <c r="I185" s="40"/>
      <c r="J185" s="30"/>
      <c r="K185" s="30"/>
      <c r="L185" s="30"/>
      <c r="M185" s="30"/>
    </row>
    <row r="186" spans="1:13" ht="5.0999999999999996" customHeight="1">
      <c r="A186" s="87"/>
      <c r="B186" s="77"/>
      <c r="C186" s="2"/>
      <c r="D186" s="34"/>
      <c r="E186" s="32"/>
      <c r="F186" s="32"/>
      <c r="G186" s="32"/>
      <c r="H186" s="33"/>
      <c r="I186" s="40"/>
      <c r="J186" s="30"/>
      <c r="K186" s="30"/>
      <c r="L186" s="30"/>
      <c r="M186" s="30"/>
    </row>
    <row r="187" spans="1:13" ht="21" customHeight="1">
      <c r="A187" s="90"/>
      <c r="B187" s="155" t="s">
        <v>154</v>
      </c>
      <c r="C187" s="156"/>
      <c r="D187" s="156"/>
      <c r="E187" s="156"/>
      <c r="F187" s="156"/>
      <c r="G187" s="156"/>
      <c r="H187" s="157"/>
      <c r="I187" s="40"/>
      <c r="J187" s="30"/>
      <c r="K187" s="30"/>
      <c r="L187" s="30"/>
      <c r="M187" s="30"/>
    </row>
    <row r="188" spans="1:13" ht="5.0999999999999996" customHeight="1">
      <c r="A188" s="87"/>
      <c r="B188" s="72"/>
      <c r="C188" s="15"/>
      <c r="D188" s="15"/>
      <c r="E188" s="15"/>
      <c r="F188" s="15"/>
      <c r="G188" s="15"/>
      <c r="H188" s="16"/>
      <c r="I188" s="40"/>
      <c r="J188" s="30"/>
      <c r="K188" s="30"/>
      <c r="L188" s="30"/>
      <c r="M188" s="30"/>
    </row>
    <row r="189" spans="1:13" ht="25.5" customHeight="1">
      <c r="A189" s="87">
        <v>1</v>
      </c>
      <c r="B189" s="76" t="s">
        <v>40</v>
      </c>
      <c r="C189" s="2" t="s">
        <v>16</v>
      </c>
      <c r="D189" s="62">
        <v>5</v>
      </c>
      <c r="E189" s="57">
        <v>21176.470588235294</v>
      </c>
      <c r="F189" s="63">
        <f t="shared" ref="F189:F190" si="22">E189*19%</f>
        <v>4023.5294117647059</v>
      </c>
      <c r="G189" s="63">
        <f t="shared" ref="G189:G190" si="23">F189+E189</f>
        <v>25200</v>
      </c>
      <c r="H189" s="33">
        <f>G189*D189</f>
        <v>126000</v>
      </c>
      <c r="I189" s="40"/>
      <c r="J189" s="30"/>
      <c r="K189" s="30"/>
      <c r="L189" s="30"/>
      <c r="M189" s="30"/>
    </row>
    <row r="190" spans="1:13" ht="27" customHeight="1">
      <c r="A190" s="87">
        <v>2</v>
      </c>
      <c r="B190" s="77" t="s">
        <v>84</v>
      </c>
      <c r="C190" s="2" t="s">
        <v>29</v>
      </c>
      <c r="D190" s="62">
        <v>6</v>
      </c>
      <c r="E190" s="57">
        <v>21008.403361344539</v>
      </c>
      <c r="F190" s="63">
        <f t="shared" si="22"/>
        <v>3991.5966386554624</v>
      </c>
      <c r="G190" s="63">
        <f t="shared" si="23"/>
        <v>25000</v>
      </c>
      <c r="H190" s="33">
        <f>G190*D190</f>
        <v>150000</v>
      </c>
      <c r="I190" s="40"/>
      <c r="J190" s="30"/>
      <c r="K190" s="30"/>
      <c r="L190" s="30"/>
      <c r="M190" s="30"/>
    </row>
    <row r="191" spans="1:13" ht="26.1" customHeight="1">
      <c r="A191" s="89"/>
      <c r="B191" s="142" t="s">
        <v>85</v>
      </c>
      <c r="C191" s="143"/>
      <c r="D191" s="143"/>
      <c r="E191" s="143"/>
      <c r="F191" s="143"/>
      <c r="G191" s="143"/>
      <c r="H191" s="144"/>
      <c r="I191" s="40"/>
      <c r="J191" s="30"/>
      <c r="K191" s="30"/>
      <c r="L191" s="30"/>
      <c r="M191" s="30"/>
    </row>
    <row r="192" spans="1:13" ht="5.0999999999999996" customHeight="1">
      <c r="A192" s="86"/>
      <c r="B192" s="72"/>
      <c r="C192" s="15"/>
      <c r="D192" s="15"/>
      <c r="E192" s="15"/>
      <c r="F192" s="15"/>
      <c r="G192" s="15"/>
      <c r="H192" s="16"/>
      <c r="I192" s="40"/>
      <c r="J192" s="30"/>
      <c r="K192" s="30"/>
      <c r="L192" s="30"/>
      <c r="M192" s="30"/>
    </row>
    <row r="193" spans="1:13" ht="15" customHeight="1">
      <c r="A193" s="86">
        <v>1</v>
      </c>
      <c r="B193" s="76" t="s">
        <v>172</v>
      </c>
      <c r="C193" s="2" t="s">
        <v>173</v>
      </c>
      <c r="D193" s="62">
        <v>4</v>
      </c>
      <c r="E193" s="57">
        <v>42950</v>
      </c>
      <c r="F193" s="63">
        <f t="shared" ref="F193:F197" si="24">E193*19%</f>
        <v>8160.5</v>
      </c>
      <c r="G193" s="63">
        <f t="shared" ref="G193:G197" si="25">F193+E193</f>
        <v>51110.5</v>
      </c>
      <c r="H193" s="33">
        <f t="shared" ref="H193:H197" si="26">G193*D193</f>
        <v>204442</v>
      </c>
      <c r="I193" s="40"/>
      <c r="J193" s="30"/>
      <c r="K193" s="30"/>
      <c r="L193" s="30"/>
      <c r="M193" s="30"/>
    </row>
    <row r="194" spans="1:13" ht="21.95" customHeight="1">
      <c r="A194" s="86">
        <v>2</v>
      </c>
      <c r="B194" s="77" t="s">
        <v>174</v>
      </c>
      <c r="C194" s="2" t="s">
        <v>29</v>
      </c>
      <c r="D194" s="62">
        <v>3</v>
      </c>
      <c r="E194" s="57">
        <v>129350</v>
      </c>
      <c r="F194" s="63">
        <f t="shared" si="24"/>
        <v>24576.5</v>
      </c>
      <c r="G194" s="63">
        <f t="shared" si="25"/>
        <v>153926.5</v>
      </c>
      <c r="H194" s="33">
        <f t="shared" si="26"/>
        <v>461779.5</v>
      </c>
      <c r="I194" s="40"/>
      <c r="J194" s="30"/>
      <c r="K194" s="30"/>
      <c r="L194" s="30"/>
      <c r="M194" s="30"/>
    </row>
    <row r="195" spans="1:13" ht="15.75">
      <c r="A195" s="86">
        <v>3</v>
      </c>
      <c r="B195" s="77" t="s">
        <v>89</v>
      </c>
      <c r="C195" s="2" t="s">
        <v>29</v>
      </c>
      <c r="D195" s="62">
        <v>3</v>
      </c>
      <c r="E195" s="57">
        <v>165600</v>
      </c>
      <c r="F195" s="63">
        <f t="shared" si="24"/>
        <v>31464</v>
      </c>
      <c r="G195" s="63">
        <f t="shared" si="25"/>
        <v>197064</v>
      </c>
      <c r="H195" s="33">
        <f t="shared" si="26"/>
        <v>591192</v>
      </c>
      <c r="I195" s="40"/>
      <c r="J195" s="30"/>
      <c r="K195" s="30"/>
      <c r="L195" s="30"/>
      <c r="M195" s="30"/>
    </row>
    <row r="196" spans="1:13" ht="21.95" customHeight="1">
      <c r="A196" s="86">
        <v>4</v>
      </c>
      <c r="B196" s="78" t="s">
        <v>86</v>
      </c>
      <c r="C196" s="36" t="s">
        <v>87</v>
      </c>
      <c r="D196" s="62">
        <v>4</v>
      </c>
      <c r="E196" s="57">
        <v>49275</v>
      </c>
      <c r="F196" s="63">
        <f t="shared" si="24"/>
        <v>9362.25</v>
      </c>
      <c r="G196" s="63">
        <f t="shared" si="25"/>
        <v>58637.25</v>
      </c>
      <c r="H196" s="33">
        <f t="shared" si="26"/>
        <v>234549</v>
      </c>
      <c r="I196" s="40"/>
      <c r="J196" s="30"/>
      <c r="K196" s="30"/>
      <c r="L196" s="30"/>
      <c r="M196" s="30"/>
    </row>
    <row r="197" spans="1:13" ht="15.75">
      <c r="A197" s="86">
        <v>5</v>
      </c>
      <c r="B197" s="78" t="s">
        <v>88</v>
      </c>
      <c r="C197" s="36" t="s">
        <v>96</v>
      </c>
      <c r="D197" s="62">
        <v>4</v>
      </c>
      <c r="E197" s="57">
        <v>54900</v>
      </c>
      <c r="F197" s="63">
        <f t="shared" si="24"/>
        <v>10431</v>
      </c>
      <c r="G197" s="63">
        <f t="shared" si="25"/>
        <v>65331</v>
      </c>
      <c r="H197" s="33">
        <f t="shared" si="26"/>
        <v>261324</v>
      </c>
      <c r="I197" s="40"/>
      <c r="J197" s="30"/>
      <c r="K197" s="30"/>
      <c r="L197" s="30"/>
      <c r="M197" s="30"/>
    </row>
    <row r="198" spans="1:13" ht="5.0999999999999996" customHeight="1">
      <c r="A198" s="86"/>
      <c r="B198" s="70"/>
      <c r="C198" s="19"/>
      <c r="D198" s="19"/>
      <c r="E198" s="37"/>
      <c r="F198" s="37"/>
      <c r="G198" s="37"/>
      <c r="H198" s="38"/>
      <c r="I198" s="40"/>
      <c r="J198" s="30"/>
      <c r="K198" s="30"/>
      <c r="L198" s="30"/>
      <c r="M198" s="30"/>
    </row>
    <row r="199" spans="1:13" ht="21" customHeight="1">
      <c r="A199" s="89"/>
      <c r="B199" s="155" t="s">
        <v>41</v>
      </c>
      <c r="C199" s="156"/>
      <c r="D199" s="156"/>
      <c r="E199" s="156"/>
      <c r="F199" s="156"/>
      <c r="G199" s="156"/>
      <c r="H199" s="157"/>
      <c r="I199" s="40"/>
      <c r="J199" s="30"/>
      <c r="K199" s="30"/>
      <c r="L199" s="30"/>
      <c r="M199" s="30"/>
    </row>
    <row r="200" spans="1:13" ht="5.0999999999999996" customHeight="1">
      <c r="A200" s="86"/>
      <c r="B200" s="72"/>
      <c r="C200" s="15"/>
      <c r="D200" s="15"/>
      <c r="E200" s="15"/>
      <c r="F200" s="15"/>
      <c r="G200" s="15"/>
      <c r="H200" s="16"/>
      <c r="I200" s="40"/>
      <c r="J200" s="30"/>
      <c r="K200" s="30"/>
      <c r="L200" s="30"/>
      <c r="M200" s="30"/>
    </row>
    <row r="201" spans="1:13" ht="15.75">
      <c r="A201" s="86">
        <v>1</v>
      </c>
      <c r="B201" s="74" t="s">
        <v>90</v>
      </c>
      <c r="C201" s="2" t="s">
        <v>16</v>
      </c>
      <c r="D201" s="59">
        <v>7</v>
      </c>
      <c r="E201" s="57">
        <v>98950</v>
      </c>
      <c r="F201" s="63">
        <f>E201*19%</f>
        <v>18800.5</v>
      </c>
      <c r="G201" s="63">
        <f>F201+E201</f>
        <v>117750.5</v>
      </c>
      <c r="H201" s="33">
        <f>G201*D201</f>
        <v>824253.5</v>
      </c>
      <c r="I201" s="40"/>
      <c r="J201" s="30"/>
      <c r="K201" s="30"/>
      <c r="L201" s="30"/>
      <c r="M201" s="30"/>
    </row>
    <row r="202" spans="1:13" ht="5.0999999999999996" customHeight="1">
      <c r="A202" s="86"/>
      <c r="B202" s="74"/>
      <c r="C202" s="23"/>
      <c r="D202" s="23"/>
      <c r="E202" s="23"/>
      <c r="F202" s="23"/>
      <c r="G202" s="23"/>
      <c r="H202" s="24"/>
      <c r="I202" s="40"/>
      <c r="J202" s="30"/>
      <c r="K202" s="30"/>
      <c r="L202" s="30"/>
      <c r="M202" s="30"/>
    </row>
    <row r="203" spans="1:13" ht="15" customHeight="1">
      <c r="A203" s="106"/>
      <c r="B203" s="158" t="s">
        <v>91</v>
      </c>
      <c r="C203" s="159"/>
      <c r="D203" s="159"/>
      <c r="E203" s="159"/>
      <c r="F203" s="159"/>
      <c r="G203" s="159"/>
      <c r="H203" s="160"/>
      <c r="I203" s="40"/>
      <c r="J203" s="30"/>
      <c r="K203" s="30"/>
      <c r="L203" s="30"/>
      <c r="M203" s="30"/>
    </row>
    <row r="204" spans="1:13" ht="15" customHeight="1">
      <c r="A204" s="107"/>
      <c r="B204" s="161"/>
      <c r="C204" s="162"/>
      <c r="D204" s="162"/>
      <c r="E204" s="162"/>
      <c r="F204" s="162"/>
      <c r="G204" s="162"/>
      <c r="H204" s="163"/>
      <c r="I204" s="40"/>
      <c r="J204" s="30"/>
      <c r="K204" s="30"/>
      <c r="L204" s="30"/>
      <c r="M204" s="30"/>
    </row>
    <row r="205" spans="1:13" ht="5.0999999999999996" customHeight="1">
      <c r="A205" s="86"/>
      <c r="B205" s="79"/>
      <c r="C205" s="25"/>
      <c r="D205" s="25"/>
      <c r="E205" s="25"/>
      <c r="F205" s="25"/>
      <c r="G205" s="25"/>
      <c r="H205" s="26"/>
      <c r="I205" s="40"/>
      <c r="J205" s="30"/>
      <c r="K205" s="30"/>
      <c r="L205" s="30"/>
      <c r="M205" s="30"/>
    </row>
    <row r="206" spans="1:13" ht="21" customHeight="1">
      <c r="A206" s="89"/>
      <c r="B206" s="155" t="s">
        <v>15</v>
      </c>
      <c r="C206" s="156"/>
      <c r="D206" s="156"/>
      <c r="E206" s="156"/>
      <c r="F206" s="156"/>
      <c r="G206" s="156"/>
      <c r="H206" s="157"/>
      <c r="I206" s="40"/>
      <c r="J206" s="30"/>
      <c r="K206" s="30"/>
      <c r="L206" s="30"/>
      <c r="M206" s="30"/>
    </row>
    <row r="207" spans="1:13" ht="5.0999999999999996" customHeight="1">
      <c r="A207" s="86"/>
      <c r="B207" s="72"/>
      <c r="C207" s="15"/>
      <c r="D207" s="15"/>
      <c r="E207" s="15"/>
      <c r="F207" s="15"/>
      <c r="G207" s="15"/>
      <c r="H207" s="16"/>
      <c r="I207" s="40"/>
      <c r="J207" s="30"/>
      <c r="K207" s="30"/>
      <c r="L207" s="30"/>
      <c r="M207" s="30"/>
    </row>
    <row r="208" spans="1:13" ht="15.75">
      <c r="A208" s="86">
        <v>1</v>
      </c>
      <c r="B208" s="80" t="s">
        <v>175</v>
      </c>
      <c r="C208" s="2" t="s">
        <v>16</v>
      </c>
      <c r="D208" s="60">
        <v>20</v>
      </c>
      <c r="E208" s="57">
        <v>17082.000000000004</v>
      </c>
      <c r="F208" s="64">
        <f t="shared" ref="F208:F243" si="27">E208*19%</f>
        <v>3245.5800000000008</v>
      </c>
      <c r="G208" s="64">
        <f t="shared" ref="G208:G243" si="28">F208+E208</f>
        <v>20327.580000000005</v>
      </c>
      <c r="H208" s="33">
        <f>G208*D208</f>
        <v>406551.60000000009</v>
      </c>
      <c r="I208" s="40"/>
      <c r="J208" s="30"/>
      <c r="K208" s="30"/>
      <c r="L208" s="30"/>
      <c r="M208" s="30"/>
    </row>
    <row r="209" spans="1:13" ht="15.75">
      <c r="A209" s="86">
        <v>2</v>
      </c>
      <c r="B209" s="80" t="s">
        <v>176</v>
      </c>
      <c r="C209" s="2" t="s">
        <v>16</v>
      </c>
      <c r="D209" s="60">
        <v>20</v>
      </c>
      <c r="E209" s="57">
        <v>10842</v>
      </c>
      <c r="F209" s="64">
        <f t="shared" si="27"/>
        <v>2059.98</v>
      </c>
      <c r="G209" s="64">
        <f t="shared" si="28"/>
        <v>12901.98</v>
      </c>
      <c r="H209" s="33">
        <f t="shared" ref="H209:H243" si="29">G209*D209</f>
        <v>258039.59999999998</v>
      </c>
      <c r="I209" s="40"/>
      <c r="J209" s="30"/>
      <c r="K209" s="30"/>
      <c r="L209" s="30"/>
      <c r="M209" s="30"/>
    </row>
    <row r="210" spans="1:13" ht="15.75">
      <c r="A210" s="86">
        <v>3</v>
      </c>
      <c r="B210" s="80" t="s">
        <v>177</v>
      </c>
      <c r="C210" s="2" t="s">
        <v>16</v>
      </c>
      <c r="D210" s="60">
        <v>10</v>
      </c>
      <c r="E210" s="57">
        <v>3666</v>
      </c>
      <c r="F210" s="64">
        <f t="shared" si="27"/>
        <v>696.54</v>
      </c>
      <c r="G210" s="64">
        <f t="shared" si="28"/>
        <v>4362.54</v>
      </c>
      <c r="H210" s="33">
        <f t="shared" si="29"/>
        <v>43625.4</v>
      </c>
      <c r="I210" s="40"/>
      <c r="J210" s="30"/>
      <c r="K210" s="30"/>
      <c r="L210" s="30"/>
      <c r="M210" s="30"/>
    </row>
    <row r="211" spans="1:13" ht="15.75">
      <c r="A211" s="86">
        <v>4</v>
      </c>
      <c r="B211" s="80" t="s">
        <v>178</v>
      </c>
      <c r="C211" s="2" t="s">
        <v>16</v>
      </c>
      <c r="D211" s="60">
        <v>10</v>
      </c>
      <c r="E211" s="57">
        <v>3744</v>
      </c>
      <c r="F211" s="64">
        <f t="shared" si="27"/>
        <v>711.36</v>
      </c>
      <c r="G211" s="64">
        <f t="shared" si="28"/>
        <v>4455.3599999999997</v>
      </c>
      <c r="H211" s="33">
        <f t="shared" si="29"/>
        <v>44553.599999999999</v>
      </c>
      <c r="I211" s="40"/>
      <c r="J211" s="30"/>
      <c r="K211" s="30"/>
      <c r="L211" s="30"/>
      <c r="M211" s="30"/>
    </row>
    <row r="212" spans="1:13" ht="15.75">
      <c r="A212" s="86">
        <v>5</v>
      </c>
      <c r="B212" s="80" t="s">
        <v>179</v>
      </c>
      <c r="C212" s="2" t="s">
        <v>16</v>
      </c>
      <c r="D212" s="60">
        <v>10</v>
      </c>
      <c r="E212" s="57">
        <v>3120.0000000000005</v>
      </c>
      <c r="F212" s="64">
        <f t="shared" si="27"/>
        <v>592.80000000000007</v>
      </c>
      <c r="G212" s="64">
        <f t="shared" si="28"/>
        <v>3712.8000000000006</v>
      </c>
      <c r="H212" s="33">
        <f t="shared" si="29"/>
        <v>37128.000000000007</v>
      </c>
      <c r="I212" s="40"/>
      <c r="J212" s="30"/>
      <c r="K212" s="30"/>
      <c r="L212" s="30"/>
      <c r="M212" s="30"/>
    </row>
    <row r="213" spans="1:13" ht="15.75">
      <c r="A213" s="86">
        <v>6</v>
      </c>
      <c r="B213" s="80" t="s">
        <v>180</v>
      </c>
      <c r="C213" s="2" t="s">
        <v>16</v>
      </c>
      <c r="D213" s="60">
        <v>10</v>
      </c>
      <c r="E213" s="57">
        <v>7269.6</v>
      </c>
      <c r="F213" s="64">
        <f t="shared" si="27"/>
        <v>1381.2240000000002</v>
      </c>
      <c r="G213" s="64">
        <f t="shared" si="28"/>
        <v>8650.8240000000005</v>
      </c>
      <c r="H213" s="33">
        <f t="shared" si="29"/>
        <v>86508.24</v>
      </c>
      <c r="I213" s="40"/>
      <c r="J213" s="30"/>
      <c r="K213" s="30"/>
      <c r="L213" s="30"/>
      <c r="M213" s="30"/>
    </row>
    <row r="214" spans="1:13" ht="15.75">
      <c r="A214" s="86">
        <v>7</v>
      </c>
      <c r="B214" s="80" t="s">
        <v>50</v>
      </c>
      <c r="C214" s="2" t="s">
        <v>16</v>
      </c>
      <c r="D214" s="60">
        <v>20</v>
      </c>
      <c r="E214" s="57">
        <v>4700.67</v>
      </c>
      <c r="F214" s="64">
        <f t="shared" si="27"/>
        <v>893.12729999999999</v>
      </c>
      <c r="G214" s="64">
        <f t="shared" si="28"/>
        <v>5593.7973000000002</v>
      </c>
      <c r="H214" s="33">
        <f t="shared" si="29"/>
        <v>111875.946</v>
      </c>
      <c r="I214" s="40"/>
      <c r="J214" s="30"/>
      <c r="K214" s="30"/>
      <c r="L214" s="30"/>
      <c r="M214" s="30"/>
    </row>
    <row r="215" spans="1:13" ht="15.75">
      <c r="A215" s="86">
        <v>8</v>
      </c>
      <c r="B215" s="80" t="s">
        <v>49</v>
      </c>
      <c r="C215" s="2" t="s">
        <v>16</v>
      </c>
      <c r="D215" s="60">
        <v>20</v>
      </c>
      <c r="E215" s="57">
        <v>6241.9500000000007</v>
      </c>
      <c r="F215" s="64">
        <f t="shared" si="27"/>
        <v>1185.9705000000001</v>
      </c>
      <c r="G215" s="64">
        <f t="shared" si="28"/>
        <v>7427.9205000000011</v>
      </c>
      <c r="H215" s="33">
        <f t="shared" si="29"/>
        <v>148558.41000000003</v>
      </c>
      <c r="I215" s="40"/>
      <c r="J215" s="30"/>
      <c r="K215" s="30"/>
      <c r="L215" s="30"/>
      <c r="M215" s="30"/>
    </row>
    <row r="216" spans="1:13" ht="21" customHeight="1">
      <c r="A216" s="86">
        <v>9</v>
      </c>
      <c r="B216" s="80" t="s">
        <v>48</v>
      </c>
      <c r="C216" s="2" t="s">
        <v>16</v>
      </c>
      <c r="D216" s="60">
        <v>20</v>
      </c>
      <c r="E216" s="57">
        <v>7862.4000000000015</v>
      </c>
      <c r="F216" s="64">
        <f t="shared" si="27"/>
        <v>1493.8560000000002</v>
      </c>
      <c r="G216" s="64">
        <f t="shared" si="28"/>
        <v>9356.2560000000012</v>
      </c>
      <c r="H216" s="33">
        <f t="shared" si="29"/>
        <v>187125.12000000002</v>
      </c>
      <c r="I216" s="40"/>
      <c r="J216" s="30"/>
      <c r="K216" s="30"/>
      <c r="L216" s="30"/>
      <c r="M216" s="30"/>
    </row>
    <row r="217" spans="1:13" ht="15.75">
      <c r="A217" s="86">
        <v>10</v>
      </c>
      <c r="B217" s="80" t="s">
        <v>181</v>
      </c>
      <c r="C217" s="2" t="s">
        <v>16</v>
      </c>
      <c r="D217" s="60">
        <v>4</v>
      </c>
      <c r="E217" s="57">
        <v>91845</v>
      </c>
      <c r="F217" s="64">
        <f t="shared" si="27"/>
        <v>17450.55</v>
      </c>
      <c r="G217" s="64">
        <f t="shared" si="28"/>
        <v>109295.55</v>
      </c>
      <c r="H217" s="33">
        <f t="shared" si="29"/>
        <v>437182.2</v>
      </c>
      <c r="I217" s="40"/>
      <c r="J217" s="30"/>
      <c r="K217" s="30"/>
      <c r="L217" s="30"/>
      <c r="M217" s="30"/>
    </row>
    <row r="218" spans="1:13" ht="15.75">
      <c r="A218" s="86">
        <v>11</v>
      </c>
      <c r="B218" s="80" t="s">
        <v>53</v>
      </c>
      <c r="C218" s="3" t="s">
        <v>92</v>
      </c>
      <c r="D218" s="60">
        <v>5</v>
      </c>
      <c r="E218" s="57">
        <v>14742</v>
      </c>
      <c r="F218" s="64">
        <f t="shared" si="27"/>
        <v>2800.98</v>
      </c>
      <c r="G218" s="64">
        <f t="shared" si="28"/>
        <v>17542.98</v>
      </c>
      <c r="H218" s="33">
        <f t="shared" si="29"/>
        <v>87714.9</v>
      </c>
      <c r="I218" s="40"/>
      <c r="J218" s="30"/>
      <c r="K218" s="30"/>
      <c r="L218" s="30"/>
      <c r="M218" s="30"/>
    </row>
    <row r="219" spans="1:13" ht="31.5">
      <c r="A219" s="86">
        <v>12</v>
      </c>
      <c r="B219" s="80" t="s">
        <v>182</v>
      </c>
      <c r="C219" s="3" t="s">
        <v>183</v>
      </c>
      <c r="D219" s="60">
        <v>5</v>
      </c>
      <c r="E219" s="57">
        <v>21762</v>
      </c>
      <c r="F219" s="64">
        <f t="shared" si="27"/>
        <v>4134.78</v>
      </c>
      <c r="G219" s="64">
        <f t="shared" si="28"/>
        <v>25896.78</v>
      </c>
      <c r="H219" s="33">
        <f t="shared" si="29"/>
        <v>129483.9</v>
      </c>
      <c r="I219" s="40"/>
      <c r="J219" s="30"/>
      <c r="K219" s="30"/>
      <c r="L219" s="30"/>
      <c r="M219" s="30"/>
    </row>
    <row r="220" spans="1:13" ht="15" customHeight="1">
      <c r="A220" s="86">
        <v>13</v>
      </c>
      <c r="B220" s="80" t="s">
        <v>54</v>
      </c>
      <c r="C220" s="3" t="s">
        <v>183</v>
      </c>
      <c r="D220" s="60">
        <v>5</v>
      </c>
      <c r="E220" s="57">
        <v>16302.000000000002</v>
      </c>
      <c r="F220" s="64">
        <f t="shared" si="27"/>
        <v>3097.3800000000006</v>
      </c>
      <c r="G220" s="64">
        <f t="shared" si="28"/>
        <v>19399.38</v>
      </c>
      <c r="H220" s="33">
        <f t="shared" si="29"/>
        <v>96996.900000000009</v>
      </c>
      <c r="I220" s="40"/>
      <c r="J220" s="30"/>
      <c r="K220" s="30"/>
      <c r="L220" s="30"/>
      <c r="M220" s="30"/>
    </row>
    <row r="221" spans="1:13" ht="15" customHeight="1">
      <c r="A221" s="86">
        <v>14</v>
      </c>
      <c r="B221" s="80" t="s">
        <v>184</v>
      </c>
      <c r="C221" s="2" t="s">
        <v>16</v>
      </c>
      <c r="D221" s="60">
        <v>40</v>
      </c>
      <c r="E221" s="57">
        <v>4758.0000000000009</v>
      </c>
      <c r="F221" s="64">
        <f t="shared" si="27"/>
        <v>904.02000000000021</v>
      </c>
      <c r="G221" s="64">
        <f t="shared" si="28"/>
        <v>5662.0200000000013</v>
      </c>
      <c r="H221" s="33">
        <f t="shared" si="29"/>
        <v>226480.80000000005</v>
      </c>
      <c r="I221" s="40"/>
      <c r="J221" s="30"/>
      <c r="K221" s="30"/>
      <c r="L221" s="30"/>
      <c r="M221" s="30"/>
    </row>
    <row r="222" spans="1:13" ht="31.5" customHeight="1">
      <c r="A222" s="86">
        <v>15</v>
      </c>
      <c r="B222" s="80" t="s">
        <v>185</v>
      </c>
      <c r="C222" s="2" t="s">
        <v>16</v>
      </c>
      <c r="D222" s="60">
        <v>5</v>
      </c>
      <c r="E222" s="57">
        <v>3588.0000000000005</v>
      </c>
      <c r="F222" s="64">
        <f t="shared" si="27"/>
        <v>681.72000000000014</v>
      </c>
      <c r="G222" s="64">
        <f t="shared" si="28"/>
        <v>4269.72</v>
      </c>
      <c r="H222" s="33">
        <f t="shared" si="29"/>
        <v>21348.600000000002</v>
      </c>
      <c r="I222" s="40"/>
      <c r="J222" s="30"/>
      <c r="K222" s="30"/>
      <c r="L222" s="30"/>
      <c r="M222" s="30"/>
    </row>
    <row r="223" spans="1:13" ht="31.5" customHeight="1">
      <c r="A223" s="86">
        <v>16</v>
      </c>
      <c r="B223" s="80" t="s">
        <v>186</v>
      </c>
      <c r="C223" s="2" t="s">
        <v>16</v>
      </c>
      <c r="D223" s="60">
        <v>3</v>
      </c>
      <c r="E223" s="57">
        <v>4524</v>
      </c>
      <c r="F223" s="64">
        <f t="shared" si="27"/>
        <v>859.56000000000006</v>
      </c>
      <c r="G223" s="64">
        <f t="shared" si="28"/>
        <v>5383.56</v>
      </c>
      <c r="H223" s="33">
        <f t="shared" si="29"/>
        <v>16150.68</v>
      </c>
      <c r="I223" s="40"/>
      <c r="J223" s="30"/>
      <c r="K223" s="30"/>
      <c r="L223" s="30"/>
      <c r="M223" s="30"/>
    </row>
    <row r="224" spans="1:13" ht="15.75">
      <c r="A224" s="86">
        <v>17</v>
      </c>
      <c r="B224" s="80" t="s">
        <v>187</v>
      </c>
      <c r="C224" s="2" t="s">
        <v>16</v>
      </c>
      <c r="D224" s="60">
        <v>4</v>
      </c>
      <c r="E224" s="57">
        <v>155220</v>
      </c>
      <c r="F224" s="64">
        <f t="shared" si="27"/>
        <v>29491.8</v>
      </c>
      <c r="G224" s="64">
        <f t="shared" si="28"/>
        <v>184711.8</v>
      </c>
      <c r="H224" s="33">
        <f t="shared" si="29"/>
        <v>738847.2</v>
      </c>
      <c r="I224" s="40"/>
      <c r="J224" s="30"/>
      <c r="K224" s="30"/>
      <c r="L224" s="30"/>
      <c r="M224" s="30"/>
    </row>
    <row r="225" spans="1:13" ht="15.75">
      <c r="A225" s="86">
        <v>18</v>
      </c>
      <c r="B225" s="80" t="s">
        <v>188</v>
      </c>
      <c r="C225" s="2" t="s">
        <v>16</v>
      </c>
      <c r="D225" s="60">
        <v>20</v>
      </c>
      <c r="E225" s="57">
        <v>10081.500000000002</v>
      </c>
      <c r="F225" s="64">
        <f t="shared" si="27"/>
        <v>1915.4850000000004</v>
      </c>
      <c r="G225" s="64">
        <f t="shared" si="28"/>
        <v>11996.985000000002</v>
      </c>
      <c r="H225" s="33">
        <f t="shared" si="29"/>
        <v>239939.70000000004</v>
      </c>
      <c r="I225" s="40"/>
      <c r="J225" s="30"/>
      <c r="K225" s="30"/>
      <c r="L225" s="30"/>
      <c r="M225" s="30"/>
    </row>
    <row r="226" spans="1:13" ht="31.5" customHeight="1">
      <c r="A226" s="86">
        <v>19</v>
      </c>
      <c r="B226" s="80" t="s">
        <v>189</v>
      </c>
      <c r="C226" s="2" t="s">
        <v>16</v>
      </c>
      <c r="D226" s="60">
        <v>5</v>
      </c>
      <c r="E226" s="57">
        <v>27651.000000000004</v>
      </c>
      <c r="F226" s="64">
        <f t="shared" si="27"/>
        <v>5253.6900000000005</v>
      </c>
      <c r="G226" s="64">
        <f t="shared" si="28"/>
        <v>32904.69</v>
      </c>
      <c r="H226" s="33">
        <f t="shared" si="29"/>
        <v>164523.45000000001</v>
      </c>
      <c r="I226" s="40"/>
      <c r="J226" s="30"/>
      <c r="K226" s="30"/>
      <c r="L226" s="30"/>
      <c r="M226" s="30"/>
    </row>
    <row r="227" spans="1:13" ht="15.75">
      <c r="A227" s="86">
        <v>20</v>
      </c>
      <c r="B227" s="80" t="s">
        <v>60</v>
      </c>
      <c r="C227" s="2" t="s">
        <v>16</v>
      </c>
      <c r="D227" s="60">
        <v>20</v>
      </c>
      <c r="E227" s="57">
        <v>16653</v>
      </c>
      <c r="F227" s="64">
        <f t="shared" si="27"/>
        <v>3164.07</v>
      </c>
      <c r="G227" s="64">
        <f t="shared" si="28"/>
        <v>19817.07</v>
      </c>
      <c r="H227" s="33">
        <f t="shared" si="29"/>
        <v>396341.4</v>
      </c>
      <c r="I227" s="40"/>
      <c r="J227" s="30"/>
      <c r="K227" s="30"/>
      <c r="L227" s="30"/>
      <c r="M227" s="30"/>
    </row>
    <row r="228" spans="1:13" ht="15.75">
      <c r="A228" s="86">
        <v>21</v>
      </c>
      <c r="B228" s="80" t="s">
        <v>190</v>
      </c>
      <c r="C228" s="2" t="s">
        <v>16</v>
      </c>
      <c r="D228" s="60">
        <v>25</v>
      </c>
      <c r="E228" s="57">
        <v>7021.56</v>
      </c>
      <c r="F228" s="64">
        <f t="shared" si="27"/>
        <v>1334.0964000000001</v>
      </c>
      <c r="G228" s="64">
        <f t="shared" si="28"/>
        <v>8355.6563999999998</v>
      </c>
      <c r="H228" s="33">
        <f t="shared" si="29"/>
        <v>208891.41</v>
      </c>
      <c r="I228" s="40"/>
      <c r="J228" s="30"/>
      <c r="K228" s="30"/>
      <c r="L228" s="30"/>
      <c r="M228" s="30"/>
    </row>
    <row r="229" spans="1:13" ht="15.75">
      <c r="A229" s="86">
        <v>22</v>
      </c>
      <c r="B229" s="80" t="s">
        <v>51</v>
      </c>
      <c r="C229" s="2" t="s">
        <v>16</v>
      </c>
      <c r="D229" s="60">
        <v>25</v>
      </c>
      <c r="E229" s="57">
        <v>9445.41</v>
      </c>
      <c r="F229" s="64">
        <f t="shared" si="27"/>
        <v>1794.6279</v>
      </c>
      <c r="G229" s="64">
        <f t="shared" si="28"/>
        <v>11240.037899999999</v>
      </c>
      <c r="H229" s="33">
        <f t="shared" si="29"/>
        <v>281000.94750000001</v>
      </c>
      <c r="I229" s="40"/>
      <c r="J229" s="30"/>
      <c r="K229" s="30"/>
      <c r="L229" s="30"/>
      <c r="M229" s="30"/>
    </row>
    <row r="230" spans="1:13" ht="15.75">
      <c r="A230" s="86">
        <v>23</v>
      </c>
      <c r="B230" s="80" t="s">
        <v>191</v>
      </c>
      <c r="C230" s="2" t="s">
        <v>16</v>
      </c>
      <c r="D230" s="60">
        <v>10</v>
      </c>
      <c r="E230" s="57">
        <v>33813</v>
      </c>
      <c r="F230" s="64">
        <f t="shared" si="27"/>
        <v>6424.47</v>
      </c>
      <c r="G230" s="64">
        <f t="shared" si="28"/>
        <v>40237.47</v>
      </c>
      <c r="H230" s="33">
        <f t="shared" si="29"/>
        <v>402374.7</v>
      </c>
      <c r="I230" s="40"/>
      <c r="J230" s="30"/>
      <c r="K230" s="30"/>
      <c r="L230" s="30"/>
      <c r="M230" s="30"/>
    </row>
    <row r="231" spans="1:13" ht="15.75">
      <c r="A231" s="86">
        <v>24</v>
      </c>
      <c r="B231" s="80" t="s">
        <v>192</v>
      </c>
      <c r="C231" s="2" t="s">
        <v>16</v>
      </c>
      <c r="D231" s="60">
        <v>25</v>
      </c>
      <c r="E231" s="57">
        <v>11114.220000000001</v>
      </c>
      <c r="F231" s="64">
        <f t="shared" si="27"/>
        <v>2111.7018000000003</v>
      </c>
      <c r="G231" s="64">
        <f t="shared" si="28"/>
        <v>13225.921800000002</v>
      </c>
      <c r="H231" s="33">
        <f t="shared" si="29"/>
        <v>330648.04500000004</v>
      </c>
      <c r="I231" s="40"/>
      <c r="J231" s="30"/>
      <c r="K231" s="30"/>
      <c r="L231" s="30"/>
      <c r="M231" s="30"/>
    </row>
    <row r="232" spans="1:13" ht="31.5" customHeight="1">
      <c r="A232" s="86">
        <v>25</v>
      </c>
      <c r="B232" s="80" t="s">
        <v>193</v>
      </c>
      <c r="C232" s="2" t="s">
        <v>16</v>
      </c>
      <c r="D232" s="60">
        <v>500</v>
      </c>
      <c r="E232" s="57">
        <v>1129.0500000000002</v>
      </c>
      <c r="F232" s="64">
        <f t="shared" si="27"/>
        <v>214.51950000000005</v>
      </c>
      <c r="G232" s="64">
        <f t="shared" si="28"/>
        <v>1343.5695000000003</v>
      </c>
      <c r="H232" s="33">
        <f t="shared" si="29"/>
        <v>671784.75000000012</v>
      </c>
      <c r="I232" s="40"/>
      <c r="J232" s="30"/>
      <c r="K232" s="30"/>
      <c r="L232" s="30"/>
      <c r="M232" s="30"/>
    </row>
    <row r="233" spans="1:13" ht="31.5" customHeight="1">
      <c r="A233" s="86">
        <v>26</v>
      </c>
      <c r="B233" s="80" t="s">
        <v>194</v>
      </c>
      <c r="C233" s="2" t="s">
        <v>16</v>
      </c>
      <c r="D233" s="60">
        <v>25</v>
      </c>
      <c r="E233" s="57">
        <v>3612.9599999999996</v>
      </c>
      <c r="F233" s="64">
        <f t="shared" si="27"/>
        <v>686.46239999999989</v>
      </c>
      <c r="G233" s="64">
        <f t="shared" si="28"/>
        <v>4299.4223999999995</v>
      </c>
      <c r="H233" s="33">
        <f t="shared" si="29"/>
        <v>107485.55999999998</v>
      </c>
      <c r="I233" s="40"/>
      <c r="J233" s="30"/>
      <c r="K233" s="30"/>
      <c r="L233" s="30"/>
      <c r="M233" s="30"/>
    </row>
    <row r="234" spans="1:13" ht="15.75">
      <c r="A234" s="86">
        <v>27</v>
      </c>
      <c r="B234" s="80" t="s">
        <v>195</v>
      </c>
      <c r="C234" s="2" t="s">
        <v>16</v>
      </c>
      <c r="D234" s="60">
        <v>30</v>
      </c>
      <c r="E234" s="57">
        <v>3725.8650000000007</v>
      </c>
      <c r="F234" s="64">
        <f t="shared" si="27"/>
        <v>707.91435000000013</v>
      </c>
      <c r="G234" s="64">
        <f t="shared" si="28"/>
        <v>4433.7793500000007</v>
      </c>
      <c r="H234" s="33">
        <f t="shared" si="29"/>
        <v>133013.38050000003</v>
      </c>
      <c r="I234" s="40"/>
      <c r="J234" s="30"/>
      <c r="K234" s="30"/>
      <c r="L234" s="30"/>
      <c r="M234" s="30"/>
    </row>
    <row r="235" spans="1:13" ht="15.75">
      <c r="A235" s="86">
        <v>28</v>
      </c>
      <c r="B235" s="80" t="s">
        <v>196</v>
      </c>
      <c r="C235" s="2" t="s">
        <v>16</v>
      </c>
      <c r="D235" s="60">
        <v>30</v>
      </c>
      <c r="E235" s="57">
        <v>4967.8200000000006</v>
      </c>
      <c r="F235" s="64">
        <f t="shared" si="27"/>
        <v>943.88580000000013</v>
      </c>
      <c r="G235" s="64">
        <f t="shared" si="28"/>
        <v>5911.7058000000006</v>
      </c>
      <c r="H235" s="33">
        <f t="shared" si="29"/>
        <v>177351.17400000003</v>
      </c>
      <c r="I235" s="40"/>
      <c r="J235" s="30"/>
      <c r="K235" s="30"/>
      <c r="L235" s="30"/>
      <c r="M235" s="30"/>
    </row>
    <row r="236" spans="1:13" ht="15.75">
      <c r="A236" s="86">
        <v>29</v>
      </c>
      <c r="B236" s="80" t="s">
        <v>197</v>
      </c>
      <c r="C236" s="2" t="s">
        <v>16</v>
      </c>
      <c r="D236" s="60">
        <v>30</v>
      </c>
      <c r="E236" s="57">
        <v>5946.33</v>
      </c>
      <c r="F236" s="64">
        <f t="shared" si="27"/>
        <v>1129.8027</v>
      </c>
      <c r="G236" s="64">
        <f t="shared" si="28"/>
        <v>7076.1327000000001</v>
      </c>
      <c r="H236" s="33">
        <f t="shared" si="29"/>
        <v>212283.981</v>
      </c>
      <c r="I236" s="40"/>
      <c r="J236" s="30"/>
      <c r="K236" s="30"/>
      <c r="L236" s="30"/>
      <c r="M236" s="30"/>
    </row>
    <row r="237" spans="1:13" ht="15.75">
      <c r="A237" s="86">
        <v>30</v>
      </c>
      <c r="B237" s="80" t="s">
        <v>198</v>
      </c>
      <c r="C237" s="2" t="s">
        <v>16</v>
      </c>
      <c r="D237" s="60">
        <v>50</v>
      </c>
      <c r="E237" s="57">
        <v>1037.4000000000001</v>
      </c>
      <c r="F237" s="64">
        <f t="shared" si="27"/>
        <v>197.10600000000002</v>
      </c>
      <c r="G237" s="64">
        <f t="shared" si="28"/>
        <v>1234.5060000000001</v>
      </c>
      <c r="H237" s="33">
        <f t="shared" si="29"/>
        <v>61725.3</v>
      </c>
      <c r="I237" s="40"/>
      <c r="J237" s="30"/>
      <c r="K237" s="30"/>
      <c r="L237" s="30"/>
      <c r="M237" s="30"/>
    </row>
    <row r="238" spans="1:13" ht="15.75">
      <c r="A238" s="86">
        <v>31</v>
      </c>
      <c r="B238" s="80" t="s">
        <v>199</v>
      </c>
      <c r="C238" s="2" t="s">
        <v>16</v>
      </c>
      <c r="D238" s="60">
        <v>10</v>
      </c>
      <c r="E238" s="57">
        <v>25974</v>
      </c>
      <c r="F238" s="64">
        <f t="shared" si="27"/>
        <v>4935.0600000000004</v>
      </c>
      <c r="G238" s="64">
        <f t="shared" si="28"/>
        <v>30909.06</v>
      </c>
      <c r="H238" s="33">
        <f t="shared" si="29"/>
        <v>309090.60000000003</v>
      </c>
      <c r="I238" s="40"/>
      <c r="J238" s="30"/>
      <c r="K238" s="30"/>
      <c r="L238" s="30"/>
      <c r="M238" s="30"/>
    </row>
    <row r="239" spans="1:13" ht="15.75">
      <c r="A239" s="86">
        <v>32</v>
      </c>
      <c r="B239" s="80" t="s">
        <v>200</v>
      </c>
      <c r="C239" s="2" t="s">
        <v>16</v>
      </c>
      <c r="D239" s="60">
        <v>6</v>
      </c>
      <c r="E239" s="57">
        <v>64077.000000000007</v>
      </c>
      <c r="F239" s="64">
        <f t="shared" si="27"/>
        <v>12174.630000000001</v>
      </c>
      <c r="G239" s="64">
        <f t="shared" si="28"/>
        <v>76251.63</v>
      </c>
      <c r="H239" s="33">
        <f t="shared" si="29"/>
        <v>457509.78</v>
      </c>
      <c r="I239" s="40"/>
      <c r="J239" s="30"/>
      <c r="K239" s="30"/>
      <c r="L239" s="30"/>
      <c r="M239" s="30"/>
    </row>
    <row r="240" spans="1:13" ht="15.75">
      <c r="A240" s="86">
        <v>33</v>
      </c>
      <c r="B240" s="80" t="s">
        <v>201</v>
      </c>
      <c r="C240" s="2" t="s">
        <v>16</v>
      </c>
      <c r="D240" s="60">
        <v>10</v>
      </c>
      <c r="E240" s="57">
        <v>18447</v>
      </c>
      <c r="F240" s="64">
        <f t="shared" si="27"/>
        <v>3504.93</v>
      </c>
      <c r="G240" s="64">
        <f t="shared" si="28"/>
        <v>21951.93</v>
      </c>
      <c r="H240" s="33">
        <f t="shared" si="29"/>
        <v>219519.3</v>
      </c>
      <c r="I240" s="40"/>
      <c r="J240" s="30"/>
      <c r="K240" s="30"/>
      <c r="L240" s="30"/>
      <c r="M240" s="30"/>
    </row>
    <row r="241" spans="1:13" ht="15.75">
      <c r="A241" s="86">
        <v>34</v>
      </c>
      <c r="B241" s="80" t="s">
        <v>202</v>
      </c>
      <c r="C241" s="2" t="s">
        <v>16</v>
      </c>
      <c r="D241" s="60">
        <v>1</v>
      </c>
      <c r="E241" s="57">
        <v>257751</v>
      </c>
      <c r="F241" s="64">
        <f t="shared" si="27"/>
        <v>48972.69</v>
      </c>
      <c r="G241" s="64">
        <f t="shared" si="28"/>
        <v>306723.69</v>
      </c>
      <c r="H241" s="33">
        <f t="shared" si="29"/>
        <v>306723.69</v>
      </c>
      <c r="I241" s="40"/>
      <c r="J241" s="30"/>
      <c r="K241" s="30"/>
      <c r="L241" s="30"/>
      <c r="M241" s="30"/>
    </row>
    <row r="242" spans="1:13" ht="15.75">
      <c r="A242" s="86">
        <v>35</v>
      </c>
      <c r="B242" s="81" t="s">
        <v>203</v>
      </c>
      <c r="C242" s="2" t="s">
        <v>16</v>
      </c>
      <c r="D242" s="65">
        <v>5</v>
      </c>
      <c r="E242" s="57">
        <v>50193</v>
      </c>
      <c r="F242" s="64">
        <f t="shared" si="27"/>
        <v>9536.67</v>
      </c>
      <c r="G242" s="64">
        <f t="shared" si="28"/>
        <v>59729.67</v>
      </c>
      <c r="H242" s="33">
        <f t="shared" si="29"/>
        <v>298648.34999999998</v>
      </c>
      <c r="I242" s="40"/>
      <c r="J242" s="30"/>
      <c r="K242" s="30"/>
      <c r="L242" s="30"/>
      <c r="M242" s="30"/>
    </row>
    <row r="243" spans="1:13" ht="15.75">
      <c r="A243" s="86">
        <v>36</v>
      </c>
      <c r="B243" s="81" t="s">
        <v>204</v>
      </c>
      <c r="C243" s="2" t="s">
        <v>16</v>
      </c>
      <c r="D243" s="65">
        <v>5</v>
      </c>
      <c r="E243" s="57">
        <v>10491.000000000002</v>
      </c>
      <c r="F243" s="64">
        <f t="shared" si="27"/>
        <v>1993.2900000000004</v>
      </c>
      <c r="G243" s="64">
        <f t="shared" si="28"/>
        <v>12484.290000000003</v>
      </c>
      <c r="H243" s="33">
        <f t="shared" si="29"/>
        <v>62421.450000000012</v>
      </c>
      <c r="I243" s="40"/>
      <c r="J243" s="30"/>
      <c r="K243" s="30"/>
      <c r="L243" s="30"/>
      <c r="M243" s="30"/>
    </row>
    <row r="244" spans="1:13" ht="5.0999999999999996" customHeight="1">
      <c r="A244" s="86"/>
      <c r="B244" s="70"/>
      <c r="C244" s="19"/>
      <c r="D244" s="19"/>
      <c r="E244" s="31"/>
      <c r="F244" s="32"/>
      <c r="G244" s="32"/>
      <c r="H244" s="33"/>
      <c r="I244" s="40"/>
      <c r="J244" s="30"/>
      <c r="K244" s="30"/>
      <c r="L244" s="30"/>
      <c r="M244" s="30"/>
    </row>
    <row r="245" spans="1:13" ht="21" customHeight="1">
      <c r="A245" s="89"/>
      <c r="B245" s="155" t="s">
        <v>152</v>
      </c>
      <c r="C245" s="156"/>
      <c r="D245" s="156"/>
      <c r="E245" s="156"/>
      <c r="F245" s="156"/>
      <c r="G245" s="156"/>
      <c r="H245" s="157"/>
      <c r="I245" s="40"/>
      <c r="J245" s="30"/>
      <c r="K245" s="30"/>
      <c r="L245" s="30"/>
      <c r="M245" s="30"/>
    </row>
    <row r="246" spans="1:13" ht="5.0999999999999996" customHeight="1">
      <c r="A246" s="86"/>
      <c r="B246" s="72"/>
      <c r="C246" s="15"/>
      <c r="D246" s="15"/>
      <c r="E246" s="15"/>
      <c r="F246" s="15"/>
      <c r="G246" s="15"/>
      <c r="H246" s="16"/>
      <c r="I246" s="40"/>
      <c r="J246" s="30"/>
      <c r="K246" s="30"/>
      <c r="L246" s="30"/>
      <c r="M246" s="30"/>
    </row>
    <row r="247" spans="1:13" ht="15.75">
      <c r="A247" s="86">
        <v>1</v>
      </c>
      <c r="B247" s="82" t="s">
        <v>205</v>
      </c>
      <c r="C247" s="4" t="s">
        <v>29</v>
      </c>
      <c r="D247" s="60">
        <v>6</v>
      </c>
      <c r="E247" s="57">
        <v>79831.932773109249</v>
      </c>
      <c r="F247" s="63">
        <f t="shared" ref="F247:F251" si="30">E247*19%</f>
        <v>15168.067226890758</v>
      </c>
      <c r="G247" s="63">
        <f t="shared" ref="G247:G251" si="31">F247+E247</f>
        <v>95000</v>
      </c>
      <c r="H247" s="33">
        <f>G247*D247</f>
        <v>570000</v>
      </c>
      <c r="I247" s="40"/>
      <c r="J247" s="30"/>
      <c r="K247" s="30"/>
      <c r="L247" s="30"/>
      <c r="M247" s="30"/>
    </row>
    <row r="248" spans="1:13" ht="15.75">
      <c r="A248" s="91">
        <v>2</v>
      </c>
      <c r="B248" s="82" t="s">
        <v>206</v>
      </c>
      <c r="C248" s="4" t="s">
        <v>37</v>
      </c>
      <c r="D248" s="60">
        <v>6</v>
      </c>
      <c r="E248" s="57">
        <v>233613.44537815126</v>
      </c>
      <c r="F248" s="63">
        <f t="shared" si="30"/>
        <v>44386.554621848736</v>
      </c>
      <c r="G248" s="63">
        <f t="shared" si="31"/>
        <v>278000</v>
      </c>
      <c r="H248" s="33">
        <f t="shared" ref="H248:H251" si="32">G248*D248</f>
        <v>1668000</v>
      </c>
      <c r="I248" s="40"/>
      <c r="J248" s="30"/>
      <c r="K248" s="30"/>
      <c r="L248" s="30"/>
      <c r="M248" s="30"/>
    </row>
    <row r="249" spans="1:13" ht="21.95" customHeight="1">
      <c r="A249" s="86">
        <v>3</v>
      </c>
      <c r="B249" s="82" t="s">
        <v>207</v>
      </c>
      <c r="C249" s="4" t="s">
        <v>37</v>
      </c>
      <c r="D249" s="60">
        <v>6</v>
      </c>
      <c r="E249" s="57">
        <v>250850</v>
      </c>
      <c r="F249" s="63">
        <f t="shared" si="30"/>
        <v>47661.5</v>
      </c>
      <c r="G249" s="63">
        <f t="shared" si="31"/>
        <v>298511.5</v>
      </c>
      <c r="H249" s="33">
        <f t="shared" si="32"/>
        <v>1791069</v>
      </c>
      <c r="I249" s="40"/>
      <c r="J249" s="30"/>
      <c r="K249" s="30"/>
      <c r="L249" s="30"/>
      <c r="M249" s="30"/>
    </row>
    <row r="250" spans="1:13" ht="31.5" customHeight="1">
      <c r="A250" s="86">
        <v>4</v>
      </c>
      <c r="B250" s="82" t="s">
        <v>208</v>
      </c>
      <c r="C250" s="4" t="s">
        <v>37</v>
      </c>
      <c r="D250" s="60">
        <v>6</v>
      </c>
      <c r="E250" s="57">
        <v>184873.94957983194</v>
      </c>
      <c r="F250" s="63">
        <f t="shared" si="30"/>
        <v>35126.050420168067</v>
      </c>
      <c r="G250" s="63">
        <f t="shared" si="31"/>
        <v>220000</v>
      </c>
      <c r="H250" s="33">
        <f t="shared" si="32"/>
        <v>1320000</v>
      </c>
      <c r="I250" s="40"/>
      <c r="J250" s="30"/>
      <c r="K250" s="30"/>
      <c r="L250" s="30"/>
      <c r="M250" s="30"/>
    </row>
    <row r="251" spans="1:13" ht="15.75">
      <c r="A251" s="86">
        <v>5</v>
      </c>
      <c r="B251" s="82" t="s">
        <v>82</v>
      </c>
      <c r="C251" s="4" t="s">
        <v>209</v>
      </c>
      <c r="D251" s="60">
        <v>7</v>
      </c>
      <c r="E251" s="57">
        <v>105882.35294117648</v>
      </c>
      <c r="F251" s="63">
        <f t="shared" si="30"/>
        <v>20117.647058823532</v>
      </c>
      <c r="G251" s="63">
        <f t="shared" si="31"/>
        <v>126000</v>
      </c>
      <c r="H251" s="33">
        <f t="shared" si="32"/>
        <v>882000</v>
      </c>
      <c r="I251" s="40"/>
      <c r="J251" s="30"/>
      <c r="K251" s="30"/>
      <c r="L251" s="30"/>
      <c r="M251" s="30"/>
    </row>
    <row r="252" spans="1:13" ht="5.0999999999999996" customHeight="1">
      <c r="A252" s="86"/>
      <c r="B252" s="70"/>
      <c r="C252" s="19"/>
      <c r="D252" s="19"/>
      <c r="E252" s="31"/>
      <c r="F252" s="32"/>
      <c r="G252" s="32"/>
      <c r="H252" s="33"/>
      <c r="I252" s="40"/>
      <c r="J252" s="30"/>
      <c r="K252" s="30"/>
      <c r="L252" s="30"/>
      <c r="M252" s="30"/>
    </row>
    <row r="253" spans="1:13" ht="21" customHeight="1">
      <c r="A253" s="89"/>
      <c r="B253" s="155" t="s">
        <v>154</v>
      </c>
      <c r="C253" s="156"/>
      <c r="D253" s="156"/>
      <c r="E253" s="156"/>
      <c r="F253" s="156"/>
      <c r="G253" s="156"/>
      <c r="H253" s="157"/>
      <c r="I253" s="40"/>
      <c r="J253" s="30"/>
      <c r="K253" s="30"/>
      <c r="L253" s="30"/>
      <c r="M253" s="30"/>
    </row>
    <row r="254" spans="1:13" ht="6" customHeight="1">
      <c r="A254" s="86"/>
      <c r="B254" s="72"/>
      <c r="C254" s="15"/>
      <c r="D254" s="15"/>
      <c r="E254" s="15"/>
      <c r="F254" s="15"/>
      <c r="G254" s="15"/>
      <c r="H254" s="16"/>
      <c r="I254" s="40"/>
      <c r="J254" s="30"/>
      <c r="K254" s="30"/>
      <c r="L254" s="30"/>
      <c r="M254" s="30"/>
    </row>
    <row r="255" spans="1:13" ht="15.75">
      <c r="A255" s="86">
        <v>1</v>
      </c>
      <c r="B255" s="82" t="s">
        <v>210</v>
      </c>
      <c r="C255" s="3" t="s">
        <v>209</v>
      </c>
      <c r="D255" s="60">
        <v>9</v>
      </c>
      <c r="E255" s="57">
        <v>21008.403361344539</v>
      </c>
      <c r="F255" s="63">
        <f>E255*19%</f>
        <v>3991.5966386554624</v>
      </c>
      <c r="G255" s="63">
        <f>F255+E255</f>
        <v>25000</v>
      </c>
      <c r="H255" s="33">
        <f>G255*D255</f>
        <v>225000</v>
      </c>
      <c r="I255" s="40"/>
      <c r="J255" s="30"/>
      <c r="K255" s="30"/>
      <c r="L255" s="30"/>
      <c r="M255" s="30"/>
    </row>
    <row r="256" spans="1:13" ht="15.75">
      <c r="A256" s="89"/>
      <c r="B256" s="142" t="s">
        <v>85</v>
      </c>
      <c r="C256" s="143"/>
      <c r="D256" s="143"/>
      <c r="E256" s="143"/>
      <c r="F256" s="143"/>
      <c r="G256" s="143"/>
      <c r="H256" s="144"/>
      <c r="I256" s="40"/>
      <c r="J256" s="30"/>
      <c r="K256" s="30"/>
      <c r="L256" s="30"/>
      <c r="M256" s="30"/>
    </row>
    <row r="257" spans="1:13" ht="5.0999999999999996" customHeight="1">
      <c r="A257" s="86"/>
      <c r="B257" s="83"/>
      <c r="C257" s="27"/>
      <c r="D257" s="27"/>
      <c r="E257" s="15"/>
      <c r="F257" s="15"/>
      <c r="G257" s="15"/>
      <c r="H257" s="16"/>
      <c r="I257" s="40"/>
      <c r="J257" s="30"/>
      <c r="K257" s="30"/>
      <c r="L257" s="30"/>
      <c r="M257" s="30"/>
    </row>
    <row r="258" spans="1:13" ht="21.95" customHeight="1">
      <c r="A258" s="86">
        <v>1</v>
      </c>
      <c r="B258" s="82" t="s">
        <v>95</v>
      </c>
      <c r="C258" s="4" t="s">
        <v>211</v>
      </c>
      <c r="D258" s="60">
        <v>7</v>
      </c>
      <c r="E258" s="57">
        <v>31200</v>
      </c>
      <c r="F258" s="63">
        <f t="shared" ref="F258:F264" si="33">E258*19%</f>
        <v>5928</v>
      </c>
      <c r="G258" s="63">
        <f t="shared" ref="G258:G264" si="34">F258+E258</f>
        <v>37128</v>
      </c>
      <c r="H258" s="33">
        <f t="shared" ref="H258:H264" si="35">G258*D258</f>
        <v>259896</v>
      </c>
      <c r="I258" s="40"/>
      <c r="J258" s="30"/>
      <c r="K258" s="30"/>
      <c r="L258" s="30"/>
      <c r="M258" s="30"/>
    </row>
    <row r="259" spans="1:13" ht="15.75">
      <c r="A259" s="86">
        <v>2</v>
      </c>
      <c r="B259" s="82" t="s">
        <v>212</v>
      </c>
      <c r="C259" s="4" t="s">
        <v>211</v>
      </c>
      <c r="D259" s="60">
        <v>7</v>
      </c>
      <c r="E259" s="57">
        <v>36956.25</v>
      </c>
      <c r="F259" s="63">
        <f t="shared" si="33"/>
        <v>7021.6875</v>
      </c>
      <c r="G259" s="63">
        <f t="shared" si="34"/>
        <v>43977.9375</v>
      </c>
      <c r="H259" s="33">
        <f t="shared" si="35"/>
        <v>307845.5625</v>
      </c>
      <c r="I259" s="40"/>
      <c r="J259" s="30"/>
      <c r="K259" s="30"/>
      <c r="L259" s="30"/>
      <c r="M259" s="30"/>
    </row>
    <row r="260" spans="1:13" ht="31.5" customHeight="1">
      <c r="A260" s="86">
        <v>3</v>
      </c>
      <c r="B260" s="82" t="s">
        <v>213</v>
      </c>
      <c r="C260" s="4" t="s">
        <v>96</v>
      </c>
      <c r="D260" s="60">
        <v>7</v>
      </c>
      <c r="E260" s="57">
        <v>46275</v>
      </c>
      <c r="F260" s="63">
        <f t="shared" si="33"/>
        <v>8792.25</v>
      </c>
      <c r="G260" s="63">
        <f t="shared" si="34"/>
        <v>55067.25</v>
      </c>
      <c r="H260" s="33">
        <f t="shared" si="35"/>
        <v>385470.75</v>
      </c>
      <c r="I260" s="40"/>
      <c r="J260" s="30"/>
      <c r="K260" s="30"/>
      <c r="L260" s="30"/>
      <c r="M260" s="30"/>
    </row>
    <row r="261" spans="1:13" ht="15.75">
      <c r="A261" s="86">
        <v>4</v>
      </c>
      <c r="B261" s="82" t="s">
        <v>89</v>
      </c>
      <c r="C261" s="4" t="s">
        <v>209</v>
      </c>
      <c r="D261" s="60">
        <v>2</v>
      </c>
      <c r="E261" s="57">
        <v>123975</v>
      </c>
      <c r="F261" s="63">
        <f t="shared" si="33"/>
        <v>23555.25</v>
      </c>
      <c r="G261" s="63">
        <f t="shared" si="34"/>
        <v>147530.25</v>
      </c>
      <c r="H261" s="33">
        <f t="shared" si="35"/>
        <v>295060.5</v>
      </c>
      <c r="I261" s="40"/>
      <c r="J261" s="30"/>
      <c r="K261" s="30"/>
      <c r="L261" s="30"/>
      <c r="M261" s="30"/>
    </row>
    <row r="262" spans="1:13" ht="21.95" customHeight="1">
      <c r="A262" s="86">
        <v>5</v>
      </c>
      <c r="B262" s="82" t="s">
        <v>214</v>
      </c>
      <c r="C262" s="4" t="s">
        <v>96</v>
      </c>
      <c r="D262" s="60">
        <v>4</v>
      </c>
      <c r="E262" s="57">
        <v>46269.375</v>
      </c>
      <c r="F262" s="63">
        <f t="shared" si="33"/>
        <v>8791.1812499999996</v>
      </c>
      <c r="G262" s="63">
        <f t="shared" si="34"/>
        <v>55060.556250000001</v>
      </c>
      <c r="H262" s="33">
        <f t="shared" si="35"/>
        <v>220242.22500000001</v>
      </c>
      <c r="I262" s="40"/>
      <c r="J262" s="30"/>
      <c r="K262" s="30"/>
      <c r="L262" s="30"/>
      <c r="M262" s="30"/>
    </row>
    <row r="263" spans="1:13" ht="15.75">
      <c r="A263" s="86">
        <v>6</v>
      </c>
      <c r="B263" s="84" t="s">
        <v>215</v>
      </c>
      <c r="C263" s="4" t="s">
        <v>9</v>
      </c>
      <c r="D263" s="60">
        <v>12</v>
      </c>
      <c r="E263" s="57">
        <v>39375</v>
      </c>
      <c r="F263" s="63">
        <f t="shared" si="33"/>
        <v>7481.25</v>
      </c>
      <c r="G263" s="63">
        <f t="shared" si="34"/>
        <v>46856.25</v>
      </c>
      <c r="H263" s="33">
        <f t="shared" si="35"/>
        <v>562275</v>
      </c>
      <c r="I263" s="40"/>
      <c r="J263" s="30"/>
      <c r="K263" s="30"/>
      <c r="L263" s="30"/>
      <c r="M263" s="30"/>
    </row>
    <row r="264" spans="1:13" ht="21.95" customHeight="1">
      <c r="A264" s="86">
        <v>7</v>
      </c>
      <c r="B264" s="82" t="s">
        <v>216</v>
      </c>
      <c r="C264" s="4" t="s">
        <v>217</v>
      </c>
      <c r="D264" s="60">
        <v>3</v>
      </c>
      <c r="E264" s="57">
        <v>84337.5</v>
      </c>
      <c r="F264" s="63">
        <f t="shared" si="33"/>
        <v>16024.125</v>
      </c>
      <c r="G264" s="63">
        <f t="shared" si="34"/>
        <v>100361.625</v>
      </c>
      <c r="H264" s="33">
        <f t="shared" si="35"/>
        <v>301084.875</v>
      </c>
      <c r="I264" s="40"/>
      <c r="J264" s="30"/>
      <c r="K264" s="30"/>
      <c r="L264" s="30"/>
      <c r="M264" s="30"/>
    </row>
    <row r="265" spans="1:13" ht="5.0999999999999996" customHeight="1" thickBot="1">
      <c r="A265" s="88"/>
      <c r="B265" s="70"/>
      <c r="C265" s="19"/>
      <c r="D265" s="19"/>
      <c r="E265" s="31"/>
      <c r="F265" s="32"/>
      <c r="G265" s="32"/>
      <c r="H265" s="33"/>
      <c r="I265" s="40"/>
      <c r="J265" s="30"/>
      <c r="K265" s="30"/>
      <c r="L265" s="30"/>
      <c r="M265" s="30"/>
    </row>
    <row r="266" spans="1:13" ht="6" customHeight="1" thickBot="1">
      <c r="A266" s="48"/>
      <c r="B266" s="28"/>
      <c r="C266" s="29"/>
      <c r="D266" s="29"/>
      <c r="E266" s="30"/>
      <c r="F266" s="30"/>
      <c r="G266" s="30"/>
      <c r="H266" s="30"/>
      <c r="I266" s="40"/>
      <c r="J266" s="30"/>
      <c r="K266" s="30"/>
      <c r="L266" s="30"/>
      <c r="M266" s="30"/>
    </row>
    <row r="267" spans="1:13" ht="15" customHeight="1">
      <c r="A267" s="48"/>
      <c r="B267" s="28"/>
      <c r="C267" s="29"/>
      <c r="D267" s="29"/>
      <c r="E267" s="30"/>
      <c r="F267" s="30"/>
      <c r="G267" s="117" t="s">
        <v>14</v>
      </c>
      <c r="H267" s="119">
        <f>SUM(H24:H100,H104:H105,H108:H109,H112:H116,H120:H122,H129:H177,H181:H185,H189:H190,H193:H197,H201,H208:H243,H247:H251,H255,H258:H264)</f>
        <v>53152252.326750003</v>
      </c>
      <c r="I267" s="40"/>
      <c r="J267" s="30"/>
      <c r="K267" s="30"/>
      <c r="L267" s="30"/>
      <c r="M267" s="30"/>
    </row>
    <row r="268" spans="1:13" ht="15" customHeight="1" thickBot="1">
      <c r="A268" s="48"/>
      <c r="B268" s="28"/>
      <c r="C268" s="29"/>
      <c r="D268" s="29"/>
      <c r="E268" s="30"/>
      <c r="F268" s="30"/>
      <c r="G268" s="118"/>
      <c r="H268" s="120"/>
      <c r="I268" s="40"/>
      <c r="J268" s="30"/>
      <c r="K268" s="30"/>
      <c r="L268" s="30"/>
      <c r="M268" s="30"/>
    </row>
    <row r="269" spans="1:13" ht="6" customHeight="1" thickBot="1">
      <c r="A269" s="48"/>
      <c r="B269" s="53"/>
      <c r="C269" s="53"/>
      <c r="D269" s="53"/>
      <c r="E269" s="53"/>
      <c r="F269" s="53"/>
      <c r="G269" s="53"/>
      <c r="H269" s="53"/>
      <c r="I269" s="40"/>
      <c r="J269" s="30"/>
      <c r="K269" s="30"/>
      <c r="L269" s="30"/>
      <c r="M269" s="30"/>
    </row>
    <row r="270" spans="1:13" ht="15.75">
      <c r="A270" s="30"/>
      <c r="B270" s="108" t="s">
        <v>236</v>
      </c>
      <c r="C270" s="109"/>
      <c r="D270" s="109"/>
      <c r="E270" s="109"/>
      <c r="F270" s="110"/>
      <c r="G270" s="30"/>
      <c r="H270" s="54"/>
      <c r="I270" s="55"/>
      <c r="J270" s="30"/>
      <c r="K270" s="30"/>
      <c r="L270" s="30"/>
      <c r="M270" s="30"/>
    </row>
    <row r="271" spans="1:13" ht="15.75">
      <c r="A271" s="30"/>
      <c r="B271" s="111"/>
      <c r="C271" s="112"/>
      <c r="D271" s="112"/>
      <c r="E271" s="112"/>
      <c r="F271" s="113"/>
      <c r="G271" s="30"/>
      <c r="H271" s="54"/>
      <c r="I271" s="55"/>
      <c r="J271" s="30"/>
      <c r="K271" s="30"/>
      <c r="L271" s="30"/>
      <c r="M271" s="30"/>
    </row>
    <row r="272" spans="1:13" ht="15.75">
      <c r="A272" s="30"/>
      <c r="B272" s="111"/>
      <c r="C272" s="112"/>
      <c r="D272" s="112"/>
      <c r="E272" s="112"/>
      <c r="F272" s="113"/>
      <c r="G272" s="30"/>
      <c r="H272" s="54"/>
      <c r="I272" s="55"/>
      <c r="J272" s="30"/>
      <c r="K272" s="30"/>
      <c r="L272" s="30"/>
      <c r="M272" s="30"/>
    </row>
    <row r="273" spans="1:13" ht="15.75">
      <c r="A273" s="30"/>
      <c r="B273" s="111"/>
      <c r="C273" s="112"/>
      <c r="D273" s="112"/>
      <c r="E273" s="112"/>
      <c r="F273" s="113"/>
      <c r="G273" s="30"/>
      <c r="H273" s="54"/>
      <c r="I273" s="55"/>
      <c r="J273" s="30"/>
      <c r="K273" s="30"/>
      <c r="L273" s="30"/>
      <c r="M273" s="30"/>
    </row>
    <row r="274" spans="1:13" ht="15.75">
      <c r="A274" s="30"/>
      <c r="B274" s="111"/>
      <c r="C274" s="112"/>
      <c r="D274" s="112"/>
      <c r="E274" s="112"/>
      <c r="F274" s="113"/>
      <c r="G274" s="30"/>
      <c r="H274" s="54"/>
      <c r="I274" s="55"/>
      <c r="J274" s="30"/>
      <c r="K274" s="30"/>
      <c r="L274" s="30"/>
      <c r="M274" s="30"/>
    </row>
    <row r="275" spans="1:13" ht="15.75">
      <c r="A275" s="30"/>
      <c r="B275" s="111"/>
      <c r="C275" s="112"/>
      <c r="D275" s="112"/>
      <c r="E275" s="112"/>
      <c r="F275" s="113"/>
      <c r="G275" s="30"/>
      <c r="H275" s="54"/>
      <c r="I275" s="55"/>
      <c r="J275" s="30"/>
      <c r="K275" s="30"/>
      <c r="L275" s="30"/>
      <c r="M275" s="30"/>
    </row>
    <row r="276" spans="1:13" ht="15.75">
      <c r="A276" s="30"/>
      <c r="B276" s="111"/>
      <c r="C276" s="112"/>
      <c r="D276" s="112"/>
      <c r="E276" s="112"/>
      <c r="F276" s="113"/>
      <c r="G276" s="30"/>
      <c r="H276" s="54"/>
      <c r="I276" s="55"/>
      <c r="J276" s="30"/>
      <c r="K276" s="30"/>
      <c r="L276" s="30"/>
      <c r="M276" s="30"/>
    </row>
    <row r="277" spans="1:13" ht="54.75" customHeight="1" thickBot="1">
      <c r="A277" s="30"/>
      <c r="B277" s="114"/>
      <c r="C277" s="115"/>
      <c r="D277" s="115"/>
      <c r="E277" s="115"/>
      <c r="F277" s="116"/>
      <c r="G277" s="30"/>
      <c r="H277" s="54"/>
      <c r="I277" s="55"/>
      <c r="J277" s="30"/>
      <c r="K277" s="30"/>
      <c r="L277" s="30"/>
      <c r="M277" s="30"/>
    </row>
    <row r="278" spans="1:13" ht="15.75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</row>
    <row r="279" spans="1:13" ht="15.75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</row>
    <row r="280" spans="1:13" ht="15.75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</row>
  </sheetData>
  <mergeCells count="36">
    <mergeCell ref="C14:H14"/>
    <mergeCell ref="B256:H256"/>
    <mergeCell ref="B253:H253"/>
    <mergeCell ref="B245:H245"/>
    <mergeCell ref="B206:H206"/>
    <mergeCell ref="B203:H204"/>
    <mergeCell ref="B199:H199"/>
    <mergeCell ref="B191:H191"/>
    <mergeCell ref="B187:H187"/>
    <mergeCell ref="B179:H179"/>
    <mergeCell ref="B127:H127"/>
    <mergeCell ref="B124:H125"/>
    <mergeCell ref="B118:H118"/>
    <mergeCell ref="B110:H110"/>
    <mergeCell ref="B106:H106"/>
    <mergeCell ref="B102:H102"/>
    <mergeCell ref="B4:B7"/>
    <mergeCell ref="C4:H9"/>
    <mergeCell ref="C12:H12"/>
    <mergeCell ref="C13:H13"/>
    <mergeCell ref="C11:H11"/>
    <mergeCell ref="B8:B9"/>
    <mergeCell ref="B10:H10"/>
    <mergeCell ref="J24:L24"/>
    <mergeCell ref="K25:K26"/>
    <mergeCell ref="L25:L26"/>
    <mergeCell ref="J25:J26"/>
    <mergeCell ref="B15:H16"/>
    <mergeCell ref="B17:H17"/>
    <mergeCell ref="B23:H23"/>
    <mergeCell ref="B18:H19"/>
    <mergeCell ref="A203:A204"/>
    <mergeCell ref="A124:A125"/>
    <mergeCell ref="B270:F277"/>
    <mergeCell ref="G267:G268"/>
    <mergeCell ref="H267:H268"/>
  </mergeCells>
  <conditionalFormatting sqref="M28">
    <cfRule type="cellIs" dxfId="3" priority="4" operator="lessThan">
      <formula>0</formula>
    </cfRule>
  </conditionalFormatting>
  <conditionalFormatting sqref="M28 M30 M32 M34 M36">
    <cfRule type="containsText" dxfId="2" priority="1" operator="containsText" text="SALDO A FAVOR">
      <formula>NOT(ISERROR(SEARCH("SALDO A FAVOR",M28)))</formula>
    </cfRule>
    <cfRule type="containsText" dxfId="1" priority="2" operator="containsText" text="SALDO EN CONTRA">
      <formula>NOT(ISERROR(SEARCH("SALDO EN CONTRA",M28)))</formula>
    </cfRule>
    <cfRule type="cellIs" dxfId="0" priority="3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Restrepo Tirado</dc:creator>
  <cp:lastModifiedBy>Licitaciones 5</cp:lastModifiedBy>
  <dcterms:created xsi:type="dcterms:W3CDTF">2025-04-10T19:54:52Z</dcterms:created>
  <dcterms:modified xsi:type="dcterms:W3CDTF">2026-04-01T22:28:30Z</dcterms:modified>
</cp:coreProperties>
</file>