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showInkAnnotation="0" codeName="ThisWorkbook"/>
  <mc:AlternateContent xmlns:mc="http://schemas.openxmlformats.org/markup-compatibility/2006">
    <mc:Choice Requires="x15">
      <x15ac:absPath xmlns:x15ac="http://schemas.microsoft.com/office/spreadsheetml/2010/11/ac" url="C:\Users\57316\Desktop\"/>
    </mc:Choice>
  </mc:AlternateContent>
  <xr:revisionPtr revIDLastSave="0" documentId="13_ncr:1_{14A90861-CA77-49DF-A759-DB44FD52A106}" xr6:coauthVersionLast="47" xr6:coauthVersionMax="47" xr10:uidLastSave="{00000000-0000-0000-0000-000000000000}"/>
  <bookViews>
    <workbookView xWindow="-120" yWindow="-120" windowWidth="20730" windowHeight="11040" firstSheet="2" activeTab="3" xr2:uid="{00000000-000D-0000-FFFF-FFFF00000000}"/>
  </bookViews>
  <sheets>
    <sheet name="PRESUPUESTOS" sheetId="1" r:id="rId1"/>
    <sheet name="PROPONENTES" sheetId="2" r:id="rId2"/>
    <sheet name="INTEGRANTES" sheetId="21" r:id="rId3"/>
    <sheet name="EXPERIENCIA" sheetId="16" r:id="rId4"/>
    <sheet name="SMMLV CTOS EXT" sheetId="41" state="veryHidden" r:id="rId5"/>
    <sheet name="RESUMEN" sheetId="27" state="veryHidden" r:id="rId6"/>
    <sheet name="SMMLV" sheetId="17" state="veryHidden" r:id="rId7"/>
    <sheet name="DEPENDENCIAS" sheetId="12" state="veryHidden" r:id="rId8"/>
    <sheet name="OK RESUMEN EXPERIENCIA " sheetId="55" r:id="rId9"/>
    <sheet name="EVAL. ECONOMICA" sheetId="50" r:id="rId10"/>
    <sheet name="VERIFICACIÓN" sheetId="31" state="veryHidden" r:id="rId11"/>
    <sheet name="LISTAS" sheetId="26" state="veryHidden" r:id="rId12"/>
  </sheets>
  <definedNames>
    <definedName name="_xleta.MEDIAN" hidden="1" xlm="1">#NAME?</definedName>
    <definedName name="_xleta.NOT" hidden="1" xlm="1">#NAME?</definedName>
    <definedName name="_xleta.OR" hidden="1" xlm="1">#NAME?</definedName>
    <definedName name="_xleta.YEAR" hidden="1" xlm="1">#NAME?</definedName>
    <definedName name="APOYONAL">LISTAS!$H$2:$H$6</definedName>
    <definedName name="COMBINADA">LISTAS!$Z$2:$Z$12</definedName>
    <definedName name="CONDANCHOC">LISTAS!$O$2:$O$4</definedName>
    <definedName name="CONDCUMEXP">LISTAS!$P$2:$P$5</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IAS">LISTAS!$B$2:$B$27</definedName>
    <definedName name="DISCAPACITADOS">SMMLV!$M$3:$M$4</definedName>
    <definedName name="EJECUCIONCTO">LISTAS!$N$2:$N$3</definedName>
    <definedName name="EJES">LISTAS!$K$2:$K$5</definedName>
    <definedName name="EQUIPO">LISTAS!$W$2:$W$4</definedName>
    <definedName name="EQUIPO1">LISTAS!$W$2:$W$5</definedName>
    <definedName name="Estado">LISTAS!$G$2:$G$3</definedName>
    <definedName name="ESTRUCTURA">LISTAS!$V$2:$V$5</definedName>
    <definedName name="FechaCierre">PRESUPUESTOS!$L$21</definedName>
    <definedName name="FMINEXP">PRESUPUESTOS!$L$20</definedName>
    <definedName name="FSOSTENIBILIDAD">LISTAS!$X$2:$X$4</definedName>
    <definedName name="HABILIDAD">LISTAS!$K$2:$K$4</definedName>
    <definedName name="INFORME">#REF!</definedName>
    <definedName name="METEVA">LISTAS!$T$2:$T$6</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RINCIPALSEC">LISTAS!#REF!</definedName>
    <definedName name="PTJETOTAL">PRESUPUESTOS!$J$26</definedName>
    <definedName name="RESULTADO">LISTAS!$C$2:$C$4</definedName>
    <definedName name="SALACTUAL">SMMLV!$H$10</definedName>
    <definedName name="SALARIOS_REQUE">EXPERIENCIA!#REF!</definedName>
    <definedName name="SIMPLE">LISTAS!$Y$2:$Y$5</definedName>
    <definedName name="SUBSANAR">LISTAS!$U$2:$U$3</definedName>
    <definedName name="TAMAÑOEMP">LISTAS!$I$2:$I$6</definedName>
    <definedName name="TIPODEVIA">LISTAS!$Q$2:$Q$7</definedName>
    <definedName name="TIPOPAV">LISTAS!$N$2:$N$8</definedName>
    <definedName name="TIPOPAVIMENTO">LISTAS!$R$2:$R$6</definedName>
    <definedName name="_xlnm.Print_Titles" localSheetId="5">RESUMEN!$1:$20</definedName>
    <definedName name="TOTALPTJEEXES">PRESUPUESTOS!$J$26</definedName>
    <definedName name="VALREQUERIDO">EXPERIENCIA!#REF!</definedName>
    <definedName name="VOLREQUERIDO">EXPERIENCIA!#REF!</definedName>
    <definedName name="Z_098B2E87_9C52_4BA2_B1C3_E2EE72C3347E_.wvu.Rows" localSheetId="1" hidden="1">PROPONENTES!#REF!</definedName>
    <definedName name="Z_5A13C38E_C765_461C_8416_6F71B9B5782E_.wvu.PrintArea" localSheetId="7" hidden="1">DEPENDENCIAS!#REF!</definedName>
    <definedName name="Z_5C1A9AEF_CD7F_43E2_BF95_F3A089BEC7D3_.wvu.PrintArea" localSheetId="0" hidden="1">PRESUPUESTOS!$B$1:$L$43</definedName>
    <definedName name="Z_5C1A9AEF_CD7F_43E2_BF95_F3A089BEC7D3_.wvu.PrintArea" localSheetId="1" hidden="1">PROPONENTES!$B$1:$E$32</definedName>
  </definedNames>
  <calcPr calcId="191029"/>
  <customWorkbookViews>
    <customWorkbookView name="Diego Alexander Ramirez Cruz - Vista personalizada" guid="{DE67EBC3-31FE-423B-B030-1FFACB67D900}" mergeInterval="0" personalView="1" maximized="1" windowWidth="1362" windowHeight="523" tabRatio="690" activeSheetId="1"/>
    <customWorkbookView name="Oscar Javier Salamanca - Vista personalizada" guid="{098B2E87-9C52-4BA2-B1C3-E2EE72C3347E}" mergeInterval="0" personalView="1" maximized="1" windowWidth="1362" windowHeight="543" tabRatio="894"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 i="55" l="1"/>
  <c r="C7" i="55"/>
  <c r="C4" i="55"/>
  <c r="O232" i="16"/>
  <c r="O82" i="16"/>
  <c r="O33" i="16"/>
  <c r="O211" i="16"/>
  <c r="E40" i="21"/>
  <c r="J16" i="1"/>
  <c r="B4" i="16" l="1"/>
  <c r="B7" i="16"/>
  <c r="B9" i="16"/>
  <c r="E39" i="21"/>
  <c r="E36" i="21"/>
  <c r="E35" i="21"/>
  <c r="E34" i="21"/>
  <c r="E31" i="21"/>
  <c r="E28" i="21"/>
  <c r="E27" i="21"/>
  <c r="E26" i="21"/>
  <c r="E23" i="21"/>
  <c r="E22" i="21"/>
  <c r="E19" i="21"/>
  <c r="H26" i="1"/>
  <c r="D4" i="21"/>
  <c r="D7" i="21"/>
  <c r="D9" i="21"/>
  <c r="B4" i="2"/>
  <c r="B7" i="2"/>
  <c r="B9" i="2"/>
  <c r="C4" i="50"/>
  <c r="C7" i="50"/>
  <c r="C9" i="50"/>
  <c r="N350" i="16" l="1"/>
  <c r="O350" i="16" s="1"/>
  <c r="O361" i="16" s="1"/>
  <c r="N320" i="16"/>
  <c r="O320" i="16" s="1"/>
  <c r="O331" i="16" s="1"/>
  <c r="N291" i="16"/>
  <c r="O291" i="16" s="1"/>
  <c r="N290" i="16"/>
  <c r="O290" i="16" s="1"/>
  <c r="O301" i="16" s="1"/>
  <c r="O230" i="16"/>
  <c r="O241" i="16" s="1"/>
  <c r="N203" i="16"/>
  <c r="O203" i="16" s="1"/>
  <c r="N201" i="16"/>
  <c r="O201" i="16" s="1"/>
  <c r="N200" i="16"/>
  <c r="N170" i="16"/>
  <c r="O170" i="16" s="1"/>
  <c r="O181" i="16" s="1"/>
  <c r="O141" i="16"/>
  <c r="N140" i="16"/>
  <c r="O140" i="16" s="1"/>
  <c r="O151" i="16" s="1"/>
  <c r="N110" i="16"/>
  <c r="O110" i="16" s="1"/>
  <c r="O121" i="16" s="1"/>
  <c r="O83" i="16"/>
  <c r="O91" i="16" l="1"/>
  <c r="K16" i="1"/>
  <c r="O24" i="16"/>
  <c r="K48" i="17"/>
  <c r="E48" i="17"/>
  <c r="K47" i="17" l="1"/>
  <c r="E47" i="17"/>
  <c r="K46" i="17" l="1"/>
  <c r="E46" i="17"/>
  <c r="K44" i="17" l="1"/>
  <c r="E44" i="17"/>
  <c r="G10" i="17" l="1"/>
  <c r="K45" i="17" l="1"/>
  <c r="E45" i="17"/>
  <c r="K43" i="17" l="1"/>
  <c r="J19" i="27" l="1"/>
  <c r="B22" i="27" l="1"/>
  <c r="B23" i="27"/>
  <c r="B24" i="27"/>
  <c r="B25" i="27"/>
  <c r="B26" i="27"/>
  <c r="B27" i="27"/>
  <c r="B28" i="27"/>
  <c r="B29" i="27"/>
  <c r="B30" i="27"/>
  <c r="B31" i="27"/>
  <c r="B32" i="27"/>
  <c r="B33" i="27"/>
  <c r="B34" i="27"/>
  <c r="B35" i="27"/>
  <c r="B36" i="27"/>
  <c r="B37" i="27"/>
  <c r="B38" i="27"/>
  <c r="B39" i="27"/>
  <c r="B40" i="27"/>
  <c r="B41" i="27"/>
  <c r="B42" i="27"/>
  <c r="B43" i="27"/>
  <c r="B44" i="27"/>
  <c r="B45" i="27"/>
  <c r="B46" i="27"/>
  <c r="B47" i="27"/>
  <c r="B48" i="27"/>
  <c r="B49" i="27"/>
  <c r="B50" i="27"/>
  <c r="B51" i="27"/>
  <c r="B52" i="27"/>
  <c r="B53" i="27"/>
  <c r="B54" i="27"/>
  <c r="G52" i="27" l="1"/>
  <c r="G36" i="27"/>
  <c r="G51" i="27"/>
  <c r="G43" i="27"/>
  <c r="G35" i="27"/>
  <c r="G27" i="27"/>
  <c r="G44" i="27"/>
  <c r="G28" i="27"/>
  <c r="G50" i="27"/>
  <c r="G42" i="27"/>
  <c r="G34" i="27"/>
  <c r="G26" i="27"/>
  <c r="G41" i="27"/>
  <c r="G33" i="27"/>
  <c r="G48" i="27"/>
  <c r="G40" i="27"/>
  <c r="G32" i="27"/>
  <c r="G24" i="27"/>
  <c r="G47" i="27"/>
  <c r="G39" i="27"/>
  <c r="G31" i="27"/>
  <c r="G23" i="27"/>
  <c r="G54" i="27"/>
  <c r="G46" i="27"/>
  <c r="G38" i="27"/>
  <c r="G30" i="27"/>
  <c r="G22" i="27"/>
  <c r="G49" i="27"/>
  <c r="G25" i="27"/>
  <c r="G53" i="27"/>
  <c r="G45" i="27"/>
  <c r="G37" i="27"/>
  <c r="G29" i="27"/>
  <c r="D49" i="27"/>
  <c r="D41" i="27"/>
  <c r="D40" i="27"/>
  <c r="D52" i="27"/>
  <c r="D36" i="27"/>
  <c r="D25" i="27"/>
  <c r="D32" i="27"/>
  <c r="D48" i="27"/>
  <c r="D24" i="27"/>
  <c r="D33" i="27"/>
  <c r="D45" i="27"/>
  <c r="D29" i="27"/>
  <c r="D28" i="27"/>
  <c r="D44" i="27"/>
  <c r="D37" i="27"/>
  <c r="D53" i="27"/>
  <c r="D27" i="27"/>
  <c r="D31" i="27"/>
  <c r="D35" i="27"/>
  <c r="D39" i="27"/>
  <c r="D43" i="27"/>
  <c r="D47" i="27"/>
  <c r="D51" i="27"/>
  <c r="D26" i="27"/>
  <c r="D30" i="27"/>
  <c r="D34" i="27"/>
  <c r="D38" i="27"/>
  <c r="D42" i="27"/>
  <c r="D46" i="27"/>
  <c r="D50" i="27"/>
  <c r="D54" i="27"/>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H10" i="17"/>
  <c r="B21" i="27"/>
  <c r="B1" i="27"/>
  <c r="H51" i="27" l="1"/>
  <c r="H50" i="27"/>
  <c r="H24" i="27"/>
  <c r="H47" i="27"/>
  <c r="H30" i="27"/>
  <c r="H53" i="27"/>
  <c r="H22" i="27"/>
  <c r="H52" i="27"/>
  <c r="H43" i="27"/>
  <c r="H44" i="27"/>
  <c r="H42" i="27"/>
  <c r="H48" i="27"/>
  <c r="H39" i="27"/>
  <c r="H54" i="27"/>
  <c r="H45" i="27"/>
  <c r="H36" i="27"/>
  <c r="H35" i="27"/>
  <c r="H28" i="27"/>
  <c r="H34" i="27"/>
  <c r="H41" i="27"/>
  <c r="H40" i="27"/>
  <c r="H31" i="27"/>
  <c r="H46" i="27"/>
  <c r="H49" i="27"/>
  <c r="H37" i="27"/>
  <c r="H27" i="27"/>
  <c r="H26" i="27"/>
  <c r="H33" i="27"/>
  <c r="H32" i="27"/>
  <c r="H23" i="27"/>
  <c r="H38" i="27"/>
  <c r="H25" i="27"/>
  <c r="H29" i="27"/>
  <c r="G21" i="27"/>
  <c r="H21" i="27"/>
  <c r="F20" i="31"/>
  <c r="D21" i="27"/>
  <c r="B3" i="27"/>
  <c r="B6" i="27"/>
  <c r="B2" i="27"/>
  <c r="F4" i="31"/>
  <c r="L12" i="31"/>
  <c r="B11" i="27"/>
  <c r="B7" i="27"/>
  <c r="D22" i="27"/>
  <c r="D23" i="27"/>
  <c r="B4" i="27"/>
  <c r="I7" i="41"/>
  <c r="B9" i="27" l="1"/>
  <c r="I2" i="31"/>
  <c r="I12" i="31" s="1"/>
  <c r="I14" i="31" s="1"/>
  <c r="I18" i="31"/>
  <c r="I20" i="31" l="1"/>
  <c r="I23" i="27" l="1"/>
  <c r="I31" i="27"/>
  <c r="E52" i="27" l="1"/>
  <c r="E38" i="27"/>
  <c r="I37" i="27"/>
  <c r="I30" i="27" l="1"/>
  <c r="E53" i="27"/>
  <c r="E46" i="27"/>
  <c r="E41" i="27"/>
  <c r="E23" i="27"/>
  <c r="E48" i="27"/>
  <c r="E51" i="27"/>
  <c r="E37" i="27"/>
  <c r="E31" i="27"/>
  <c r="E22" i="27"/>
  <c r="E47" i="27"/>
  <c r="E30" i="27"/>
  <c r="I29" i="27"/>
  <c r="I35" i="27"/>
  <c r="I34" i="27"/>
  <c r="I32" i="27"/>
  <c r="I24" i="27"/>
  <c r="I36" i="27"/>
  <c r="I33" i="27"/>
  <c r="I38" i="27"/>
  <c r="I26" i="27" l="1"/>
  <c r="E27" i="27"/>
  <c r="E26" i="27"/>
  <c r="E40" i="27"/>
  <c r="E49" i="27"/>
  <c r="E39" i="27"/>
  <c r="I28" i="27"/>
  <c r="I39" i="27"/>
  <c r="I27" i="27"/>
  <c r="I22" i="27"/>
  <c r="I25" i="27"/>
  <c r="E50" i="27" l="1"/>
  <c r="E29" i="27"/>
  <c r="E32" i="27"/>
  <c r="E54" i="27"/>
  <c r="E33" i="27"/>
  <c r="E34" i="27"/>
  <c r="E36" i="27"/>
  <c r="E42" i="27"/>
  <c r="E45" i="27"/>
  <c r="E44" i="27"/>
  <c r="E35" i="27"/>
  <c r="E43" i="27"/>
  <c r="E28" i="27"/>
  <c r="E24" i="27"/>
  <c r="E25" i="27"/>
  <c r="I40" i="27"/>
  <c r="E21" i="27" l="1"/>
  <c r="I41" i="27"/>
  <c r="I42" i="27" l="1"/>
  <c r="I43" i="27" l="1"/>
  <c r="I44" i="27" l="1"/>
  <c r="I21" i="27" l="1"/>
  <c r="F21" i="27" l="1"/>
  <c r="J21" i="27" s="1"/>
  <c r="F32" i="27"/>
  <c r="J32" i="27" s="1"/>
  <c r="F44" i="27"/>
  <c r="J44" i="27" s="1"/>
  <c r="F34" i="27"/>
  <c r="J34" i="27" s="1"/>
  <c r="F36" i="27"/>
  <c r="J36" i="27" s="1"/>
  <c r="F48" i="27"/>
  <c r="F30" i="27"/>
  <c r="J30" i="27" s="1"/>
  <c r="F26" i="27"/>
  <c r="J26" i="27" s="1"/>
  <c r="F37" i="27"/>
  <c r="J37" i="27" s="1"/>
  <c r="F43" i="27"/>
  <c r="J43" i="27" s="1"/>
  <c r="F42" i="27"/>
  <c r="J42" i="27" s="1"/>
  <c r="F46" i="27"/>
  <c r="F45" i="27"/>
  <c r="F47" i="27"/>
  <c r="F50" i="27"/>
  <c r="F49" i="27"/>
  <c r="F52" i="27"/>
  <c r="F51" i="27"/>
  <c r="F54" i="27"/>
  <c r="F53" i="27"/>
  <c r="F41" i="27"/>
  <c r="J41" i="27" s="1"/>
  <c r="F39" i="27"/>
  <c r="J39" i="27" s="1"/>
  <c r="F40" i="27"/>
  <c r="J40" i="27" s="1"/>
  <c r="F38" i="27"/>
  <c r="J38" i="27" s="1"/>
  <c r="F35" i="27"/>
  <c r="J35" i="27" s="1"/>
  <c r="F33" i="27"/>
  <c r="J33" i="27" s="1"/>
  <c r="F31" i="27"/>
  <c r="J31" i="27" s="1"/>
  <c r="F28" i="27"/>
  <c r="J28" i="27" s="1"/>
  <c r="F29" i="27"/>
  <c r="J29" i="27" s="1"/>
  <c r="F27" i="27"/>
  <c r="J27" i="27" s="1"/>
  <c r="F24" i="27"/>
  <c r="J24" i="27" s="1"/>
  <c r="F25" i="27"/>
  <c r="J25" i="27" s="1"/>
  <c r="F22" i="27"/>
  <c r="J22" i="27" s="1"/>
  <c r="F23" i="27"/>
  <c r="J23" i="27" s="1"/>
  <c r="I45" i="27" l="1"/>
  <c r="J45" i="27" s="1"/>
  <c r="I47" i="27" l="1"/>
  <c r="J47" i="27" s="1"/>
  <c r="I46" i="27"/>
  <c r="J46" i="27" s="1"/>
  <c r="I52" i="27" l="1"/>
  <c r="J52" i="27" s="1"/>
  <c r="I53" i="27"/>
  <c r="I49" i="27"/>
  <c r="J49" i="27" s="1"/>
  <c r="I54" i="27"/>
  <c r="I50" i="27"/>
  <c r="J50" i="27" s="1"/>
  <c r="I51" i="27"/>
  <c r="J51" i="27" s="1"/>
  <c r="I48" i="27"/>
  <c r="J48" i="27" s="1"/>
  <c r="J53" i="27" l="1"/>
  <c r="J54" i="2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JESUS</author>
  </authors>
  <commentList>
    <comment ref="H22" authorId="0" shapeId="0" xr:uid="{A1B3469D-15FE-491A-978D-23676078359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50" authorId="0" shapeId="0" xr:uid="{5DE6E5E7-D28D-44A4-BC77-A867B7CDC673}">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80" authorId="0" shapeId="0" xr:uid="{EB2DE1DB-4BF4-46C7-82D8-66F53516420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08" authorId="0" shapeId="0" xr:uid="{7DB48EB2-71AD-491B-A7CB-4BE9277F4470}">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38" authorId="0" shapeId="0" xr:uid="{2F2B56AB-2E28-4B3D-9415-D6557A4CBA40}">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68" authorId="0" shapeId="0" xr:uid="{42221B2B-C76F-41A7-8089-FFB3F5B8CEC4}">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198" authorId="0" shapeId="0" xr:uid="{D2ECA020-52AB-42E1-B235-FB1387AEF0D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28" authorId="0" shapeId="0" xr:uid="{8A5ECCA0-9725-4EDC-A711-19D898C6DC12}">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58" authorId="0" shapeId="0" xr:uid="{92F1C499-804D-42B7-905D-CD9E83617E5C}">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288" authorId="0" shapeId="0" xr:uid="{13378369-C019-4443-BAC3-2D3A7A65EDB6}">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318" authorId="0" shapeId="0" xr:uid="{D099217F-7C54-434B-8060-63DEA7C9654B}">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 ref="H348" authorId="0" shapeId="0" xr:uid="{683E3D60-A458-4D99-8D62-E4760B66FF13}">
      <text>
        <r>
          <rPr>
            <b/>
            <sz val="9"/>
            <color indexed="16"/>
            <rFont val="Tahoma"/>
            <family val="2"/>
          </rPr>
          <t>JESUS:</t>
        </r>
        <r>
          <rPr>
            <sz val="9"/>
            <color indexed="16"/>
            <rFont val="Tahoma"/>
            <family val="2"/>
          </rPr>
          <t xml:space="preserve">
</t>
        </r>
        <r>
          <rPr>
            <b/>
            <sz val="9"/>
            <color indexed="16"/>
            <rFont val="Tahoma"/>
            <family val="2"/>
          </rPr>
          <t xml:space="preserve">EXPERIENCIA GENERAL: </t>
        </r>
        <r>
          <rPr>
            <sz val="9"/>
            <color indexed="16"/>
            <rFont val="Tahoma"/>
            <family val="2"/>
          </rPr>
          <t>INTERVENTORÍA A PROYECTOS DE: CONSTRUCCIÓN O RECONSTRUCCIÓN O MEJORAMIENTO EN PAVIMENTO ASFALTICO O CONCRETO HIDRÁULICO O PLACA HUELLA O ASFALTO NATURAL O ASFALTITA O PAVIMENTO ARTICULADO O ADOQUINADO DE VÍAS PRIMARIAS O SECUNDARIAS O VÍAS TERCIARIAS O VIAS URBANAS O PISTAS DE AEROPUERTOS.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1500-000001000000}">
      <text>
        <r>
          <rPr>
            <b/>
            <sz val="9"/>
            <color indexed="81"/>
            <rFont val="Tahoma"/>
            <family val="2"/>
          </rPr>
          <t>Indicar número de contratos válidos.</t>
        </r>
      </text>
    </comment>
    <comment ref="C10" authorId="0" shapeId="0" xr:uid="{00000000-0006-0000-1500-000002000000}">
      <text>
        <r>
          <rPr>
            <b/>
            <sz val="9"/>
            <color indexed="81"/>
            <rFont val="Tahoma"/>
            <family val="2"/>
          </rPr>
          <t>Indicar manualmente el número de propuestas hábiles.</t>
        </r>
      </text>
    </comment>
    <comment ref="F10" authorId="0" shapeId="0" xr:uid="{00000000-0006-0000-15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15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15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<sst xmlns="http://schemas.openxmlformats.org/spreadsheetml/2006/main" count="2286" uniqueCount="636">
  <si>
    <t>INSTITUTO NACIONAL DE VÍAS</t>
  </si>
  <si>
    <t>DIRECCIÓN GENERAL</t>
  </si>
  <si>
    <t>SECRETARIA GENERAL ADMINISTRATIVA - SUBDIRECCION ADMINISTRATIVA</t>
  </si>
  <si>
    <t>No.</t>
  </si>
  <si>
    <t>SECRETARIA GENERAL TECNICA - SUBDIRECCION RED NACIONAL DE CARRETERAS</t>
  </si>
  <si>
    <t>SECRETARIA GENERAL TECNICA - SUBDIRECCION RED TERCIARIA Y FERREA</t>
  </si>
  <si>
    <t>CUMPLE</t>
  </si>
  <si>
    <t>DIRECCION GENERAL - OFICINA DE PREVENCION Y ATENCION DE EMERGENCIAS</t>
  </si>
  <si>
    <t>SECRETARIA GENERAL TECNICA - SUBDIRECCION DE APOYO TECNICO</t>
  </si>
  <si>
    <t>SECRETARIA GENERAL TECNICA - SUBDIRECCION DE MEDIO AMBIENTE Y GESTION SOCIAL</t>
  </si>
  <si>
    <t>SECRETARIA GENERAL TECNICA - SUBDIRECCION MARITIMA Y FLUVIAL</t>
  </si>
  <si>
    <t>SECRETARIA GENERAL TECNICA - DIRECCIONES TERRITORIALES</t>
  </si>
  <si>
    <t>SECRETARIA GENERAL ADMINISTRATIVA - SUBDIRECCION FINANCIERA</t>
  </si>
  <si>
    <t>ID</t>
  </si>
  <si>
    <t>DEPENDENCIAS</t>
  </si>
  <si>
    <t>PROPONENTE</t>
  </si>
  <si>
    <t>Contrato o Resolución</t>
  </si>
  <si>
    <t>Integrante que aporta experiencia</t>
  </si>
  <si>
    <t>Objeto</t>
  </si>
  <si>
    <t>PERIODO</t>
  </si>
  <si>
    <t>SMLM</t>
  </si>
  <si>
    <t>OBSERVACIONES A LOS CONTRATOS</t>
  </si>
  <si>
    <t>PUNTAJE</t>
  </si>
  <si>
    <t>NO</t>
  </si>
  <si>
    <t>SI</t>
  </si>
  <si>
    <t>VALIDEZ</t>
  </si>
  <si>
    <t>MODULO</t>
  </si>
  <si>
    <t>CUADRO No. 1</t>
  </si>
  <si>
    <t>FECHA ACTUAL</t>
  </si>
  <si>
    <t>SALARIO ACTUAL</t>
  </si>
  <si>
    <t>CUMPLIMIENTO</t>
  </si>
  <si>
    <t>NO CUMPLE</t>
  </si>
  <si>
    <t>APOYONAL</t>
  </si>
  <si>
    <t>100% NACIONALES</t>
  </si>
  <si>
    <t>NACIONAL Y EXTRANJERO</t>
  </si>
  <si>
    <t>100% EXTRANJEROS</t>
  </si>
  <si>
    <t>NO PONDERABLE</t>
  </si>
  <si>
    <t>PROPUESTA No.</t>
  </si>
  <si>
    <t>CUENTA</t>
  </si>
  <si>
    <t>FECHA DE CIERRE DEL PROCESO</t>
  </si>
  <si>
    <t>PRESUPUESTO OFICIAL</t>
  </si>
  <si>
    <t>REQUISITOS PONDERABLES</t>
  </si>
  <si>
    <t>EXPGEN</t>
  </si>
  <si>
    <t>HÁBIL</t>
  </si>
  <si>
    <t>NO HÁBIL</t>
  </si>
  <si>
    <t>OBJETO</t>
  </si>
  <si>
    <t>RECIPROCIDAD Y APOYO A LA INDUSTRIA NACIONAL</t>
  </si>
  <si>
    <t>CASO</t>
  </si>
  <si>
    <t>CUADRO No. 2</t>
  </si>
  <si>
    <t>PROPONENTE:</t>
  </si>
  <si>
    <t>FECHA MÍNIMA PARA ACREDITACIÓN DE EXPERIENCIA ESPECÍFICA</t>
  </si>
  <si>
    <t>NÚMERO MÁXIMO DE CONTRATOS</t>
  </si>
  <si>
    <t>NÚMERO DE INTEGRANTES</t>
  </si>
  <si>
    <t>EVALUACIÓN DE LA EXPERIENCIA ESPECÍFICA</t>
  </si>
  <si>
    <t>No. De orden</t>
  </si>
  <si>
    <t>Entidad</t>
  </si>
  <si>
    <t>Formas de Ejecución</t>
  </si>
  <si>
    <t>Aceptación Experiencia General (SI/NO)</t>
  </si>
  <si>
    <t>Fecha de Terminacion
(DD-MM-AA)</t>
  </si>
  <si>
    <t>Contratante</t>
  </si>
  <si>
    <t>I,C,UT</t>
  </si>
  <si>
    <t>Participacion
(%)</t>
  </si>
  <si>
    <t>A1</t>
  </si>
  <si>
    <t>Fecha Cierre</t>
  </si>
  <si>
    <t>Fecha Mínima</t>
  </si>
  <si>
    <t>EVALUACIÓN CRITERIOS DE EXPERIENCIA ESPECÍFICA</t>
  </si>
  <si>
    <t>MÓDULO</t>
  </si>
  <si>
    <t>OBJETO DEL MÓDULO</t>
  </si>
  <si>
    <t>OBSERVACIONES GENERALES</t>
  </si>
  <si>
    <t>ESPECIALISTA EN AMBIENTAL</t>
  </si>
  <si>
    <t>Porcentaje de participación para este proceso(%)</t>
  </si>
  <si>
    <t>NUMERO</t>
  </si>
  <si>
    <t>CUADRO No. 3</t>
  </si>
  <si>
    <t>(SMMLV)</t>
  </si>
  <si>
    <t>Puntaje por Plazo</t>
  </si>
  <si>
    <t>COL pesos $</t>
  </si>
  <si>
    <t>SMMLV</t>
  </si>
  <si>
    <t>LISTADO DE PROPONENTES</t>
  </si>
  <si>
    <t>PROPUESTA</t>
  </si>
  <si>
    <t>PROPONENTES</t>
  </si>
  <si>
    <t>NOMBRE O RAZÓN SOCIAL</t>
  </si>
  <si>
    <t>CONFORMACIÓN DE LOS PROPONENTES</t>
  </si>
  <si>
    <t>INTEGRANTE</t>
  </si>
  <si>
    <t>PROMEDIO DE FACTURACIÓN PARA CONSORCIO O UNIÓN TEMPORAL</t>
  </si>
  <si>
    <t>NÚMERO DE INTEGRANTES DEL CONSORCIO O UNIÓN TEMPORAL</t>
  </si>
  <si>
    <t>TIPO DE ASOCIACIÓN</t>
  </si>
  <si>
    <t>PORCENTAJE DE PARTICIPACIÓN</t>
  </si>
  <si>
    <t>NÚMERO MÍNIMO DE CONTRATOS</t>
  </si>
  <si>
    <t>CONDICIÓN PARA EL CONSORCIO O UNIÓN TEMPORAL</t>
  </si>
  <si>
    <t>NUMERO DE CONTRATOS ACREDITADOS VÁLIDOS</t>
  </si>
  <si>
    <t>MÓDULO EVALUADO</t>
  </si>
  <si>
    <t>Propuesta No.</t>
  </si>
  <si>
    <t>PRESUPUESTO DEL MÓDULO</t>
  </si>
  <si>
    <t>PROFESIONALES REQUERIDOS</t>
  </si>
  <si>
    <t>TIPO D_K</t>
  </si>
  <si>
    <t>Estado</t>
  </si>
  <si>
    <t>CONSORCIO O UNION TEMPORAL CON APORTE DE TODOS LOS INTEGRANTES</t>
  </si>
  <si>
    <t>DIRECTOR DE INTERVENTORÍA</t>
  </si>
  <si>
    <t>COMO CONSTRUCTOR</t>
  </si>
  <si>
    <t>PENDIENTE</t>
  </si>
  <si>
    <t>CONSORCIO O UNION TEMPORAL CON APORTE DE INTEGRANTE LIDER</t>
  </si>
  <si>
    <t>INGENIERO RESIDENTE</t>
  </si>
  <si>
    <t>COMO CONSULTOR</t>
  </si>
  <si>
    <t>INTERESADO PERSONA NATURAL O JURIDICA</t>
  </si>
  <si>
    <t>ESPECIALISTA EN GEOTÉCNIA Y/O PAVIMENTOS</t>
  </si>
  <si>
    <t>COMO PROVEDOR</t>
  </si>
  <si>
    <t>ESPECIALISTA EN HIDROLOGÍA</t>
  </si>
  <si>
    <t xml:space="preserve">ESPECIALISTA EN VIAS </t>
  </si>
  <si>
    <t>INGENIERO AUXILIAR</t>
  </si>
  <si>
    <t>PROFESIONAL DE ASEGURAMIENTO O GESTIÓN DE LA CALIDAD</t>
  </si>
  <si>
    <t>AUDITOR INTERNO DE CALIDAD</t>
  </si>
  <si>
    <t>Cuenta</t>
  </si>
  <si>
    <t>PUNTAJES</t>
  </si>
  <si>
    <t>PUNTAJE TOTAL</t>
  </si>
  <si>
    <t>OBSERVACIONES</t>
  </si>
  <si>
    <t>APOYO A LA INDUSTRIA NACIONAL</t>
  </si>
  <si>
    <t>Valor del Módulo</t>
  </si>
  <si>
    <t>Plazo del Módulo</t>
  </si>
  <si>
    <t>No. del Proponente</t>
  </si>
  <si>
    <t>No. del Contrato</t>
  </si>
  <si>
    <t>No. Proponente</t>
  </si>
  <si>
    <t>No. Contrato</t>
  </si>
  <si>
    <t>TAMAÑOEMP</t>
  </si>
  <si>
    <t>PEQUEÑA EMPRESA</t>
  </si>
  <si>
    <t>MEDIANA EMPRESA</t>
  </si>
  <si>
    <t>MICRO EMPRESA</t>
  </si>
  <si>
    <t>Relación PO</t>
  </si>
  <si>
    <t>Propuestas Presentadas al Módulo</t>
  </si>
  <si>
    <t>Relación PFMT / PMFO</t>
  </si>
  <si>
    <t>% Solicitado</t>
  </si>
  <si>
    <t>Vprop</t>
  </si>
  <si>
    <t>Presupuesto en SMMLV</t>
  </si>
  <si>
    <t>PMFO del Módulo</t>
  </si>
  <si>
    <t>% Requerido de PMFO</t>
  </si>
  <si>
    <t>Número de Propuestas Hábiles</t>
  </si>
  <si>
    <t>Suma Promedios Propuestas Hábiles</t>
  </si>
  <si>
    <t>3 * Plazo Oficial</t>
  </si>
  <si>
    <t>Contratos Válidos del Proponente</t>
  </si>
  <si>
    <t>HABILIDAD POR PLAZOS</t>
  </si>
  <si>
    <t>Plazo promedio acreditado por el proponente</t>
  </si>
  <si>
    <t>¿Plazo acreditado es mayor a 3 veces el Plazo Oficial del Módulo?</t>
  </si>
  <si>
    <t>¿El proponente es Hábil?</t>
  </si>
  <si>
    <t>HABILIDAD POR PMFT</t>
  </si>
  <si>
    <t>PFMT promedio acreditado por el proponente</t>
  </si>
  <si>
    <t>¿La relación PFMT/PMFO es mayor a la Relación PO del Módulo?</t>
  </si>
  <si>
    <t>PONDERACIÓN POR PLAZOS</t>
  </si>
  <si>
    <t>PONDERACIÓN POR PMFT</t>
  </si>
  <si>
    <t>Valor Pph</t>
  </si>
  <si>
    <t>Puntaje Máx Plazo</t>
  </si>
  <si>
    <t>Puntaje Max PFM</t>
  </si>
  <si>
    <t>¿Plazo acreditado es igual, mayor o menor a pph?</t>
  </si>
  <si>
    <t>¿PFMT acreditado es igual, mayor o menor a % Requerido de PMFO?</t>
  </si>
  <si>
    <t>Puntaje por PFMT</t>
  </si>
  <si>
    <t>HABILIDAD</t>
  </si>
  <si>
    <t>RECHAZO</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</si>
  <si>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</si>
  <si>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</si>
  <si>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</si>
  <si>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</si>
  <si>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</si>
  <si>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</si>
  <si>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</si>
  <si>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</si>
  <si>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</si>
  <si>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</si>
  <si>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</si>
  <si>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</si>
  <si>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</si>
  <si>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</si>
  <si>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CONCURSO DE MÉRITOS ABIERTO</t>
  </si>
  <si>
    <t>VERIFICACIÓN RUP</t>
  </si>
  <si>
    <t>¿EL CONTRATO SE ENCUENTRA INSCRITO EN EL RUP? (SI/NO)</t>
  </si>
  <si>
    <t>Cálculo de Valores de Contratos Ejecutados en el Extranjero</t>
  </si>
  <si>
    <t>Fecha de Terminación del Contrato</t>
  </si>
  <si>
    <t>Valor del Cto en SMMLV</t>
  </si>
  <si>
    <t>RESULTADO DE VALORES DE CONTRATOS EN EL EXTRANJERO, APLICANDO EL REDONDEO</t>
  </si>
  <si>
    <t>Cálculo de Valores de Contratos por Proponente</t>
  </si>
  <si>
    <t>Valor en SMMLV por Contrato</t>
  </si>
  <si>
    <t>Valor del Contrato en SMMLV del Año de Terminación del Contrato</t>
  </si>
  <si>
    <t>Valor del Contrato en Pesos</t>
  </si>
  <si>
    <t>NÚMERO DE CONSECUTIVO EN EL RUP</t>
  </si>
  <si>
    <t>Valor Total Ejecutado del Contrato Afectado por el % de Participación</t>
  </si>
  <si>
    <t>VERIFICAR</t>
  </si>
  <si>
    <t>Valor Total Ejecutado del Contrato que se encuentra Registrado en el RUP
(SMMLV)</t>
  </si>
  <si>
    <t>EXP.ESPEC.PROF</t>
  </si>
  <si>
    <t>3 AÑOS</t>
  </si>
  <si>
    <t>MAYOR A TRES AÑOS Y MENOR O IGUAL A CUATRO AÑOS</t>
  </si>
  <si>
    <t>MAYOR A CUATRO AÑOS</t>
  </si>
  <si>
    <t>COLOMBIA</t>
  </si>
  <si>
    <t>EXTRANJERO</t>
  </si>
  <si>
    <t>LUGAR DE EJECUCIÓN</t>
  </si>
  <si>
    <t>CONDICION 20%</t>
  </si>
  <si>
    <t>N/A</t>
  </si>
  <si>
    <t>CONDICIÓN AC</t>
  </si>
  <si>
    <t>CONDICIÓN 50% PO</t>
  </si>
  <si>
    <t>OBSERVACIONES DEL EVALUADOR A LOS CONTRATOS</t>
  </si>
  <si>
    <t>NIT</t>
  </si>
  <si>
    <t>AÑO</t>
  </si>
  <si>
    <t>VALOR SMMLV</t>
  </si>
  <si>
    <t>TIPO DE VÍA</t>
  </si>
  <si>
    <t>PRIMARIA</t>
  </si>
  <si>
    <t>SECUNDARIA</t>
  </si>
  <si>
    <t>TERCIARIA</t>
  </si>
  <si>
    <t>URBANA</t>
  </si>
  <si>
    <t>NO APLICA</t>
  </si>
  <si>
    <t>PISTA DE AEROPUERTO</t>
  </si>
  <si>
    <t>RESUMEN DE LA PONDERACIÓN A LOS CRITERIOS DE EVALUACIÓN</t>
  </si>
  <si>
    <t>PUNTAJE POR ACREDITACIÓN DEL VALOR TOTAL EJECUTADO DE LOS CONTRATOS ACREDITADOS</t>
  </si>
  <si>
    <t>¿EL CONTRATO SE ENCUENTRA DENTRO DE LAS CLASIFICACIONES UNSPSC ESTABLECIDAS EN EL PLIEGO? (SI/NO)</t>
  </si>
  <si>
    <t>VINCULACIÓN TRABAJADORES CON DISCAPACIDAD EN PLANTA DE PERSONAL</t>
  </si>
  <si>
    <t>CUADRO No. 7</t>
  </si>
  <si>
    <t xml:space="preserve">                                                                                                                                                                                                                                                                                                                                                                                                                                                                                                                                                                                                  </t>
  </si>
  <si>
    <t>*</t>
  </si>
  <si>
    <t>DISCAPACITADOS</t>
  </si>
  <si>
    <t>EXPERIENCIA GENERAL</t>
  </si>
  <si>
    <t>SI APLICA</t>
  </si>
  <si>
    <t>HABILIDAD DEL PROPONENTE</t>
  </si>
  <si>
    <t>TIPOPAVIMENTO</t>
  </si>
  <si>
    <t>ASFALTICO</t>
  </si>
  <si>
    <t>HIDRAULICO</t>
  </si>
  <si>
    <t>ARTICULADO</t>
  </si>
  <si>
    <t>OTRO</t>
  </si>
  <si>
    <t>PORCE</t>
  </si>
  <si>
    <t>MEDIA ARITMÉTICA BAJA</t>
  </si>
  <si>
    <t>MEDIANA CON VALOR ABSOLUTO</t>
  </si>
  <si>
    <t>MEDIA GEOMÉTRICA</t>
  </si>
  <si>
    <t>MEDIA ARITMÉTICA ALTA</t>
  </si>
  <si>
    <t>EQUIPO DE TRABAJO</t>
  </si>
  <si>
    <t>¿EL INTEGRANTE CUMPLE CON ACREDITAR MIN EL 5% DE LA EXPERIENCIA? DE ACUERDO A LA SOLICITUD DEL PLIEGO</t>
  </si>
  <si>
    <t>MINIMA EXPERIENCIA (5%)</t>
  </si>
  <si>
    <t>¿UNO SOLO DE LOS INTEGRANTES CUMPLE CON ACREDITAR EL 50% DE LA EXPERIENCIA?</t>
  </si>
  <si>
    <t>VALOR REQUERIDO DE PO</t>
  </si>
  <si>
    <t>0-10</t>
  </si>
  <si>
    <t>0-20</t>
  </si>
  <si>
    <t>PORCENTAJE INTEG</t>
  </si>
  <si>
    <t>RAZON DE NO CUMPLIMIENTO</t>
  </si>
  <si>
    <t>Fecha de Inicio
(DD-MM-AA)</t>
  </si>
  <si>
    <t>PRESUPUESTOOFICIAL DEL MÓDULO</t>
  </si>
  <si>
    <t>VTF TOTAL APORTADO</t>
  </si>
  <si>
    <t>VTF APORTADO POR EL PROPONENTE</t>
  </si>
  <si>
    <t>VTF</t>
  </si>
  <si>
    <t>RELACIÓN DEL VTF APORTADO POR EL PROPONENTE</t>
  </si>
  <si>
    <t>CUMPLIMIENTO DE LA EXPERIENCIA MINIMA|
VTF&gt;=100%*PO.</t>
  </si>
  <si>
    <t>CUMPLE/NO CUMPLE</t>
  </si>
  <si>
    <t>SE REQUIRIO Y SUBSANO</t>
  </si>
  <si>
    <t>SE REQUIRIO Y NO SUBSANO</t>
  </si>
  <si>
    <t>PROMEDIO=</t>
  </si>
  <si>
    <t>SUBSANACION</t>
  </si>
  <si>
    <t>CONCRETO HIDRAULICO</t>
  </si>
  <si>
    <t>METALICA</t>
  </si>
  <si>
    <t>MIXTA(CONCRETO Y METALICA)</t>
  </si>
  <si>
    <t>ESTRUCTURA</t>
  </si>
  <si>
    <t>CUMQUIPO</t>
  </si>
  <si>
    <t>NO CUMPLE-1</t>
  </si>
  <si>
    <t>NO CUMPLE-2</t>
  </si>
  <si>
    <t>ALLEGA RUP CON LA PROPUESTA
(SI / NO)</t>
  </si>
  <si>
    <t>No. DEL INTEGRANTE</t>
  </si>
  <si>
    <t>SUBDIRECCION DE PROCESOS DE SELECCIÓN CONTRACTUALES</t>
  </si>
  <si>
    <t>EVALUACION ECONOMICA</t>
  </si>
  <si>
    <t>SUBDIRECCION DE SOSTENIBILIDAD</t>
  </si>
  <si>
    <t>DIRECCION TECNICA Y DE ESTRUCTURACION</t>
  </si>
  <si>
    <t xml:space="preserve">DIRECCION DE EJECUCION Y OPERACIÓN </t>
  </si>
  <si>
    <t>DIRECCION JURIDICA</t>
  </si>
  <si>
    <t xml:space="preserve">SUBDIRECCION DE ESTRUCTURACION DE PROYECTOS </t>
  </si>
  <si>
    <t>SUBDIRECCION  DE REGLAMENTACION TECNICA  E INNOVACION</t>
  </si>
  <si>
    <t>SUBDIRECCION DE GESTION CONTRACTUAL Y PROCESOS ADMINISTRATIVOS</t>
  </si>
  <si>
    <t>SUBDIRECCION DE DEFENSA JURIDICA</t>
  </si>
  <si>
    <t>SUBDIRECCION DE GESTION DEL RIESGO</t>
  </si>
  <si>
    <t>FACTOR DE SOSTENIBILIDAD</t>
  </si>
  <si>
    <t>¿LOS CONTRATOS ACREDITADOS CUMPLEN CON LA TOTALIDAD DE LAS CONDICIONES ESTABLECIDAS EN EL PLIEGO PARA LA VALIDEZ DE LA EXPERIENCIA ESPECIFICA?</t>
  </si>
  <si>
    <t>MIPYME</t>
  </si>
  <si>
    <t>0-0,25</t>
  </si>
  <si>
    <t>EMPRENDIMIENTOS Y EMPRESAS DE MUJERES</t>
  </si>
  <si>
    <t>CRITERIOS DE EXPERIENCIA GENERAL</t>
  </si>
  <si>
    <t>0 - 1</t>
  </si>
  <si>
    <t>EL INTEGRANTE ES MIPYME O EMPRENDIMIENTO O AMBOS?</t>
  </si>
  <si>
    <t>FSOSTENIBILIDAD</t>
  </si>
  <si>
    <t>SI-PAL</t>
  </si>
  <si>
    <t>SI-SEC</t>
  </si>
  <si>
    <t>SI-ADIC</t>
  </si>
  <si>
    <t>SI-PAL-SEC</t>
  </si>
  <si>
    <t>SI-PAL-ADIC</t>
  </si>
  <si>
    <t>SI-SEC-ADIC</t>
  </si>
  <si>
    <t>CONTRATOS APORTADOS</t>
  </si>
  <si>
    <t>CONTRATOS VALIDOS =</t>
  </si>
  <si>
    <t>CUADRO No. 12</t>
  </si>
  <si>
    <t>.SI-SUBSANA</t>
  </si>
  <si>
    <t>SI.</t>
  </si>
  <si>
    <t>SIMPLE</t>
  </si>
  <si>
    <t>COMBINADA</t>
  </si>
  <si>
    <t>COMPONENTE</t>
  </si>
  <si>
    <t>SOCIAL</t>
  </si>
  <si>
    <t>AMBIENTAL</t>
  </si>
  <si>
    <t>PREDIAL</t>
  </si>
  <si>
    <t>AMB-PRED-SOCIAL</t>
  </si>
  <si>
    <t>C</t>
  </si>
  <si>
    <t>UT</t>
  </si>
  <si>
    <t>I</t>
  </si>
  <si>
    <t>ANI</t>
  </si>
  <si>
    <t>ÁREA METROPOLITANA DEL VALLE DE ABURRÁ</t>
  </si>
  <si>
    <t>DEPARTAMENTO DE ANTIOQUIA</t>
  </si>
  <si>
    <t>FONADE</t>
  </si>
  <si>
    <t>MIPYME Y EMPRENDIMIENTO</t>
  </si>
  <si>
    <t/>
  </si>
  <si>
    <t>D1</t>
  </si>
  <si>
    <t>E1</t>
  </si>
  <si>
    <t>F1</t>
  </si>
  <si>
    <t>G1</t>
  </si>
  <si>
    <t>H1</t>
  </si>
  <si>
    <t>I1</t>
  </si>
  <si>
    <t>J1</t>
  </si>
  <si>
    <t>Z1</t>
  </si>
  <si>
    <t>K1</t>
  </si>
  <si>
    <t>L1</t>
  </si>
  <si>
    <t>M1</t>
  </si>
  <si>
    <t>N1</t>
  </si>
  <si>
    <t>CUMPLE=MIPYME Y EMPRENDIMIENTO</t>
  </si>
  <si>
    <t>O1</t>
  </si>
  <si>
    <t>P1</t>
  </si>
  <si>
    <t>Q1</t>
  </si>
  <si>
    <t>R1</t>
  </si>
  <si>
    <t>S1</t>
  </si>
  <si>
    <t>T1</t>
  </si>
  <si>
    <t>A2</t>
  </si>
  <si>
    <t>B2</t>
  </si>
  <si>
    <t>C2</t>
  </si>
  <si>
    <t>D2</t>
  </si>
  <si>
    <t>E2</t>
  </si>
  <si>
    <t>F2</t>
  </si>
  <si>
    <t>G2</t>
  </si>
  <si>
    <t>H2</t>
  </si>
  <si>
    <t>I2</t>
  </si>
  <si>
    <t>J2</t>
  </si>
  <si>
    <t>Z2</t>
  </si>
  <si>
    <t>K2</t>
  </si>
  <si>
    <t>L2</t>
  </si>
  <si>
    <t>M2</t>
  </si>
  <si>
    <t>N2</t>
  </si>
  <si>
    <t>O2</t>
  </si>
  <si>
    <t>P2</t>
  </si>
  <si>
    <t>Q2</t>
  </si>
  <si>
    <t>R2</t>
  </si>
  <si>
    <t>S2</t>
  </si>
  <si>
    <t>T2</t>
  </si>
  <si>
    <t>C3</t>
  </si>
  <si>
    <t>D3</t>
  </si>
  <si>
    <t>E3</t>
  </si>
  <si>
    <t>F3</t>
  </si>
  <si>
    <t>G3</t>
  </si>
  <si>
    <t>H3</t>
  </si>
  <si>
    <t>I3</t>
  </si>
  <si>
    <t>J3</t>
  </si>
  <si>
    <t>Z3</t>
  </si>
  <si>
    <t>K3</t>
  </si>
  <si>
    <t>L3</t>
  </si>
  <si>
    <t>M3</t>
  </si>
  <si>
    <t>N3</t>
  </si>
  <si>
    <t>O3</t>
  </si>
  <si>
    <t>P3</t>
  </si>
  <si>
    <t>Q3</t>
  </si>
  <si>
    <t>R3</t>
  </si>
  <si>
    <t>S3</t>
  </si>
  <si>
    <t>T3</t>
  </si>
  <si>
    <t>A4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</si>
  <si>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</si>
  <si>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</si>
  <si>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</si>
  <si>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</si>
  <si>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</si>
  <si>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</si>
  <si>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</si>
  <si>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</si>
  <si>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</si>
  <si>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</si>
  <si>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</si>
  <si>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</si>
  <si>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</si>
  <si>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</si>
  <si>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</si>
  <si>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</si>
  <si>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</si>
  <si>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</si>
  <si>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</si>
  <si>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</si>
  <si>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</si>
  <si>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</si>
  <si>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</si>
  <si>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</si>
  <si>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</si>
  <si>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</si>
  <si>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</si>
  <si>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</si>
  <si>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</si>
  <si>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</si>
  <si>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</si>
  <si>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</si>
  <si>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</si>
  <si>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</si>
  <si>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</si>
  <si>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</si>
  <si>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</si>
  <si>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</si>
  <si>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</si>
  <si>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</si>
  <si>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</si>
  <si>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</si>
  <si>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</si>
  <si>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</si>
  <si>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</si>
  <si>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</si>
  <si>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</si>
  <si>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</si>
  <si>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</si>
  <si>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</si>
  <si>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</si>
  <si>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</si>
  <si>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</si>
  <si>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</si>
  <si>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</si>
  <si>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</si>
  <si>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</si>
  <si>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</si>
  <si>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</si>
  <si>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</si>
  <si>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</si>
  <si>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</si>
  <si>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</si>
  <si>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</si>
  <si>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</si>
  <si>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</si>
  <si>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</si>
  <si>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</si>
  <si>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</si>
  <si>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</si>
  <si>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</si>
  <si>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</si>
  <si>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</si>
  <si>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</si>
  <si>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</si>
  <si>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</si>
  <si>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</si>
  <si>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</si>
  <si>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</si>
  <si>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</si>
  <si>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</si>
  <si>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</si>
  <si>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</si>
  <si>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</si>
  <si>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</si>
  <si>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</si>
  <si>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</si>
  <si>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</si>
  <si>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</si>
  <si>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</si>
  <si>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</si>
  <si>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</si>
  <si>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</si>
  <si>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</si>
  <si>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</si>
  <si>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</si>
  <si>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</si>
  <si>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</si>
  <si>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</si>
  <si>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</si>
  <si>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</si>
  <si>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</si>
  <si>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</si>
  <si>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</si>
  <si>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</si>
  <si>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</si>
  <si>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</si>
  <si>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</si>
  <si>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</si>
  <si>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</si>
  <si>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</si>
  <si>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</si>
  <si>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</si>
  <si>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</si>
  <si>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</si>
  <si>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</si>
  <si>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</si>
  <si>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</si>
  <si>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</si>
  <si>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</si>
  <si>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</si>
  <si>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D10</t>
  </si>
  <si>
    <t>E10</t>
  </si>
  <si>
    <t>F10</t>
  </si>
  <si>
    <t>G10</t>
  </si>
  <si>
    <t>H10</t>
  </si>
  <si>
    <t>I10</t>
  </si>
  <si>
    <t>J10</t>
  </si>
  <si>
    <t>Z10</t>
  </si>
  <si>
    <t>K10</t>
  </si>
  <si>
    <t>L10</t>
  </si>
  <si>
    <t>M10</t>
  </si>
  <si>
    <t>N10</t>
  </si>
  <si>
    <t>O10</t>
  </si>
  <si>
    <t>P10</t>
  </si>
  <si>
    <t>Q10</t>
  </si>
  <si>
    <t>R10</t>
  </si>
  <si>
    <t>S10</t>
  </si>
  <si>
    <t>T10</t>
  </si>
  <si>
    <t>A11</t>
  </si>
  <si>
    <t>D11</t>
  </si>
  <si>
    <t>E11</t>
  </si>
  <si>
    <t>F11</t>
  </si>
  <si>
    <t>G11</t>
  </si>
  <si>
    <t>H11</t>
  </si>
  <si>
    <t>I11</t>
  </si>
  <si>
    <t>J11</t>
  </si>
  <si>
    <t>Z11</t>
  </si>
  <si>
    <t>K11</t>
  </si>
  <si>
    <t>L11</t>
  </si>
  <si>
    <t>M11</t>
  </si>
  <si>
    <t>N11</t>
  </si>
  <si>
    <t>O11</t>
  </si>
  <si>
    <t>P11</t>
  </si>
  <si>
    <t>Q11</t>
  </si>
  <si>
    <t>R11</t>
  </si>
  <si>
    <t>S11</t>
  </si>
  <si>
    <t>T11</t>
  </si>
  <si>
    <t>A12</t>
  </si>
  <si>
    <t>D12</t>
  </si>
  <si>
    <t>E12</t>
  </si>
  <si>
    <t>F12</t>
  </si>
  <si>
    <t>G12</t>
  </si>
  <si>
    <t>H12</t>
  </si>
  <si>
    <t>I12</t>
  </si>
  <si>
    <t>J12</t>
  </si>
  <si>
    <t>Z12</t>
  </si>
  <si>
    <t>K12</t>
  </si>
  <si>
    <t>L12</t>
  </si>
  <si>
    <t>M12</t>
  </si>
  <si>
    <t>N12</t>
  </si>
  <si>
    <t>O12</t>
  </si>
  <si>
    <t>P12</t>
  </si>
  <si>
    <t>Q12</t>
  </si>
  <si>
    <t>R12</t>
  </si>
  <si>
    <t>S12</t>
  </si>
  <si>
    <t>T12</t>
  </si>
  <si>
    <t>CORRECTO</t>
  </si>
  <si>
    <t>MUNICIPIO DE MONTERREY</t>
  </si>
  <si>
    <t>307-2019</t>
  </si>
  <si>
    <t>INTERVENTORÍA TÉCNICA,ADMINISTRATIVA, FINANCIERA, AMBIENTAL Y JURÍDICA AL PROYECTO QUE TIENE POR OBJETO: CONSTRUCCIÓN PISTA DE PATINAJE Y OBRAS COMPLEMENTARIAS EN LA VILLA OLÍMPICA DEL MUNICIPIO DE MONTERREY,CASANARE.</t>
  </si>
  <si>
    <t xml:space="preserve">CAMILO PEDRAZA DIAZ </t>
  </si>
  <si>
    <t>CONSORCIO CALI 2026</t>
  </si>
  <si>
    <t>TOMAS DAVID GUERRERO ROSERO</t>
  </si>
  <si>
    <t>DISEÑO ARQUITECTONICO Y ESTUDIOS TECNICOS PARA LA CASA DE LA CULTURA DE LA CABECERA MUNICIPAL DEL ROSARIO (N)
CORRESPONDIENTE AL TRAMO COMPRENDIDO ENTRE LA CARRERA 100 Y LA CARRERA 96 I Y POR LA CALZADA SUR CORRESPONDIENTE AL TRAMO COMPRENDIDO ENTRE LA CARRERA 96 C Y LA CARRERA 93, QUE HACEN
PARTE DEL PROYECTO CON CÓDIGO DE OBRA 190 DEL ACUERDO 180 DE 2005 DE VALORIZACIÓN EN BOGOTÁ, D.C.</t>
  </si>
  <si>
    <t>CONSULTORIA PARA LA FORMULACION DEL PROYECTO DENOMINADO "CANCHA DEPORTIVA CASABUY.</t>
  </si>
  <si>
    <t xml:space="preserve"> “ESTUDIOS Y DISEÑOS PARA EL CENTRO REGIONAL DE LA EDUCACION SUPERIOR FRONTERIZO VALLE DEL GUAMUEZ DEPARTAMENTO DEL PUTUMAYO”</t>
  </si>
  <si>
    <t>0470-2012</t>
  </si>
  <si>
    <t>15 DE 2013</t>
  </si>
  <si>
    <t>858 DE 2015</t>
  </si>
  <si>
    <t>MUNICIPIO DEL ROSARI0</t>
  </si>
  <si>
    <t>ALCALDIA CHACHAGUI</t>
  </si>
  <si>
    <t>ALCALDIA
MUNICIPAL
VALLE DEL
GUAMUEZ</t>
  </si>
  <si>
    <t>TOMAS DAVID GUERRERO</t>
  </si>
  <si>
    <t>REALIZAR ESTUDIOS TÉCNICOS DE LOS ESCENARIOS DEPORTIVOS Y RECREATIVOS DE SANTIAGO DE CALI PRIORIZADOS PARA PRESUPUESTO 2026 (ESTUDIOS TÉCNICOS Y/O DE SUELOS Y/O DIAGNÓSTICOS) ESTUDIOS TÉCNICOS DE LOS ESCENARIOS DEPORTIVOS Y RECREATIVOS</t>
  </si>
  <si>
    <t>SANTIAGO DE CALI DISTRITO ESPECIAL - SECRETARIA DEL DEPORTE Y LA RECREACIÓN</t>
  </si>
  <si>
    <t>4162.010.32.1.0498-2026</t>
  </si>
  <si>
    <t>OBJETO: REALIZAR ESTUDIOS TÉCNICOS DE LOS ESCENARIOS DEPORTIVOS Y RECREATIVOS DE SANTIAGO DE CALI PRIORIZADOS PARA PRESUPUESTO 2026 (ESTUDIOS TÉCNICOS Y/O DE SUELOS Y/O DIAGNÓSTICOS) ESTUDIOS TÉCNICOS DE LOS ESCENARIOS DEPORTIVOS Y RECREATIVOS</t>
  </si>
  <si>
    <t>CONSORCIO GEOZAM - RRR DEPORTES 2026</t>
  </si>
  <si>
    <t>ESTUDIOS Y DISEÑOS PARA LAS SIGUIENTES OBRAS EN EL CHOCÓ: MEJORAMIENTO DEL PARQUE DE BAGADÓ, CONSTRUCCIÓN DE TRES AULAS EN GUAPANDÓ - CANTÓN DE SAN PLABLO, CONSTRUCCIÓN DE PAVIMENTO RÍGIDO BARRIO SAN PABLO - CONDOTO, CONSTRUCCIÓN DE UNIDAD EDUCATIVA PUERTO MELUK, CONSTRUCCIÓN DE COLEGIO DE VILLA ESPAÑA - QUIBDÓ, CONSTRUCCIÓN DE CANCHAS MULTIFUNCIONALES - CARMEN DE ATRATO, CONSTRUCCIÓN PLACA DEPORTIVA - NOVITA, CONSTRUCCIÓN DE RESTAURANTE ESCOLAR - UNION PANAMERICANA, CONSTRUCCIÓN E ILUMINACIÓN PLACA POLIDEPORTIVA - LLORÓ</t>
  </si>
  <si>
    <t>COMITÉ DEPARTAMENTAL DE CAFETEROS DEL VALLE DEL CAUCA</t>
  </si>
  <si>
    <t>UDS-079-2010</t>
  </si>
  <si>
    <t>ESTUDIOS Y DISEÑOS PARA LA CONSTRUCCION DEL PARQUE DEL CORREGIMIENTO DE SAN PEDRO Y MEJORAMIENTO DEL ESTADIO JESUS MARIA CABAL DEL MUNICIPIO DE COLON</t>
  </si>
  <si>
    <t>MUNICIPIO DE COLON</t>
  </si>
  <si>
    <t>P-001-2015</t>
  </si>
  <si>
    <t>GEOZAM LABORATORIO INGENEROS CONSULTORES S.A.S.</t>
  </si>
  <si>
    <t>REINEL ROLANDO ROMERO BENAVIDES</t>
  </si>
  <si>
    <t>CONSULTORÍA PARA LOS ESTUDIOS Y DISEÑOS DE OBRAS DE CONSTRUCCION DE LOS PARQUES JOSÉ PRUDENCIO PADILLA Y PARQUE DE LA VIRGENCITA DEL MUNICIPIO DE FONSECA – DEPARTAMENTO DE LA GUAJIRA</t>
  </si>
  <si>
    <t>MUNICIPIO DE FONSECA</t>
  </si>
  <si>
    <t xml:space="preserve">CS-MF-004-2016 </t>
  </si>
  <si>
    <t>INGOSER SAS</t>
  </si>
  <si>
    <t>CCO</t>
  </si>
  <si>
    <t>MUNICIPIO DE YUMBO</t>
  </si>
  <si>
    <t>180-10-05-007-2017</t>
  </si>
  <si>
    <t>ESTUDIOS Y DISEÑOS PARA LA CONSTRUCCIÓN DEL PARQUE LINEAL, PUENTE VEHICULAR Y PEATONAL SOBRE EL RIO YUMBO DEL MUNICIPIO DE YUMBO</t>
  </si>
  <si>
    <t>FONDO FINANCIERO DE PROYECTOS DE DESARROLLO - FONADE</t>
  </si>
  <si>
    <t xml:space="preserve">CONSULTORIA DE ESTUDIOS TECNICOS Y DISEÑOS DE INFRAESTRUCTURA SOCIAL COMUNITARIA Y POLIDEPORTIVOS EN DIFERENTES DEPARTAMENTOS DEL PAIS – ZONA CENTRO (BOYACA – CUNDINAMARCA) </t>
  </si>
  <si>
    <t>CONSORCIO LG-AJ</t>
  </si>
  <si>
    <t>REVISION Y/O COMPLEMENTACION DE LOS ESTUDIOS
Y DISEÑOS EXISTENTES Y CONSTRUCCION DE LA
CANCHA DE FUTBOL SINTETICA EN EL
CORREGIMIENTO DE EL SALADO</t>
  </si>
  <si>
    <t>ARTURO JURADO ALVARAN</t>
  </si>
  <si>
    <t>Consorcio DISEÑOS AK 2026</t>
  </si>
  <si>
    <t xml:space="preserve">SECRETARIA DE DEPORTE Y RECREACION  </t>
  </si>
  <si>
    <t>4162.010.26.1.3299 DE 2020</t>
  </si>
  <si>
    <t>REALIZAR LA INTERVENTORIA INTEGRAL: TÉCNICA, ADMINISTRATIVA, FINANCIERA, JURÍDICA, SOCIAL AMBIENTAL AL CONTRATO DERIVADO PROCESO SELECCIÓN No.4162.010.32.1.318 de 2020 CUYO OBJETO ES: EJECUTAR A PRECIOS UNITARIOS FIJOS, SIN FORMULA DE REAJUSTE, LA ADECUACIÓN DE LA INFRAESTRUCTURA FÍSICA DEL GUERRERO DE SANTIAGO DE CALI BP. 26002511, DE CONFORMIDAD CON LOS PLIEGOS DE CONDICIONES, ESTUDIOS PREVIOS, FORMULACIÓN DEL PROYECTO Y DEMÁS CONDCIONES ESTABLECIDAS EN EL PRESENTE CONTRATO</t>
  </si>
  <si>
    <t>ARMANDO LEON</t>
  </si>
  <si>
    <t>INTERVENTORIA TECNICA,,ADMINISTRATIVA Y FINACIERA PARA LAS OBRAS DE ADECUACION DE CANCCHAS SINTETICAS, JUEGOS BIOSALUDABLES Y ADECUACIONES EN TIOS EN EL  MUNICIPIO DE SANTIAGO DE CALI</t>
  </si>
  <si>
    <t>INTERVENTORIA TECNICA, ADMINISTRATIVA, FINANCIERA, SOCIAL Y AMBIENTAL PARA LA ADECUACION DE LA CANCHA DE FUTBOL ESTADIO MUNICIPAL VIJES VALLE DEL CAUCA</t>
  </si>
  <si>
    <t>4162.0.26.1.167 DE 2015</t>
  </si>
  <si>
    <t>MV-CM-001-2013</t>
  </si>
  <si>
    <t>CEYCO INGENIERIA SAS</t>
  </si>
  <si>
    <t>1134 DE 2012</t>
  </si>
  <si>
    <t>El consultor se compromete para con el IDRD a: Realizar por el sistema de precio global fijo el ajuste de los diseños y estudios técnicos de reforzamiento estructural del coliseo de la Unidad Deportiva el Salitre y sus gimnasios alternos de Bogotá D.C.</t>
  </si>
  <si>
    <t>2062 de 2012</t>
  </si>
  <si>
    <t>Contratar por el sistema de precio global fijo la valoración de la estructura del Complejo Acuático Simón Bolívar de Bogotá D.C.</t>
  </si>
  <si>
    <t>00521 2017</t>
  </si>
  <si>
    <t>“Elaboración de los diseños técnicos detallados para la construcción del parque del Indio, en concordancia con los diseños arquitectónicos, urbanísticos y paisajísticos”</t>
  </si>
  <si>
    <t>CEYCO</t>
  </si>
  <si>
    <t>GEOATLANTICO</t>
  </si>
  <si>
    <t>C. ARENA</t>
  </si>
  <si>
    <t>Realizar los estudios y diseños técnicos y el ajuste a los diseños arquitectónicos y 
urbanísticos de un complejo deportivo para los Juegos Nacionales 2012 en el Municipio
de Popayán.</t>
  </si>
  <si>
    <t>Realizar por el sistema de precio global fijo la interventoría técnica, administrativa, 
financiera y jurídica, de los estudios y diseños técnicos de ingeniería y arquitectura en
parques de diferentes escalas del sistema distrital de parques de Bogotá, con cargo al
proyecto 1082: construcción y adecuación  de parques y equipamientos para todos –
Grupo 1.</t>
  </si>
  <si>
    <t>676 de
2010</t>
  </si>
  <si>
    <t>3263 de
2017</t>
  </si>
  <si>
    <t>Municipio de
Popayan</t>
  </si>
  <si>
    <t>Bogotá D.C. -
Instituto
Distrital de
Recreación y
Deporte</t>
  </si>
  <si>
    <t>INCOPLAN SA</t>
  </si>
  <si>
    <t>ICP</t>
  </si>
  <si>
    <t xml:space="preserve">	LABORAR COL SAS</t>
  </si>
  <si>
    <t>SERVICIO DE ESTUDIOS Y DISEÑOS PARA LA
CONSTRUCCION DE PARQUES
INFANTILES Y
ESCENARIOS DEPORTIVOS DE LA VEREDA POPAGA
DEL MUNICIPIO DE SAN JOSE DE MIRANDA SANTANDER.</t>
  </si>
  <si>
    <t>CI MINERALS AND
PETROLEUM
COLOMBIA S.A.</t>
  </si>
  <si>
    <t>CI–MPC–487</t>
  </si>
  <si>
    <t>LABORAR COL SAS</t>
  </si>
  <si>
    <t>JOB</t>
  </si>
  <si>
    <t>FORMULACIÓN DEL PLAN DE LAINFRAESTRUCTURA FÍSICA DE
LA UNIVERSIDAD DEL PACÍFICO
(PMI), EN ÉL SE DEFINIRÁN LAS
PAUTAS Y CRITERIOS DE
INTERVENCIÓN CUALITATIVA Y
CUANTITATIVA
(REFORZAMIENTO
ESTRUCTURAL, MEJORAMIENTOESPACIAL, AMPLIACIÓN
CONSERVACIÓN) TANTO DE LASPLANTAS FÍSICAS EXISTENTES,
COMO DE LAS PLANTAS FÍSICASDE NUEVA OBRA DE ACUERDO
A LO PLANTEADO EN EL PLAN
DE DESARROLLO
INSTITUCIONAL (PDI) 2016-2019.</t>
  </si>
  <si>
    <t>UNIVERSID
AD DEL
PACIFICO</t>
  </si>
  <si>
    <t>109 del
02 de
julio de
2020.</t>
  </si>
  <si>
    <t>60% PO</t>
  </si>
  <si>
    <t>CAMILO PEDRAZA DIAZ</t>
  </si>
  <si>
    <t xml:space="preserve">PEDRAZA Y BARRERA SAS </t>
  </si>
  <si>
    <t>GEOZAM LABORATORIO INGENIEROS CONSULTORES S.A.S.</t>
  </si>
  <si>
    <t>ARMANDO LEON JIMENEZ</t>
  </si>
  <si>
    <t>KNEPALL SAS</t>
  </si>
  <si>
    <t>LEGLO CONSTRUCCION &amp; CONSULTORIA SAS</t>
  </si>
  <si>
    <t>ICP &amp; CO SAS BIC</t>
  </si>
  <si>
    <t>EL PROPONENTE CUMPLE CON LA EXPERIENCIA SOLICITADA</t>
  </si>
  <si>
    <r>
      <t xml:space="preserve">El proponente presenta contratos relacionados con infraestructura cultural, educativa y formulación de proyectos. No obstante, </t>
    </r>
    <r>
      <rPr>
        <b/>
        <sz val="11"/>
        <color theme="1"/>
        <rFont val="Calibri"/>
        <family val="2"/>
        <scheme val="minor"/>
      </rPr>
      <t>no cumplen con lo exigido en el numeral 2.5 de la Matriz 1 de los Pliegos Tipo</t>
    </r>
    <r>
      <rPr>
        <sz val="11"/>
        <color theme="1"/>
        <rFont val="Calibri"/>
        <family val="2"/>
        <scheme val="minor"/>
      </rPr>
      <t xml:space="preserve">, el cual requiere experiencia en consultoría para </t>
    </r>
    <r>
      <rPr>
        <b/>
        <sz val="11"/>
        <color theme="1"/>
        <rFont val="Calibri"/>
        <family val="2"/>
        <scheme val="minor"/>
      </rPr>
      <t>estudios y diseños de escenarios deportivos o proyectos con condiciones técnicas similares</t>
    </r>
    <r>
      <rPr>
        <sz val="11"/>
        <color theme="1"/>
        <rFont val="Calibri"/>
        <family val="2"/>
        <scheme val="minor"/>
      </rPr>
      <t>.</t>
    </r>
  </si>
  <si>
    <t xml:space="preserve">el proponente no aporta expereincia </t>
  </si>
  <si>
    <t xml:space="preserve">El contrato aportado por e proponente debera acrditar el acta de recbo a satisfaccion </t>
  </si>
  <si>
    <t>El contrato cuyo objeto es: “Formulación del plan de la infraestructura física de la Universidad del Pacífico (PMI)” NO CUMPLE con lo establecido en el numeral 2.5 de la Matriz 1 de los Pliegos Tipo.
Lo anterior, debido a que corresponde a formulación de planificación y lineamientos de intervención, y no a estudios y diseños técnicos de escenarios deportivos o proyectos con condiciones similares, exigidos en el proceso.</t>
  </si>
  <si>
    <t xml:space="preserve"> El contrato aportado cuyo objeto es: “Contratar por el sistema de precio global fijo la valoración de la estructura del Complejo Acuático Simón Bolívar de Bogotá D.C.” NO CUMPLE con lo establecido en el numeral 2.5 de la Matriz 1 de los Pliegos Tipo.
Lo anterior, toda vez que corresponde a una valoración estructural (diagnóstico) y no a estudios y diseños de escenarios deportivos, ni acredita actividades de diseño o consultoría integral con el alcance técnico exigido. se acreditara la experiencia con los demas contratos aportados </t>
  </si>
  <si>
    <t xml:space="preserve">RESUMEN EXPERIENCIA </t>
  </si>
  <si>
    <t>EVALUACION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</si>
</sst>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0.00000000"/>
    <numFmt numFmtId="180" formatCode="0.000000000"/>
    <numFmt numFmtId="181" formatCode="_([$$-240A]\ * #,##0.00_);_([$$-240A]\ * \(#,##0.00\);_([$$-240A]\ * &quot;-&quot;??_);_(@_)"/>
    <numFmt numFmtId="182" formatCode="#,##0.0000000"/>
    <numFmt numFmtId="183" formatCode="0.0000000"/>
    <numFmt numFmtId="184" formatCode="_-* #,##0.00\ _P_t_s_-;\-* #,##0.00\ _P_t_s_-;_-* &quot;-&quot;??\ _P_t_s_-;_-@_-"/>
    <numFmt numFmtId="189" formatCode="_-* #,##0.00\ &quot;Pts&quot;_-;\-* #,##0.00\ &quot;Pts&quot;_-;_-* &quot;-&quot;??\ &quot;Pts&quot;_-;_-@_-"/>
    <numFmt numFmtId="193" formatCode="0&quot; Puntos&quot;"/>
    <numFmt numFmtId="194" formatCode="_ &quot;$&quot;\ * #,##0.00_ ;_ &quot;$&quot;\ * \-#,##0.00_ ;_ &quot;$&quot;\ * &quot;-&quot;??_ ;_ @_ "/>
    <numFmt numFmtId="200" formatCode="_-[$$-240A]\ * #,##0.00_-;\-[$$-240A]\ * #,##0.00_-;_-[$$-240A]\ * &quot;-&quot;??_-;_-@_-"/>
  </numFmts>
  <fonts count="111">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12"/>
      <color indexed="8"/>
      <name val="Calibri"/>
      <family val="2"/>
    </font>
    <font>
      <sz val="8"/>
      <color indexed="20"/>
      <name val="Arial"/>
      <family val="2"/>
    </font>
    <font>
      <sz val="8"/>
      <color indexed="10"/>
      <name val="Arial"/>
      <family val="2"/>
    </font>
    <font>
      <sz val="11"/>
      <color indexed="8"/>
      <name val="Calibri"/>
      <family val="2"/>
    </font>
    <font>
      <b/>
      <sz val="11"/>
      <color indexed="8"/>
      <name val="Calibri"/>
      <family val="2"/>
    </font>
    <font>
      <b/>
      <sz val="10"/>
      <color indexed="8"/>
      <name val="Arial"/>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b/>
      <sz val="18"/>
      <name val="Arial"/>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8"/>
      <color theme="1"/>
      <name val="Arial"/>
      <family val="2"/>
    </font>
    <font>
      <sz val="8"/>
      <color rgb="FF800080"/>
      <name val="Arial"/>
      <family val="2"/>
    </font>
    <font>
      <b/>
      <sz val="14"/>
      <color theme="1"/>
      <name val="Arial Narrow"/>
      <family val="2"/>
    </font>
    <font>
      <b/>
      <sz val="10"/>
      <color theme="1"/>
      <name val="Arial"/>
      <family val="2"/>
    </font>
    <font>
      <b/>
      <sz val="11"/>
      <color indexed="8"/>
      <name val="Calibri"/>
      <family val="2"/>
      <scheme val="minor"/>
    </font>
    <font>
      <sz val="10"/>
      <color theme="0"/>
      <name val="Arial"/>
      <family val="2"/>
    </font>
    <font>
      <sz val="11"/>
      <color rgb="FF000000"/>
      <name val="Calibri"/>
      <family val="2"/>
    </font>
    <font>
      <sz val="8"/>
      <color rgb="FFFF0000"/>
      <name val="Arial"/>
      <family val="2"/>
    </font>
    <font>
      <sz val="11"/>
      <color theme="0"/>
      <name val="Calibri"/>
      <family val="2"/>
      <scheme val="minor"/>
    </font>
    <font>
      <sz val="8"/>
      <color theme="0"/>
      <name val="Arial"/>
      <family val="2"/>
    </font>
    <font>
      <sz val="10"/>
      <color rgb="FF0000FF"/>
      <name val="Arial"/>
      <family val="2"/>
    </font>
    <font>
      <b/>
      <sz val="8"/>
      <color rgb="FF000000"/>
      <name val="Arial Narrow"/>
      <family val="2"/>
    </font>
    <font>
      <b/>
      <sz val="10"/>
      <color rgb="FF000000"/>
      <name val="Calibri"/>
      <family val="2"/>
    </font>
    <font>
      <sz val="12"/>
      <name val="Calibri"/>
      <family val="2"/>
    </font>
    <font>
      <b/>
      <sz val="7"/>
      <name val="Calibri"/>
      <family val="2"/>
    </font>
    <font>
      <sz val="10"/>
      <color rgb="FFFF0000"/>
      <name val="Arial"/>
      <family val="2"/>
    </font>
    <font>
      <b/>
      <sz val="7"/>
      <name val="Arial"/>
      <family val="2"/>
    </font>
    <font>
      <b/>
      <u val="double"/>
      <sz val="14"/>
      <name val="Arial Narrow"/>
      <family val="2"/>
    </font>
    <font>
      <b/>
      <sz val="16"/>
      <name val="Calibri"/>
      <family val="2"/>
      <scheme val="minor"/>
    </font>
    <font>
      <b/>
      <sz val="16"/>
      <color indexed="8"/>
      <name val="Calibri"/>
      <family val="2"/>
      <scheme val="minor"/>
    </font>
    <font>
      <sz val="10"/>
      <color theme="0"/>
      <name val="Arial Narrow"/>
      <family val="2"/>
    </font>
    <font>
      <sz val="12"/>
      <color theme="0"/>
      <name val="Arial Narrow"/>
      <family val="2"/>
    </font>
    <font>
      <b/>
      <sz val="11"/>
      <color rgb="FF000000"/>
      <name val="Calibri"/>
      <family val="2"/>
    </font>
    <font>
      <b/>
      <sz val="8"/>
      <color theme="0"/>
      <name val="Arial"/>
      <family val="2"/>
    </font>
    <font>
      <b/>
      <sz val="36"/>
      <color theme="0" tint="-0.249977111117893"/>
      <name val="Swis721 BdCnOul BT"/>
      <family val="5"/>
    </font>
    <font>
      <sz val="11"/>
      <color theme="1"/>
      <name val="Calibri"/>
      <family val="2"/>
    </font>
    <font>
      <b/>
      <sz val="8"/>
      <color theme="0"/>
      <name val="Arial Narrow"/>
      <family val="2"/>
    </font>
    <font>
      <b/>
      <sz val="10"/>
      <color theme="1"/>
      <name val="Arial Narrow"/>
      <family val="2"/>
    </font>
    <font>
      <b/>
      <sz val="16"/>
      <color rgb="FF0000FF"/>
      <name val="Franklin Gothic Demi"/>
      <family val="2"/>
    </font>
    <font>
      <sz val="4"/>
      <color theme="0"/>
      <name val="Arial Narrow"/>
      <family val="2"/>
    </font>
    <font>
      <b/>
      <sz val="10"/>
      <color theme="0"/>
      <name val="Arial Narrow"/>
      <family val="2"/>
    </font>
    <font>
      <b/>
      <sz val="16"/>
      <color theme="0"/>
      <name val="Arial"/>
      <family val="2"/>
    </font>
    <font>
      <b/>
      <sz val="12"/>
      <color rgb="FF000000"/>
      <name val="Arial"/>
      <family val="2"/>
    </font>
    <font>
      <b/>
      <sz val="9"/>
      <color theme="1"/>
      <name val="Arial Narrow"/>
      <family val="2"/>
    </font>
    <font>
      <b/>
      <sz val="8"/>
      <color theme="1"/>
      <name val="Arial"/>
      <family val="2"/>
    </font>
    <font>
      <b/>
      <sz val="10"/>
      <color indexed="9"/>
      <name val="Arial Narrow"/>
      <family val="2"/>
    </font>
    <font>
      <b/>
      <sz val="10"/>
      <color theme="0"/>
      <name val="Arial"/>
      <family val="2"/>
    </font>
    <font>
      <b/>
      <sz val="8"/>
      <color rgb="FF016401"/>
      <name val="Arial Narrow"/>
      <family val="2"/>
    </font>
    <font>
      <b/>
      <sz val="9"/>
      <color indexed="16"/>
      <name val="Tahoma"/>
      <family val="2"/>
    </font>
    <font>
      <sz val="9"/>
      <color indexed="16"/>
      <name val="Tahoma"/>
      <family val="2"/>
    </font>
    <font>
      <b/>
      <sz val="20"/>
      <color theme="0"/>
      <name val="Arial"/>
      <family val="2"/>
    </font>
    <font>
      <b/>
      <sz val="10"/>
      <color theme="0"/>
      <name val="Calibri"/>
      <family val="2"/>
    </font>
    <font>
      <b/>
      <sz val="9"/>
      <color theme="0"/>
      <name val="Arial"/>
      <family val="2"/>
    </font>
    <font>
      <b/>
      <sz val="9"/>
      <color theme="0"/>
      <name val="Arial Narrow"/>
      <family val="2"/>
    </font>
    <font>
      <b/>
      <sz val="12"/>
      <color theme="0"/>
      <name val="Arial Narrow"/>
      <family val="2"/>
    </font>
    <font>
      <b/>
      <sz val="9"/>
      <color theme="0"/>
      <name val="Calibri"/>
      <family val="2"/>
      <scheme val="minor"/>
    </font>
    <font>
      <b/>
      <sz val="7"/>
      <color theme="0"/>
      <name val="Arial Narrow"/>
      <family val="2"/>
    </font>
    <font>
      <b/>
      <sz val="7"/>
      <color theme="0"/>
      <name val="Calibri"/>
      <family val="2"/>
    </font>
    <font>
      <b/>
      <sz val="12"/>
      <color theme="0"/>
      <name val="Arial"/>
      <family val="2"/>
    </font>
    <font>
      <b/>
      <sz val="8"/>
      <color rgb="FFFF0000"/>
      <name val="Arial Narrow"/>
      <family val="2"/>
    </font>
    <font>
      <b/>
      <sz val="18"/>
      <color theme="0"/>
      <name val="Arial Narrow"/>
      <family val="2"/>
    </font>
    <font>
      <b/>
      <sz val="20"/>
      <name val="Arial Narrow"/>
      <family val="2"/>
    </font>
    <font>
      <b/>
      <sz val="20"/>
      <color theme="0"/>
      <name val="Arial Narrow"/>
      <family val="2"/>
    </font>
    <font>
      <sz val="18"/>
      <color theme="0"/>
      <name val="Arial Narrow"/>
      <family val="2"/>
    </font>
  </fonts>
  <fills count="38">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rgb="FFFFFFCC"/>
      </patternFill>
    </fill>
    <fill>
      <patternFill patternType="solid">
        <fgColor rgb="FFFFCC81"/>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8B4C8"/>
        <bgColor indexed="64"/>
      </patternFill>
    </fill>
    <fill>
      <patternFill patternType="solid">
        <fgColor rgb="FF00FFFF"/>
        <bgColor indexed="64"/>
      </patternFill>
    </fill>
    <fill>
      <patternFill patternType="solid">
        <fgColor rgb="FFFFFF00"/>
        <bgColor indexed="64"/>
      </patternFill>
    </fill>
    <fill>
      <patternFill patternType="solid">
        <fgColor rgb="FF64821E"/>
        <bgColor indexed="64"/>
      </patternFill>
    </fill>
    <fill>
      <patternFill patternType="solid">
        <fgColor rgb="FF93952F"/>
        <bgColor rgb="FF000000"/>
      </patternFill>
    </fill>
    <fill>
      <patternFill patternType="solid">
        <fgColor rgb="FFFFCC81"/>
        <bgColor rgb="FF000000"/>
      </patternFill>
    </fill>
    <fill>
      <patternFill patternType="solid">
        <fgColor rgb="FFBDFFFF"/>
        <bgColor rgb="FF000000"/>
      </patternFill>
    </fill>
    <fill>
      <patternFill patternType="solid">
        <fgColor rgb="FFD5FFFF"/>
        <bgColor indexed="64"/>
      </patternFill>
    </fill>
    <fill>
      <patternFill patternType="solid">
        <fgColor rgb="FFF0DCC8"/>
        <bgColor indexed="64"/>
      </patternFill>
    </fill>
    <fill>
      <patternFill patternType="solid">
        <fgColor rgb="FFC8E61E"/>
        <bgColor rgb="FF000000"/>
      </patternFill>
    </fill>
    <fill>
      <patternFill patternType="lightGrid">
        <fgColor rgb="FFD28660"/>
        <bgColor rgb="FFF0DCC8"/>
      </patternFill>
    </fill>
    <fill>
      <patternFill patternType="solid">
        <fgColor theme="0" tint="-4.9989318521683403E-2"/>
        <bgColor indexed="64"/>
      </patternFill>
    </fill>
    <fill>
      <patternFill patternType="solid">
        <fgColor rgb="FFF5F0DC"/>
        <bgColor indexed="64"/>
      </patternFill>
    </fill>
    <fill>
      <patternFill patternType="solid">
        <fgColor rgb="FFDCF0C8"/>
        <bgColor indexed="64"/>
      </patternFill>
    </fill>
    <fill>
      <patternFill patternType="solid">
        <fgColor rgb="FF506428"/>
        <bgColor indexed="64"/>
      </patternFill>
    </fill>
    <fill>
      <patternFill patternType="solid">
        <fgColor rgb="FFE1EBCD"/>
        <bgColor indexed="64"/>
      </patternFill>
    </fill>
    <fill>
      <patternFill patternType="solid">
        <fgColor rgb="FFB4C88C"/>
        <bgColor indexed="64"/>
      </patternFill>
    </fill>
    <fill>
      <patternFill patternType="solid">
        <fgColor rgb="FF506428"/>
        <bgColor rgb="FF000000"/>
      </patternFill>
    </fill>
    <fill>
      <patternFill patternType="solid">
        <fgColor rgb="FFB4C88C"/>
        <bgColor rgb="FF000000"/>
      </patternFill>
    </fill>
    <fill>
      <patternFill patternType="solid">
        <fgColor rgb="FFE1EBCD"/>
        <bgColor rgb="FF000000"/>
      </patternFill>
    </fill>
    <fill>
      <patternFill patternType="solid">
        <fgColor rgb="FF91AE56"/>
        <bgColor indexed="64"/>
      </patternFill>
    </fill>
    <fill>
      <patternFill patternType="solid">
        <fgColor rgb="FF74913B"/>
        <bgColor indexed="64"/>
      </patternFill>
    </fill>
    <fill>
      <patternFill patternType="solid">
        <fgColor rgb="FF698335"/>
        <bgColor indexed="64"/>
      </patternFill>
    </fill>
    <fill>
      <patternFill patternType="solid">
        <fgColor theme="1"/>
        <bgColor indexed="64"/>
      </patternFill>
    </fill>
  </fills>
  <borders count="149">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bottom/>
      <diagonal/>
    </border>
    <border>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right style="medium">
        <color indexed="64"/>
      </right>
      <top style="thin">
        <color indexed="64"/>
      </top>
      <bottom/>
      <diagonal/>
    </border>
    <border>
      <left/>
      <right style="thin">
        <color indexed="64"/>
      </right>
      <top style="double">
        <color indexed="64"/>
      </top>
      <bottom style="double">
        <color indexed="64"/>
      </bottom>
      <diagonal/>
    </border>
    <border>
      <left/>
      <right/>
      <top style="double">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medium">
        <color indexed="64"/>
      </bottom>
      <diagonal/>
    </border>
    <border>
      <left/>
      <right style="hair">
        <color indexed="64"/>
      </right>
      <top style="thin">
        <color indexed="64"/>
      </top>
      <bottom style="double">
        <color indexed="64"/>
      </bottom>
      <diagonal/>
    </border>
    <border>
      <left style="double">
        <color indexed="64"/>
      </left>
      <right style="hair">
        <color indexed="64"/>
      </right>
      <top style="thin">
        <color indexed="64"/>
      </top>
      <bottom style="double">
        <color indexed="64"/>
      </bottom>
      <diagonal/>
    </border>
    <border>
      <left style="double">
        <color indexed="64"/>
      </left>
      <right style="dotted">
        <color indexed="64"/>
      </right>
      <top style="thin">
        <color indexed="64"/>
      </top>
      <bottom style="double">
        <color indexed="64"/>
      </bottom>
      <diagonal/>
    </border>
    <border>
      <left style="hair">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right style="double">
        <color indexed="64"/>
      </right>
      <top/>
      <bottom style="dotted">
        <color indexed="64"/>
      </bottom>
      <diagonal/>
    </border>
    <border>
      <left style="double">
        <color indexed="64"/>
      </left>
      <right style="double">
        <color indexed="64"/>
      </right>
      <top/>
      <bottom style="double">
        <color indexed="64"/>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hair">
        <color indexed="64"/>
      </left>
      <right style="medium">
        <color indexed="64"/>
      </right>
      <top/>
      <bottom style="thin">
        <color indexed="64"/>
      </bottom>
      <diagonal/>
    </border>
    <border>
      <left/>
      <right style="thin">
        <color auto="1"/>
      </right>
      <top/>
      <bottom style="double">
        <color auto="1"/>
      </bottom>
      <diagonal/>
    </border>
  </borders>
  <cellStyleXfs count="96">
    <xf numFmtId="0" fontId="0" fillId="0" borderId="0"/>
    <xf numFmtId="176" fontId="1" fillId="0" borderId="0" applyFont="0" applyFill="0" applyBorder="0" applyAlignment="0" applyProtection="0"/>
    <xf numFmtId="164"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44" fillId="0" borderId="0"/>
    <xf numFmtId="0" fontId="2" fillId="0" borderId="0"/>
    <xf numFmtId="0" fontId="2" fillId="0" borderId="0"/>
    <xf numFmtId="0" fontId="44" fillId="0" borderId="0"/>
    <xf numFmtId="0" fontId="2" fillId="0" borderId="0"/>
    <xf numFmtId="0" fontId="2" fillId="0" borderId="0"/>
    <xf numFmtId="0" fontId="2" fillId="0" borderId="0"/>
    <xf numFmtId="0" fontId="44"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2"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2" fillId="0" borderId="0"/>
    <xf numFmtId="0" fontId="12" fillId="4" borderId="122" applyNumberFormat="0" applyFont="0" applyAlignment="0" applyProtection="0"/>
    <xf numFmtId="9" fontId="15"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84" fontId="2" fillId="0" borderId="0" applyFont="0" applyFill="0" applyBorder="0" applyAlignment="0" applyProtection="0"/>
    <xf numFmtId="189"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9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644">
    <xf numFmtId="0" fontId="0" fillId="0" borderId="0" xfId="0"/>
    <xf numFmtId="0" fontId="2" fillId="0" borderId="0" xfId="36"/>
    <xf numFmtId="0" fontId="5" fillId="0" borderId="0" xfId="36" applyFont="1" applyAlignment="1">
      <alignment horizontal="centerContinuous" vertical="center" wrapText="1"/>
    </xf>
    <xf numFmtId="0" fontId="6" fillId="0" borderId="0" xfId="36" applyFont="1"/>
    <xf numFmtId="0" fontId="10" fillId="0" borderId="0" xfId="36" applyFont="1"/>
    <xf numFmtId="0" fontId="13" fillId="0" borderId="0" xfId="37" applyFont="1" applyAlignment="1">
      <alignment horizontal="center"/>
    </xf>
    <xf numFmtId="0" fontId="2" fillId="0" borderId="1" xfId="36" applyBorder="1"/>
    <xf numFmtId="0" fontId="2" fillId="0" borderId="2" xfId="36" applyBorder="1"/>
    <xf numFmtId="0" fontId="17"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Border="1" applyAlignment="1">
      <alignment vertical="center"/>
    </xf>
    <xf numFmtId="171" fontId="4" fillId="0" borderId="12" xfId="40" applyNumberFormat="1" applyFont="1" applyBorder="1" applyAlignment="1">
      <alignment horizontal="centerContinuous" vertical="center"/>
    </xf>
    <xf numFmtId="0" fontId="9" fillId="0" borderId="16" xfId="36" applyFont="1" applyBorder="1" applyAlignment="1">
      <alignment vertical="center"/>
    </xf>
    <xf numFmtId="0" fontId="18" fillId="0" borderId="0" xfId="0" applyFont="1"/>
    <xf numFmtId="0" fontId="9" fillId="0" borderId="21" xfId="36" applyFont="1" applyBorder="1" applyAlignment="1">
      <alignment vertical="center"/>
    </xf>
    <xf numFmtId="0" fontId="17" fillId="2" borderId="3" xfId="0" applyFont="1" applyFill="1" applyBorder="1" applyAlignment="1">
      <alignment horizontal="center" vertical="center"/>
    </xf>
    <xf numFmtId="0" fontId="16" fillId="0" borderId="0" xfId="0" applyFont="1" applyAlignment="1">
      <alignment horizontal="center" vertical="center"/>
    </xf>
    <xf numFmtId="0" fontId="2" fillId="0" borderId="0" xfId="36" applyAlignment="1">
      <alignment wrapText="1"/>
    </xf>
    <xf numFmtId="0" fontId="20" fillId="0" borderId="0" xfId="36" applyFont="1" applyAlignment="1">
      <alignment horizontal="center" vertical="center"/>
    </xf>
    <xf numFmtId="0" fontId="22" fillId="0" borderId="0" xfId="36" applyFont="1" applyAlignment="1">
      <alignment horizontal="centerContinuous" vertical="center" wrapText="1"/>
    </xf>
    <xf numFmtId="0" fontId="23" fillId="0" borderId="0" xfId="36" applyFont="1"/>
    <xf numFmtId="0" fontId="47" fillId="0" borderId="0" xfId="35" applyFont="1"/>
    <xf numFmtId="0" fontId="21" fillId="0" borderId="0" xfId="36" applyFont="1" applyAlignment="1">
      <alignment horizontal="centerContinuous" vertical="center" wrapText="1"/>
    </xf>
    <xf numFmtId="0" fontId="23" fillId="0" borderId="0" xfId="36" applyFont="1" applyAlignment="1">
      <alignment wrapText="1"/>
    </xf>
    <xf numFmtId="168" fontId="26" fillId="0" borderId="0" xfId="36" applyNumberFormat="1" applyFont="1" applyAlignment="1">
      <alignment horizontal="center" vertical="center"/>
    </xf>
    <xf numFmtId="168" fontId="27" fillId="0" borderId="0" xfId="36" applyNumberFormat="1" applyFont="1" applyAlignment="1">
      <alignment horizontal="center" vertical="center"/>
    </xf>
    <xf numFmtId="168" fontId="29" fillId="0" borderId="0" xfId="36" applyNumberFormat="1" applyFont="1" applyAlignment="1">
      <alignment horizontal="center" vertical="center"/>
    </xf>
    <xf numFmtId="0" fontId="28" fillId="0" borderId="0" xfId="36" applyFont="1"/>
    <xf numFmtId="0" fontId="20" fillId="0" borderId="0" xfId="36" applyFont="1" applyAlignment="1">
      <alignment horizontal="center" vertical="center" wrapText="1"/>
    </xf>
    <xf numFmtId="0" fontId="23" fillId="0" borderId="0" xfId="36" applyFont="1" applyAlignment="1">
      <alignment vertical="center" wrapText="1"/>
    </xf>
    <xf numFmtId="0" fontId="48" fillId="0" borderId="0" xfId="35" applyFont="1"/>
    <xf numFmtId="0" fontId="47" fillId="6" borderId="0" xfId="35" applyFont="1" applyFill="1"/>
    <xf numFmtId="0" fontId="2" fillId="0" borderId="0" xfId="36" applyAlignment="1">
      <alignment horizontal="centerContinuous"/>
    </xf>
    <xf numFmtId="0" fontId="0" fillId="0" borderId="0" xfId="0" applyAlignment="1">
      <alignment horizontal="center" vertical="center"/>
    </xf>
    <xf numFmtId="0" fontId="32" fillId="6" borderId="0" xfId="80" applyFont="1" applyFill="1" applyAlignment="1" applyProtection="1">
      <alignment horizontal="justify" vertical="center"/>
      <protection locked="0"/>
    </xf>
    <xf numFmtId="0" fontId="23" fillId="6" borderId="0" xfId="80" applyFont="1" applyFill="1" applyProtection="1">
      <protection hidden="1"/>
    </xf>
    <xf numFmtId="0" fontId="23" fillId="0" borderId="0" xfId="80" applyFont="1" applyProtection="1">
      <protection hidden="1"/>
    </xf>
    <xf numFmtId="0" fontId="33" fillId="6" borderId="0" xfId="80" applyFont="1" applyFill="1" applyProtection="1">
      <protection hidden="1"/>
    </xf>
    <xf numFmtId="0" fontId="33" fillId="0" borderId="0" xfId="80" applyFont="1" applyProtection="1">
      <protection hidden="1"/>
    </xf>
    <xf numFmtId="0" fontId="22" fillId="6" borderId="0" xfId="80" applyFont="1" applyFill="1" applyAlignment="1" applyProtection="1">
      <alignment horizontal="centerContinuous"/>
      <protection hidden="1"/>
    </xf>
    <xf numFmtId="0" fontId="22" fillId="6" borderId="0" xfId="80" applyFont="1" applyFill="1" applyAlignment="1" applyProtection="1">
      <alignment horizontal="centerContinuous" vertical="center"/>
      <protection hidden="1"/>
    </xf>
    <xf numFmtId="4" fontId="22" fillId="6" borderId="0" xfId="80" applyNumberFormat="1" applyFont="1" applyFill="1" applyAlignment="1" applyProtection="1">
      <alignment horizontal="centerContinuous" vertical="center"/>
      <protection hidden="1"/>
    </xf>
    <xf numFmtId="4" fontId="23" fillId="6" borderId="0" xfId="80" applyNumberFormat="1" applyFont="1" applyFill="1" applyProtection="1">
      <protection hidden="1"/>
    </xf>
    <xf numFmtId="1" fontId="49" fillId="6" borderId="0" xfId="35" applyNumberFormat="1" applyFont="1" applyFill="1"/>
    <xf numFmtId="1" fontId="22" fillId="6" borderId="0" xfId="80" applyNumberFormat="1" applyFont="1" applyFill="1" applyAlignment="1" applyProtection="1">
      <alignment vertical="center" wrapText="1"/>
      <protection hidden="1"/>
    </xf>
    <xf numFmtId="1" fontId="49" fillId="6" borderId="0" xfId="35" applyNumberFormat="1" applyFont="1" applyFill="1" applyAlignment="1">
      <alignment horizontal="centerContinuous"/>
    </xf>
    <xf numFmtId="1" fontId="24" fillId="6" borderId="0" xfId="36" applyNumberFormat="1" applyFont="1" applyFill="1" applyAlignment="1">
      <alignment horizontal="centerContinuous" vertical="center" wrapText="1"/>
    </xf>
    <xf numFmtId="1" fontId="22" fillId="6" borderId="0" xfId="80" applyNumberFormat="1" applyFont="1" applyFill="1" applyAlignment="1" applyProtection="1">
      <alignment horizontal="centerContinuous" vertical="center" wrapText="1"/>
      <protection hidden="1"/>
    </xf>
    <xf numFmtId="1" fontId="22" fillId="6" borderId="0" xfId="36" applyNumberFormat="1" applyFont="1" applyFill="1" applyAlignment="1">
      <alignment horizontal="centerContinuous" vertical="center" wrapText="1"/>
    </xf>
    <xf numFmtId="0" fontId="35" fillId="0" borderId="0" xfId="36" applyFont="1" applyAlignment="1">
      <alignment horizontal="center" vertical="center"/>
    </xf>
    <xf numFmtId="1" fontId="22" fillId="0" borderId="0" xfId="36" applyNumberFormat="1" applyFont="1" applyAlignment="1">
      <alignment horizontal="centerContinuous" vertical="center" wrapText="1"/>
    </xf>
    <xf numFmtId="0" fontId="35" fillId="0" borderId="0" xfId="36" applyFont="1" applyAlignment="1">
      <alignment horizontal="centerContinuous" vertical="center" wrapText="1"/>
    </xf>
    <xf numFmtId="0" fontId="35" fillId="0" borderId="0" xfId="36" applyFont="1" applyAlignment="1">
      <alignment horizontal="centerContinuous"/>
    </xf>
    <xf numFmtId="0" fontId="35" fillId="0" borderId="0" xfId="36" applyFont="1" applyAlignment="1">
      <alignment horizontal="centerContinuous" vertical="center"/>
    </xf>
    <xf numFmtId="0" fontId="35" fillId="0" borderId="0" xfId="36" applyFont="1"/>
    <xf numFmtId="0" fontId="36" fillId="0" borderId="0" xfId="36" applyFont="1" applyAlignment="1">
      <alignment horizontal="centerContinuous" vertical="center" wrapText="1"/>
    </xf>
    <xf numFmtId="1" fontId="4" fillId="0" borderId="49" xfId="36" applyNumberFormat="1" applyFont="1" applyBorder="1" applyAlignment="1">
      <alignment horizontal="center" vertical="center" wrapText="1"/>
    </xf>
    <xf numFmtId="0" fontId="4" fillId="0" borderId="50" xfId="36" applyFont="1" applyBorder="1" applyAlignment="1">
      <alignment horizontal="center" vertical="center" wrapText="1"/>
    </xf>
    <xf numFmtId="0" fontId="9" fillId="0" borderId="29" xfId="36" applyFont="1" applyBorder="1" applyAlignment="1">
      <alignment horizontal="left" vertical="center" wrapText="1"/>
    </xf>
    <xf numFmtId="10" fontId="9" fillId="0" borderId="51" xfId="36" applyNumberFormat="1" applyFont="1" applyBorder="1" applyAlignment="1">
      <alignment horizontal="center" vertical="center" wrapText="1"/>
    </xf>
    <xf numFmtId="49" fontId="34" fillId="6" borderId="52" xfId="80" applyNumberFormat="1" applyFont="1" applyFill="1" applyBorder="1" applyAlignment="1" applyProtection="1">
      <alignment vertical="center"/>
      <protection hidden="1"/>
    </xf>
    <xf numFmtId="0" fontId="47" fillId="6" borderId="53" xfId="35" applyFont="1" applyFill="1" applyBorder="1"/>
    <xf numFmtId="1" fontId="9" fillId="6" borderId="54" xfId="36" applyNumberFormat="1" applyFont="1" applyFill="1" applyBorder="1" applyAlignment="1">
      <alignment horizontal="center" vertical="center" wrapText="1"/>
    </xf>
    <xf numFmtId="0" fontId="30" fillId="6" borderId="21" xfId="80" applyFont="1" applyFill="1" applyBorder="1" applyAlignment="1" applyProtection="1">
      <alignment horizontal="center"/>
      <protection hidden="1"/>
    </xf>
    <xf numFmtId="0" fontId="30" fillId="6" borderId="9" xfId="80" applyFont="1" applyFill="1" applyBorder="1" applyAlignment="1" applyProtection="1">
      <alignment horizontal="center" vertical="center"/>
      <protection hidden="1"/>
    </xf>
    <xf numFmtId="4" fontId="30" fillId="6" borderId="57" xfId="80" applyNumberFormat="1" applyFont="1" applyFill="1" applyBorder="1" applyAlignment="1" applyProtection="1">
      <alignment horizontal="center" vertical="center"/>
      <protection hidden="1"/>
    </xf>
    <xf numFmtId="1" fontId="24" fillId="6" borderId="0" xfId="80" applyNumberFormat="1" applyFont="1" applyFill="1" applyAlignment="1" applyProtection="1">
      <alignment vertical="center" wrapText="1"/>
      <protection hidden="1"/>
    </xf>
    <xf numFmtId="0" fontId="9" fillId="0" borderId="58" xfId="36" quotePrefix="1" applyFont="1" applyBorder="1" applyAlignment="1">
      <alignment horizontal="center" vertical="center" wrapText="1"/>
    </xf>
    <xf numFmtId="0" fontId="20" fillId="6" borderId="0" xfId="36" applyFont="1" applyFill="1" applyAlignment="1">
      <alignment horizontal="center" vertical="center" wrapText="1"/>
    </xf>
    <xf numFmtId="0" fontId="38" fillId="0" borderId="0" xfId="36" applyFont="1"/>
    <xf numFmtId="1" fontId="5" fillId="0" borderId="0" xfId="36" applyNumberFormat="1" applyFont="1" applyAlignment="1">
      <alignment horizontal="centerContinuous" vertical="center" wrapText="1"/>
    </xf>
    <xf numFmtId="0" fontId="39" fillId="0" borderId="0" xfId="36" applyFont="1"/>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50" fillId="0" borderId="0" xfId="43" applyFont="1" applyAlignment="1">
      <alignment horizontal="center" vertical="center"/>
    </xf>
    <xf numFmtId="0" fontId="43" fillId="0" borderId="0" xfId="43"/>
    <xf numFmtId="0" fontId="9" fillId="0" borderId="71" xfId="36" applyFont="1" applyBorder="1" applyAlignment="1">
      <alignment horizontal="centerContinuous"/>
    </xf>
    <xf numFmtId="0" fontId="9" fillId="0" borderId="32" xfId="36" applyFont="1" applyBorder="1" applyAlignment="1">
      <alignment horizontal="center" vertical="center"/>
    </xf>
    <xf numFmtId="0" fontId="9" fillId="0" borderId="72" xfId="36" applyFont="1" applyBorder="1" applyAlignment="1">
      <alignment horizontal="center" vertical="center"/>
    </xf>
    <xf numFmtId="1" fontId="9" fillId="0" borderId="73" xfId="36" applyNumberFormat="1" applyFont="1" applyBorder="1" applyAlignment="1">
      <alignment horizontal="center" vertical="center"/>
    </xf>
    <xf numFmtId="1" fontId="9" fillId="0" borderId="74" xfId="36" applyNumberFormat="1" applyFont="1" applyBorder="1" applyAlignment="1">
      <alignment horizontal="left" vertical="center"/>
    </xf>
    <xf numFmtId="0" fontId="4" fillId="0" borderId="10" xfId="36" applyFont="1" applyBorder="1" applyAlignment="1">
      <alignment horizontal="centerContinuous" vertical="center" wrapText="1"/>
    </xf>
    <xf numFmtId="0" fontId="46" fillId="5" borderId="4" xfId="43" applyFont="1" applyFill="1" applyBorder="1" applyAlignment="1">
      <alignment horizontal="center" vertical="center"/>
    </xf>
    <xf numFmtId="0" fontId="43" fillId="5" borderId="77" xfId="43" applyFill="1" applyBorder="1"/>
    <xf numFmtId="0" fontId="46" fillId="5" borderId="77" xfId="43" applyFont="1" applyFill="1" applyBorder="1" applyAlignment="1">
      <alignment horizontal="center" vertical="center"/>
    </xf>
    <xf numFmtId="0" fontId="46" fillId="5" borderId="5" xfId="43" applyFont="1" applyFill="1" applyBorder="1" applyAlignment="1">
      <alignment horizontal="center" vertical="center"/>
    </xf>
    <xf numFmtId="0" fontId="40" fillId="8" borderId="78" xfId="36" applyFont="1" applyFill="1" applyBorder="1"/>
    <xf numFmtId="0" fontId="43" fillId="9" borderId="1" xfId="43" applyFill="1" applyBorder="1"/>
    <xf numFmtId="0" fontId="43" fillId="10" borderId="79" xfId="43" applyFill="1" applyBorder="1"/>
    <xf numFmtId="0" fontId="40" fillId="8" borderId="80" xfId="36" applyFont="1" applyFill="1" applyBorder="1"/>
    <xf numFmtId="0" fontId="43" fillId="9" borderId="2" xfId="43" applyFill="1" applyBorder="1"/>
    <xf numFmtId="0" fontId="43" fillId="10" borderId="81" xfId="43" applyFill="1" applyBorder="1"/>
    <xf numFmtId="0" fontId="43" fillId="0" borderId="2" xfId="43" applyBorder="1"/>
    <xf numFmtId="0" fontId="43" fillId="0" borderId="0" xfId="43" quotePrefix="1"/>
    <xf numFmtId="0" fontId="51" fillId="8" borderId="82" xfId="43" applyFont="1" applyFill="1" applyBorder="1"/>
    <xf numFmtId="0" fontId="43" fillId="0" borderId="83" xfId="43" applyBorder="1"/>
    <xf numFmtId="0" fontId="43" fillId="9" borderId="83" xfId="43" applyFill="1" applyBorder="1"/>
    <xf numFmtId="0" fontId="2" fillId="0" borderId="84" xfId="36" applyBorder="1"/>
    <xf numFmtId="0" fontId="10" fillId="0" borderId="84" xfId="36" applyFont="1" applyBorder="1"/>
    <xf numFmtId="166" fontId="4" fillId="0" borderId="39" xfId="36" applyNumberFormat="1" applyFont="1" applyBorder="1" applyAlignment="1">
      <alignment horizontal="left" vertical="center" wrapText="1"/>
    </xf>
    <xf numFmtId="0" fontId="46" fillId="0" borderId="0" xfId="43" applyFont="1" applyAlignment="1">
      <alignment wrapText="1"/>
    </xf>
    <xf numFmtId="0" fontId="53" fillId="0" borderId="0" xfId="43" applyFont="1"/>
    <xf numFmtId="0" fontId="53" fillId="0" borderId="71" xfId="43" applyFont="1" applyBorder="1"/>
    <xf numFmtId="0" fontId="54" fillId="0" borderId="32" xfId="36" applyFont="1" applyBorder="1" applyAlignment="1">
      <alignment horizontal="centerContinuous"/>
    </xf>
    <xf numFmtId="0" fontId="54" fillId="0" borderId="32" xfId="36" applyFont="1" applyBorder="1" applyAlignment="1">
      <alignment horizontal="center" vertical="center"/>
    </xf>
    <xf numFmtId="0" fontId="53" fillId="0" borderId="32" xfId="43" applyFont="1" applyBorder="1"/>
    <xf numFmtId="0" fontId="53" fillId="0" borderId="72" xfId="43" applyFont="1" applyBorder="1"/>
    <xf numFmtId="1" fontId="54" fillId="0" borderId="50" xfId="36" applyNumberFormat="1" applyFont="1" applyBorder="1" applyAlignment="1">
      <alignment horizontal="center" vertical="center" wrapText="1"/>
    </xf>
    <xf numFmtId="1" fontId="54" fillId="0" borderId="29" xfId="36" applyNumberFormat="1" applyFont="1" applyBorder="1" applyAlignment="1">
      <alignment horizontal="center" vertical="center" wrapText="1"/>
    </xf>
    <xf numFmtId="1" fontId="54" fillId="0" borderId="29" xfId="36" applyNumberFormat="1" applyFont="1" applyBorder="1" applyAlignment="1">
      <alignment horizontal="left" vertical="center" wrapText="1"/>
    </xf>
    <xf numFmtId="0" fontId="55" fillId="0" borderId="51" xfId="43" applyFont="1" applyBorder="1" applyAlignment="1">
      <alignment wrapText="1"/>
    </xf>
    <xf numFmtId="0" fontId="44" fillId="6" borderId="0" xfId="35" applyFill="1" applyAlignment="1">
      <alignment horizontal="center" vertical="center"/>
    </xf>
    <xf numFmtId="0" fontId="44" fillId="6" borderId="0" xfId="35" applyFill="1"/>
    <xf numFmtId="169" fontId="14" fillId="6" borderId="0" xfId="37" applyNumberFormat="1" applyFont="1" applyFill="1" applyAlignment="1">
      <alignment horizontal="center"/>
    </xf>
    <xf numFmtId="169" fontId="13" fillId="6" borderId="0" xfId="37" applyNumberFormat="1" applyFont="1" applyFill="1" applyAlignment="1">
      <alignment horizontal="center"/>
    </xf>
    <xf numFmtId="4" fontId="13" fillId="6" borderId="0" xfId="37" applyNumberFormat="1" applyFont="1" applyFill="1"/>
    <xf numFmtId="174" fontId="2" fillId="6" borderId="0" xfId="37" applyNumberFormat="1" applyFill="1"/>
    <xf numFmtId="169" fontId="13" fillId="6" borderId="0" xfId="36" applyNumberFormat="1" applyFont="1" applyFill="1" applyAlignment="1">
      <alignment horizontal="center"/>
    </xf>
    <xf numFmtId="0" fontId="2" fillId="6" borderId="0" xfId="36" applyFill="1"/>
    <xf numFmtId="4" fontId="13" fillId="6" borderId="0" xfId="36" applyNumberFormat="1" applyFont="1" applyFill="1"/>
    <xf numFmtId="0" fontId="9" fillId="6" borderId="50" xfId="36" applyFont="1" applyFill="1" applyBorder="1" applyAlignment="1">
      <alignment horizontal="center" vertical="center" wrapText="1"/>
    </xf>
    <xf numFmtId="0" fontId="46" fillId="11" borderId="24" xfId="0" applyFont="1" applyFill="1" applyBorder="1" applyAlignment="1">
      <alignment horizontal="center" vertical="center"/>
    </xf>
    <xf numFmtId="0" fontId="0" fillId="6" borderId="0" xfId="0" applyFill="1"/>
    <xf numFmtId="0" fontId="0" fillId="6" borderId="0" xfId="0" applyFill="1" applyAlignment="1">
      <alignment horizontal="center" vertical="center"/>
    </xf>
    <xf numFmtId="0" fontId="0" fillId="6" borderId="32" xfId="0" applyFill="1" applyBorder="1" applyAlignment="1">
      <alignment horizontal="center" vertical="center"/>
    </xf>
    <xf numFmtId="1" fontId="0" fillId="6" borderId="0" xfId="0" applyNumberFormat="1" applyFill="1" applyAlignment="1">
      <alignment horizontal="center" vertical="center"/>
    </xf>
    <xf numFmtId="14" fontId="0" fillId="6" borderId="0" xfId="0" applyNumberFormat="1" applyFill="1" applyAlignment="1">
      <alignment horizontal="center" vertical="center"/>
    </xf>
    <xf numFmtId="14" fontId="0" fillId="6" borderId="0" xfId="0" applyNumberFormat="1" applyFill="1"/>
    <xf numFmtId="179" fontId="0" fillId="6" borderId="0" xfId="0" applyNumberFormat="1" applyFill="1"/>
    <xf numFmtId="14" fontId="0" fillId="6" borderId="27" xfId="0" applyNumberFormat="1" applyFill="1" applyBorder="1" applyAlignment="1">
      <alignment horizontal="center" vertical="center"/>
    </xf>
    <xf numFmtId="180" fontId="0" fillId="6" borderId="0" xfId="0" applyNumberFormat="1" applyFill="1"/>
    <xf numFmtId="0" fontId="0" fillId="0" borderId="24" xfId="0" applyBorder="1" applyAlignment="1">
      <alignment horizontal="center" vertical="center"/>
    </xf>
    <xf numFmtId="0" fontId="46" fillId="11" borderId="24" xfId="0" applyFont="1" applyFill="1" applyBorder="1" applyAlignment="1">
      <alignment horizontal="center" vertical="center" wrapText="1"/>
    </xf>
    <xf numFmtId="173" fontId="43" fillId="0" borderId="24" xfId="2" applyNumberFormat="1" applyFont="1" applyBorder="1" applyAlignment="1">
      <alignment horizontal="center" vertical="center"/>
    </xf>
    <xf numFmtId="173" fontId="0" fillId="0" borderId="24" xfId="0" applyNumberFormat="1" applyBorder="1" applyAlignment="1">
      <alignment horizontal="center" vertical="center"/>
    </xf>
    <xf numFmtId="0" fontId="46" fillId="0" borderId="24" xfId="0" applyFont="1" applyBorder="1" applyAlignment="1">
      <alignment horizontal="center" vertical="center"/>
    </xf>
    <xf numFmtId="0" fontId="45" fillId="0" borderId="24" xfId="0" applyFont="1" applyBorder="1" applyAlignment="1">
      <alignment horizontal="center" vertical="center"/>
    </xf>
    <xf numFmtId="175" fontId="56" fillId="0" borderId="29" xfId="43" applyNumberFormat="1" applyFont="1" applyBorder="1" applyAlignment="1">
      <alignment horizontal="center" vertical="center" wrapText="1"/>
    </xf>
    <xf numFmtId="175" fontId="56" fillId="0" borderId="39" xfId="43" applyNumberFormat="1" applyFont="1" applyBorder="1" applyAlignment="1" applyProtection="1">
      <alignment horizontal="center" vertical="center" wrapText="1"/>
      <protection hidden="1"/>
    </xf>
    <xf numFmtId="180" fontId="46" fillId="12" borderId="62" xfId="0" applyNumberFormat="1" applyFont="1" applyFill="1" applyBorder="1" applyAlignment="1">
      <alignment horizontal="left" vertical="center"/>
    </xf>
    <xf numFmtId="0" fontId="0" fillId="6" borderId="92" xfId="0" applyFill="1" applyBorder="1" applyAlignment="1">
      <alignment horizontal="center" vertical="center" wrapText="1"/>
    </xf>
    <xf numFmtId="0" fontId="46" fillId="11" borderId="0" xfId="0" applyFont="1" applyFill="1" applyAlignment="1">
      <alignment horizontal="center" vertical="center" wrapText="1"/>
    </xf>
    <xf numFmtId="0" fontId="0" fillId="6" borderId="93" xfId="0" applyFill="1" applyBorder="1" applyAlignment="1">
      <alignment horizontal="center" vertical="center" wrapText="1"/>
    </xf>
    <xf numFmtId="0" fontId="0" fillId="6" borderId="0" xfId="0" applyFill="1" applyAlignment="1">
      <alignment horizontal="center" vertical="center" wrapText="1"/>
    </xf>
    <xf numFmtId="0" fontId="46" fillId="12" borderId="90" xfId="0" applyFont="1" applyFill="1" applyBorder="1" applyAlignment="1">
      <alignment horizontal="left" vertical="center"/>
    </xf>
    <xf numFmtId="173" fontId="46" fillId="6" borderId="59" xfId="0" applyNumberFormat="1" applyFont="1" applyFill="1" applyBorder="1" applyAlignment="1">
      <alignment horizontal="center" vertical="center"/>
    </xf>
    <xf numFmtId="0" fontId="46" fillId="12" borderId="91" xfId="0" applyFont="1" applyFill="1" applyBorder="1" applyAlignment="1">
      <alignment horizontal="left" vertical="center" wrapText="1"/>
    </xf>
    <xf numFmtId="164" fontId="45" fillId="0" borderId="24" xfId="2" applyFont="1" applyBorder="1" applyAlignment="1">
      <alignment horizontal="center" vertical="center"/>
    </xf>
    <xf numFmtId="9" fontId="45" fillId="0" borderId="24" xfId="82" applyFont="1" applyBorder="1" applyAlignment="1">
      <alignment horizontal="center" vertical="center"/>
    </xf>
    <xf numFmtId="173" fontId="45" fillId="0" borderId="24" xfId="0" applyNumberFormat="1" applyFont="1" applyBorder="1" applyAlignment="1">
      <alignment horizontal="center" vertical="center"/>
    </xf>
    <xf numFmtId="173" fontId="45" fillId="0" borderId="24" xfId="2" applyNumberFormat="1" applyFont="1" applyBorder="1" applyAlignment="1">
      <alignment horizontal="center" vertical="center"/>
    </xf>
    <xf numFmtId="0" fontId="46" fillId="7" borderId="24" xfId="0" applyFont="1" applyFill="1" applyBorder="1" applyAlignment="1">
      <alignment horizontal="center" vertical="center"/>
    </xf>
    <xf numFmtId="181" fontId="0" fillId="6" borderId="27" xfId="0" applyNumberFormat="1" applyFill="1" applyBorder="1" applyAlignment="1">
      <alignment horizontal="center" vertical="center"/>
    </xf>
    <xf numFmtId="181" fontId="0" fillId="6" borderId="0" xfId="0" applyNumberFormat="1" applyFill="1" applyAlignment="1">
      <alignment horizontal="center" vertical="center"/>
    </xf>
    <xf numFmtId="173" fontId="46" fillId="6" borderId="0" xfId="0" applyNumberFormat="1" applyFont="1" applyFill="1" applyAlignment="1">
      <alignment horizontal="center" vertical="center"/>
    </xf>
    <xf numFmtId="0" fontId="46" fillId="6" borderId="68" xfId="0" applyFont="1" applyFill="1" applyBorder="1" applyAlignment="1">
      <alignment horizontal="center" vertical="center" wrapText="1"/>
    </xf>
    <xf numFmtId="0" fontId="46" fillId="6" borderId="58" xfId="0" applyFont="1" applyFill="1" applyBorder="1" applyAlignment="1">
      <alignment horizontal="center" vertical="center" wrapText="1"/>
    </xf>
    <xf numFmtId="4" fontId="30" fillId="6" borderId="9" xfId="80" applyNumberFormat="1" applyFont="1" applyFill="1" applyBorder="1" applyAlignment="1" applyProtection="1">
      <alignment horizontal="center" vertical="center"/>
      <protection hidden="1"/>
    </xf>
    <xf numFmtId="10" fontId="9" fillId="0" borderId="86" xfId="36" applyNumberFormat="1" applyFont="1" applyBorder="1" applyAlignment="1">
      <alignment horizontal="center" vertical="center" wrapText="1"/>
    </xf>
    <xf numFmtId="49" fontId="34" fillId="6" borderId="76" xfId="80" applyNumberFormat="1" applyFont="1" applyFill="1" applyBorder="1" applyAlignment="1" applyProtection="1">
      <alignment vertical="center"/>
      <protection hidden="1"/>
    </xf>
    <xf numFmtId="164" fontId="57" fillId="6" borderId="0" xfId="2" applyFont="1" applyFill="1" applyAlignment="1">
      <alignment horizontal="center" vertical="center"/>
    </xf>
    <xf numFmtId="0" fontId="13" fillId="0" borderId="0" xfId="37" applyFont="1" applyAlignment="1">
      <alignment horizontal="center" vertical="center"/>
    </xf>
    <xf numFmtId="1" fontId="58" fillId="6" borderId="0" xfId="2" applyNumberFormat="1" applyFont="1" applyFill="1" applyAlignment="1">
      <alignment horizontal="center" vertical="center"/>
    </xf>
    <xf numFmtId="164" fontId="58" fillId="6" borderId="0" xfId="2" applyFont="1" applyFill="1" applyAlignment="1">
      <alignment horizontal="center" vertical="center"/>
    </xf>
    <xf numFmtId="0" fontId="43" fillId="10" borderId="79" xfId="43" applyFill="1" applyBorder="1" applyAlignment="1">
      <alignment horizontal="center" vertical="center"/>
    </xf>
    <xf numFmtId="0" fontId="43" fillId="0" borderId="0" xfId="43" applyAlignment="1">
      <alignment horizontal="center" vertical="center"/>
    </xf>
    <xf numFmtId="0" fontId="43" fillId="10" borderId="81" xfId="43" applyFill="1" applyBorder="1" applyAlignment="1">
      <alignment horizontal="center" vertical="center"/>
    </xf>
    <xf numFmtId="0" fontId="43" fillId="10" borderId="123" xfId="43" applyFill="1" applyBorder="1" applyAlignment="1">
      <alignment horizontal="center" vertical="center"/>
    </xf>
    <xf numFmtId="0" fontId="43" fillId="10" borderId="124" xfId="43" applyFill="1" applyBorder="1" applyAlignment="1">
      <alignment horizontal="center" vertical="center"/>
    </xf>
    <xf numFmtId="0" fontId="0" fillId="10" borderId="124" xfId="43" applyFont="1" applyFill="1" applyBorder="1" applyAlignment="1">
      <alignment horizontal="center" vertical="center"/>
    </xf>
    <xf numFmtId="182" fontId="56" fillId="0" borderId="39" xfId="43" applyNumberFormat="1" applyFont="1" applyBorder="1" applyAlignment="1" applyProtection="1">
      <alignment horizontal="center" vertical="center" wrapText="1"/>
      <protection hidden="1"/>
    </xf>
    <xf numFmtId="182" fontId="56" fillId="0" borderId="29" xfId="43" applyNumberFormat="1" applyFont="1" applyBorder="1" applyAlignment="1">
      <alignment horizontal="center" vertical="center" wrapText="1"/>
    </xf>
    <xf numFmtId="1" fontId="66" fillId="0" borderId="22" xfId="36" applyNumberFormat="1" applyFont="1" applyBorder="1" applyAlignment="1">
      <alignment horizontal="center" vertical="center"/>
    </xf>
    <xf numFmtId="0" fontId="65" fillId="0" borderId="55" xfId="43" applyFont="1" applyBorder="1"/>
    <xf numFmtId="0" fontId="65" fillId="0" borderId="52" xfId="43" applyFont="1" applyBorder="1"/>
    <xf numFmtId="0" fontId="65" fillId="0" borderId="85" xfId="43" applyFont="1" applyBorder="1"/>
    <xf numFmtId="0" fontId="65" fillId="0" borderId="0" xfId="43" applyFont="1"/>
    <xf numFmtId="0" fontId="67" fillId="0" borderId="0" xfId="0" applyFont="1" applyAlignment="1" applyProtection="1">
      <alignment horizontal="center" vertical="center"/>
      <protection hidden="1"/>
    </xf>
    <xf numFmtId="9" fontId="11" fillId="0" borderId="76" xfId="84" applyFont="1" applyFill="1" applyBorder="1" applyAlignment="1">
      <alignment horizontal="center" vertical="center"/>
    </xf>
    <xf numFmtId="182" fontId="69" fillId="0" borderId="39" xfId="43" applyNumberFormat="1" applyFont="1" applyBorder="1" applyAlignment="1" applyProtection="1">
      <alignment horizontal="center" vertical="center" wrapText="1"/>
      <protection hidden="1"/>
    </xf>
    <xf numFmtId="0" fontId="44" fillId="14" borderId="0" xfId="35" applyFill="1"/>
    <xf numFmtId="0" fontId="70" fillId="15" borderId="0" xfId="35" applyFont="1" applyFill="1"/>
    <xf numFmtId="0" fontId="21" fillId="0" borderId="0" xfId="36" applyFont="1" applyAlignment="1">
      <alignment horizontal="center" vertical="center"/>
    </xf>
    <xf numFmtId="0" fontId="0" fillId="10" borderId="79" xfId="43" applyFont="1" applyFill="1" applyBorder="1" applyAlignment="1">
      <alignment horizontal="center" vertical="center"/>
    </xf>
    <xf numFmtId="0" fontId="0" fillId="10" borderId="123" xfId="43" applyFont="1" applyFill="1" applyBorder="1" applyAlignment="1">
      <alignment horizontal="center" vertical="center"/>
    </xf>
    <xf numFmtId="9" fontId="0" fillId="10" borderId="79" xfId="82" applyFont="1" applyFill="1" applyBorder="1" applyAlignment="1">
      <alignment horizontal="center" vertical="center"/>
    </xf>
    <xf numFmtId="9" fontId="0" fillId="10" borderId="123" xfId="82" applyFont="1" applyFill="1" applyBorder="1" applyAlignment="1">
      <alignment horizontal="center" vertical="center"/>
    </xf>
    <xf numFmtId="9" fontId="0" fillId="10" borderId="124" xfId="82" applyFont="1" applyFill="1" applyBorder="1" applyAlignment="1">
      <alignment horizontal="center" vertical="center"/>
    </xf>
    <xf numFmtId="9" fontId="43" fillId="10" borderId="124" xfId="82" applyFont="1" applyFill="1" applyBorder="1" applyAlignment="1">
      <alignment horizontal="center" vertical="center"/>
    </xf>
    <xf numFmtId="0" fontId="60" fillId="6" borderId="64" xfId="35" applyFont="1" applyFill="1" applyBorder="1" applyAlignment="1">
      <alignment horizontal="center" vertical="center"/>
    </xf>
    <xf numFmtId="0" fontId="62" fillId="0" borderId="0" xfId="36" applyFont="1"/>
    <xf numFmtId="0" fontId="52" fillId="17" borderId="106" xfId="36" applyFont="1" applyFill="1" applyBorder="1" applyAlignment="1">
      <alignment horizontal="center" vertical="center" wrapText="1"/>
    </xf>
    <xf numFmtId="0" fontId="52" fillId="17" borderId="15" xfId="36" applyFont="1" applyFill="1" applyBorder="1" applyAlignment="1">
      <alignment vertical="center" wrapText="1"/>
    </xf>
    <xf numFmtId="193" fontId="75" fillId="17" borderId="15" xfId="36" applyNumberFormat="1" applyFont="1" applyFill="1" applyBorder="1" applyAlignment="1">
      <alignment horizontal="center" vertical="center" wrapText="1"/>
    </xf>
    <xf numFmtId="193" fontId="75" fillId="17" borderId="48" xfId="36" applyNumberFormat="1" applyFont="1" applyFill="1" applyBorder="1" applyAlignment="1">
      <alignment horizontal="center" vertical="center" wrapText="1"/>
    </xf>
    <xf numFmtId="193" fontId="76" fillId="17" borderId="48" xfId="43" applyNumberFormat="1" applyFont="1" applyFill="1" applyBorder="1" applyAlignment="1">
      <alignment horizontal="center" vertical="center" wrapText="1"/>
    </xf>
    <xf numFmtId="1" fontId="8" fillId="0" borderId="0" xfId="36" applyNumberFormat="1" applyFont="1" applyAlignment="1">
      <alignment horizontal="center" vertical="center" wrapText="1"/>
    </xf>
    <xf numFmtId="0" fontId="9" fillId="0" borderId="0" xfId="36" applyFont="1" applyAlignment="1">
      <alignment horizontal="center" vertical="center" wrapText="1"/>
    </xf>
    <xf numFmtId="0" fontId="9" fillId="0" borderId="0" xfId="36" applyFont="1" applyAlignment="1">
      <alignment vertical="center"/>
    </xf>
    <xf numFmtId="0" fontId="9" fillId="18" borderId="59" xfId="36" quotePrefix="1" applyFont="1" applyFill="1" applyBorder="1" applyAlignment="1">
      <alignment horizontal="center" vertical="center" wrapText="1"/>
    </xf>
    <xf numFmtId="0" fontId="77" fillId="0" borderId="0" xfId="35" applyFont="1" applyAlignment="1">
      <alignment horizontal="center" vertical="center"/>
    </xf>
    <xf numFmtId="0" fontId="78" fillId="0" borderId="0" xfId="35" applyFont="1"/>
    <xf numFmtId="0" fontId="79" fillId="0" borderId="75" xfId="43" applyFont="1" applyBorder="1" applyAlignment="1" applyProtection="1">
      <alignment horizontal="center" vertical="center"/>
      <protection hidden="1"/>
    </xf>
    <xf numFmtId="0" fontId="79" fillId="19" borderId="5" xfId="43" applyFont="1" applyFill="1" applyBorder="1" applyAlignment="1">
      <alignment horizontal="center" vertical="center"/>
    </xf>
    <xf numFmtId="0" fontId="63" fillId="20" borderId="79" xfId="43" applyFont="1" applyFill="1" applyBorder="1" applyAlignment="1">
      <alignment horizontal="center" vertical="center"/>
    </xf>
    <xf numFmtId="0" fontId="9" fillId="0" borderId="133" xfId="36" applyFont="1" applyBorder="1" applyAlignment="1">
      <alignment vertical="center"/>
    </xf>
    <xf numFmtId="0" fontId="4" fillId="0" borderId="54" xfId="36" applyFont="1" applyBorder="1" applyAlignment="1">
      <alignment horizontal="center" vertical="center" wrapText="1"/>
    </xf>
    <xf numFmtId="166" fontId="4" fillId="0" borderId="136" xfId="36" applyNumberFormat="1" applyFont="1" applyBorder="1" applyAlignment="1">
      <alignment horizontal="left" vertical="center" wrapText="1"/>
    </xf>
    <xf numFmtId="0" fontId="4" fillId="0" borderId="127" xfId="36" applyFont="1" applyBorder="1" applyAlignment="1">
      <alignment horizontal="center" vertical="center" wrapText="1"/>
    </xf>
    <xf numFmtId="1" fontId="9" fillId="6" borderId="127" xfId="36" applyNumberFormat="1" applyFont="1" applyFill="1" applyBorder="1" applyAlignment="1">
      <alignment horizontal="center" vertical="center" wrapText="1"/>
    </xf>
    <xf numFmtId="1" fontId="80" fillId="0" borderId="138" xfId="36" applyNumberFormat="1" applyFont="1" applyBorder="1" applyAlignment="1">
      <alignment horizontal="center" vertical="center"/>
    </xf>
    <xf numFmtId="0" fontId="80" fillId="6" borderId="137" xfId="36" applyFont="1" applyFill="1" applyBorder="1" applyAlignment="1">
      <alignment horizontal="center" vertical="center" wrapText="1"/>
    </xf>
    <xf numFmtId="182" fontId="4" fillId="0" borderId="0" xfId="41" applyNumberFormat="1" applyFont="1" applyAlignment="1">
      <alignment horizontal="center" vertical="center"/>
    </xf>
    <xf numFmtId="0" fontId="63" fillId="20" borderId="123" xfId="43" applyFont="1" applyFill="1" applyBorder="1" applyAlignment="1">
      <alignment horizontal="center" vertical="center"/>
    </xf>
    <xf numFmtId="0" fontId="63" fillId="20" borderId="124" xfId="43" applyFont="1" applyFill="1" applyBorder="1" applyAlignment="1">
      <alignment horizontal="center" vertical="center"/>
    </xf>
    <xf numFmtId="0" fontId="82" fillId="20" borderId="124" xfId="43" applyFont="1" applyFill="1" applyBorder="1" applyAlignment="1">
      <alignment horizontal="center" vertical="center"/>
    </xf>
    <xf numFmtId="0" fontId="63" fillId="0" borderId="0" xfId="43" applyFont="1"/>
    <xf numFmtId="0" fontId="68" fillId="0" borderId="24" xfId="35" applyFont="1" applyBorder="1" applyAlignment="1">
      <alignment horizontal="center" vertical="center" wrapText="1"/>
    </xf>
    <xf numFmtId="0" fontId="9" fillId="22" borderId="24" xfId="36" applyFont="1" applyFill="1" applyBorder="1" applyAlignment="1">
      <alignment horizontal="center" vertical="center" wrapText="1"/>
    </xf>
    <xf numFmtId="14" fontId="44" fillId="6" borderId="0" xfId="35" applyNumberFormat="1" applyFill="1"/>
    <xf numFmtId="0" fontId="9" fillId="11" borderId="59" xfId="36" quotePrefix="1" applyFont="1" applyFill="1" applyBorder="1" applyAlignment="1">
      <alignment horizontal="center" vertical="center" wrapText="1"/>
    </xf>
    <xf numFmtId="0" fontId="68" fillId="0" borderId="64" xfId="35" applyFont="1" applyBorder="1" applyAlignment="1">
      <alignment horizontal="center" vertical="center" wrapText="1"/>
    </xf>
    <xf numFmtId="0" fontId="9" fillId="0" borderId="56" xfId="36" applyFont="1" applyBorder="1" applyAlignment="1">
      <alignment horizontal="center" vertical="center" wrapText="1"/>
    </xf>
    <xf numFmtId="0" fontId="73" fillId="0" borderId="126" xfId="36" applyFont="1" applyBorder="1" applyAlignment="1">
      <alignment horizontal="center" vertical="center" wrapText="1"/>
    </xf>
    <xf numFmtId="0" fontId="86" fillId="0" borderId="0" xfId="36" applyFont="1" applyAlignment="1">
      <alignment horizontal="center" vertical="center"/>
    </xf>
    <xf numFmtId="0" fontId="77" fillId="0" borderId="0" xfId="36" applyFont="1"/>
    <xf numFmtId="0" fontId="86" fillId="25" borderId="0" xfId="36" applyFont="1" applyFill="1" applyAlignment="1">
      <alignment horizontal="center" vertical="center"/>
    </xf>
    <xf numFmtId="0" fontId="63" fillId="20" borderId="141" xfId="43" applyFont="1" applyFill="1" applyBorder="1" applyAlignment="1">
      <alignment horizontal="center" vertical="center"/>
    </xf>
    <xf numFmtId="0" fontId="21" fillId="0" borderId="0" xfId="36" applyFont="1" applyAlignment="1">
      <alignment horizontal="center" vertical="center" wrapText="1"/>
    </xf>
    <xf numFmtId="0" fontId="27" fillId="0" borderId="0" xfId="36" applyFont="1" applyAlignment="1">
      <alignment horizontal="center" vertical="center"/>
    </xf>
    <xf numFmtId="0" fontId="83" fillId="0" borderId="0" xfId="36" applyFont="1" applyAlignment="1">
      <alignment horizontal="center" vertical="center"/>
    </xf>
    <xf numFmtId="0" fontId="92" fillId="0" borderId="0" xfId="36" applyFont="1" applyAlignment="1">
      <alignment horizontal="center" vertical="center"/>
    </xf>
    <xf numFmtId="0" fontId="83" fillId="0" borderId="26" xfId="36" applyFont="1" applyBorder="1" applyAlignment="1">
      <alignment horizontal="center" vertical="center"/>
    </xf>
    <xf numFmtId="0" fontId="83" fillId="0" borderId="27" xfId="36" applyFont="1" applyBorder="1" applyAlignment="1">
      <alignment horizontal="center" vertical="center"/>
    </xf>
    <xf numFmtId="0" fontId="87" fillId="0" borderId="0" xfId="36" applyFont="1" applyAlignment="1">
      <alignment horizontal="center" vertical="center"/>
    </xf>
    <xf numFmtId="0" fontId="93" fillId="0" borderId="46" xfId="36" applyFont="1" applyBorder="1" applyAlignment="1">
      <alignment horizontal="center" vertical="center"/>
    </xf>
    <xf numFmtId="0" fontId="93" fillId="0" borderId="0" xfId="36" applyFont="1" applyAlignment="1">
      <alignment horizontal="center" vertical="center"/>
    </xf>
    <xf numFmtId="0" fontId="93" fillId="0" borderId="33" xfId="36" applyFont="1" applyBorder="1" applyAlignment="1">
      <alignment horizontal="center" vertical="center"/>
    </xf>
    <xf numFmtId="0" fontId="30" fillId="0" borderId="30" xfId="36" applyFont="1" applyBorder="1" applyAlignment="1">
      <alignment horizontal="center" vertical="center" wrapText="1"/>
    </xf>
    <xf numFmtId="0" fontId="30" fillId="26" borderId="29" xfId="36" applyFont="1" applyFill="1" applyBorder="1" applyAlignment="1">
      <alignment horizontal="center" vertical="center" wrapText="1"/>
    </xf>
    <xf numFmtId="9" fontId="30" fillId="26" borderId="29" xfId="84" applyFont="1" applyFill="1" applyBorder="1" applyAlignment="1">
      <alignment horizontal="center" vertical="center" wrapText="1"/>
    </xf>
    <xf numFmtId="9" fontId="22" fillId="26" borderId="29" xfId="84" applyFont="1" applyFill="1" applyBorder="1" applyAlignment="1">
      <alignment horizontal="center" vertical="center" wrapText="1"/>
    </xf>
    <xf numFmtId="0" fontId="30" fillId="26" borderId="29" xfId="84" applyNumberFormat="1" applyFont="1" applyFill="1" applyBorder="1" applyAlignment="1">
      <alignment horizontal="center" vertical="center" wrapText="1"/>
    </xf>
    <xf numFmtId="0" fontId="9" fillId="23" borderId="29" xfId="84" applyNumberFormat="1" applyFont="1" applyFill="1" applyBorder="1" applyAlignment="1">
      <alignment horizontal="center" vertical="center" wrapText="1"/>
    </xf>
    <xf numFmtId="15" fontId="21" fillId="22" borderId="29" xfId="36" applyNumberFormat="1" applyFont="1" applyFill="1" applyBorder="1" applyAlignment="1">
      <alignment horizontal="center" vertical="center" wrapText="1"/>
    </xf>
    <xf numFmtId="4" fontId="30" fillId="22" borderId="29" xfId="36" applyNumberFormat="1" applyFont="1" applyFill="1" applyBorder="1" applyAlignment="1">
      <alignment horizontal="center" vertical="center" wrapText="1"/>
    </xf>
    <xf numFmtId="175" fontId="30" fillId="0" borderId="29" xfId="36" applyNumberFormat="1" applyFont="1" applyBorder="1" applyAlignment="1">
      <alignment horizontal="center" vertical="center" wrapText="1"/>
    </xf>
    <xf numFmtId="182" fontId="30" fillId="0" borderId="29" xfId="36" quotePrefix="1" applyNumberFormat="1" applyFont="1" applyBorder="1" applyAlignment="1">
      <alignment horizontal="center" vertical="center" wrapText="1"/>
    </xf>
    <xf numFmtId="0" fontId="9" fillId="22" borderId="40" xfId="36" applyFont="1" applyFill="1" applyBorder="1" applyAlignment="1">
      <alignment horizontal="center" vertical="center" wrapText="1"/>
    </xf>
    <xf numFmtId="0" fontId="9" fillId="22" borderId="58" xfId="36" applyFont="1" applyFill="1" applyBorder="1" applyAlignment="1">
      <alignment horizontal="center" vertical="center" wrapText="1"/>
    </xf>
    <xf numFmtId="4" fontId="30" fillId="0" borderId="29" xfId="36" applyNumberFormat="1" applyFont="1" applyBorder="1" applyAlignment="1">
      <alignment horizontal="center" vertical="center" wrapText="1"/>
    </xf>
    <xf numFmtId="175" fontId="30" fillId="22" borderId="29" xfId="36" applyNumberFormat="1" applyFont="1" applyFill="1" applyBorder="1" applyAlignment="1">
      <alignment horizontal="center" vertical="center" wrapText="1"/>
    </xf>
    <xf numFmtId="0" fontId="30" fillId="0" borderId="140" xfId="36" applyFont="1" applyBorder="1" applyAlignment="1">
      <alignment horizontal="center" vertical="center" wrapText="1"/>
    </xf>
    <xf numFmtId="0" fontId="30" fillId="26" borderId="139" xfId="36" applyFont="1" applyFill="1" applyBorder="1" applyAlignment="1">
      <alignment horizontal="center" vertical="center" wrapText="1"/>
    </xf>
    <xf numFmtId="9" fontId="30" fillId="26" borderId="139" xfId="84" applyFont="1" applyFill="1" applyBorder="1" applyAlignment="1">
      <alignment horizontal="center" vertical="center" wrapText="1"/>
    </xf>
    <xf numFmtId="9" fontId="22" fillId="26" borderId="139" xfId="84" applyFont="1" applyFill="1" applyBorder="1" applyAlignment="1">
      <alignment horizontal="center" vertical="center" wrapText="1"/>
    </xf>
    <xf numFmtId="0" fontId="30" fillId="26" borderId="139" xfId="84" applyNumberFormat="1" applyFont="1" applyFill="1" applyBorder="1" applyAlignment="1">
      <alignment horizontal="center" vertical="center" wrapText="1"/>
    </xf>
    <xf numFmtId="0" fontId="9" fillId="23" borderId="139" xfId="84" applyNumberFormat="1" applyFont="1" applyFill="1" applyBorder="1" applyAlignment="1">
      <alignment horizontal="center" vertical="center" wrapText="1"/>
    </xf>
    <xf numFmtId="15" fontId="21" fillId="22" borderId="139" xfId="36" applyNumberFormat="1" applyFont="1" applyFill="1" applyBorder="1" applyAlignment="1">
      <alignment horizontal="center" vertical="center" wrapText="1"/>
    </xf>
    <xf numFmtId="175" fontId="30" fillId="22" borderId="139" xfId="36" applyNumberFormat="1" applyFont="1" applyFill="1" applyBorder="1" applyAlignment="1">
      <alignment horizontal="center" vertical="center" wrapText="1"/>
    </xf>
    <xf numFmtId="0" fontId="30" fillId="0" borderId="32" xfId="36" applyFont="1" applyBorder="1" applyAlignment="1">
      <alignment horizontal="center" vertical="center"/>
    </xf>
    <xf numFmtId="0" fontId="49" fillId="0" borderId="0" xfId="35" applyFont="1" applyAlignment="1">
      <alignment horizontal="center" vertical="center"/>
    </xf>
    <xf numFmtId="0" fontId="8" fillId="0" borderId="59" xfId="36" applyFont="1" applyBorder="1" applyAlignment="1">
      <alignment horizontal="center" vertical="center" wrapText="1"/>
    </xf>
    <xf numFmtId="1" fontId="21" fillId="0" borderId="38" xfId="36" applyNumberFormat="1" applyFont="1" applyBorder="1" applyAlignment="1">
      <alignment horizontal="center" vertical="center" wrapText="1"/>
    </xf>
    <xf numFmtId="2" fontId="21" fillId="0" borderId="56" xfId="36" applyNumberFormat="1" applyFont="1" applyBorder="1" applyAlignment="1">
      <alignment horizontal="center" vertical="center" wrapText="1"/>
    </xf>
    <xf numFmtId="10" fontId="21" fillId="0" borderId="24" xfId="36" applyNumberFormat="1" applyFont="1" applyBorder="1" applyAlignment="1">
      <alignment horizontal="center" vertical="center" wrapText="1"/>
    </xf>
    <xf numFmtId="183" fontId="21" fillId="0" borderId="56" xfId="36" applyNumberFormat="1" applyFont="1" applyBorder="1" applyAlignment="1">
      <alignment horizontal="center" vertical="center" wrapText="1"/>
    </xf>
    <xf numFmtId="0" fontId="21" fillId="0" borderId="38" xfId="36" applyFont="1" applyBorder="1" applyAlignment="1">
      <alignment horizontal="center" vertical="center"/>
    </xf>
    <xf numFmtId="0" fontId="8" fillId="0" borderId="37" xfId="36" applyFont="1" applyBorder="1" applyAlignment="1">
      <alignment horizontal="center" vertical="center" wrapText="1"/>
    </xf>
    <xf numFmtId="0" fontId="8" fillId="0" borderId="87" xfId="36" applyFont="1" applyBorder="1" applyAlignment="1">
      <alignment horizontal="center" vertical="center" wrapText="1"/>
    </xf>
    <xf numFmtId="0" fontId="8" fillId="0" borderId="0" xfId="36" applyFont="1" applyAlignment="1">
      <alignment horizontal="center" vertical="center" wrapText="1"/>
    </xf>
    <xf numFmtId="0" fontId="8" fillId="0" borderId="33" xfId="36" applyFont="1" applyBorder="1" applyAlignment="1">
      <alignment horizontal="center" vertical="center" wrapText="1"/>
    </xf>
    <xf numFmtId="1" fontId="21" fillId="0" borderId="65" xfId="36" applyNumberFormat="1" applyFont="1" applyBorder="1" applyAlignment="1">
      <alignment horizontal="center" vertical="center" wrapText="1"/>
    </xf>
    <xf numFmtId="2" fontId="21" fillId="0" borderId="66" xfId="36" applyNumberFormat="1" applyFont="1" applyBorder="1" applyAlignment="1">
      <alignment horizontal="center" vertical="center" wrapText="1"/>
    </xf>
    <xf numFmtId="10" fontId="21" fillId="0" borderId="64" xfId="36" applyNumberFormat="1" applyFont="1" applyBorder="1" applyAlignment="1">
      <alignment horizontal="center" vertical="center" wrapText="1"/>
    </xf>
    <xf numFmtId="183" fontId="60" fillId="6" borderId="64" xfId="35" applyNumberFormat="1" applyFont="1" applyFill="1" applyBorder="1" applyAlignment="1">
      <alignment horizontal="center" vertical="center"/>
    </xf>
    <xf numFmtId="0" fontId="87" fillId="0" borderId="0" xfId="35" applyFont="1" applyAlignment="1">
      <alignment horizontal="center" vertical="center"/>
    </xf>
    <xf numFmtId="0" fontId="87" fillId="0" borderId="0" xfId="36" applyFont="1" applyAlignment="1">
      <alignment horizontal="center" vertical="center" wrapText="1"/>
    </xf>
    <xf numFmtId="0" fontId="30" fillId="0" borderId="31" xfId="36" applyFont="1" applyBorder="1" applyAlignment="1">
      <alignment horizontal="center" vertical="center"/>
    </xf>
    <xf numFmtId="175" fontId="30" fillId="0" borderId="32" xfId="36" applyNumberFormat="1" applyFont="1" applyBorder="1" applyAlignment="1">
      <alignment horizontal="center" vertical="center"/>
    </xf>
    <xf numFmtId="0" fontId="21" fillId="0" borderId="32" xfId="36" applyFont="1" applyBorder="1" applyAlignment="1">
      <alignment horizontal="center" vertical="center"/>
    </xf>
    <xf numFmtId="0" fontId="87" fillId="0" borderId="32" xfId="36" applyFont="1" applyBorder="1" applyAlignment="1">
      <alignment horizontal="center" vertical="center"/>
    </xf>
    <xf numFmtId="0" fontId="21" fillId="0" borderId="33" xfId="36" applyFont="1" applyBorder="1" applyAlignment="1">
      <alignment horizontal="center" vertical="center"/>
    </xf>
    <xf numFmtId="200" fontId="65" fillId="0" borderId="0" xfId="0" applyNumberFormat="1" applyFont="1"/>
    <xf numFmtId="0" fontId="90" fillId="27" borderId="113" xfId="36" applyFont="1" applyFill="1" applyBorder="1" applyAlignment="1">
      <alignment horizontal="right" vertical="center" wrapText="1"/>
    </xf>
    <xf numFmtId="15" fontId="21" fillId="0" borderId="29" xfId="36" applyNumberFormat="1" applyFont="1" applyBorder="1" applyAlignment="1">
      <alignment horizontal="center" vertical="center" wrapText="1"/>
    </xf>
    <xf numFmtId="0" fontId="31" fillId="30" borderId="18" xfId="36" applyFont="1" applyFill="1" applyBorder="1" applyAlignment="1">
      <alignment horizontal="center" vertical="center" wrapText="1"/>
    </xf>
    <xf numFmtId="4" fontId="91" fillId="30" borderId="59" xfId="41" applyNumberFormat="1" applyFont="1" applyFill="1" applyBorder="1" applyAlignment="1">
      <alignment horizontal="center" vertical="center"/>
    </xf>
    <xf numFmtId="164" fontId="72" fillId="29" borderId="11" xfId="2" applyFont="1" applyFill="1" applyBorder="1" applyAlignment="1">
      <alignment horizontal="center" vertical="center"/>
    </xf>
    <xf numFmtId="0" fontId="9" fillId="0" borderId="32" xfId="36" applyFont="1" applyBorder="1" applyAlignment="1">
      <alignment vertical="center"/>
    </xf>
    <xf numFmtId="0" fontId="9" fillId="0" borderId="28" xfId="36" applyFont="1" applyBorder="1" applyAlignment="1">
      <alignment vertical="center"/>
    </xf>
    <xf numFmtId="0" fontId="80" fillId="28" borderId="24" xfId="36" applyFont="1" applyFill="1" applyBorder="1" applyAlignment="1">
      <alignment horizontal="center" vertical="center" wrapText="1"/>
    </xf>
    <xf numFmtId="0" fontId="93" fillId="28" borderId="100" xfId="40" applyFont="1" applyFill="1" applyBorder="1" applyAlignment="1">
      <alignment vertical="center" wrapText="1"/>
    </xf>
    <xf numFmtId="0" fontId="80" fillId="28" borderId="8" xfId="40" applyFont="1" applyFill="1" applyBorder="1" applyAlignment="1">
      <alignment horizontal="center" vertical="center" wrapText="1"/>
    </xf>
    <xf numFmtId="0" fontId="80" fillId="28" borderId="45" xfId="40" applyFont="1" applyFill="1" applyBorder="1" applyAlignment="1">
      <alignment horizontal="center" vertical="center" wrapText="1"/>
    </xf>
    <xf numFmtId="167" fontId="80" fillId="28" borderId="13" xfId="40" applyNumberFormat="1" applyFont="1" applyFill="1" applyBorder="1" applyAlignment="1">
      <alignment horizontal="center" vertical="center" wrapText="1"/>
    </xf>
    <xf numFmtId="0" fontId="98" fillId="28" borderId="13" xfId="0" applyFont="1" applyFill="1" applyBorder="1" applyAlignment="1">
      <alignment horizontal="center" vertical="center" wrapText="1"/>
    </xf>
    <xf numFmtId="0" fontId="9" fillId="30" borderId="45" xfId="40" applyFont="1" applyFill="1" applyBorder="1" applyAlignment="1">
      <alignment horizontal="center" vertical="center" wrapText="1"/>
    </xf>
    <xf numFmtId="0" fontId="9" fillId="30" borderId="45" xfId="40" quotePrefix="1" applyFont="1" applyFill="1" applyBorder="1" applyAlignment="1">
      <alignment horizontal="center" vertical="center" wrapText="1"/>
    </xf>
    <xf numFmtId="0" fontId="0" fillId="29" borderId="70" xfId="0" applyFill="1" applyBorder="1" applyAlignment="1">
      <alignment horizontal="center" vertical="center"/>
    </xf>
    <xf numFmtId="0" fontId="0" fillId="29" borderId="61" xfId="0" applyFill="1" applyBorder="1" applyAlignment="1">
      <alignment horizontal="center" vertical="center"/>
    </xf>
    <xf numFmtId="0" fontId="2" fillId="30" borderId="0" xfId="36" applyFill="1"/>
    <xf numFmtId="0" fontId="0" fillId="30" borderId="70" xfId="0" applyFill="1" applyBorder="1" applyAlignment="1">
      <alignment horizontal="center" vertical="center"/>
    </xf>
    <xf numFmtId="0" fontId="0" fillId="30" borderId="61" xfId="0" applyFill="1" applyBorder="1" applyAlignment="1">
      <alignment horizontal="center" vertical="center"/>
    </xf>
    <xf numFmtId="171" fontId="4" fillId="30" borderId="36" xfId="40" applyNumberFormat="1" applyFont="1" applyFill="1" applyBorder="1" applyAlignment="1">
      <alignment horizontal="centerContinuous" vertical="center"/>
    </xf>
    <xf numFmtId="171" fontId="64" fillId="29" borderId="36" xfId="40" applyNumberFormat="1" applyFont="1" applyFill="1" applyBorder="1" applyAlignment="1">
      <alignment horizontal="centerContinuous" vertical="center"/>
    </xf>
    <xf numFmtId="0" fontId="83" fillId="28" borderId="104" xfId="36" applyFont="1" applyFill="1" applyBorder="1" applyAlignment="1">
      <alignment horizontal="center" vertical="center"/>
    </xf>
    <xf numFmtId="0" fontId="83" fillId="28" borderId="105" xfId="36" applyFont="1" applyFill="1" applyBorder="1" applyAlignment="1">
      <alignment horizontal="center" vertical="center"/>
    </xf>
    <xf numFmtId="0" fontId="83" fillId="28" borderId="15" xfId="36" applyFont="1" applyFill="1" applyBorder="1" applyAlignment="1">
      <alignment horizontal="center" vertical="center"/>
    </xf>
    <xf numFmtId="0" fontId="83" fillId="28" borderId="67" xfId="36" applyFont="1" applyFill="1" applyBorder="1" applyAlignment="1">
      <alignment horizontal="center" vertical="center" wrapText="1"/>
    </xf>
    <xf numFmtId="0" fontId="100" fillId="28" borderId="23" xfId="36" applyFont="1" applyFill="1" applyBorder="1" applyAlignment="1">
      <alignment horizontal="center" vertical="center" wrapText="1"/>
    </xf>
    <xf numFmtId="0" fontId="100" fillId="28" borderId="23" xfId="36" applyFont="1" applyFill="1" applyBorder="1" applyAlignment="1">
      <alignment horizontal="center" vertical="center"/>
    </xf>
    <xf numFmtId="9" fontId="100" fillId="28" borderId="23" xfId="84" applyFont="1" applyFill="1" applyBorder="1" applyAlignment="1">
      <alignment horizontal="center" vertical="center" wrapText="1"/>
    </xf>
    <xf numFmtId="0" fontId="100" fillId="28" borderId="24" xfId="36" applyFont="1" applyFill="1" applyBorder="1" applyAlignment="1">
      <alignment horizontal="center" vertical="center" wrapText="1"/>
    </xf>
    <xf numFmtId="0" fontId="100" fillId="28" borderId="24" xfId="36" applyFont="1" applyFill="1" applyBorder="1" applyAlignment="1">
      <alignment horizontal="center" vertical="center"/>
    </xf>
    <xf numFmtId="0" fontId="102" fillId="28" borderId="91" xfId="36" applyFont="1" applyFill="1" applyBorder="1" applyAlignment="1">
      <alignment horizontal="center" vertical="center" wrapText="1"/>
    </xf>
    <xf numFmtId="0" fontId="102" fillId="28" borderId="24" xfId="36" applyFont="1" applyFill="1" applyBorder="1" applyAlignment="1">
      <alignment horizontal="center" vertical="center" wrapText="1"/>
    </xf>
    <xf numFmtId="0" fontId="102" fillId="28" borderId="68" xfId="36" applyFont="1" applyFill="1" applyBorder="1" applyAlignment="1">
      <alignment horizontal="center" vertical="center" wrapText="1"/>
    </xf>
    <xf numFmtId="0" fontId="87" fillId="28" borderId="14" xfId="36" applyFont="1" applyFill="1" applyBorder="1" applyAlignment="1">
      <alignment horizontal="center" vertical="center"/>
    </xf>
    <xf numFmtId="0" fontId="87" fillId="28" borderId="34" xfId="36" applyFont="1" applyFill="1" applyBorder="1" applyAlignment="1">
      <alignment horizontal="center" vertical="center"/>
    </xf>
    <xf numFmtId="0" fontId="84" fillId="32" borderId="34" xfId="36" applyFont="1" applyFill="1" applyBorder="1" applyAlignment="1">
      <alignment horizontal="center" vertical="center"/>
    </xf>
    <xf numFmtId="167" fontId="84" fillId="32" borderId="34" xfId="36" applyNumberFormat="1" applyFont="1" applyFill="1" applyBorder="1" applyAlignment="1">
      <alignment horizontal="center" vertical="center"/>
    </xf>
    <xf numFmtId="177" fontId="87" fillId="28" borderId="34" xfId="36" applyNumberFormat="1" applyFont="1" applyFill="1" applyBorder="1" applyAlignment="1">
      <alignment horizontal="center" vertical="center"/>
    </xf>
    <xf numFmtId="178" fontId="87" fillId="28" borderId="34" xfId="36" applyNumberFormat="1" applyFont="1" applyFill="1" applyBorder="1" applyAlignment="1">
      <alignment horizontal="center" vertical="center"/>
    </xf>
    <xf numFmtId="0" fontId="87" fillId="28" borderId="19" xfId="36" applyFont="1" applyFill="1" applyBorder="1" applyAlignment="1">
      <alignment horizontal="center" vertical="center"/>
    </xf>
    <xf numFmtId="0" fontId="100" fillId="28" borderId="56" xfId="36" applyFont="1" applyFill="1" applyBorder="1" applyAlignment="1">
      <alignment horizontal="center" vertical="center" wrapText="1"/>
    </xf>
    <xf numFmtId="0" fontId="100" fillId="28" borderId="49" xfId="36" applyFont="1" applyFill="1" applyBorder="1" applyAlignment="1">
      <alignment horizontal="center" vertical="center" wrapText="1"/>
    </xf>
    <xf numFmtId="0" fontId="100" fillId="28" borderId="38" xfId="36" applyFont="1" applyFill="1" applyBorder="1" applyAlignment="1">
      <alignment horizontal="center" vertical="center" wrapText="1"/>
    </xf>
    <xf numFmtId="0" fontId="100" fillId="28" borderId="58" xfId="36" applyFont="1" applyFill="1" applyBorder="1" applyAlignment="1">
      <alignment horizontal="center" vertical="center" wrapText="1"/>
    </xf>
    <xf numFmtId="0" fontId="100" fillId="28" borderId="63" xfId="36" applyFont="1" applyFill="1" applyBorder="1" applyAlignment="1">
      <alignment horizontal="center" vertical="center" wrapText="1"/>
    </xf>
    <xf numFmtId="0" fontId="104" fillId="31" borderId="125" xfId="36" applyFont="1" applyFill="1" applyBorder="1" applyAlignment="1">
      <alignment horizontal="center" vertical="center" wrapText="1"/>
    </xf>
    <xf numFmtId="0" fontId="83" fillId="28" borderId="60" xfId="35" applyFont="1" applyFill="1" applyBorder="1" applyAlignment="1">
      <alignment horizontal="center" vertical="center" wrapText="1"/>
    </xf>
    <xf numFmtId="0" fontId="83" fillId="28" borderId="37" xfId="35" applyFont="1" applyFill="1" applyBorder="1" applyAlignment="1">
      <alignment horizontal="center" vertical="center" wrapText="1"/>
    </xf>
    <xf numFmtId="0" fontId="83" fillId="28" borderId="112" xfId="35" applyFont="1" applyFill="1" applyBorder="1" applyAlignment="1">
      <alignment horizontal="center" vertical="center" wrapText="1"/>
    </xf>
    <xf numFmtId="0" fontId="83" fillId="28" borderId="0" xfId="35" applyFont="1" applyFill="1" applyAlignment="1">
      <alignment horizontal="center" vertical="center" wrapText="1"/>
    </xf>
    <xf numFmtId="0" fontId="103" fillId="28" borderId="90" xfId="35" applyFont="1" applyFill="1" applyBorder="1" applyAlignment="1">
      <alignment horizontal="center" vertical="center" wrapText="1"/>
    </xf>
    <xf numFmtId="0" fontId="103" fillId="28" borderId="27" xfId="35" applyFont="1" applyFill="1" applyBorder="1" applyAlignment="1">
      <alignment horizontal="center" vertical="center" wrapText="1"/>
    </xf>
    <xf numFmtId="0" fontId="100" fillId="28" borderId="100" xfId="36" applyFont="1" applyFill="1" applyBorder="1" applyAlignment="1">
      <alignment horizontal="center" vertical="center" wrapText="1"/>
    </xf>
    <xf numFmtId="0" fontId="100" fillId="28" borderId="69" xfId="36" applyFont="1" applyFill="1" applyBorder="1" applyAlignment="1">
      <alignment horizontal="center" vertical="center" wrapText="1"/>
    </xf>
    <xf numFmtId="0" fontId="105" fillId="28" borderId="69" xfId="36" applyFont="1" applyFill="1" applyBorder="1" applyAlignment="1">
      <alignment horizontal="center" vertical="center" wrapText="1"/>
    </xf>
    <xf numFmtId="0" fontId="105" fillId="35" borderId="100" xfId="36" applyFont="1" applyFill="1" applyBorder="1" applyAlignment="1">
      <alignment horizontal="center" vertical="center" wrapText="1"/>
    </xf>
    <xf numFmtId="0" fontId="71" fillId="35" borderId="45" xfId="36" applyFont="1" applyFill="1" applyBorder="1" applyAlignment="1">
      <alignment horizontal="center" vertical="center" wrapText="1"/>
    </xf>
    <xf numFmtId="0" fontId="89" fillId="33" borderId="48" xfId="35" applyFont="1" applyFill="1" applyBorder="1" applyAlignment="1">
      <alignment horizontal="center" vertical="center" wrapText="1"/>
    </xf>
    <xf numFmtId="0" fontId="89" fillId="34" borderId="11" xfId="35" applyFont="1" applyFill="1" applyBorder="1" applyAlignment="1">
      <alignment horizontal="center" vertical="center" wrapText="1"/>
    </xf>
    <xf numFmtId="0" fontId="80" fillId="31" borderId="108" xfId="36" applyFont="1" applyFill="1" applyBorder="1" applyAlignment="1">
      <alignment horizontal="center" vertical="center"/>
    </xf>
    <xf numFmtId="0" fontId="80" fillId="31" borderId="107" xfId="36" applyFont="1" applyFill="1" applyBorder="1" applyAlignment="1">
      <alignment horizontal="center" vertical="center" wrapText="1"/>
    </xf>
    <xf numFmtId="0" fontId="79" fillId="19" borderId="110" xfId="43" applyFont="1" applyFill="1" applyBorder="1" applyAlignment="1">
      <alignment horizontal="center" vertical="center"/>
    </xf>
    <xf numFmtId="0" fontId="63" fillId="20" borderId="142" xfId="43" applyFont="1" applyFill="1" applyBorder="1" applyAlignment="1">
      <alignment horizontal="center" vertical="center"/>
    </xf>
    <xf numFmtId="0" fontId="100" fillId="28" borderId="94" xfId="36" applyFont="1" applyFill="1" applyBorder="1" applyAlignment="1">
      <alignment horizontal="center" vertical="center" wrapText="1"/>
    </xf>
    <xf numFmtId="9" fontId="100" fillId="28" borderId="94" xfId="84" applyFont="1" applyFill="1" applyBorder="1" applyAlignment="1">
      <alignment horizontal="center" vertical="center" wrapText="1"/>
    </xf>
    <xf numFmtId="9" fontId="100" fillId="28" borderId="60" xfId="81" applyNumberFormat="1" applyFont="1" applyFill="1" applyBorder="1" applyAlignment="1">
      <alignment horizontal="center" vertical="center" wrapText="1"/>
    </xf>
    <xf numFmtId="9" fontId="100" fillId="28" borderId="61" xfId="81" applyNumberFormat="1" applyFont="1" applyFill="1" applyBorder="1" applyAlignment="1">
      <alignment horizontal="center" vertical="center" wrapText="1"/>
    </xf>
    <xf numFmtId="9" fontId="100" fillId="28" borderId="62" xfId="82" applyFont="1" applyFill="1" applyBorder="1" applyAlignment="1">
      <alignment horizontal="center" vertical="center"/>
    </xf>
    <xf numFmtId="172" fontId="100" fillId="28" borderId="62" xfId="81" applyNumberFormat="1" applyFont="1" applyFill="1" applyBorder="1" applyAlignment="1">
      <alignment horizontal="center" vertical="center"/>
    </xf>
    <xf numFmtId="172" fontId="100" fillId="28" borderId="59" xfId="81" applyNumberFormat="1" applyFont="1" applyFill="1" applyBorder="1" applyAlignment="1">
      <alignment horizontal="center" vertical="center"/>
    </xf>
    <xf numFmtId="0" fontId="27" fillId="0" borderId="0" xfId="36" applyFont="1" applyAlignment="1">
      <alignment horizontal="left" vertical="center"/>
    </xf>
    <xf numFmtId="10" fontId="30" fillId="26" borderId="29" xfId="84" applyNumberFormat="1" applyFont="1" applyFill="1" applyBorder="1" applyAlignment="1">
      <alignment horizontal="center" vertical="center" wrapText="1"/>
    </xf>
    <xf numFmtId="9" fontId="25" fillId="6" borderId="92" xfId="84" applyFont="1" applyFill="1" applyBorder="1" applyAlignment="1">
      <alignment horizontal="center" vertical="center" wrapText="1"/>
    </xf>
    <xf numFmtId="9" fontId="25" fillId="6" borderId="24" xfId="84" applyFont="1" applyFill="1" applyBorder="1" applyAlignment="1">
      <alignment horizontal="center" vertical="center" wrapText="1"/>
    </xf>
    <xf numFmtId="9" fontId="25" fillId="6" borderId="148" xfId="84" applyFont="1" applyFill="1" applyBorder="1" applyAlignment="1">
      <alignment horizontal="center" vertical="center" wrapText="1"/>
    </xf>
    <xf numFmtId="182" fontId="30" fillId="16" borderId="29" xfId="36" quotePrefix="1" applyNumberFormat="1" applyFont="1" applyFill="1" applyBorder="1" applyAlignment="1">
      <alignment horizontal="center" vertical="center" wrapText="1"/>
    </xf>
    <xf numFmtId="0" fontId="25" fillId="6" borderId="92" xfId="36" applyFont="1" applyFill="1" applyBorder="1" applyAlignment="1">
      <alignment horizontal="center" vertical="center"/>
    </xf>
    <xf numFmtId="0" fontId="25" fillId="6" borderId="24" xfId="36" applyFont="1" applyFill="1" applyBorder="1" applyAlignment="1">
      <alignment horizontal="center" vertical="center"/>
    </xf>
    <xf numFmtId="0" fontId="25" fillId="6" borderId="148" xfId="36" applyFont="1" applyFill="1" applyBorder="1" applyAlignment="1">
      <alignment horizontal="center" vertical="center"/>
    </xf>
    <xf numFmtId="0" fontId="30" fillId="16" borderId="29" xfId="36" applyFont="1" applyFill="1" applyBorder="1" applyAlignment="1">
      <alignment horizontal="center" vertical="center" wrapText="1"/>
    </xf>
    <xf numFmtId="0" fontId="106" fillId="16" borderId="29" xfId="36" applyFont="1" applyFill="1" applyBorder="1" applyAlignment="1">
      <alignment horizontal="center" vertical="center" wrapText="1"/>
    </xf>
    <xf numFmtId="1" fontId="5" fillId="0" borderId="0" xfId="36" applyNumberFormat="1" applyFont="1" applyAlignment="1">
      <alignment horizontal="center" vertical="center" wrapText="1"/>
    </xf>
    <xf numFmtId="0" fontId="5" fillId="0" borderId="0" xfId="36" applyFont="1" applyAlignment="1">
      <alignment horizontal="center" vertical="center" wrapText="1"/>
    </xf>
    <xf numFmtId="0" fontId="0" fillId="29" borderId="114" xfId="0" applyFill="1" applyBorder="1" applyAlignment="1">
      <alignment horizontal="left" vertical="center"/>
    </xf>
    <xf numFmtId="0" fontId="0" fillId="29" borderId="9" xfId="0" applyFill="1" applyBorder="1" applyAlignment="1">
      <alignment horizontal="left" vertical="center"/>
    </xf>
    <xf numFmtId="0" fontId="0" fillId="29" borderId="115" xfId="0" applyFill="1" applyBorder="1" applyAlignment="1">
      <alignment horizontal="left" vertical="center"/>
    </xf>
    <xf numFmtId="0" fontId="0" fillId="29" borderId="18" xfId="0" applyFill="1" applyBorder="1" applyAlignment="1">
      <alignment horizontal="center"/>
    </xf>
    <xf numFmtId="0" fontId="0" fillId="29" borderId="11" xfId="0" applyFill="1" applyBorder="1" applyAlignment="1">
      <alignment horizontal="center"/>
    </xf>
    <xf numFmtId="0" fontId="0" fillId="29" borderId="113" xfId="0" applyFill="1" applyBorder="1" applyAlignment="1">
      <alignment horizontal="center"/>
    </xf>
    <xf numFmtId="0" fontId="0" fillId="29" borderId="45" xfId="0" applyFill="1" applyBorder="1" applyAlignment="1">
      <alignment horizontal="left" vertical="center"/>
    </xf>
    <xf numFmtId="0" fontId="0" fillId="29" borderId="69" xfId="0" applyFill="1" applyBorder="1" applyAlignment="1">
      <alignment horizontal="left" vertical="center"/>
    </xf>
    <xf numFmtId="0" fontId="0" fillId="29" borderId="96" xfId="0" applyFill="1" applyBorder="1" applyAlignment="1">
      <alignment horizontal="left" vertical="center"/>
    </xf>
    <xf numFmtId="0" fontId="0" fillId="30" borderId="114" xfId="0" applyFill="1" applyBorder="1" applyAlignment="1">
      <alignment horizontal="left" vertical="center"/>
    </xf>
    <xf numFmtId="0" fontId="0" fillId="30" borderId="9" xfId="0" applyFill="1" applyBorder="1" applyAlignment="1">
      <alignment horizontal="left" vertical="center"/>
    </xf>
    <xf numFmtId="0" fontId="0" fillId="30" borderId="115" xfId="0" applyFill="1" applyBorder="1" applyAlignment="1">
      <alignment horizontal="left" vertical="center"/>
    </xf>
    <xf numFmtId="0" fontId="0" fillId="30" borderId="18" xfId="0" applyFill="1" applyBorder="1" applyAlignment="1">
      <alignment horizontal="center"/>
    </xf>
    <xf numFmtId="0" fontId="0" fillId="30" borderId="11" xfId="0" applyFill="1" applyBorder="1" applyAlignment="1">
      <alignment horizontal="center"/>
    </xf>
    <xf numFmtId="0" fontId="0" fillId="30" borderId="113" xfId="0" applyFill="1" applyBorder="1" applyAlignment="1">
      <alignment horizontal="center"/>
    </xf>
    <xf numFmtId="0" fontId="97" fillId="28" borderId="20" xfId="40" applyFont="1" applyFill="1" applyBorder="1" applyAlignment="1">
      <alignment horizontal="center" vertical="center" wrapText="1"/>
    </xf>
    <xf numFmtId="0" fontId="97" fillId="28" borderId="69" xfId="40" applyFont="1" applyFill="1" applyBorder="1" applyAlignment="1">
      <alignment horizontal="center" vertical="center" wrapText="1"/>
    </xf>
    <xf numFmtId="0" fontId="97" fillId="28" borderId="100" xfId="40" applyFont="1" applyFill="1" applyBorder="1" applyAlignment="1">
      <alignment horizontal="center" vertical="center" wrapText="1"/>
    </xf>
    <xf numFmtId="0" fontId="98" fillId="28" borderId="20" xfId="0" applyFont="1" applyFill="1" applyBorder="1" applyAlignment="1">
      <alignment horizontal="center" vertical="center"/>
    </xf>
    <xf numFmtId="0" fontId="98" fillId="28" borderId="69" xfId="0" applyFont="1" applyFill="1" applyBorder="1" applyAlignment="1">
      <alignment horizontal="center" vertical="center"/>
    </xf>
    <xf numFmtId="0" fontId="98" fillId="28" borderId="96" xfId="0" applyFont="1" applyFill="1" applyBorder="1" applyAlignment="1">
      <alignment horizontal="center" vertical="center"/>
    </xf>
    <xf numFmtId="0" fontId="0" fillId="29" borderId="16" xfId="0" applyFill="1" applyBorder="1" applyAlignment="1">
      <alignment horizontal="center"/>
    </xf>
    <xf numFmtId="0" fontId="0" fillId="29" borderId="9" xfId="0" applyFill="1" applyBorder="1" applyAlignment="1">
      <alignment horizontal="center"/>
    </xf>
    <xf numFmtId="0" fontId="0" fillId="29" borderId="115" xfId="0" applyFill="1" applyBorder="1" applyAlignment="1">
      <alignment horizontal="center"/>
    </xf>
    <xf numFmtId="0" fontId="98" fillId="28" borderId="45" xfId="0" applyFont="1" applyFill="1" applyBorder="1" applyAlignment="1">
      <alignment horizontal="center" vertical="center" wrapText="1"/>
    </xf>
    <xf numFmtId="0" fontId="98" fillId="28" borderId="69" xfId="0" applyFont="1" applyFill="1" applyBorder="1" applyAlignment="1">
      <alignment horizontal="center" vertical="center" wrapText="1"/>
    </xf>
    <xf numFmtId="0" fontId="98" fillId="28" borderId="96" xfId="0" applyFont="1" applyFill="1" applyBorder="1" applyAlignment="1">
      <alignment horizontal="center" vertical="center" wrapText="1"/>
    </xf>
    <xf numFmtId="0" fontId="0" fillId="29" borderId="67" xfId="0" applyFill="1" applyBorder="1" applyAlignment="1">
      <alignment horizontal="left" vertical="center"/>
    </xf>
    <xf numFmtId="0" fontId="0" fillId="29" borderId="11" xfId="0" applyFill="1" applyBorder="1" applyAlignment="1">
      <alignment horizontal="left" vertical="center"/>
    </xf>
    <xf numFmtId="0" fontId="0" fillId="29" borderId="113" xfId="0" applyFill="1" applyBorder="1" applyAlignment="1">
      <alignment horizontal="left" vertical="center"/>
    </xf>
    <xf numFmtId="0" fontId="0" fillId="30" borderId="45" xfId="0" applyFill="1" applyBorder="1" applyAlignment="1">
      <alignment horizontal="left" vertical="center"/>
    </xf>
    <xf numFmtId="0" fontId="0" fillId="30" borderId="69" xfId="0" applyFill="1" applyBorder="1" applyAlignment="1">
      <alignment horizontal="left" vertical="center"/>
    </xf>
    <xf numFmtId="0" fontId="0" fillId="30" borderId="96" xfId="0" applyFill="1" applyBorder="1" applyAlignment="1">
      <alignment horizontal="left" vertical="center"/>
    </xf>
    <xf numFmtId="0" fontId="93" fillId="28" borderId="20" xfId="40" applyFont="1" applyFill="1" applyBorder="1" applyAlignment="1">
      <alignment horizontal="center" vertical="center" wrapText="1"/>
    </xf>
    <xf numFmtId="0" fontId="93" fillId="28" borderId="69" xfId="40" applyFont="1" applyFill="1" applyBorder="1" applyAlignment="1">
      <alignment horizontal="center" vertical="center" wrapText="1"/>
    </xf>
    <xf numFmtId="0" fontId="93" fillId="28" borderId="100" xfId="40" applyFont="1" applyFill="1" applyBorder="1" applyAlignment="1">
      <alignment horizontal="center" vertical="center" wrapText="1"/>
    </xf>
    <xf numFmtId="1" fontId="8" fillId="0" borderId="37" xfId="36" applyNumberFormat="1" applyFont="1" applyBorder="1" applyAlignment="1">
      <alignment horizontal="center" vertical="center" wrapText="1"/>
    </xf>
    <xf numFmtId="0" fontId="88" fillId="0" borderId="52" xfId="36" applyFont="1" applyBorder="1" applyAlignment="1">
      <alignment horizontal="center" vertical="center" wrapText="1"/>
    </xf>
    <xf numFmtId="0" fontId="93" fillId="28" borderId="103" xfId="36" applyFont="1" applyFill="1" applyBorder="1" applyAlignment="1">
      <alignment horizontal="center" vertical="center" textRotation="90" wrapText="1"/>
    </xf>
    <xf numFmtId="0" fontId="93" fillId="28" borderId="97" xfId="36" applyFont="1" applyFill="1" applyBorder="1" applyAlignment="1">
      <alignment horizontal="center" vertical="center" textRotation="90" wrapText="1"/>
    </xf>
    <xf numFmtId="0" fontId="80" fillId="28" borderId="45" xfId="36" applyFont="1" applyFill="1" applyBorder="1" applyAlignment="1">
      <alignment horizontal="center" vertical="center"/>
    </xf>
    <xf numFmtId="0" fontId="80" fillId="28" borderId="96" xfId="36" applyFont="1" applyFill="1" applyBorder="1" applyAlignment="1">
      <alignment horizontal="center" vertical="center"/>
    </xf>
    <xf numFmtId="0" fontId="9" fillId="30" borderId="45" xfId="40" applyFont="1" applyFill="1" applyBorder="1" applyAlignment="1">
      <alignment horizontal="center" vertical="center" wrapText="1"/>
    </xf>
    <xf numFmtId="0" fontId="9" fillId="30" borderId="96" xfId="40" applyFont="1" applyFill="1" applyBorder="1" applyAlignment="1">
      <alignment horizontal="center" vertical="center" wrapText="1"/>
    </xf>
    <xf numFmtId="0" fontId="80" fillId="28" borderId="24" xfId="36" applyFont="1" applyFill="1" applyBorder="1" applyAlignment="1">
      <alignment horizontal="center" vertical="center" wrapText="1"/>
    </xf>
    <xf numFmtId="0" fontId="9" fillId="30" borderId="67" xfId="36" applyFont="1" applyFill="1" applyBorder="1" applyAlignment="1">
      <alignment horizontal="center" vertical="center" wrapText="1"/>
    </xf>
    <xf numFmtId="0" fontId="9" fillId="30" borderId="11" xfId="36" applyFont="1" applyFill="1" applyBorder="1" applyAlignment="1">
      <alignment horizontal="center" vertical="center" wrapText="1"/>
    </xf>
    <xf numFmtId="0" fontId="9" fillId="30" borderId="113" xfId="36" applyFont="1" applyFill="1" applyBorder="1" applyAlignment="1">
      <alignment horizontal="center" vertical="center" wrapText="1"/>
    </xf>
    <xf numFmtId="0" fontId="80" fillId="28" borderId="20" xfId="36" applyFont="1" applyFill="1" applyBorder="1" applyAlignment="1">
      <alignment horizontal="center" vertical="center"/>
    </xf>
    <xf numFmtId="0" fontId="80" fillId="28" borderId="69" xfId="36" applyFont="1" applyFill="1" applyBorder="1" applyAlignment="1">
      <alignment horizontal="center" vertical="center"/>
    </xf>
    <xf numFmtId="0" fontId="8" fillId="30" borderId="20" xfId="40" applyFont="1" applyFill="1" applyBorder="1" applyAlignment="1">
      <alignment horizontal="center" vertical="center" wrapText="1"/>
    </xf>
    <xf numFmtId="0" fontId="8" fillId="30" borderId="69" xfId="40" applyFont="1" applyFill="1" applyBorder="1" applyAlignment="1">
      <alignment horizontal="center" vertical="center" wrapText="1"/>
    </xf>
    <xf numFmtId="0" fontId="8" fillId="30" borderId="96" xfId="40" applyFont="1" applyFill="1" applyBorder="1" applyAlignment="1">
      <alignment horizontal="center" vertical="center" wrapText="1"/>
    </xf>
    <xf numFmtId="0" fontId="9" fillId="30" borderId="98" xfId="40" applyFont="1" applyFill="1" applyBorder="1" applyAlignment="1">
      <alignment horizontal="center" vertical="center" wrapText="1"/>
    </xf>
    <xf numFmtId="0" fontId="9" fillId="30" borderId="99" xfId="40" applyFont="1" applyFill="1" applyBorder="1" applyAlignment="1">
      <alignment horizontal="center" vertical="center" wrapText="1"/>
    </xf>
    <xf numFmtId="0" fontId="9" fillId="30" borderId="131" xfId="40" applyFont="1" applyFill="1" applyBorder="1" applyAlignment="1">
      <alignment horizontal="center" vertical="center" wrapText="1"/>
    </xf>
    <xf numFmtId="0" fontId="37" fillId="0" borderId="0" xfId="36" applyFont="1" applyAlignment="1">
      <alignment horizontal="center" vertical="center" wrapText="1"/>
    </xf>
    <xf numFmtId="0" fontId="9" fillId="0" borderId="132" xfId="40" applyFont="1" applyBorder="1" applyAlignment="1">
      <alignment horizontal="center" vertical="center" wrapText="1"/>
    </xf>
    <xf numFmtId="0" fontId="3" fillId="0" borderId="0" xfId="36" applyFont="1" applyAlignment="1">
      <alignment horizontal="center" vertical="center" wrapText="1"/>
    </xf>
    <xf numFmtId="0" fontId="5" fillId="0" borderId="0" xfId="36" applyFont="1" applyAlignment="1">
      <alignment horizontal="center" vertical="center"/>
    </xf>
    <xf numFmtId="0" fontId="7" fillId="0" borderId="0" xfId="36" applyFont="1" applyAlignment="1">
      <alignment horizontal="center" vertical="center" wrapText="1"/>
    </xf>
    <xf numFmtId="0" fontId="80" fillId="28" borderId="42" xfId="36" applyFont="1" applyFill="1" applyBorder="1" applyAlignment="1">
      <alignment horizontal="center" vertical="center" wrapText="1"/>
    </xf>
    <xf numFmtId="0" fontId="80" fillId="28" borderId="37" xfId="36" applyFont="1" applyFill="1" applyBorder="1" applyAlignment="1">
      <alignment horizontal="center" vertical="center" wrapText="1"/>
    </xf>
    <xf numFmtId="0" fontId="80" fillId="28" borderId="101" xfId="36" applyFont="1" applyFill="1" applyBorder="1" applyAlignment="1">
      <alignment horizontal="center" vertical="center" wrapText="1"/>
    </xf>
    <xf numFmtId="0" fontId="80" fillId="28" borderId="43" xfId="36" applyFont="1" applyFill="1" applyBorder="1" applyAlignment="1">
      <alignment horizontal="center" vertical="center" wrapText="1"/>
    </xf>
    <xf numFmtId="0" fontId="80" fillId="28" borderId="34" xfId="36" applyFont="1" applyFill="1" applyBorder="1" applyAlignment="1">
      <alignment horizontal="center" vertical="center" wrapText="1"/>
    </xf>
    <xf numFmtId="0" fontId="80" fillId="28" borderId="44" xfId="36" applyFont="1" applyFill="1" applyBorder="1" applyAlignment="1">
      <alignment horizontal="center" vertical="center" wrapText="1"/>
    </xf>
    <xf numFmtId="0" fontId="21" fillId="0" borderId="0" xfId="36" applyFont="1" applyAlignment="1">
      <alignment horizontal="center" vertical="center" wrapText="1"/>
    </xf>
    <xf numFmtId="0" fontId="2" fillId="0" borderId="0" xfId="36" applyAlignment="1">
      <alignment horizontal="center"/>
    </xf>
    <xf numFmtId="0" fontId="83" fillId="28" borderId="134" xfId="36" applyFont="1" applyFill="1" applyBorder="1" applyAlignment="1">
      <alignment horizontal="center" vertical="center"/>
    </xf>
    <xf numFmtId="0" fontId="83" fillId="28" borderId="135" xfId="36" applyFont="1" applyFill="1" applyBorder="1" applyAlignment="1">
      <alignment horizontal="center" vertical="center"/>
    </xf>
    <xf numFmtId="0" fontId="83" fillId="28" borderId="106" xfId="36" applyFont="1" applyFill="1" applyBorder="1" applyAlignment="1">
      <alignment horizontal="center" vertical="center"/>
    </xf>
    <xf numFmtId="0" fontId="83" fillId="28" borderId="89" xfId="36" applyFont="1" applyFill="1" applyBorder="1" applyAlignment="1">
      <alignment horizontal="center" vertical="center"/>
    </xf>
    <xf numFmtId="0" fontId="99" fillId="28" borderId="110" xfId="36" applyFont="1" applyFill="1" applyBorder="1" applyAlignment="1" applyProtection="1">
      <alignment horizontal="center" vertical="center" wrapText="1"/>
      <protection hidden="1"/>
    </xf>
    <xf numFmtId="0" fontId="99" fillId="28" borderId="111" xfId="36" applyFont="1" applyFill="1" applyBorder="1" applyAlignment="1" applyProtection="1">
      <alignment horizontal="center" vertical="center" wrapText="1"/>
      <protection hidden="1"/>
    </xf>
    <xf numFmtId="1" fontId="49" fillId="6" borderId="0" xfId="35" applyNumberFormat="1" applyFont="1" applyFill="1" applyAlignment="1">
      <alignment horizontal="center" vertical="center" wrapText="1"/>
    </xf>
    <xf numFmtId="1" fontId="24" fillId="6" borderId="0" xfId="36" applyNumberFormat="1" applyFont="1" applyFill="1" applyAlignment="1">
      <alignment horizontal="center" vertical="center" wrapText="1"/>
    </xf>
    <xf numFmtId="1" fontId="59" fillId="6" borderId="0" xfId="35" applyNumberFormat="1" applyFont="1" applyFill="1" applyAlignment="1">
      <alignment horizontal="center"/>
    </xf>
    <xf numFmtId="1" fontId="22" fillId="6" borderId="0" xfId="36" applyNumberFormat="1" applyFont="1" applyFill="1" applyAlignment="1">
      <alignment horizontal="center" vertical="center" wrapText="1"/>
    </xf>
    <xf numFmtId="1" fontId="49" fillId="6" borderId="0" xfId="35" applyNumberFormat="1" applyFont="1" applyFill="1" applyAlignment="1">
      <alignment horizontal="center"/>
    </xf>
    <xf numFmtId="4" fontId="100" fillId="28" borderId="107" xfId="36" applyNumberFormat="1" applyFont="1" applyFill="1" applyBorder="1" applyAlignment="1">
      <alignment horizontal="center" vertical="center" wrapText="1"/>
    </xf>
    <xf numFmtId="4" fontId="100" fillId="28" borderId="108" xfId="36" applyNumberFormat="1" applyFont="1" applyFill="1" applyBorder="1" applyAlignment="1">
      <alignment horizontal="center" vertical="center" wrapText="1"/>
    </xf>
    <xf numFmtId="0" fontId="100" fillId="28" borderId="104" xfId="36" applyFont="1" applyFill="1" applyBorder="1" applyAlignment="1">
      <alignment horizontal="center" vertical="center" wrapText="1"/>
    </xf>
    <xf numFmtId="0" fontId="100" fillId="28" borderId="105" xfId="36" applyFont="1" applyFill="1" applyBorder="1" applyAlignment="1">
      <alignment horizontal="center" vertical="center" wrapText="1"/>
    </xf>
    <xf numFmtId="0" fontId="100" fillId="28" borderId="47" xfId="36" applyFont="1" applyFill="1" applyBorder="1" applyAlignment="1">
      <alignment horizontal="center" vertical="center" wrapText="1"/>
    </xf>
    <xf numFmtId="0" fontId="100" fillId="28" borderId="15" xfId="36" applyFont="1" applyFill="1" applyBorder="1" applyAlignment="1">
      <alignment horizontal="center" vertical="center" wrapText="1"/>
    </xf>
    <xf numFmtId="4" fontId="100" fillId="28" borderId="109" xfId="36" applyNumberFormat="1" applyFont="1" applyFill="1" applyBorder="1" applyAlignment="1">
      <alignment horizontal="center" vertical="center" wrapText="1"/>
    </xf>
    <xf numFmtId="4" fontId="100" fillId="28" borderId="43" xfId="36" applyNumberFormat="1" applyFont="1" applyFill="1" applyBorder="1" applyAlignment="1">
      <alignment horizontal="center" vertical="center" wrapText="1"/>
    </xf>
    <xf numFmtId="0" fontId="30" fillId="0" borderId="103" xfId="36" applyFont="1" applyBorder="1" applyAlignment="1">
      <alignment horizontal="center" vertical="center" wrapText="1"/>
    </xf>
    <xf numFmtId="0" fontId="30" fillId="0" borderId="112" xfId="36" applyFont="1" applyBorder="1" applyAlignment="1">
      <alignment horizontal="center" vertical="center" wrapText="1"/>
    </xf>
    <xf numFmtId="0" fontId="30" fillId="0" borderId="97" xfId="36" applyFont="1" applyBorder="1" applyAlignment="1">
      <alignment horizontal="center" vertical="center" wrapText="1"/>
    </xf>
    <xf numFmtId="0" fontId="100" fillId="28" borderId="42" xfId="36" applyFont="1" applyFill="1" applyBorder="1" applyAlignment="1">
      <alignment horizontal="center" vertical="center" wrapText="1"/>
    </xf>
    <xf numFmtId="0" fontId="100" fillId="28" borderId="37" xfId="36" applyFont="1" applyFill="1" applyBorder="1" applyAlignment="1">
      <alignment horizontal="center" vertical="center" wrapText="1"/>
    </xf>
    <xf numFmtId="0" fontId="100" fillId="28" borderId="87" xfId="36" applyFont="1" applyFill="1" applyBorder="1" applyAlignment="1">
      <alignment horizontal="center" vertical="center" wrapText="1"/>
    </xf>
    <xf numFmtId="0" fontId="100" fillId="28" borderId="25" xfId="36" applyFont="1" applyFill="1" applyBorder="1" applyAlignment="1">
      <alignment horizontal="center" vertical="center" wrapText="1"/>
    </xf>
    <xf numFmtId="0" fontId="100" fillId="28" borderId="32" xfId="36" applyFont="1" applyFill="1" applyBorder="1" applyAlignment="1">
      <alignment horizontal="center" vertical="center" wrapText="1"/>
    </xf>
    <xf numFmtId="0" fontId="100" fillId="28" borderId="28" xfId="36" applyFont="1" applyFill="1" applyBorder="1" applyAlignment="1">
      <alignment horizontal="center" vertical="center" wrapText="1"/>
    </xf>
    <xf numFmtId="0" fontId="100" fillId="28" borderId="102" xfId="36" applyFont="1" applyFill="1" applyBorder="1" applyAlignment="1">
      <alignment horizontal="center" vertical="center" wrapText="1"/>
    </xf>
    <xf numFmtId="0" fontId="100" fillId="28" borderId="46" xfId="36" applyFont="1" applyFill="1" applyBorder="1" applyAlignment="1">
      <alignment horizontal="center" vertical="center" wrapText="1"/>
    </xf>
    <xf numFmtId="0" fontId="100" fillId="28" borderId="33" xfId="36" applyFont="1" applyFill="1" applyBorder="1" applyAlignment="1">
      <alignment horizontal="center" vertical="center" wrapText="1"/>
    </xf>
    <xf numFmtId="0" fontId="100" fillId="28" borderId="14" xfId="36" applyFont="1" applyFill="1" applyBorder="1" applyAlignment="1">
      <alignment horizontal="center" vertical="center" wrapText="1"/>
    </xf>
    <xf numFmtId="0" fontId="100" fillId="28" borderId="41" xfId="36" applyFont="1" applyFill="1" applyBorder="1" applyAlignment="1">
      <alignment horizontal="center" vertical="center" wrapText="1"/>
    </xf>
    <xf numFmtId="0" fontId="8" fillId="0" borderId="116" xfId="36" applyFont="1" applyBorder="1" applyAlignment="1">
      <alignment horizontal="center" vertical="center" wrapText="1"/>
    </xf>
    <xf numFmtId="0" fontId="8" fillId="0" borderId="88" xfId="36" applyFont="1" applyBorder="1" applyAlignment="1">
      <alignment horizontal="center" vertical="center" wrapText="1"/>
    </xf>
    <xf numFmtId="0" fontId="8" fillId="0" borderId="70" xfId="36" applyFont="1" applyBorder="1" applyAlignment="1">
      <alignment horizontal="center" vertical="center" wrapText="1"/>
    </xf>
    <xf numFmtId="0" fontId="21" fillId="0" borderId="56" xfId="36" applyFont="1" applyBorder="1" applyAlignment="1">
      <alignment horizontal="center" vertical="center"/>
    </xf>
    <xf numFmtId="0" fontId="21" fillId="0" borderId="38" xfId="36" applyFont="1" applyBorder="1" applyAlignment="1">
      <alignment horizontal="center" vertical="center"/>
    </xf>
    <xf numFmtId="0" fontId="81" fillId="21" borderId="93" xfId="36" applyFont="1" applyFill="1" applyBorder="1" applyAlignment="1">
      <alignment horizontal="center" vertical="center" shrinkToFit="1"/>
    </xf>
    <xf numFmtId="0" fontId="81" fillId="21" borderId="0" xfId="36" applyFont="1" applyFill="1" applyAlignment="1">
      <alignment horizontal="center" vertical="center" shrinkToFit="1"/>
    </xf>
    <xf numFmtId="0" fontId="81" fillId="21" borderId="25" xfId="36" applyFont="1" applyFill="1" applyBorder="1" applyAlignment="1">
      <alignment horizontal="center" vertical="center" shrinkToFit="1"/>
    </xf>
    <xf numFmtId="0" fontId="81" fillId="21" borderId="32" xfId="36" applyFont="1" applyFill="1" applyBorder="1" applyAlignment="1">
      <alignment horizontal="center" vertical="center" shrinkToFit="1"/>
    </xf>
    <xf numFmtId="168" fontId="81" fillId="21" borderId="37" xfId="36" applyNumberFormat="1" applyFont="1" applyFill="1" applyBorder="1" applyAlignment="1">
      <alignment horizontal="center" vertical="center" shrinkToFit="1"/>
    </xf>
    <xf numFmtId="168" fontId="81" fillId="21" borderId="0" xfId="36" applyNumberFormat="1" applyFont="1" applyFill="1" applyAlignment="1">
      <alignment horizontal="center" vertical="center" shrinkToFit="1"/>
    </xf>
    <xf numFmtId="168" fontId="81" fillId="21" borderId="32" xfId="36" applyNumberFormat="1" applyFont="1" applyFill="1" applyBorder="1" applyAlignment="1">
      <alignment horizontal="center" vertical="center" shrinkToFit="1"/>
    </xf>
    <xf numFmtId="0" fontId="85" fillId="24" borderId="42" xfId="36" applyFont="1" applyFill="1" applyBorder="1" applyAlignment="1">
      <alignment horizontal="center" vertical="center" wrapText="1"/>
    </xf>
    <xf numFmtId="0" fontId="85" fillId="24" borderId="87" xfId="36" applyFont="1" applyFill="1" applyBorder="1" applyAlignment="1">
      <alignment horizontal="center" vertical="center" wrapText="1"/>
    </xf>
    <xf numFmtId="0" fontId="85" fillId="24" borderId="93" xfId="36" applyFont="1" applyFill="1" applyBorder="1" applyAlignment="1">
      <alignment horizontal="center" vertical="center" wrapText="1"/>
    </xf>
    <xf numFmtId="0" fontId="85" fillId="24" borderId="33" xfId="36" applyFont="1" applyFill="1" applyBorder="1" applyAlignment="1">
      <alignment horizontal="center" vertical="center" wrapText="1"/>
    </xf>
    <xf numFmtId="0" fontId="85" fillId="24" borderId="25" xfId="36" applyFont="1" applyFill="1" applyBorder="1" applyAlignment="1">
      <alignment horizontal="center" vertical="center" wrapText="1"/>
    </xf>
    <xf numFmtId="0" fontId="85" fillId="24" borderId="28" xfId="36" applyFont="1" applyFill="1" applyBorder="1" applyAlignment="1">
      <alignment horizontal="center" vertical="center" wrapText="1"/>
    </xf>
    <xf numFmtId="0" fontId="100" fillId="28" borderId="34" xfId="36" applyFont="1" applyFill="1" applyBorder="1" applyAlignment="1">
      <alignment horizontal="center" vertical="center" wrapText="1"/>
    </xf>
    <xf numFmtId="0" fontId="83" fillId="31" borderId="64" xfId="35" applyFont="1" applyFill="1" applyBorder="1" applyAlignment="1">
      <alignment horizontal="center" vertical="center" wrapText="1"/>
    </xf>
    <xf numFmtId="0" fontId="83" fillId="31" borderId="94" xfId="35" applyFont="1" applyFill="1" applyBorder="1" applyAlignment="1">
      <alignment horizontal="center" vertical="center" wrapText="1"/>
    </xf>
    <xf numFmtId="0" fontId="100" fillId="28" borderId="56" xfId="36" applyFont="1" applyFill="1" applyBorder="1" applyAlignment="1">
      <alignment horizontal="center" vertical="center" wrapText="1"/>
    </xf>
    <xf numFmtId="0" fontId="100" fillId="28" borderId="49" xfId="36" applyFont="1" applyFill="1" applyBorder="1" applyAlignment="1">
      <alignment horizontal="center" vertical="center" wrapText="1"/>
    </xf>
    <xf numFmtId="0" fontId="100" fillId="28" borderId="38" xfId="36" applyFont="1" applyFill="1" applyBorder="1" applyAlignment="1">
      <alignment horizontal="center" vertical="center" wrapText="1"/>
    </xf>
    <xf numFmtId="0" fontId="100" fillId="28" borderId="24" xfId="36" applyFont="1" applyFill="1" applyBorder="1" applyAlignment="1">
      <alignment horizontal="center" vertical="center" wrapText="1"/>
    </xf>
    <xf numFmtId="183" fontId="60" fillId="11" borderId="64" xfId="35" applyNumberFormat="1" applyFont="1" applyFill="1" applyBorder="1" applyAlignment="1">
      <alignment horizontal="center" vertical="center"/>
    </xf>
    <xf numFmtId="0" fontId="100" fillId="28" borderId="67" xfId="36" applyFont="1" applyFill="1" applyBorder="1" applyAlignment="1">
      <alignment horizontal="center" vertical="center" wrapText="1"/>
    </xf>
    <xf numFmtId="0" fontId="100" fillId="28" borderId="11" xfId="36" applyFont="1" applyFill="1" applyBorder="1" applyAlignment="1">
      <alignment horizontal="center" vertical="center" wrapText="1"/>
    </xf>
    <xf numFmtId="0" fontId="100" fillId="31" borderId="11" xfId="36" applyFont="1" applyFill="1" applyBorder="1" applyAlignment="1">
      <alignment horizontal="center" vertical="center" wrapText="1"/>
    </xf>
    <xf numFmtId="0" fontId="100" fillId="31" borderId="113" xfId="36" applyFont="1" applyFill="1" applyBorder="1" applyAlignment="1">
      <alignment horizontal="center" vertical="center" wrapText="1"/>
    </xf>
    <xf numFmtId="0" fontId="9" fillId="11" borderId="67" xfId="36" quotePrefix="1" applyFont="1" applyFill="1" applyBorder="1" applyAlignment="1">
      <alignment horizontal="center" vertical="center" wrapText="1"/>
    </xf>
    <xf numFmtId="0" fontId="9" fillId="11" borderId="19" xfId="36" quotePrefix="1" applyFont="1" applyFill="1" applyBorder="1" applyAlignment="1">
      <alignment horizontal="center" vertical="center" wrapText="1"/>
    </xf>
    <xf numFmtId="0" fontId="100" fillId="28" borderId="69" xfId="36" applyFont="1" applyFill="1" applyBorder="1" applyAlignment="1">
      <alignment horizontal="center" vertical="center" wrapText="1"/>
    </xf>
    <xf numFmtId="173" fontId="30" fillId="22" borderId="40" xfId="36" quotePrefix="1" applyNumberFormat="1" applyFont="1" applyFill="1" applyBorder="1" applyAlignment="1">
      <alignment horizontal="center" vertical="center" wrapText="1"/>
    </xf>
    <xf numFmtId="173" fontId="30" fillId="22" borderId="49" xfId="36" quotePrefix="1" applyNumberFormat="1" applyFont="1" applyFill="1" applyBorder="1" applyAlignment="1">
      <alignment horizontal="center" vertical="center" wrapText="1"/>
    </xf>
    <xf numFmtId="173" fontId="30" fillId="22" borderId="90" xfId="36" quotePrefix="1" applyNumberFormat="1" applyFont="1" applyFill="1" applyBorder="1" applyAlignment="1">
      <alignment horizontal="center" vertical="center" wrapText="1"/>
    </xf>
    <xf numFmtId="173" fontId="30" fillId="22" borderId="58" xfId="36" quotePrefix="1" applyNumberFormat="1" applyFont="1" applyFill="1" applyBorder="1" applyAlignment="1">
      <alignment horizontal="center" vertical="center" wrapText="1"/>
    </xf>
    <xf numFmtId="173" fontId="94" fillId="22" borderId="40" xfId="36" quotePrefix="1" applyNumberFormat="1" applyFont="1" applyFill="1" applyBorder="1" applyAlignment="1">
      <alignment horizontal="center" vertical="center" wrapText="1"/>
    </xf>
    <xf numFmtId="173" fontId="94" fillId="22" borderId="49" xfId="36" quotePrefix="1" applyNumberFormat="1" applyFont="1" applyFill="1" applyBorder="1" applyAlignment="1">
      <alignment horizontal="center" vertical="center" wrapText="1"/>
    </xf>
    <xf numFmtId="173" fontId="94" fillId="22" borderId="90" xfId="36" quotePrefix="1" applyNumberFormat="1" applyFont="1" applyFill="1" applyBorder="1" applyAlignment="1">
      <alignment horizontal="center" vertical="center" wrapText="1"/>
    </xf>
    <xf numFmtId="173" fontId="94" fillId="22" borderId="58" xfId="36" quotePrefix="1" applyNumberFormat="1" applyFont="1" applyFill="1" applyBorder="1" applyAlignment="1">
      <alignment horizontal="center" vertical="center" wrapText="1"/>
    </xf>
    <xf numFmtId="0" fontId="103" fillId="28" borderId="24" xfId="36" applyFont="1" applyFill="1" applyBorder="1" applyAlignment="1">
      <alignment horizontal="center" vertical="center" wrapText="1"/>
    </xf>
    <xf numFmtId="0" fontId="100" fillId="28" borderId="95" xfId="36" applyFont="1" applyFill="1" applyBorder="1" applyAlignment="1">
      <alignment horizontal="center" vertical="center" wrapText="1"/>
    </xf>
    <xf numFmtId="0" fontId="87" fillId="28" borderId="34" xfId="36" applyFont="1" applyFill="1" applyBorder="1" applyAlignment="1">
      <alignment horizontal="center" vertical="center"/>
    </xf>
    <xf numFmtId="0" fontId="27" fillId="0" borderId="0" xfId="36" applyFont="1" applyAlignment="1">
      <alignment horizontal="center" vertical="center"/>
    </xf>
    <xf numFmtId="0" fontId="101" fillId="28" borderId="60" xfId="36" applyFont="1" applyFill="1" applyBorder="1" applyAlignment="1">
      <alignment horizontal="center" vertical="center" textRotation="90"/>
    </xf>
    <xf numFmtId="0" fontId="101" fillId="28" borderId="90" xfId="36" applyFont="1" applyFill="1" applyBorder="1" applyAlignment="1">
      <alignment horizontal="center" vertical="center" textRotation="90"/>
    </xf>
    <xf numFmtId="0" fontId="100" fillId="28" borderId="23" xfId="36" applyFont="1" applyFill="1" applyBorder="1" applyAlignment="1">
      <alignment horizontal="center" vertical="center" textRotation="90" wrapText="1"/>
    </xf>
    <xf numFmtId="0" fontId="100" fillId="28" borderId="24" xfId="36" applyFont="1" applyFill="1" applyBorder="1" applyAlignment="1">
      <alignment horizontal="center" vertical="center" textRotation="90" wrapText="1"/>
    </xf>
    <xf numFmtId="0" fontId="100" fillId="28" borderId="23" xfId="36" applyFont="1" applyFill="1" applyBorder="1" applyAlignment="1">
      <alignment horizontal="center" vertical="center" wrapText="1"/>
    </xf>
    <xf numFmtId="0" fontId="102" fillId="28" borderId="16" xfId="36" applyFont="1" applyFill="1" applyBorder="1" applyAlignment="1">
      <alignment horizontal="center" vertical="center" wrapText="1"/>
    </xf>
    <xf numFmtId="0" fontId="102" fillId="28" borderId="9" xfId="36" applyFont="1" applyFill="1" applyBorder="1" applyAlignment="1">
      <alignment horizontal="center" vertical="center" wrapText="1"/>
    </xf>
    <xf numFmtId="0" fontId="102" fillId="28" borderId="17" xfId="36" applyFont="1" applyFill="1" applyBorder="1" applyAlignment="1">
      <alignment horizontal="center" vertical="center" wrapText="1"/>
    </xf>
    <xf numFmtId="0" fontId="100" fillId="28" borderId="31" xfId="36" applyFont="1" applyFill="1" applyBorder="1" applyAlignment="1">
      <alignment horizontal="center" vertical="center"/>
    </xf>
    <xf numFmtId="0" fontId="100" fillId="28" borderId="28" xfId="36" applyFont="1" applyFill="1" applyBorder="1" applyAlignment="1">
      <alignment horizontal="center" vertical="center"/>
    </xf>
    <xf numFmtId="0" fontId="100" fillId="28" borderId="114" xfId="36" applyFont="1" applyFill="1" applyBorder="1" applyAlignment="1">
      <alignment horizontal="center" vertical="center"/>
    </xf>
    <xf numFmtId="0" fontId="100" fillId="28" borderId="115" xfId="36" applyFont="1" applyFill="1" applyBorder="1" applyAlignment="1">
      <alignment horizontal="center" vertical="center"/>
    </xf>
    <xf numFmtId="0" fontId="100" fillId="28" borderId="102" xfId="36" applyFont="1" applyFill="1" applyBorder="1" applyAlignment="1">
      <alignment horizontal="center" vertical="center"/>
    </xf>
    <xf numFmtId="0" fontId="100" fillId="28" borderId="87" xfId="36" applyFont="1" applyFill="1" applyBorder="1" applyAlignment="1">
      <alignment horizontal="center" vertical="center"/>
    </xf>
    <xf numFmtId="0" fontId="9" fillId="22" borderId="64" xfId="36" applyFont="1" applyFill="1" applyBorder="1" applyAlignment="1">
      <alignment horizontal="center" vertical="center" wrapText="1"/>
    </xf>
    <xf numFmtId="0" fontId="9" fillId="22" borderId="94" xfId="36" applyFont="1" applyFill="1" applyBorder="1" applyAlignment="1">
      <alignment horizontal="center" vertical="center" wrapText="1"/>
    </xf>
    <xf numFmtId="0" fontId="30" fillId="0" borderId="143" xfId="36" applyFont="1" applyBorder="1" applyAlignment="1">
      <alignment horizontal="center" vertical="center" wrapText="1"/>
    </xf>
    <xf numFmtId="0" fontId="30" fillId="0" borderId="144" xfId="36" applyFont="1" applyBorder="1" applyAlignment="1">
      <alignment horizontal="center" vertical="center" wrapText="1"/>
    </xf>
    <xf numFmtId="0" fontId="30" fillId="26" borderId="145" xfId="36" applyFont="1" applyFill="1" applyBorder="1" applyAlignment="1">
      <alignment horizontal="center" vertical="center" wrapText="1"/>
    </xf>
    <xf numFmtId="0" fontId="30" fillId="26" borderId="35" xfId="36" applyFont="1" applyFill="1" applyBorder="1" applyAlignment="1">
      <alignment horizontal="center" vertical="center" wrapText="1"/>
    </xf>
    <xf numFmtId="9" fontId="22" fillId="26" borderId="145" xfId="84" applyFont="1" applyFill="1" applyBorder="1" applyAlignment="1">
      <alignment horizontal="center" vertical="center" wrapText="1"/>
    </xf>
    <xf numFmtId="9" fontId="22" fillId="26" borderId="35" xfId="84" applyFont="1" applyFill="1" applyBorder="1" applyAlignment="1">
      <alignment horizontal="center" vertical="center" wrapText="1"/>
    </xf>
    <xf numFmtId="15" fontId="21" fillId="22" borderId="145" xfId="36" applyNumberFormat="1" applyFont="1" applyFill="1" applyBorder="1" applyAlignment="1">
      <alignment horizontal="center" vertical="center" wrapText="1"/>
    </xf>
    <xf numFmtId="15" fontId="21" fillId="22" borderId="35" xfId="36" applyNumberFormat="1" applyFont="1" applyFill="1" applyBorder="1" applyAlignment="1">
      <alignment horizontal="center" vertical="center" wrapText="1"/>
    </xf>
    <xf numFmtId="1" fontId="22" fillId="0" borderId="0" xfId="36" applyNumberFormat="1" applyFont="1" applyAlignment="1">
      <alignment horizontal="center" vertical="center" wrapText="1"/>
    </xf>
    <xf numFmtId="1" fontId="74" fillId="0" borderId="0" xfId="36" applyNumberFormat="1" applyFont="1" applyAlignment="1">
      <alignment horizontal="center" vertical="center" wrapText="1"/>
    </xf>
    <xf numFmtId="0" fontId="22" fillId="0" borderId="0" xfId="36" applyFont="1" applyAlignment="1">
      <alignment horizontal="center" vertical="center" wrapText="1"/>
    </xf>
    <xf numFmtId="173" fontId="30" fillId="22" borderId="26" xfId="36" quotePrefix="1" applyNumberFormat="1" applyFont="1" applyFill="1" applyBorder="1" applyAlignment="1">
      <alignment horizontal="center" vertical="center" wrapText="1"/>
    </xf>
    <xf numFmtId="173" fontId="30" fillId="22" borderId="130" xfId="36" quotePrefix="1" applyNumberFormat="1" applyFont="1" applyFill="1" applyBorder="1" applyAlignment="1">
      <alignment horizontal="center" vertical="center" wrapText="1"/>
    </xf>
    <xf numFmtId="173" fontId="30" fillId="22" borderId="31" xfId="36" quotePrefix="1" applyNumberFormat="1" applyFont="1" applyFill="1" applyBorder="1" applyAlignment="1">
      <alignment horizontal="center" vertical="center" wrapText="1"/>
    </xf>
    <xf numFmtId="173" fontId="30" fillId="22" borderId="28" xfId="36" quotePrefix="1" applyNumberFormat="1" applyFont="1" applyFill="1" applyBorder="1" applyAlignment="1">
      <alignment horizontal="center" vertical="center" wrapText="1"/>
    </xf>
    <xf numFmtId="9" fontId="30" fillId="26" borderId="145" xfId="84" applyFont="1" applyFill="1" applyBorder="1" applyAlignment="1">
      <alignment horizontal="center" vertical="center" wrapText="1"/>
    </xf>
    <xf numFmtId="9" fontId="30" fillId="26" borderId="35" xfId="84" applyFont="1" applyFill="1" applyBorder="1" applyAlignment="1">
      <alignment horizontal="center" vertical="center" wrapText="1"/>
    </xf>
    <xf numFmtId="0" fontId="9" fillId="23" borderId="145" xfId="84" applyNumberFormat="1" applyFont="1" applyFill="1" applyBorder="1" applyAlignment="1">
      <alignment horizontal="center" vertical="center" wrapText="1"/>
    </xf>
    <xf numFmtId="0" fontId="9" fillId="23" borderId="35" xfId="84" applyNumberFormat="1" applyFont="1" applyFill="1" applyBorder="1" applyAlignment="1">
      <alignment horizontal="center" vertical="center" wrapText="1"/>
    </xf>
    <xf numFmtId="4" fontId="30" fillId="22" borderId="145" xfId="36" applyNumberFormat="1" applyFont="1" applyFill="1" applyBorder="1" applyAlignment="1">
      <alignment horizontal="center" vertical="center" wrapText="1"/>
    </xf>
    <xf numFmtId="4" fontId="30" fillId="22" borderId="35" xfId="36" applyNumberFormat="1" applyFont="1" applyFill="1" applyBorder="1" applyAlignment="1">
      <alignment horizontal="center" vertical="center" wrapText="1"/>
    </xf>
    <xf numFmtId="175" fontId="30" fillId="0" borderId="145" xfId="36" applyNumberFormat="1" applyFont="1" applyBorder="1" applyAlignment="1">
      <alignment horizontal="center" vertical="center" wrapText="1"/>
    </xf>
    <xf numFmtId="175" fontId="30" fillId="0" borderId="35" xfId="36" applyNumberFormat="1" applyFont="1" applyBorder="1" applyAlignment="1">
      <alignment horizontal="center" vertical="center" wrapText="1"/>
    </xf>
    <xf numFmtId="182" fontId="30" fillId="0" borderId="146" xfId="36" quotePrefix="1" applyNumberFormat="1" applyFont="1" applyBorder="1" applyAlignment="1">
      <alignment horizontal="center" vertical="center" wrapText="1"/>
    </xf>
    <xf numFmtId="182" fontId="30" fillId="0" borderId="147" xfId="36" quotePrefix="1" applyNumberFormat="1" applyFont="1" applyBorder="1" applyAlignment="1">
      <alignment horizontal="center" vertical="center" wrapText="1"/>
    </xf>
    <xf numFmtId="0" fontId="46" fillId="13" borderId="20" xfId="0" applyFont="1" applyFill="1" applyBorder="1" applyAlignment="1">
      <alignment horizontal="center"/>
    </xf>
    <xf numFmtId="0" fontId="46" fillId="13" borderId="69" xfId="0" applyFont="1" applyFill="1" applyBorder="1" applyAlignment="1">
      <alignment horizontal="center"/>
    </xf>
    <xf numFmtId="0" fontId="46" fillId="13" borderId="100" xfId="0" applyFont="1" applyFill="1" applyBorder="1" applyAlignment="1">
      <alignment horizontal="center"/>
    </xf>
    <xf numFmtId="0" fontId="46" fillId="6" borderId="20" xfId="0" applyFont="1" applyFill="1" applyBorder="1" applyAlignment="1">
      <alignment horizontal="center" vertical="center" wrapText="1"/>
    </xf>
    <xf numFmtId="0" fontId="46" fillId="6" borderId="100" xfId="0" applyFont="1" applyFill="1" applyBorder="1" applyAlignment="1">
      <alignment horizontal="center" vertical="center" wrapText="1"/>
    </xf>
    <xf numFmtId="0" fontId="46" fillId="7" borderId="24" xfId="0" applyFont="1" applyFill="1" applyBorder="1" applyAlignment="1">
      <alignment horizontal="center" vertical="center" wrapText="1"/>
    </xf>
    <xf numFmtId="0" fontId="46" fillId="7" borderId="24" xfId="0" applyFont="1" applyFill="1" applyBorder="1" applyAlignment="1">
      <alignment horizontal="center" vertical="center"/>
    </xf>
    <xf numFmtId="0" fontId="0" fillId="0" borderId="94" xfId="0"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xf>
    <xf numFmtId="0" fontId="0" fillId="6" borderId="0" xfId="0" applyFill="1" applyAlignment="1">
      <alignment horizontal="center"/>
    </xf>
    <xf numFmtId="0" fontId="0" fillId="0" borderId="56" xfId="0" applyBorder="1" applyAlignment="1">
      <alignment horizontal="center"/>
    </xf>
    <xf numFmtId="0" fontId="0" fillId="0" borderId="38" xfId="0" applyBorder="1" applyAlignment="1">
      <alignment horizontal="center"/>
    </xf>
    <xf numFmtId="0" fontId="5" fillId="0" borderId="0" xfId="40" applyFont="1" applyAlignment="1">
      <alignment horizontal="center" vertical="center" wrapText="1"/>
    </xf>
    <xf numFmtId="0" fontId="80" fillId="28" borderId="4" xfId="36" applyFont="1" applyFill="1" applyBorder="1" applyAlignment="1">
      <alignment horizontal="center" vertical="center" wrapText="1"/>
    </xf>
    <xf numFmtId="0" fontId="80" fillId="28" borderId="118" xfId="36" applyFont="1" applyFill="1" applyBorder="1" applyAlignment="1">
      <alignment horizontal="center" vertical="center" wrapText="1"/>
    </xf>
    <xf numFmtId="0" fontId="80" fillId="28" borderId="77" xfId="36" applyFont="1" applyFill="1" applyBorder="1" applyAlignment="1">
      <alignment horizontal="center" vertical="center"/>
    </xf>
    <xf numFmtId="0" fontId="80" fillId="28" borderId="48" xfId="36" applyFont="1" applyFill="1" applyBorder="1" applyAlignment="1">
      <alignment horizontal="center" vertical="center"/>
    </xf>
    <xf numFmtId="0" fontId="61" fillId="17" borderId="47" xfId="43" applyFont="1" applyFill="1" applyBorder="1" applyAlignment="1">
      <alignment horizontal="center" vertical="center" wrapText="1"/>
    </xf>
    <xf numFmtId="0" fontId="61" fillId="17" borderId="117" xfId="43" applyFont="1" applyFill="1" applyBorder="1" applyAlignment="1">
      <alignment horizontal="center" vertical="center" wrapText="1"/>
    </xf>
    <xf numFmtId="0" fontId="61" fillId="17" borderId="94" xfId="43" applyFont="1" applyFill="1" applyBorder="1" applyAlignment="1">
      <alignment horizontal="center" vertical="center" wrapText="1"/>
    </xf>
    <xf numFmtId="0" fontId="61" fillId="17" borderId="5" xfId="43" applyFont="1" applyFill="1" applyBorder="1" applyAlignment="1">
      <alignment horizontal="center" vertical="center" wrapText="1"/>
    </xf>
    <xf numFmtId="0" fontId="61" fillId="17" borderId="119" xfId="43" applyFont="1" applyFill="1" applyBorder="1" applyAlignment="1">
      <alignment horizontal="center" vertical="center" wrapText="1"/>
    </xf>
    <xf numFmtId="0" fontId="61" fillId="17" borderId="129" xfId="43" applyFont="1" applyFill="1" applyBorder="1" applyAlignment="1">
      <alignment horizontal="center" vertical="center" wrapText="1"/>
    </xf>
    <xf numFmtId="0" fontId="61" fillId="17" borderId="120" xfId="43" applyFont="1" applyFill="1" applyBorder="1" applyAlignment="1">
      <alignment horizontal="center" vertical="center" wrapText="1"/>
    </xf>
    <xf numFmtId="0" fontId="52" fillId="17" borderId="4" xfId="36" applyFont="1" applyFill="1" applyBorder="1" applyAlignment="1">
      <alignment horizontal="center" vertical="center" wrapText="1"/>
    </xf>
    <xf numFmtId="0" fontId="52" fillId="17" borderId="121" xfId="36" applyFont="1" applyFill="1" applyBorder="1" applyAlignment="1">
      <alignment horizontal="center" vertical="center" wrapText="1"/>
    </xf>
    <xf numFmtId="0" fontId="52" fillId="17" borderId="128" xfId="36" applyFont="1" applyFill="1" applyBorder="1" applyAlignment="1">
      <alignment horizontal="center" vertical="center" wrapText="1"/>
    </xf>
    <xf numFmtId="0" fontId="52" fillId="17" borderId="118" xfId="36" applyFont="1" applyFill="1" applyBorder="1" applyAlignment="1">
      <alignment horizontal="center" vertical="center" wrapText="1"/>
    </xf>
    <xf numFmtId="0" fontId="52" fillId="17" borderId="77" xfId="36" applyFont="1" applyFill="1" applyBorder="1" applyAlignment="1">
      <alignment horizontal="center" vertical="center" wrapText="1"/>
    </xf>
    <xf numFmtId="0" fontId="52" fillId="17" borderId="24" xfId="36" applyFont="1" applyFill="1" applyBorder="1" applyAlignment="1">
      <alignment horizontal="center" vertical="center" wrapText="1"/>
    </xf>
    <xf numFmtId="0" fontId="52" fillId="17" borderId="64" xfId="36" applyFont="1" applyFill="1" applyBorder="1" applyAlignment="1">
      <alignment horizontal="center" vertical="center" wrapText="1"/>
    </xf>
    <xf numFmtId="0" fontId="52" fillId="17" borderId="48" xfId="36" applyFont="1" applyFill="1" applyBorder="1" applyAlignment="1">
      <alignment horizontal="center" vertical="center" wrapText="1"/>
    </xf>
    <xf numFmtId="0" fontId="52" fillId="17" borderId="106" xfId="36" applyFont="1" applyFill="1" applyBorder="1" applyAlignment="1">
      <alignment horizontal="center" vertical="center" wrapText="1"/>
    </xf>
    <xf numFmtId="0" fontId="52" fillId="17" borderId="89" xfId="36" applyFont="1" applyFill="1" applyBorder="1" applyAlignment="1">
      <alignment horizontal="center" vertical="center" wrapText="1"/>
    </xf>
    <xf numFmtId="0" fontId="52" fillId="17" borderId="117" xfId="36" applyFont="1" applyFill="1" applyBorder="1" applyAlignment="1">
      <alignment horizontal="center" vertical="center" wrapText="1"/>
    </xf>
    <xf numFmtId="0" fontId="52" fillId="17" borderId="94" xfId="36" applyFont="1" applyFill="1" applyBorder="1" applyAlignment="1">
      <alignment horizontal="center" vertical="center" wrapText="1"/>
    </xf>
    <xf numFmtId="0" fontId="13" fillId="6" borderId="0" xfId="37" applyFont="1" applyFill="1" applyAlignment="1">
      <alignment horizontal="center"/>
    </xf>
    <xf numFmtId="0" fontId="46" fillId="0" borderId="20" xfId="0" applyFont="1" applyBorder="1" applyAlignment="1">
      <alignment horizontal="center" vertical="center"/>
    </xf>
    <xf numFmtId="0" fontId="46" fillId="0" borderId="100" xfId="0" applyFont="1" applyBorder="1" applyAlignment="1">
      <alignment horizontal="center" vertical="center"/>
    </xf>
    <xf numFmtId="0" fontId="8" fillId="0" borderId="37" xfId="36" applyFont="1" applyBorder="1" applyAlignment="1">
      <alignment horizontal="center" vertical="center" wrapText="1"/>
    </xf>
    <xf numFmtId="0" fontId="8" fillId="0" borderId="87" xfId="36" applyFont="1" applyBorder="1" applyAlignment="1">
      <alignment horizontal="center" vertical="center" wrapText="1"/>
    </xf>
    <xf numFmtId="0" fontId="8" fillId="0" borderId="0" xfId="36" applyFont="1" applyBorder="1" applyAlignment="1">
      <alignment horizontal="center" vertical="center" wrapText="1"/>
    </xf>
    <xf numFmtId="0" fontId="8" fillId="0" borderId="33" xfId="36" applyFont="1" applyBorder="1" applyAlignment="1">
      <alignment horizontal="center" vertical="center" wrapText="1"/>
    </xf>
    <xf numFmtId="0" fontId="49" fillId="0" borderId="34" xfId="35" applyFont="1" applyBorder="1" applyAlignment="1">
      <alignment horizontal="center" vertical="center"/>
    </xf>
    <xf numFmtId="0" fontId="47" fillId="0" borderId="34" xfId="35" applyFont="1" applyBorder="1"/>
    <xf numFmtId="169" fontId="108" fillId="0" borderId="0" xfId="36" applyNumberFormat="1" applyFont="1" applyAlignment="1">
      <alignment horizontal="center" vertical="center"/>
    </xf>
    <xf numFmtId="169" fontId="108" fillId="0" borderId="0" xfId="36" applyNumberFormat="1" applyFont="1" applyAlignment="1">
      <alignment horizontal="center" vertical="center" wrapText="1"/>
    </xf>
    <xf numFmtId="0" fontId="108" fillId="0" borderId="0" xfId="36" applyFont="1" applyAlignment="1">
      <alignment horizontal="center" vertical="center"/>
    </xf>
    <xf numFmtId="0" fontId="108" fillId="0" borderId="0" xfId="36" applyFont="1" applyAlignment="1">
      <alignment horizontal="center" vertical="center" wrapText="1"/>
    </xf>
    <xf numFmtId="0" fontId="109" fillId="0" borderId="0" xfId="36" applyFont="1" applyAlignment="1">
      <alignment horizontal="center" vertical="center"/>
    </xf>
    <xf numFmtId="0" fontId="109" fillId="36" borderId="20" xfId="36" applyFont="1" applyFill="1" applyBorder="1" applyAlignment="1">
      <alignment horizontal="center" vertical="center"/>
    </xf>
    <xf numFmtId="0" fontId="109" fillId="36" borderId="69" xfId="36" applyFont="1" applyFill="1" applyBorder="1" applyAlignment="1">
      <alignment horizontal="center" vertical="center"/>
    </xf>
    <xf numFmtId="168" fontId="109" fillId="36" borderId="69" xfId="36" applyNumberFormat="1" applyFont="1" applyFill="1" applyBorder="1" applyAlignment="1">
      <alignment horizontal="center" vertical="center"/>
    </xf>
    <xf numFmtId="0" fontId="109" fillId="36" borderId="69" xfId="36" applyFont="1" applyFill="1" applyBorder="1" applyAlignment="1">
      <alignment horizontal="left" vertical="center"/>
    </xf>
    <xf numFmtId="0" fontId="109" fillId="36" borderId="69" xfId="36" applyFont="1" applyFill="1" applyBorder="1" applyAlignment="1">
      <alignment horizontal="center" vertical="center"/>
    </xf>
    <xf numFmtId="0" fontId="109" fillId="36" borderId="100" xfId="36" applyFont="1" applyFill="1" applyBorder="1" applyAlignment="1">
      <alignment horizontal="center" vertical="center"/>
    </xf>
    <xf numFmtId="0" fontId="49" fillId="0" borderId="0" xfId="35" applyFont="1" applyBorder="1" applyAlignment="1">
      <alignment horizontal="center" vertical="center"/>
    </xf>
    <xf numFmtId="0" fontId="8" fillId="0" borderId="34" xfId="36" applyFont="1" applyBorder="1" applyAlignment="1">
      <alignment horizontal="center" vertical="center" wrapText="1"/>
    </xf>
    <xf numFmtId="0" fontId="8" fillId="0" borderId="41" xfId="36" applyFont="1" applyBorder="1" applyAlignment="1">
      <alignment horizontal="center" vertical="center" wrapText="1"/>
    </xf>
    <xf numFmtId="0" fontId="0" fillId="0" borderId="37" xfId="0" applyBorder="1" applyAlignment="1">
      <alignment horizontal="center" vertical="center" wrapText="1"/>
    </xf>
    <xf numFmtId="0" fontId="0" fillId="0" borderId="87" xfId="0" applyBorder="1" applyAlignment="1">
      <alignment horizontal="center" vertical="center" wrapText="1"/>
    </xf>
    <xf numFmtId="0" fontId="0" fillId="0" borderId="0" xfId="0"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41" xfId="0" applyBorder="1" applyAlignment="1">
      <alignment horizontal="center" vertical="center" wrapText="1"/>
    </xf>
    <xf numFmtId="0" fontId="110" fillId="36" borderId="102" xfId="35" applyFont="1" applyFill="1" applyBorder="1"/>
    <xf numFmtId="0" fontId="110" fillId="36" borderId="37" xfId="35" applyFont="1" applyFill="1" applyBorder="1"/>
    <xf numFmtId="0" fontId="110" fillId="36" borderId="87" xfId="35" applyFont="1" applyFill="1" applyBorder="1"/>
    <xf numFmtId="0" fontId="107" fillId="36" borderId="14" xfId="36" applyFont="1" applyFill="1" applyBorder="1" applyAlignment="1">
      <alignment horizontal="center" vertical="center"/>
    </xf>
    <xf numFmtId="0" fontId="107" fillId="36" borderId="34" xfId="36" applyFont="1" applyFill="1" applyBorder="1" applyAlignment="1">
      <alignment horizontal="center" vertical="center"/>
    </xf>
    <xf numFmtId="168" fontId="107" fillId="36" borderId="34" xfId="36" applyNumberFormat="1" applyFont="1" applyFill="1" applyBorder="1" applyAlignment="1">
      <alignment horizontal="center" vertical="center"/>
    </xf>
    <xf numFmtId="0" fontId="107" fillId="36" borderId="34" xfId="36" applyFont="1" applyFill="1" applyBorder="1" applyAlignment="1">
      <alignment horizontal="left" vertical="center"/>
    </xf>
    <xf numFmtId="0" fontId="107" fillId="36" borderId="34" xfId="36" applyFont="1" applyFill="1" applyBorder="1" applyAlignment="1">
      <alignment horizontal="center" vertical="center"/>
    </xf>
    <xf numFmtId="0" fontId="107" fillId="36" borderId="41" xfId="36" applyFont="1" applyFill="1" applyBorder="1" applyAlignment="1">
      <alignment horizontal="center" vertical="center"/>
    </xf>
    <xf numFmtId="0" fontId="23" fillId="0" borderId="0" xfId="36" applyFont="1" applyAlignment="1">
      <alignment horizontal="center" wrapText="1"/>
    </xf>
    <xf numFmtId="0" fontId="23" fillId="0" borderId="37" xfId="36" applyFont="1" applyBorder="1" applyAlignment="1">
      <alignment horizontal="center" wrapText="1"/>
    </xf>
    <xf numFmtId="0" fontId="23" fillId="0" borderId="34" xfId="36" applyFont="1" applyBorder="1" applyAlignment="1">
      <alignment horizontal="center" wrapText="1"/>
    </xf>
    <xf numFmtId="0" fontId="30" fillId="37" borderId="29" xfId="36" applyFont="1" applyFill="1" applyBorder="1" applyAlignment="1">
      <alignment horizontal="center" vertical="center" wrapText="1"/>
    </xf>
    <xf numFmtId="0" fontId="37" fillId="0" borderId="37" xfId="36" applyFont="1" applyBorder="1" applyAlignment="1">
      <alignment horizontal="center" vertical="center" wrapText="1"/>
    </xf>
    <xf numFmtId="0" fontId="37" fillId="0" borderId="87" xfId="36" applyFont="1" applyBorder="1" applyAlignment="1">
      <alignment horizontal="center" vertical="center" wrapText="1"/>
    </xf>
    <xf numFmtId="0" fontId="37" fillId="0" borderId="0" xfId="36" applyFont="1" applyBorder="1" applyAlignment="1">
      <alignment horizontal="center" vertical="center" wrapText="1"/>
    </xf>
    <xf numFmtId="0" fontId="37" fillId="0" borderId="33" xfId="36" applyFont="1" applyBorder="1" applyAlignment="1">
      <alignment horizontal="center" vertical="center" wrapText="1"/>
    </xf>
    <xf numFmtId="0" fontId="37" fillId="0" borderId="34" xfId="36" applyFont="1" applyBorder="1" applyAlignment="1">
      <alignment horizontal="center" vertical="center" wrapText="1"/>
    </xf>
    <xf numFmtId="0" fontId="37" fillId="0" borderId="41" xfId="36" applyFont="1" applyBorder="1" applyAlignment="1">
      <alignment horizontal="center" vertical="center" wrapText="1"/>
    </xf>
  </cellXfs>
  <cellStyles count="96">
    <cellStyle name="Euro" xfId="1" xr:uid="{00000000-0005-0000-0000-000000000000}"/>
    <cellStyle name="Millares" xfId="2" builtinId="3"/>
    <cellStyle name="Millares [0] 2" xfId="91" xr:uid="{00000000-0005-0000-0000-000003000000}"/>
    <cellStyle name="Millares 10 2" xfId="3" xr:uid="{00000000-0005-0000-0000-000004000000}"/>
    <cellStyle name="Millares 10 3" xfId="4" xr:uid="{00000000-0005-0000-0000-000005000000}"/>
    <cellStyle name="Millares 10 4" xfId="5" xr:uid="{00000000-0005-0000-0000-000006000000}"/>
    <cellStyle name="Millares 10 5" xfId="6" xr:uid="{00000000-0005-0000-0000-000007000000}"/>
    <cellStyle name="Millares 10 6" xfId="7" xr:uid="{00000000-0005-0000-0000-000008000000}"/>
    <cellStyle name="Millares 10 7" xfId="8" xr:uid="{00000000-0005-0000-0000-000009000000}"/>
    <cellStyle name="Millares 11 2" xfId="9" xr:uid="{00000000-0005-0000-0000-00000A000000}"/>
    <cellStyle name="Millares 11 3" xfId="10" xr:uid="{00000000-0005-0000-0000-00000B000000}"/>
    <cellStyle name="Millares 11 4" xfId="11" xr:uid="{00000000-0005-0000-0000-00000C000000}"/>
    <cellStyle name="Millares 14 2" xfId="12" xr:uid="{00000000-0005-0000-0000-00000D000000}"/>
    <cellStyle name="Millares 14 3" xfId="13" xr:uid="{00000000-0005-0000-0000-00000E000000}"/>
    <cellStyle name="Millares 14 4" xfId="14" xr:uid="{00000000-0005-0000-0000-00000F000000}"/>
    <cellStyle name="Millares 14 5" xfId="15" xr:uid="{00000000-0005-0000-0000-000010000000}"/>
    <cellStyle name="Millares 14 6" xfId="16" xr:uid="{00000000-0005-0000-0000-000011000000}"/>
    <cellStyle name="Millares 14 7" xfId="17" xr:uid="{00000000-0005-0000-0000-000012000000}"/>
    <cellStyle name="Millares 2" xfId="18" xr:uid="{00000000-0005-0000-0000-000013000000}"/>
    <cellStyle name="Millares 2 2" xfId="87" xr:uid="{00000000-0005-0000-0000-000014000000}"/>
    <cellStyle name="Millares 3" xfId="19" xr:uid="{00000000-0005-0000-0000-000015000000}"/>
    <cellStyle name="Millares 4" xfId="20" xr:uid="{00000000-0005-0000-0000-000016000000}"/>
    <cellStyle name="Millares 5" xfId="89" xr:uid="{00000000-0005-0000-0000-000017000000}"/>
    <cellStyle name="Millares 6" xfId="94" xr:uid="{00000000-0005-0000-0000-000018000000}"/>
    <cellStyle name="Millares 6 10" xfId="21" xr:uid="{00000000-0005-0000-0000-000019000000}"/>
    <cellStyle name="Millares 6 11" xfId="22" xr:uid="{00000000-0005-0000-0000-00001A000000}"/>
    <cellStyle name="Millares 6 2" xfId="23" xr:uid="{00000000-0005-0000-0000-00001B000000}"/>
    <cellStyle name="Millares 6 3" xfId="24" xr:uid="{00000000-0005-0000-0000-00001C000000}"/>
    <cellStyle name="Millares 6 4" xfId="25" xr:uid="{00000000-0005-0000-0000-00001D000000}"/>
    <cellStyle name="Millares 6 5" xfId="26" xr:uid="{00000000-0005-0000-0000-00001E000000}"/>
    <cellStyle name="Millares 6 6" xfId="27" xr:uid="{00000000-0005-0000-0000-00001F000000}"/>
    <cellStyle name="Millares 6 7" xfId="28" xr:uid="{00000000-0005-0000-0000-000020000000}"/>
    <cellStyle name="Millares 6 8" xfId="29" xr:uid="{00000000-0005-0000-0000-000021000000}"/>
    <cellStyle name="Millares 6 9" xfId="30" xr:uid="{00000000-0005-0000-0000-000022000000}"/>
    <cellStyle name="Millares 7" xfId="95" xr:uid="{00000000-0005-0000-0000-000023000000}"/>
    <cellStyle name="Millares 7 2" xfId="31" xr:uid="{00000000-0005-0000-0000-000024000000}"/>
    <cellStyle name="Millares 7 3" xfId="32" xr:uid="{00000000-0005-0000-0000-000025000000}"/>
    <cellStyle name="Millares 7 4" xfId="33" xr:uid="{00000000-0005-0000-0000-000026000000}"/>
    <cellStyle name="Moneda 2" xfId="34" xr:uid="{00000000-0005-0000-0000-000028000000}"/>
    <cellStyle name="Moneda 3" xfId="90" xr:uid="{00000000-0005-0000-0000-000029000000}"/>
    <cellStyle name="Moneda 4" xfId="93" xr:uid="{00000000-0005-0000-0000-00002A000000}"/>
    <cellStyle name="Normal" xfId="0" builtinId="0"/>
    <cellStyle name="Normal 10" xfId="35" xr:uid="{00000000-0005-0000-0000-00002C000000}"/>
    <cellStyle name="Normal 2" xfId="36" xr:uid="{00000000-0005-0000-0000-00002D000000}"/>
    <cellStyle name="Normal 2 2" xfId="37" xr:uid="{00000000-0005-0000-0000-00002E000000}"/>
    <cellStyle name="Normal 2 3" xfId="38" xr:uid="{00000000-0005-0000-0000-00002F000000}"/>
    <cellStyle name="Normal 2_Kresidual" xfId="39" xr:uid="{00000000-0005-0000-0000-000030000000}"/>
    <cellStyle name="Normal 3" xfId="40" xr:uid="{00000000-0005-0000-0000-000031000000}"/>
    <cellStyle name="Normal 3 2" xfId="41" xr:uid="{00000000-0005-0000-0000-000032000000}"/>
    <cellStyle name="Normal 4" xfId="42" xr:uid="{00000000-0005-0000-0000-000033000000}"/>
    <cellStyle name="Normal 4 10" xfId="43" xr:uid="{00000000-0005-0000-0000-000034000000}"/>
    <cellStyle name="Normal 4 11" xfId="44" xr:uid="{00000000-0005-0000-0000-000035000000}"/>
    <cellStyle name="Normal 4 12" xfId="45" xr:uid="{00000000-0005-0000-0000-000036000000}"/>
    <cellStyle name="Normal 4 13" xfId="46" xr:uid="{00000000-0005-0000-0000-000037000000}"/>
    <cellStyle name="Normal 4 14" xfId="47" xr:uid="{00000000-0005-0000-0000-000038000000}"/>
    <cellStyle name="Normal 4 15" xfId="48" xr:uid="{00000000-0005-0000-0000-000039000000}"/>
    <cellStyle name="Normal 4 16" xfId="49" xr:uid="{00000000-0005-0000-0000-00003A000000}"/>
    <cellStyle name="Normal 4 17" xfId="50" xr:uid="{00000000-0005-0000-0000-00003B000000}"/>
    <cellStyle name="Normal 4 18" xfId="51" xr:uid="{00000000-0005-0000-0000-00003C000000}"/>
    <cellStyle name="Normal 4 19" xfId="52" xr:uid="{00000000-0005-0000-0000-00003D000000}"/>
    <cellStyle name="Normal 4 2" xfId="53" xr:uid="{00000000-0005-0000-0000-00003E000000}"/>
    <cellStyle name="Normal 4 20" xfId="54" xr:uid="{00000000-0005-0000-0000-00003F000000}"/>
    <cellStyle name="Normal 4 21" xfId="55" xr:uid="{00000000-0005-0000-0000-000040000000}"/>
    <cellStyle name="Normal 4 22" xfId="56" xr:uid="{00000000-0005-0000-0000-000041000000}"/>
    <cellStyle name="Normal 4 23" xfId="57" xr:uid="{00000000-0005-0000-0000-000042000000}"/>
    <cellStyle name="Normal 4 24" xfId="58" xr:uid="{00000000-0005-0000-0000-000043000000}"/>
    <cellStyle name="Normal 4 25" xfId="59" xr:uid="{00000000-0005-0000-0000-000044000000}"/>
    <cellStyle name="Normal 4 26" xfId="60" xr:uid="{00000000-0005-0000-0000-000045000000}"/>
    <cellStyle name="Normal 4 27" xfId="61" xr:uid="{00000000-0005-0000-0000-000046000000}"/>
    <cellStyle name="Normal 4 28" xfId="62" xr:uid="{00000000-0005-0000-0000-000047000000}"/>
    <cellStyle name="Normal 4 29" xfId="63" xr:uid="{00000000-0005-0000-0000-000048000000}"/>
    <cellStyle name="Normal 4 3" xfId="64" xr:uid="{00000000-0005-0000-0000-000049000000}"/>
    <cellStyle name="Normal 4 30" xfId="65" xr:uid="{00000000-0005-0000-0000-00004A000000}"/>
    <cellStyle name="Normal 4 31" xfId="66" xr:uid="{00000000-0005-0000-0000-00004B000000}"/>
    <cellStyle name="Normal 4 32" xfId="67" xr:uid="{00000000-0005-0000-0000-00004C000000}"/>
    <cellStyle name="Normal 4 33" xfId="68" xr:uid="{00000000-0005-0000-0000-00004D000000}"/>
    <cellStyle name="Normal 4 34" xfId="69" xr:uid="{00000000-0005-0000-0000-00004E000000}"/>
    <cellStyle name="Normal 4 35" xfId="70" xr:uid="{00000000-0005-0000-0000-00004F000000}"/>
    <cellStyle name="Normal 4 36" xfId="71" xr:uid="{00000000-0005-0000-0000-000050000000}"/>
    <cellStyle name="Normal 4 37" xfId="72" xr:uid="{00000000-0005-0000-0000-000051000000}"/>
    <cellStyle name="Normal 4 38" xfId="73" xr:uid="{00000000-0005-0000-0000-000052000000}"/>
    <cellStyle name="Normal 4 4" xfId="74" xr:uid="{00000000-0005-0000-0000-000053000000}"/>
    <cellStyle name="Normal 4 5" xfId="75" xr:uid="{00000000-0005-0000-0000-000054000000}"/>
    <cellStyle name="Normal 4 6" xfId="76" xr:uid="{00000000-0005-0000-0000-000055000000}"/>
    <cellStyle name="Normal 4 7" xfId="77" xr:uid="{00000000-0005-0000-0000-000056000000}"/>
    <cellStyle name="Normal 4 8" xfId="78" xr:uid="{00000000-0005-0000-0000-000057000000}"/>
    <cellStyle name="Normal 4 9" xfId="79" xr:uid="{00000000-0005-0000-0000-000058000000}"/>
    <cellStyle name="Normal_Kresidual" xfId="80" xr:uid="{00000000-0005-0000-0000-000059000000}"/>
    <cellStyle name="Notas 2" xfId="81" xr:uid="{00000000-0005-0000-0000-00005A000000}"/>
    <cellStyle name="Porcentaje" xfId="82" builtinId="5"/>
    <cellStyle name="Porcentaje 2" xfId="83" xr:uid="{00000000-0005-0000-0000-00005C000000}"/>
    <cellStyle name="Porcentaje 3" xfId="88" xr:uid="{00000000-0005-0000-0000-00005D000000}"/>
    <cellStyle name="Porcentaje 4" xfId="92" xr:uid="{00000000-0005-0000-0000-00005E000000}"/>
    <cellStyle name="Porcentual 2" xfId="84" xr:uid="{00000000-0005-0000-0000-00005F000000}"/>
    <cellStyle name="Porcentual 3" xfId="85" xr:uid="{00000000-0005-0000-0000-000060000000}"/>
    <cellStyle name="Porcentual 3 2" xfId="86" xr:uid="{00000000-0005-0000-0000-000061000000}"/>
  </cellStyles>
  <dxfs count="866">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ill>
        <patternFill>
          <bgColor rgb="FF00FFFF"/>
        </patternFill>
      </fill>
    </dxf>
    <dxf>
      <fill>
        <patternFill>
          <bgColor rgb="FFFF99CC"/>
        </patternFill>
      </fill>
    </dxf>
    <dxf>
      <fill>
        <patternFill>
          <bgColor rgb="FFC8F0C8"/>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CD"/>
        </patternFill>
      </fill>
      <border>
        <top style="dotted">
          <color indexed="64"/>
        </top>
        <bottom style="thin">
          <color indexed="64"/>
        </bottom>
      </border>
    </dxf>
    <dxf>
      <font>
        <b/>
        <i val="0"/>
        <color auto="1"/>
      </font>
      <fill>
        <patternFill>
          <bgColor rgb="FFB4C88C"/>
        </patternFill>
      </fill>
    </dxf>
    <dxf>
      <font>
        <b/>
        <i val="0"/>
        <color rgb="FF0000FF"/>
      </font>
    </dxf>
    <dxf>
      <font>
        <b/>
        <i val="0"/>
        <color rgb="FFFF0000"/>
      </font>
    </dxf>
    <dxf>
      <font>
        <b/>
        <i val="0"/>
        <color rgb="FF0000FF"/>
      </font>
      <fill>
        <patternFill>
          <bgColor rgb="FFFFFF99"/>
        </patternFill>
      </fill>
    </dxf>
    <dxf>
      <font>
        <b val="0"/>
        <i val="0"/>
        <strike val="0"/>
        <color theme="1"/>
      </font>
      <fill>
        <patternFill>
          <bgColor rgb="FFE1EBCD"/>
        </patternFill>
      </fill>
      <border>
        <top style="dotted">
          <color indexed="64"/>
        </top>
        <bottom style="thin">
          <color indexed="64"/>
        </bottom>
      </border>
    </dxf>
    <dxf>
      <font>
        <b/>
        <i val="0"/>
        <color auto="1"/>
      </font>
      <fill>
        <patternFill>
          <bgColor rgb="FFB4C88C"/>
        </patternFill>
      </fill>
    </dxf>
    <dxf>
      <font>
        <b/>
        <i val="0"/>
        <color rgb="FF0000FF"/>
      </font>
    </dxf>
    <dxf>
      <font>
        <b/>
        <i val="0"/>
        <color rgb="FFFF0000"/>
      </font>
    </dxf>
    <dxf>
      <font>
        <b/>
        <i val="0"/>
        <color rgb="FF0000FF"/>
      </font>
      <fill>
        <patternFill>
          <bgColor rgb="FFFFFF99"/>
        </patternFill>
      </fill>
    </dxf>
    <dxf>
      <font>
        <b/>
        <i val="0"/>
        <color rgb="FF0000FF"/>
      </font>
      <fill>
        <patternFill>
          <bgColor rgb="FFFFFF99"/>
        </patternFill>
      </fill>
    </dxf>
    <dxf>
      <fill>
        <patternFill>
          <bgColor rgb="FFB4C88C"/>
        </patternFill>
      </fill>
    </dxf>
    <dxf>
      <fill>
        <patternFill>
          <bgColor rgb="FF00FF99"/>
        </patternFill>
      </fill>
    </dxf>
    <dxf>
      <fill>
        <patternFill>
          <bgColor rgb="FF000000"/>
        </patternFill>
      </fill>
    </dxf>
  </dxfs>
  <tableStyles count="0" defaultTableStyle="TableStyleMedium9" defaultPivotStyle="PivotStyleLight16"/>
  <colors>
    <mruColors>
      <color rgb="FF74913B"/>
      <color rgb="FF698335"/>
      <color rgb="FF506428"/>
      <color rgb="FFE1EBCD"/>
      <color rgb="FF91AE56"/>
      <color rgb="FFB4C88C"/>
      <color rgb="FFFFE6FF"/>
      <color rgb="FFE6FFFF"/>
      <color rgb="FF0000FF"/>
      <color rgb="FFF5F0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256766</xdr:colOff>
      <xdr:row>15</xdr:row>
      <xdr:rowOff>11811</xdr:rowOff>
    </xdr:from>
    <xdr:to>
      <xdr:col>6</xdr:col>
      <xdr:colOff>904766</xdr:colOff>
      <xdr:row>16</xdr:row>
      <xdr:rowOff>274758</xdr:rowOff>
    </xdr:to>
    <xdr:sp macro="[0]!VERIFICARA" textlink="">
      <xdr:nvSpPr>
        <xdr:cNvPr id="7" name="UNO" hidden="1">
          <a:extLst>
            <a:ext uri="{FF2B5EF4-FFF2-40B4-BE49-F238E27FC236}">
              <a16:creationId xmlns:a16="http://schemas.microsoft.com/office/drawing/2014/main" id="{00000000-0008-0000-0100-000007000000}"/>
            </a:ext>
          </a:extLst>
        </xdr:cNvPr>
        <xdr:cNvSpPr/>
      </xdr:nvSpPr>
      <xdr:spPr bwMode="auto">
        <a:xfrm>
          <a:off x="6772271" y="2808513"/>
          <a:ext cx="648000" cy="648000"/>
        </a:xfrm>
        <a:prstGeom prst="ellipse">
          <a:avLst/>
        </a:prstGeom>
        <a:solidFill>
          <a:srgbClr val="506428"/>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bg1"/>
              </a:solidFill>
              <a:effectLst/>
              <a:uLnTx/>
              <a:uFillTx/>
            </a:rPr>
            <a:t>VERIFICAR NOMBRES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251758</xdr:colOff>
      <xdr:row>15</xdr:row>
      <xdr:rowOff>66676</xdr:rowOff>
    </xdr:from>
    <xdr:to>
      <xdr:col>8</xdr:col>
      <xdr:colOff>827758</xdr:colOff>
      <xdr:row>16</xdr:row>
      <xdr:rowOff>261676</xdr:rowOff>
    </xdr:to>
    <xdr:sp macro="[0]!OCULTARAI" textlink="">
      <xdr:nvSpPr>
        <xdr:cNvPr id="3" name="DOS" hidden="1">
          <a:extLst>
            <a:ext uri="{FF2B5EF4-FFF2-40B4-BE49-F238E27FC236}">
              <a16:creationId xmlns:a16="http://schemas.microsoft.com/office/drawing/2014/main" id="{00000000-0008-0000-0200-000003000000}"/>
            </a:ext>
          </a:extLst>
        </xdr:cNvPr>
        <xdr:cNvSpPr>
          <a:spLocks/>
        </xdr:cNvSpPr>
      </xdr:nvSpPr>
      <xdr:spPr bwMode="auto">
        <a:xfrm>
          <a:off x="9452908" y="3067051"/>
          <a:ext cx="576000" cy="576000"/>
        </a:xfrm>
        <a:prstGeom prst="ellipse">
          <a:avLst/>
        </a:prstGeom>
        <a:solidFill>
          <a:srgbClr val="B4C88C"/>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700" b="1"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0]!BORRAR_PROPONENTES" textlink="">
      <xdr:nvSpPr>
        <xdr:cNvPr id="2" name="Rectángulo 1">
          <a:extLst>
            <a:ext uri="{FF2B5EF4-FFF2-40B4-BE49-F238E27FC236}">
              <a16:creationId xmlns:a16="http://schemas.microsoft.com/office/drawing/2014/main" id="{00000000-0008-0000-0300-000002000000}"/>
            </a:ext>
          </a:extLst>
        </xdr:cNvPr>
        <xdr:cNvSpPr/>
      </xdr:nvSpPr>
      <xdr:spPr bwMode="auto">
        <a:xfrm>
          <a:off x="0" y="0"/>
          <a:ext cx="216478" cy="245341"/>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00000000-0008-0000-0300-000003000000}"/>
            </a:ext>
          </a:extLst>
        </xdr:cNvPr>
        <xdr:cNvSpPr/>
      </xdr:nvSpPr>
      <xdr:spPr bwMode="auto">
        <a:xfrm>
          <a:off x="1676797" y="4732734"/>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xdr:row>
      <xdr:rowOff>19843</xdr:rowOff>
    </xdr:from>
    <xdr:to>
      <xdr:col>3</xdr:col>
      <xdr:colOff>1629922</xdr:colOff>
      <xdr:row>48</xdr:row>
      <xdr:rowOff>293443</xdr:rowOff>
    </xdr:to>
    <xdr:sp macro="[0]!COMBINAR" textlink="">
      <xdr:nvSpPr>
        <xdr:cNvPr id="83" name="Rectángulo 82">
          <a:extLst>
            <a:ext uri="{FF2B5EF4-FFF2-40B4-BE49-F238E27FC236}">
              <a16:creationId xmlns:a16="http://schemas.microsoft.com/office/drawing/2014/main" id="{00000000-0008-0000-0300-000053000000}"/>
            </a:ext>
          </a:extLst>
        </xdr:cNvPr>
        <xdr:cNvSpPr/>
      </xdr:nvSpPr>
      <xdr:spPr bwMode="auto">
        <a:xfrm>
          <a:off x="1724422" y="509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78</xdr:row>
      <xdr:rowOff>19843</xdr:rowOff>
    </xdr:from>
    <xdr:to>
      <xdr:col>3</xdr:col>
      <xdr:colOff>1629922</xdr:colOff>
      <xdr:row>78</xdr:row>
      <xdr:rowOff>293443</xdr:rowOff>
    </xdr:to>
    <xdr:sp macro="[0]!COMBINAR" textlink="">
      <xdr:nvSpPr>
        <xdr:cNvPr id="84" name="Rectángulo 83">
          <a:extLst>
            <a:ext uri="{FF2B5EF4-FFF2-40B4-BE49-F238E27FC236}">
              <a16:creationId xmlns:a16="http://schemas.microsoft.com/office/drawing/2014/main" id="{00000000-0008-0000-0300-000054000000}"/>
            </a:ext>
          </a:extLst>
        </xdr:cNvPr>
        <xdr:cNvSpPr/>
      </xdr:nvSpPr>
      <xdr:spPr bwMode="auto">
        <a:xfrm>
          <a:off x="1724422" y="1386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106</xdr:row>
      <xdr:rowOff>19843</xdr:rowOff>
    </xdr:from>
    <xdr:to>
      <xdr:col>3</xdr:col>
      <xdr:colOff>1629922</xdr:colOff>
      <xdr:row>106</xdr:row>
      <xdr:rowOff>293443</xdr:rowOff>
    </xdr:to>
    <xdr:sp macro="[0]!COMBINAR" textlink="">
      <xdr:nvSpPr>
        <xdr:cNvPr id="85" name="Rectángulo 84">
          <a:extLst>
            <a:ext uri="{FF2B5EF4-FFF2-40B4-BE49-F238E27FC236}">
              <a16:creationId xmlns:a16="http://schemas.microsoft.com/office/drawing/2014/main" id="{00000000-0008-0000-0300-000055000000}"/>
            </a:ext>
          </a:extLst>
        </xdr:cNvPr>
        <xdr:cNvSpPr/>
      </xdr:nvSpPr>
      <xdr:spPr bwMode="auto">
        <a:xfrm>
          <a:off x="1724422" y="22625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xdr:row>
      <xdr:rowOff>19843</xdr:rowOff>
    </xdr:from>
    <xdr:to>
      <xdr:col>3</xdr:col>
      <xdr:colOff>1629922</xdr:colOff>
      <xdr:row>136</xdr:row>
      <xdr:rowOff>293443</xdr:rowOff>
    </xdr:to>
    <xdr:sp macro="[0]!COMBINAR" textlink="">
      <xdr:nvSpPr>
        <xdr:cNvPr id="86" name="Rectángulo 85">
          <a:extLst>
            <a:ext uri="{FF2B5EF4-FFF2-40B4-BE49-F238E27FC236}">
              <a16:creationId xmlns:a16="http://schemas.microsoft.com/office/drawing/2014/main" id="{00000000-0008-0000-0300-000056000000}"/>
            </a:ext>
          </a:extLst>
        </xdr:cNvPr>
        <xdr:cNvSpPr/>
      </xdr:nvSpPr>
      <xdr:spPr bwMode="auto">
        <a:xfrm>
          <a:off x="1724422" y="3138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166</xdr:row>
      <xdr:rowOff>19843</xdr:rowOff>
    </xdr:from>
    <xdr:to>
      <xdr:col>3</xdr:col>
      <xdr:colOff>1629922</xdr:colOff>
      <xdr:row>166</xdr:row>
      <xdr:rowOff>293443</xdr:rowOff>
    </xdr:to>
    <xdr:sp macro="[0]!COMBINAR" textlink="">
      <xdr:nvSpPr>
        <xdr:cNvPr id="87" name="Rectángulo 86">
          <a:extLst>
            <a:ext uri="{FF2B5EF4-FFF2-40B4-BE49-F238E27FC236}">
              <a16:creationId xmlns:a16="http://schemas.microsoft.com/office/drawing/2014/main" id="{00000000-0008-0000-0300-000057000000}"/>
            </a:ext>
          </a:extLst>
        </xdr:cNvPr>
        <xdr:cNvSpPr/>
      </xdr:nvSpPr>
      <xdr:spPr bwMode="auto">
        <a:xfrm>
          <a:off x="1724422" y="40151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xdr:row>
      <xdr:rowOff>19843</xdr:rowOff>
    </xdr:from>
    <xdr:to>
      <xdr:col>3</xdr:col>
      <xdr:colOff>1629922</xdr:colOff>
      <xdr:row>196</xdr:row>
      <xdr:rowOff>293443</xdr:rowOff>
    </xdr:to>
    <xdr:sp macro="[0]!COMBINAR" textlink="">
      <xdr:nvSpPr>
        <xdr:cNvPr id="88" name="Rectángulo 87">
          <a:extLst>
            <a:ext uri="{FF2B5EF4-FFF2-40B4-BE49-F238E27FC236}">
              <a16:creationId xmlns:a16="http://schemas.microsoft.com/office/drawing/2014/main" id="{00000000-0008-0000-0300-000058000000}"/>
            </a:ext>
          </a:extLst>
        </xdr:cNvPr>
        <xdr:cNvSpPr/>
      </xdr:nvSpPr>
      <xdr:spPr bwMode="auto">
        <a:xfrm>
          <a:off x="1724422" y="48914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xdr:row>
      <xdr:rowOff>19843</xdr:rowOff>
    </xdr:from>
    <xdr:to>
      <xdr:col>3</xdr:col>
      <xdr:colOff>1629922</xdr:colOff>
      <xdr:row>226</xdr:row>
      <xdr:rowOff>293443</xdr:rowOff>
    </xdr:to>
    <xdr:sp macro="[0]!COMBINAR" textlink="">
      <xdr:nvSpPr>
        <xdr:cNvPr id="89" name="Rectángulo 88">
          <a:extLst>
            <a:ext uri="{FF2B5EF4-FFF2-40B4-BE49-F238E27FC236}">
              <a16:creationId xmlns:a16="http://schemas.microsoft.com/office/drawing/2014/main" id="{00000000-0008-0000-0300-000059000000}"/>
            </a:ext>
          </a:extLst>
        </xdr:cNvPr>
        <xdr:cNvSpPr/>
      </xdr:nvSpPr>
      <xdr:spPr bwMode="auto">
        <a:xfrm>
          <a:off x="1724422" y="57677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256</xdr:row>
      <xdr:rowOff>19843</xdr:rowOff>
    </xdr:from>
    <xdr:to>
      <xdr:col>3</xdr:col>
      <xdr:colOff>1629922</xdr:colOff>
      <xdr:row>256</xdr:row>
      <xdr:rowOff>293443</xdr:rowOff>
    </xdr:to>
    <xdr:sp macro="[0]!COMBINAR" textlink="">
      <xdr:nvSpPr>
        <xdr:cNvPr id="90" name="Rectángulo 89">
          <a:extLst>
            <a:ext uri="{FF2B5EF4-FFF2-40B4-BE49-F238E27FC236}">
              <a16:creationId xmlns:a16="http://schemas.microsoft.com/office/drawing/2014/main" id="{00000000-0008-0000-0300-00005A000000}"/>
            </a:ext>
          </a:extLst>
        </xdr:cNvPr>
        <xdr:cNvSpPr/>
      </xdr:nvSpPr>
      <xdr:spPr bwMode="auto">
        <a:xfrm>
          <a:off x="1724422" y="6644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286</xdr:row>
      <xdr:rowOff>19843</xdr:rowOff>
    </xdr:from>
    <xdr:to>
      <xdr:col>3</xdr:col>
      <xdr:colOff>1629922</xdr:colOff>
      <xdr:row>286</xdr:row>
      <xdr:rowOff>293443</xdr:rowOff>
    </xdr:to>
    <xdr:sp macro="[0]!COMBINAR" textlink="">
      <xdr:nvSpPr>
        <xdr:cNvPr id="91" name="Rectángulo 90">
          <a:extLst>
            <a:ext uri="{FF2B5EF4-FFF2-40B4-BE49-F238E27FC236}">
              <a16:creationId xmlns:a16="http://schemas.microsoft.com/office/drawing/2014/main" id="{00000000-0008-0000-0300-00005B000000}"/>
            </a:ext>
          </a:extLst>
        </xdr:cNvPr>
        <xdr:cNvSpPr/>
      </xdr:nvSpPr>
      <xdr:spPr bwMode="auto">
        <a:xfrm>
          <a:off x="1724422" y="75203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316</xdr:row>
      <xdr:rowOff>19843</xdr:rowOff>
    </xdr:from>
    <xdr:to>
      <xdr:col>3</xdr:col>
      <xdr:colOff>1629922</xdr:colOff>
      <xdr:row>316</xdr:row>
      <xdr:rowOff>293443</xdr:rowOff>
    </xdr:to>
    <xdr:sp macro="[0]!COMBINAR" textlink="">
      <xdr:nvSpPr>
        <xdr:cNvPr id="92" name="Rectángulo 91">
          <a:extLst>
            <a:ext uri="{FF2B5EF4-FFF2-40B4-BE49-F238E27FC236}">
              <a16:creationId xmlns:a16="http://schemas.microsoft.com/office/drawing/2014/main" id="{00000000-0008-0000-0300-00005C000000}"/>
            </a:ext>
          </a:extLst>
        </xdr:cNvPr>
        <xdr:cNvSpPr/>
      </xdr:nvSpPr>
      <xdr:spPr bwMode="auto">
        <a:xfrm>
          <a:off x="1724422" y="83966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346</xdr:row>
      <xdr:rowOff>19843</xdr:rowOff>
    </xdr:from>
    <xdr:to>
      <xdr:col>3</xdr:col>
      <xdr:colOff>1629922</xdr:colOff>
      <xdr:row>346</xdr:row>
      <xdr:rowOff>293443</xdr:rowOff>
    </xdr:to>
    <xdr:sp macro="[0]!COMBINAR" textlink="">
      <xdr:nvSpPr>
        <xdr:cNvPr id="93" name="Rectángulo 92">
          <a:extLst>
            <a:ext uri="{FF2B5EF4-FFF2-40B4-BE49-F238E27FC236}">
              <a16:creationId xmlns:a16="http://schemas.microsoft.com/office/drawing/2014/main" id="{00000000-0008-0000-0300-00005D000000}"/>
            </a:ext>
          </a:extLst>
        </xdr:cNvPr>
        <xdr:cNvSpPr/>
      </xdr:nvSpPr>
      <xdr:spPr bwMode="auto">
        <a:xfrm>
          <a:off x="1724422" y="92729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XFD46"/>
  <sheetViews>
    <sheetView showGridLines="0" topLeftCell="A9" zoomScale="80" zoomScaleNormal="80" zoomScaleSheetLayoutView="80" workbookViewId="0">
      <selection activeCell="B4" sqref="B4:L4"/>
    </sheetView>
  </sheetViews>
  <sheetFormatPr baseColWidth="10" defaultColWidth="0" defaultRowHeight="15" zeroHeight="1"/>
  <cols>
    <col min="1" max="1" width="1.85546875" customWidth="1"/>
    <col min="2" max="2" width="8" customWidth="1"/>
    <col min="3" max="3" width="3.7109375" customWidth="1"/>
    <col min="4" max="8" width="6.7109375" customWidth="1"/>
    <col min="9" max="9" width="26.85546875" customWidth="1"/>
    <col min="10" max="12" width="16.7109375" customWidth="1"/>
    <col min="13" max="13" width="30.5703125" customWidth="1"/>
    <col min="14" max="14" width="22.140625" customWidth="1"/>
    <col min="15" max="15" width="11.42578125" customWidth="1"/>
    <col min="16" max="17" width="0" hidden="1" customWidth="1"/>
    <col min="22" max="16383" width="11.42578125" hidden="1"/>
    <col min="16384" max="16384" width="9.42578125" customWidth="1"/>
  </cols>
  <sheetData>
    <row r="1" spans="2:12" s="1" customFormat="1" ht="26.25" customHeight="1">
      <c r="B1" s="429" t="s">
        <v>559</v>
      </c>
      <c r="C1" s="429"/>
      <c r="D1" s="429"/>
      <c r="E1" s="429"/>
      <c r="F1" s="429"/>
      <c r="G1" s="429"/>
      <c r="H1" s="429"/>
      <c r="I1" s="429"/>
      <c r="J1" s="429"/>
      <c r="K1" s="429"/>
      <c r="L1" s="429"/>
    </row>
    <row r="2" spans="2:12" s="1" customFormat="1" ht="39.75" customHeight="1">
      <c r="B2" s="429"/>
      <c r="C2" s="429"/>
      <c r="D2" s="429"/>
      <c r="E2" s="429"/>
      <c r="F2" s="429"/>
      <c r="G2" s="429"/>
      <c r="H2" s="429"/>
      <c r="I2" s="429"/>
      <c r="J2" s="429"/>
      <c r="K2" s="429"/>
      <c r="L2" s="429"/>
    </row>
    <row r="3" spans="2:12" s="1" customFormat="1" ht="18" customHeight="1">
      <c r="B3" s="370"/>
      <c r="C3" s="370"/>
      <c r="D3" s="370"/>
      <c r="E3" s="370"/>
      <c r="F3" s="370"/>
      <c r="G3" s="370"/>
      <c r="H3" s="370"/>
      <c r="I3" s="370"/>
      <c r="J3" s="370"/>
      <c r="K3" s="370"/>
      <c r="L3" s="370"/>
    </row>
    <row r="4" spans="2:12" s="3" customFormat="1" ht="18" customHeight="1">
      <c r="B4" s="430"/>
      <c r="C4" s="430"/>
      <c r="D4" s="430"/>
      <c r="E4" s="430"/>
      <c r="F4" s="430"/>
      <c r="G4" s="430"/>
      <c r="H4" s="430"/>
      <c r="I4" s="430"/>
      <c r="J4" s="430"/>
      <c r="K4" s="430"/>
      <c r="L4" s="430"/>
    </row>
    <row r="5" spans="2:12" s="1" customFormat="1" ht="10.5" customHeight="1">
      <c r="B5" s="2"/>
      <c r="C5" s="2"/>
      <c r="D5" s="2"/>
      <c r="E5" s="2"/>
      <c r="F5" s="2"/>
      <c r="G5" s="2"/>
      <c r="H5" s="2"/>
      <c r="I5" s="2"/>
      <c r="J5" s="2"/>
      <c r="K5" s="2"/>
      <c r="L5" s="2"/>
    </row>
    <row r="6" spans="2:12" s="1" customFormat="1" ht="14.25" customHeight="1">
      <c r="B6" s="370" t="s">
        <v>169</v>
      </c>
      <c r="C6" s="370"/>
      <c r="D6" s="370"/>
      <c r="E6" s="370"/>
      <c r="F6" s="370"/>
      <c r="G6" s="370"/>
      <c r="H6" s="370"/>
      <c r="I6" s="370"/>
      <c r="J6" s="370"/>
      <c r="K6" s="370"/>
      <c r="L6" s="370"/>
    </row>
    <row r="7" spans="2:12" s="1" customFormat="1" ht="11.25" customHeight="1">
      <c r="B7" s="370" t="s">
        <v>560</v>
      </c>
      <c r="C7" s="370"/>
      <c r="D7" s="370"/>
      <c r="E7" s="370"/>
      <c r="F7" s="370"/>
      <c r="G7" s="370"/>
      <c r="H7" s="370"/>
      <c r="I7" s="370"/>
      <c r="J7" s="370"/>
      <c r="K7" s="370"/>
      <c r="L7" s="370"/>
    </row>
    <row r="8" spans="2:12" s="1" customFormat="1" ht="12.75" customHeight="1">
      <c r="B8" s="2"/>
      <c r="C8" s="2"/>
      <c r="D8" s="2"/>
      <c r="E8" s="2"/>
      <c r="F8" s="2"/>
      <c r="G8" s="2"/>
      <c r="H8" s="2"/>
      <c r="I8" s="2"/>
      <c r="J8" s="2"/>
      <c r="K8" s="2"/>
      <c r="L8" s="2"/>
    </row>
    <row r="9" spans="2:12" s="1" customFormat="1" ht="99.75" customHeight="1" thickBot="1">
      <c r="B9" s="370" t="s">
        <v>561</v>
      </c>
      <c r="C9" s="370"/>
      <c r="D9" s="370"/>
      <c r="E9" s="370"/>
      <c r="F9" s="370"/>
      <c r="G9" s="370"/>
      <c r="H9" s="370"/>
      <c r="I9" s="370"/>
      <c r="J9" s="370"/>
      <c r="K9" s="370"/>
      <c r="L9" s="370"/>
    </row>
    <row r="10" spans="2:12" s="1" customFormat="1" ht="13.5" hidden="1" thickBot="1">
      <c r="B10" s="2"/>
      <c r="C10" s="2"/>
      <c r="D10" s="2"/>
      <c r="E10" s="2"/>
      <c r="F10" s="2"/>
      <c r="G10" s="2"/>
      <c r="H10" s="2"/>
      <c r="I10" s="2"/>
      <c r="J10" s="2"/>
      <c r="K10" s="2"/>
      <c r="L10" s="2"/>
    </row>
    <row r="11" spans="2:12" s="1" customFormat="1" ht="21" hidden="1" thickBot="1">
      <c r="B11" s="431" t="s">
        <v>92</v>
      </c>
      <c r="C11" s="431"/>
      <c r="D11" s="431"/>
      <c r="E11" s="431"/>
      <c r="F11" s="431"/>
      <c r="G11" s="431"/>
      <c r="H11" s="431"/>
      <c r="I11" s="431"/>
      <c r="J11" s="431"/>
      <c r="K11" s="431"/>
      <c r="L11" s="431"/>
    </row>
    <row r="12" spans="2:12" ht="15.75" hidden="1" customHeight="1" thickBot="1"/>
    <row r="13" spans="2:12" s="20" customFormat="1" ht="36.75" customHeight="1">
      <c r="B13" s="409" t="s">
        <v>66</v>
      </c>
      <c r="C13" s="432" t="s">
        <v>67</v>
      </c>
      <c r="D13" s="433"/>
      <c r="E13" s="433"/>
      <c r="F13" s="433"/>
      <c r="G13" s="433"/>
      <c r="H13" s="434"/>
      <c r="I13" s="415" t="s">
        <v>40</v>
      </c>
      <c r="J13" s="415"/>
      <c r="K13" s="409" t="s">
        <v>620</v>
      </c>
      <c r="L13" s="200"/>
    </row>
    <row r="14" spans="2:12" s="20" customFormat="1" ht="40.5" customHeight="1" thickBot="1">
      <c r="B14" s="410"/>
      <c r="C14" s="435"/>
      <c r="D14" s="436"/>
      <c r="E14" s="436"/>
      <c r="F14" s="436"/>
      <c r="G14" s="436"/>
      <c r="H14" s="437"/>
      <c r="I14" s="294" t="s">
        <v>75</v>
      </c>
      <c r="J14" s="294" t="s">
        <v>76</v>
      </c>
      <c r="K14" s="410"/>
      <c r="L14" s="200"/>
    </row>
    <row r="15" spans="2:12" s="4" customFormat="1" ht="2.25" customHeight="1">
      <c r="B15" s="15"/>
      <c r="C15" s="13"/>
      <c r="D15" s="13"/>
      <c r="E15" s="13"/>
      <c r="F15" s="13"/>
      <c r="G15" s="13"/>
      <c r="H15" s="13"/>
      <c r="I15" s="292"/>
      <c r="J15" s="293"/>
      <c r="K15" s="201"/>
      <c r="L15" s="201"/>
    </row>
    <row r="16" spans="2:12" s="20" customFormat="1" ht="120" customHeight="1" thickBot="1">
      <c r="B16" s="289">
        <v>1</v>
      </c>
      <c r="C16" s="416" t="s">
        <v>558</v>
      </c>
      <c r="D16" s="417"/>
      <c r="E16" s="417"/>
      <c r="F16" s="417"/>
      <c r="G16" s="417"/>
      <c r="H16" s="418"/>
      <c r="I16" s="291">
        <v>258884777</v>
      </c>
      <c r="J16" s="290">
        <f>I16/1750905</f>
        <v>147.85769473500847</v>
      </c>
      <c r="K16" s="290">
        <f>POSMMLV*60%</f>
        <v>88.714616841005082</v>
      </c>
      <c r="L16" s="215"/>
    </row>
    <row r="17" spans="1:12" s="1" customFormat="1" ht="15.75" customHeight="1">
      <c r="B17" s="199"/>
      <c r="C17" s="407"/>
      <c r="D17" s="407"/>
      <c r="E17" s="407"/>
      <c r="F17" s="427"/>
      <c r="G17" s="427"/>
      <c r="H17" s="427"/>
      <c r="I17" s="427"/>
      <c r="J17" s="286">
        <v>1750905</v>
      </c>
      <c r="K17"/>
      <c r="L17"/>
    </row>
    <row r="18" spans="1:12" s="1" customFormat="1" ht="33.75" customHeight="1">
      <c r="B18"/>
      <c r="C18"/>
      <c r="D18"/>
      <c r="E18"/>
      <c r="F18"/>
      <c r="G18"/>
      <c r="H18"/>
      <c r="I18"/>
      <c r="J18"/>
      <c r="K18"/>
      <c r="L18"/>
    </row>
    <row r="19" spans="1:12" s="193" customFormat="1" ht="27.75" customHeight="1" thickBot="1">
      <c r="B19" s="408" t="s">
        <v>41</v>
      </c>
      <c r="C19" s="408"/>
      <c r="D19" s="408"/>
      <c r="E19" s="408"/>
      <c r="F19" s="408"/>
      <c r="G19" s="408"/>
      <c r="H19" s="408"/>
      <c r="I19" s="408"/>
      <c r="J19" s="408"/>
      <c r="K19" s="408"/>
      <c r="L19" s="408"/>
    </row>
    <row r="20" spans="1:12" s="1" customFormat="1" ht="15.6" customHeight="1" thickTop="1" thickBot="1">
      <c r="B20" s="424" t="s">
        <v>50</v>
      </c>
      <c r="C20" s="425"/>
      <c r="D20" s="425"/>
      <c r="E20" s="425"/>
      <c r="F20" s="425"/>
      <c r="G20" s="425"/>
      <c r="H20" s="425"/>
      <c r="I20" s="425"/>
      <c r="J20" s="425"/>
      <c r="K20" s="426"/>
      <c r="L20" s="307"/>
    </row>
    <row r="21" spans="1:12" s="1" customFormat="1" ht="15.6" customHeight="1" thickTop="1" thickBot="1">
      <c r="B21" s="424" t="s">
        <v>39</v>
      </c>
      <c r="C21" s="425"/>
      <c r="D21" s="425"/>
      <c r="E21" s="425"/>
      <c r="F21" s="425"/>
      <c r="G21" s="425"/>
      <c r="H21" s="425"/>
      <c r="I21" s="425"/>
      <c r="J21" s="425"/>
      <c r="K21" s="426"/>
      <c r="L21" s="308"/>
    </row>
    <row r="22" spans="1:12" s="1" customFormat="1" ht="15.6" customHeight="1" thickTop="1" thickBot="1">
      <c r="B22" s="428"/>
      <c r="C22" s="428"/>
      <c r="D22" s="428"/>
      <c r="E22" s="428"/>
      <c r="F22" s="428"/>
      <c r="G22" s="428"/>
      <c r="H22" s="428"/>
      <c r="I22" s="428"/>
      <c r="J22" s="428"/>
      <c r="K22" s="428"/>
      <c r="L22" s="14"/>
    </row>
    <row r="23" spans="1:12" s="1" customFormat="1" ht="17.25" customHeight="1" thickBot="1">
      <c r="B23" s="386">
        <v>1</v>
      </c>
      <c r="C23" s="387"/>
      <c r="D23" s="387"/>
      <c r="E23" s="387"/>
      <c r="F23" s="387"/>
      <c r="G23" s="388"/>
      <c r="H23" s="404" t="s">
        <v>273</v>
      </c>
      <c r="I23" s="405"/>
      <c r="J23" s="405"/>
      <c r="K23" s="405"/>
      <c r="L23" s="295"/>
    </row>
    <row r="24" spans="1:12" ht="15.75" customHeight="1" thickBot="1"/>
    <row r="25" spans="1:12" s="1" customFormat="1" ht="42.75" customHeight="1" thickBot="1">
      <c r="B25" s="419" t="s">
        <v>26</v>
      </c>
      <c r="C25" s="420"/>
      <c r="D25" s="420"/>
      <c r="E25" s="420"/>
      <c r="F25" s="420"/>
      <c r="G25" s="412"/>
      <c r="H25" s="411" t="s">
        <v>45</v>
      </c>
      <c r="I25" s="412"/>
      <c r="J25" s="296" t="s">
        <v>207</v>
      </c>
      <c r="K25" s="297" t="s">
        <v>87</v>
      </c>
      <c r="L25" s="298" t="s">
        <v>51</v>
      </c>
    </row>
    <row r="26" spans="1:12" s="1" customFormat="1" ht="139.5" customHeight="1" thickBot="1">
      <c r="B26" s="421">
        <v>1</v>
      </c>
      <c r="C26" s="422"/>
      <c r="D26" s="422"/>
      <c r="E26" s="422"/>
      <c r="F26" s="422"/>
      <c r="G26" s="423"/>
      <c r="H26" s="413" t="str">
        <f>C16</f>
        <v>REALIZAR ESTUDIOS TÉCNICOS DE LOS ESCENARIOS DEPORTIVOS Y RECREATIVOS DE SANTIAGO DE CALI PRIORIZADOS PARA PRESUPUESTO 2026 (ESTUDIOS TÉCNICOS Y/O DE SUELOS Y/O DIAGNÓSTICOS) ESTUDIOS TÉCNICOS DE LOS ESCENARIOS DEPORTIVOS Y RECREATIVOS</v>
      </c>
      <c r="I26" s="414"/>
      <c r="J26" s="300">
        <v>67.5</v>
      </c>
      <c r="K26" s="300">
        <v>1</v>
      </c>
      <c r="L26" s="301">
        <v>7</v>
      </c>
    </row>
    <row r="27" spans="1:12" s="1" customFormat="1" ht="15" customHeight="1" thickBot="1">
      <c r="B27"/>
      <c r="C27"/>
      <c r="D27"/>
      <c r="E27"/>
      <c r="F27"/>
      <c r="G27"/>
      <c r="H27"/>
      <c r="I27"/>
      <c r="K27"/>
      <c r="L27"/>
    </row>
    <row r="28" spans="1:12" s="1" customFormat="1" ht="20.25" customHeight="1" thickBot="1">
      <c r="B28" s="386">
        <v>2</v>
      </c>
      <c r="C28" s="387"/>
      <c r="D28" s="387"/>
      <c r="E28" s="387"/>
      <c r="F28" s="387"/>
      <c r="G28" s="388"/>
      <c r="H28" s="404" t="s">
        <v>46</v>
      </c>
      <c r="I28" s="405"/>
      <c r="J28" s="405"/>
      <c r="K28" s="405"/>
      <c r="L28" s="406"/>
    </row>
    <row r="29" spans="1:12" s="1" customFormat="1" ht="24.75" customHeight="1" thickBot="1">
      <c r="B29"/>
      <c r="C29"/>
      <c r="D29"/>
      <c r="E29"/>
      <c r="F29"/>
      <c r="G29"/>
      <c r="I29"/>
      <c r="J29"/>
      <c r="K29"/>
      <c r="L29"/>
    </row>
    <row r="30" spans="1:12" s="1" customFormat="1" ht="15" customHeight="1" thickBot="1">
      <c r="B30" s="389" t="s">
        <v>47</v>
      </c>
      <c r="C30" s="390"/>
      <c r="D30" s="390"/>
      <c r="E30" s="390"/>
      <c r="F30" s="390"/>
      <c r="G30" s="391"/>
      <c r="H30" s="395" t="s">
        <v>46</v>
      </c>
      <c r="I30" s="396"/>
      <c r="J30" s="396"/>
      <c r="K30" s="397"/>
      <c r="L30" s="299" t="s">
        <v>22</v>
      </c>
    </row>
    <row r="31" spans="1:12" s="1" customFormat="1" ht="15" customHeight="1" thickBot="1">
      <c r="B31" s="392">
        <v>1</v>
      </c>
      <c r="C31" s="393"/>
      <c r="D31" s="393"/>
      <c r="E31" s="393"/>
      <c r="F31" s="393"/>
      <c r="G31" s="394"/>
      <c r="H31" s="398" t="s">
        <v>115</v>
      </c>
      <c r="I31" s="399"/>
      <c r="J31" s="399"/>
      <c r="K31" s="400"/>
      <c r="L31" s="302" t="s">
        <v>233</v>
      </c>
    </row>
    <row r="32" spans="1:12" s="1" customFormat="1" ht="15" customHeight="1" thickBot="1">
      <c r="A32" s="304"/>
      <c r="B32" s="383">
        <v>2</v>
      </c>
      <c r="C32" s="384"/>
      <c r="D32" s="384"/>
      <c r="E32" s="384"/>
      <c r="F32" s="384"/>
      <c r="G32" s="385"/>
      <c r="H32" s="401" t="s">
        <v>227</v>
      </c>
      <c r="I32" s="402"/>
      <c r="J32" s="402"/>
      <c r="K32" s="403"/>
      <c r="L32" s="305" t="s">
        <v>232</v>
      </c>
    </row>
    <row r="33" spans="2:12" s="1" customFormat="1" ht="15" customHeight="1" thickBot="1">
      <c r="B33" s="374">
        <v>3</v>
      </c>
      <c r="C33" s="375"/>
      <c r="D33" s="375"/>
      <c r="E33" s="375"/>
      <c r="F33" s="375"/>
      <c r="G33" s="376"/>
      <c r="H33" s="377" t="s">
        <v>268</v>
      </c>
      <c r="I33" s="378"/>
      <c r="J33" s="378"/>
      <c r="K33" s="379"/>
      <c r="L33" s="302" t="s">
        <v>274</v>
      </c>
    </row>
    <row r="34" spans="2:12" s="1" customFormat="1" ht="15" customHeight="1" thickBot="1">
      <c r="B34" s="383">
        <v>4</v>
      </c>
      <c r="C34" s="384"/>
      <c r="D34" s="384"/>
      <c r="E34" s="384"/>
      <c r="F34" s="384"/>
      <c r="G34" s="385"/>
      <c r="H34" s="380" t="s">
        <v>209</v>
      </c>
      <c r="I34" s="381"/>
      <c r="J34" s="381"/>
      <c r="K34" s="382"/>
      <c r="L34" s="306" t="s">
        <v>274</v>
      </c>
    </row>
    <row r="35" spans="2:12" s="1" customFormat="1" ht="15" customHeight="1" thickBot="1">
      <c r="B35" s="374">
        <v>5</v>
      </c>
      <c r="C35" s="375"/>
      <c r="D35" s="375"/>
      <c r="E35" s="375"/>
      <c r="F35" s="375"/>
      <c r="G35" s="376"/>
      <c r="H35" s="371" t="s">
        <v>270</v>
      </c>
      <c r="I35" s="372"/>
      <c r="J35" s="372"/>
      <c r="K35" s="373"/>
      <c r="L35" s="303" t="s">
        <v>271</v>
      </c>
    </row>
    <row r="36" spans="2:12" s="1" customFormat="1" ht="15" customHeight="1" thickBot="1">
      <c r="B36" s="383">
        <v>6</v>
      </c>
      <c r="C36" s="384"/>
      <c r="D36" s="384"/>
      <c r="E36" s="384"/>
      <c r="F36" s="384"/>
      <c r="G36" s="385"/>
      <c r="H36" s="380" t="s">
        <v>272</v>
      </c>
      <c r="I36" s="381"/>
      <c r="J36" s="381"/>
      <c r="K36" s="382"/>
      <c r="L36" s="306" t="s">
        <v>271</v>
      </c>
    </row>
    <row r="37" spans="2:12" s="1" customFormat="1" ht="24.75" customHeight="1">
      <c r="B37"/>
      <c r="C37"/>
      <c r="D37"/>
      <c r="E37"/>
      <c r="F37"/>
      <c r="G37"/>
      <c r="H37"/>
      <c r="I37"/>
      <c r="J37" s="16"/>
      <c r="K37"/>
      <c r="L37"/>
    </row>
    <row r="38" spans="2:12" s="1" customFormat="1" ht="22.5" customHeight="1">
      <c r="B38"/>
      <c r="C38"/>
      <c r="D38"/>
      <c r="E38"/>
      <c r="F38"/>
      <c r="G38"/>
      <c r="H38"/>
      <c r="I38"/>
      <c r="J38"/>
      <c r="K38"/>
      <c r="L38"/>
    </row>
    <row r="39" spans="2:12" s="1" customFormat="1" ht="21" customHeight="1">
      <c r="B39"/>
      <c r="C39"/>
      <c r="D39"/>
      <c r="E39"/>
      <c r="F39"/>
      <c r="G39"/>
      <c r="H39"/>
      <c r="I39"/>
      <c r="J39"/>
      <c r="K39"/>
      <c r="L39"/>
    </row>
    <row r="40" spans="2:12" s="1" customFormat="1" ht="16.5" customHeight="1">
      <c r="B40"/>
      <c r="C40"/>
      <c r="D40"/>
      <c r="E40"/>
      <c r="F40"/>
      <c r="G40"/>
      <c r="H40"/>
      <c r="I40"/>
      <c r="J40"/>
      <c r="K40"/>
    </row>
    <row r="41" spans="2:12" s="1" customFormat="1" ht="14.25" customHeight="1">
      <c r="B41"/>
      <c r="C41"/>
      <c r="D41"/>
      <c r="E41"/>
      <c r="F41"/>
      <c r="G41"/>
      <c r="H41"/>
      <c r="I41"/>
      <c r="J41"/>
      <c r="K41"/>
      <c r="L41"/>
    </row>
    <row r="42" spans="2:12" s="1" customFormat="1" ht="15.75" customHeight="1">
      <c r="B42"/>
      <c r="C42"/>
      <c r="D42"/>
      <c r="E42"/>
      <c r="F42"/>
      <c r="G42"/>
      <c r="H42"/>
      <c r="I42"/>
      <c r="J42"/>
      <c r="K42"/>
      <c r="L42"/>
    </row>
    <row r="43" spans="2:12" s="1" customFormat="1" ht="34.5" customHeight="1">
      <c r="B43"/>
      <c r="C43"/>
      <c r="D43"/>
      <c r="E43"/>
      <c r="F43"/>
      <c r="G43"/>
      <c r="H43"/>
      <c r="I43"/>
      <c r="J43"/>
      <c r="K43"/>
      <c r="L43"/>
    </row>
    <row r="44" spans="2:12" ht="30" customHeight="1"/>
    <row r="45" spans="2:12" ht="16.5" customHeight="1"/>
    <row r="46" spans="2:12" ht="34.5" customHeight="1"/>
  </sheetData>
  <dataConsolidate/>
  <customSheetViews>
    <customSheetView guid="{DE67EBC3-31FE-423B-B030-1FFACB67D900}" showGridLines="0" fitToPage="1" topLeftCell="A4">
      <selection activeCell="H19" sqref="H19"/>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howGridLines="0" fitToPage="1">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41">
    <mergeCell ref="B11:L11"/>
    <mergeCell ref="C13:H14"/>
    <mergeCell ref="K13:K14"/>
    <mergeCell ref="B9:L9"/>
    <mergeCell ref="B1:L1"/>
    <mergeCell ref="B2:L2"/>
    <mergeCell ref="B3:L3"/>
    <mergeCell ref="B6:L6"/>
    <mergeCell ref="B7:L7"/>
    <mergeCell ref="B4:L4"/>
    <mergeCell ref="B19:L19"/>
    <mergeCell ref="B13:B14"/>
    <mergeCell ref="H25:I25"/>
    <mergeCell ref="H26:I26"/>
    <mergeCell ref="I13:J13"/>
    <mergeCell ref="C16:H16"/>
    <mergeCell ref="B23:G23"/>
    <mergeCell ref="B25:G25"/>
    <mergeCell ref="B26:G26"/>
    <mergeCell ref="B20:K20"/>
    <mergeCell ref="B21:K21"/>
    <mergeCell ref="F17:I17"/>
    <mergeCell ref="B22:K22"/>
    <mergeCell ref="H23:K23"/>
    <mergeCell ref="B28:G28"/>
    <mergeCell ref="B30:G30"/>
    <mergeCell ref="B31:G31"/>
    <mergeCell ref="B32:G32"/>
    <mergeCell ref="H30:K30"/>
    <mergeCell ref="H31:K31"/>
    <mergeCell ref="H32:K32"/>
    <mergeCell ref="H28:L28"/>
    <mergeCell ref="C17:E17"/>
    <mergeCell ref="H35:K35"/>
    <mergeCell ref="B33:G33"/>
    <mergeCell ref="H33:K33"/>
    <mergeCell ref="H36:K36"/>
    <mergeCell ref="B36:G36"/>
    <mergeCell ref="B34:G34"/>
    <mergeCell ref="H34:K34"/>
    <mergeCell ref="B35:G35"/>
  </mergeCells>
  <phoneticPr fontId="19" type="noConversion"/>
  <conditionalFormatting sqref="J17">
    <cfRule type="expression" dxfId="865" priority="1">
      <formula>ROW()=CELL("ROW")</formula>
    </cfRule>
  </conditionalFormatting>
  <dataValidations count="2">
    <dataValidation type="list" allowBlank="1" showInputMessage="1" showErrorMessage="1" sqref="B3:L4" xr:uid="{00000000-0002-0000-0000-000000000000}">
      <formula1>DEPENDENCIAS</formula1>
    </dataValidation>
    <dataValidation type="decimal" allowBlank="1" showInputMessage="1" showErrorMessage="1" sqref="B17:C17" xr:uid="{00000000-0002-0000-0000-00000100000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T32"/>
  <sheetViews>
    <sheetView showGridLines="0" topLeftCell="A13" zoomScale="94" zoomScaleNormal="94" workbookViewId="0">
      <selection activeCell="E33" sqref="E33"/>
    </sheetView>
  </sheetViews>
  <sheetFormatPr baseColWidth="10" defaultColWidth="0" defaultRowHeight="15"/>
  <cols>
    <col min="1" max="1" width="1.85546875" customWidth="1"/>
    <col min="2" max="2" width="8.28515625" bestFit="1" customWidth="1"/>
    <col min="3" max="3" width="12.140625" bestFit="1" customWidth="1"/>
    <col min="4" max="4" width="60.28515625" customWidth="1"/>
    <col min="5" max="5" width="13.28515625" customWidth="1"/>
    <col min="6" max="6" width="2.28515625" customWidth="1"/>
    <col min="7" max="7" width="16.7109375" hidden="1" customWidth="1"/>
    <col min="8" max="8" width="5.7109375" customWidth="1"/>
    <col min="9" max="9" width="11.42578125" customWidth="1"/>
    <col min="10" max="20" width="0" hidden="1" customWidth="1"/>
    <col min="21" max="16384" width="11.42578125" hidden="1"/>
  </cols>
  <sheetData>
    <row r="1" spans="2:7" s="3" customFormat="1" ht="15" customHeight="1">
      <c r="B1" s="438" t="s">
        <v>0</v>
      </c>
      <c r="C1" s="438"/>
      <c r="D1" s="438"/>
      <c r="E1" s="438"/>
    </row>
    <row r="2" spans="2:7" s="1" customFormat="1" ht="15" customHeight="1">
      <c r="B2" s="438"/>
      <c r="C2" s="438"/>
      <c r="D2" s="438"/>
      <c r="E2" s="438"/>
    </row>
    <row r="3" spans="2:7" s="1" customFormat="1" ht="15" customHeight="1">
      <c r="B3" s="438"/>
      <c r="C3" s="438"/>
      <c r="D3" s="438"/>
      <c r="E3" s="438"/>
    </row>
    <row r="4" spans="2:7" s="1" customFormat="1" ht="12.75" customHeight="1">
      <c r="B4" s="438" t="str">
        <f>PRESUPUESTOS!B1</f>
        <v>SANTIAGO DE CALI DISTRITO ESPECIAL - SECRETARIA DEL DEPORTE Y LA RECREACIÓN</v>
      </c>
      <c r="C4" s="438"/>
      <c r="D4" s="438"/>
      <c r="E4" s="438"/>
    </row>
    <row r="5" spans="2:7" s="1" customFormat="1" ht="12.75">
      <c r="B5" s="25"/>
      <c r="C5" s="25"/>
      <c r="D5" s="25"/>
      <c r="E5" s="25"/>
    </row>
    <row r="6" spans="2:7" s="1" customFormat="1" ht="12.75">
      <c r="B6" s="438" t="s">
        <v>169</v>
      </c>
      <c r="C6" s="438"/>
      <c r="D6" s="438"/>
      <c r="E6" s="438"/>
    </row>
    <row r="7" spans="2:7" s="1" customFormat="1" ht="12.75" customHeight="1">
      <c r="B7" s="438" t="str">
        <f>PRESUPUESTOS!B7</f>
        <v>4162.010.32.1.0498-2026</v>
      </c>
      <c r="C7" s="438"/>
      <c r="D7" s="438"/>
      <c r="E7" s="438"/>
    </row>
    <row r="8" spans="2:7" s="1" customFormat="1" ht="12.75" customHeight="1">
      <c r="B8" s="25"/>
      <c r="C8" s="25"/>
      <c r="D8" s="25"/>
      <c r="E8" s="25"/>
    </row>
    <row r="9" spans="2:7" s="1" customFormat="1" ht="40.15" customHeight="1">
      <c r="B9" s="438" t="str">
        <f>PRESUPUESTOS!B9</f>
        <v>OBJETO: REALIZAR ESTUDIOS TÉCNICOS DE LOS ESCENARIOS DEPORTIVOS Y RECREATIVOS DE SANTIAGO DE CALI PRIORIZADOS PARA PRESUPUESTO 2026 (ESTUDIOS TÉCNICOS Y/O DE SUELOS Y/O DIAGNÓSTICOS) ESTUDIOS TÉCNICOS DE LOS ESCENARIOS DEPORTIVOS Y RECREATIVOS</v>
      </c>
      <c r="C9" s="438"/>
      <c r="D9" s="438"/>
      <c r="E9" s="438"/>
    </row>
    <row r="10" spans="2:7" s="1" customFormat="1" ht="12.75" customHeight="1">
      <c r="B10" s="25"/>
      <c r="C10" s="25"/>
      <c r="D10" s="25"/>
      <c r="E10" s="25"/>
    </row>
    <row r="11" spans="2:7" s="1" customFormat="1" ht="12.75" customHeight="1">
      <c r="B11" s="438"/>
      <c r="C11" s="438"/>
      <c r="D11" s="438"/>
      <c r="E11" s="438"/>
    </row>
    <row r="12" spans="2:7" s="1" customFormat="1" ht="12.75">
      <c r="B12" s="25"/>
      <c r="C12" s="25"/>
      <c r="D12" s="25"/>
      <c r="E12" s="25"/>
    </row>
    <row r="13" spans="2:7" s="1" customFormat="1" ht="12.75" customHeight="1">
      <c r="B13" s="438" t="s">
        <v>27</v>
      </c>
      <c r="C13" s="438"/>
      <c r="D13" s="438"/>
      <c r="E13" s="438"/>
    </row>
    <row r="14" spans="2:7" s="1" customFormat="1" ht="12.75" customHeight="1">
      <c r="B14" s="438" t="s">
        <v>77</v>
      </c>
      <c r="C14" s="438"/>
      <c r="D14" s="438"/>
      <c r="E14" s="438"/>
    </row>
    <row r="15" spans="2:7" s="1" customFormat="1" ht="14.25" customHeight="1" thickBot="1">
      <c r="B15" s="2"/>
      <c r="C15" s="2"/>
      <c r="D15" s="2"/>
      <c r="E15" s="2"/>
    </row>
    <row r="16" spans="2:7" s="1" customFormat="1" ht="30" customHeight="1" thickTop="1">
      <c r="B16" s="440" t="s">
        <v>38</v>
      </c>
      <c r="C16" s="309" t="s">
        <v>78</v>
      </c>
      <c r="D16" s="442" t="s">
        <v>79</v>
      </c>
      <c r="E16" s="443"/>
      <c r="F16" s="100"/>
      <c r="G16" s="439"/>
    </row>
    <row r="17" spans="2:7" s="1" customFormat="1" ht="30" customHeight="1" thickBot="1">
      <c r="B17" s="441"/>
      <c r="C17" s="310" t="s">
        <v>3</v>
      </c>
      <c r="D17" s="311" t="s">
        <v>80</v>
      </c>
      <c r="E17" s="312" t="s">
        <v>52</v>
      </c>
      <c r="F17" s="100"/>
      <c r="G17" s="439"/>
    </row>
    <row r="18" spans="2:7" s="4" customFormat="1" ht="2.25" customHeight="1">
      <c r="B18" s="208"/>
      <c r="C18" s="17"/>
      <c r="D18" s="13"/>
      <c r="E18" s="13"/>
      <c r="F18" s="101"/>
    </row>
    <row r="19" spans="2:7" s="1" customFormat="1" ht="15" customHeight="1">
      <c r="B19" s="209">
        <v>1</v>
      </c>
      <c r="C19" s="60">
        <v>1</v>
      </c>
      <c r="D19" s="102" t="s">
        <v>546</v>
      </c>
      <c r="E19" s="59">
        <v>2</v>
      </c>
      <c r="F19" s="100"/>
    </row>
    <row r="20" spans="2:7" s="1" customFormat="1" ht="15" customHeight="1">
      <c r="B20" s="209">
        <v>2</v>
      </c>
      <c r="C20" s="60">
        <v>2</v>
      </c>
      <c r="D20" s="102" t="s">
        <v>547</v>
      </c>
      <c r="E20" s="59">
        <v>1</v>
      </c>
      <c r="F20" s="100"/>
    </row>
    <row r="21" spans="2:7" s="1" customFormat="1" ht="15" customHeight="1">
      <c r="B21" s="209">
        <v>3</v>
      </c>
      <c r="C21" s="60">
        <v>3</v>
      </c>
      <c r="D21" s="102" t="s">
        <v>562</v>
      </c>
      <c r="E21" s="59">
        <v>2</v>
      </c>
      <c r="F21" s="100"/>
    </row>
    <row r="22" spans="2:7" s="1" customFormat="1" ht="12.75">
      <c r="B22" s="209">
        <v>4</v>
      </c>
      <c r="C22" s="60">
        <v>4</v>
      </c>
      <c r="D22" s="102" t="s">
        <v>574</v>
      </c>
      <c r="E22" s="59">
        <v>1</v>
      </c>
      <c r="F22" s="100"/>
    </row>
    <row r="23" spans="2:7" s="1" customFormat="1" ht="12.75">
      <c r="B23" s="209">
        <v>5</v>
      </c>
      <c r="C23" s="60">
        <v>5</v>
      </c>
      <c r="D23" s="102" t="s">
        <v>575</v>
      </c>
      <c r="E23" s="59">
        <v>1</v>
      </c>
      <c r="F23" s="100"/>
    </row>
    <row r="24" spans="2:7" s="1" customFormat="1" ht="12.75">
      <c r="B24" s="209">
        <v>6</v>
      </c>
      <c r="C24" s="60">
        <v>6</v>
      </c>
      <c r="D24" s="102" t="s">
        <v>581</v>
      </c>
      <c r="E24" s="59">
        <v>2</v>
      </c>
      <c r="F24" s="100"/>
    </row>
    <row r="25" spans="2:7" s="1" customFormat="1" ht="12.75">
      <c r="B25" s="209">
        <v>7</v>
      </c>
      <c r="C25" s="60">
        <v>7</v>
      </c>
      <c r="D25" s="102" t="s">
        <v>584</v>
      </c>
      <c r="E25" s="59">
        <v>2</v>
      </c>
      <c r="F25" s="100"/>
    </row>
    <row r="26" spans="2:7" s="1" customFormat="1" ht="12.75">
      <c r="B26" s="209">
        <v>8</v>
      </c>
      <c r="C26" s="60">
        <v>8</v>
      </c>
      <c r="D26" s="102" t="s">
        <v>593</v>
      </c>
      <c r="E26" s="59">
        <v>1</v>
      </c>
      <c r="F26" s="100"/>
    </row>
    <row r="27" spans="2:7" s="1" customFormat="1" ht="12.75">
      <c r="B27" s="209">
        <v>9</v>
      </c>
      <c r="C27" s="60">
        <v>9</v>
      </c>
      <c r="D27" s="102" t="s">
        <v>601</v>
      </c>
      <c r="E27" s="59">
        <v>1</v>
      </c>
      <c r="F27" s="100"/>
    </row>
    <row r="28" spans="2:7" s="1" customFormat="1" ht="12.75">
      <c r="B28" s="209">
        <v>10</v>
      </c>
      <c r="C28" s="60">
        <v>10</v>
      </c>
      <c r="D28" s="102" t="s">
        <v>602</v>
      </c>
      <c r="E28" s="59">
        <v>2</v>
      </c>
      <c r="F28" s="100"/>
    </row>
    <row r="29" spans="2:7" s="1" customFormat="1" ht="12.75">
      <c r="B29" s="209">
        <v>11</v>
      </c>
      <c r="C29" s="60">
        <v>11</v>
      </c>
      <c r="D29" s="102" t="s">
        <v>611</v>
      </c>
      <c r="E29" s="59">
        <v>1</v>
      </c>
      <c r="F29" s="100"/>
    </row>
    <row r="30" spans="2:7" s="1" customFormat="1" ht="12.75">
      <c r="B30" s="209">
        <v>12</v>
      </c>
      <c r="C30" s="60">
        <v>12</v>
      </c>
      <c r="D30" s="102" t="s">
        <v>616</v>
      </c>
      <c r="E30" s="59">
        <v>1</v>
      </c>
      <c r="F30" s="100"/>
    </row>
    <row r="31" spans="2:7" s="1" customFormat="1" ht="3" customHeight="1" thickBot="1">
      <c r="B31" s="211" t="s">
        <v>212</v>
      </c>
      <c r="C31" s="175" t="s">
        <v>212</v>
      </c>
      <c r="D31" s="210"/>
      <c r="E31" s="181"/>
    </row>
    <row r="32" spans="2:7" ht="15.75" thickTop="1"/>
  </sheetData>
  <dataConsolidate/>
  <customSheetViews>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3">
    <mergeCell ref="G16:G17"/>
    <mergeCell ref="B11:E11"/>
    <mergeCell ref="B13:E13"/>
    <mergeCell ref="B14:E14"/>
    <mergeCell ref="B16:B17"/>
    <mergeCell ref="D16:E16"/>
    <mergeCell ref="B9:E9"/>
    <mergeCell ref="B1:E1"/>
    <mergeCell ref="B2:E2"/>
    <mergeCell ref="B3:E3"/>
    <mergeCell ref="B4:E4"/>
    <mergeCell ref="B6:E6"/>
    <mergeCell ref="B7:E7"/>
  </mergeCells>
  <phoneticPr fontId="19" type="noConversion"/>
  <conditionalFormatting sqref="B19:E30">
    <cfRule type="expression" dxfId="864" priority="39" stopIfTrue="1">
      <formula>ROW()=CELL("ROW")</formula>
    </cfRule>
    <cfRule type="expression" dxfId="863" priority="86">
      <formula>MOD(ROW(),2)</formula>
    </cfRule>
  </conditionalFormatting>
  <conditionalFormatting sqref="G19">
    <cfRule type="expression" dxfId="862" priority="38">
      <formula>AND(ROW()=CELL("ROW"),COLUMN()=CELL("COL"))</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30" xr:uid="{00000000-0002-0000-0100-000000000000}">
      <formula1>COUNTIF($D$19:$D$30,D19)=1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M888"/>
  <sheetViews>
    <sheetView showGridLines="0" zoomScaleNormal="100" workbookViewId="0">
      <selection activeCell="E38" sqref="E38"/>
    </sheetView>
  </sheetViews>
  <sheetFormatPr baseColWidth="10" defaultColWidth="0" defaultRowHeight="15.75" zeroHeight="1"/>
  <cols>
    <col min="1" max="1" width="0.85546875" style="37" customWidth="1"/>
    <col min="2" max="2" width="1.7109375" style="37" customWidth="1"/>
    <col min="3" max="3" width="8.140625" style="34" customWidth="1"/>
    <col min="4" max="4" width="14.28515625" style="38" customWidth="1"/>
    <col min="5" max="5" width="65.5703125" style="38" customWidth="1"/>
    <col min="6" max="6" width="27.7109375" style="45" customWidth="1"/>
    <col min="7" max="7" width="23.140625" style="38" customWidth="1"/>
    <col min="8" max="8" width="15.7109375" style="38" customWidth="1"/>
    <col min="9" max="9" width="15.7109375" hidden="1" customWidth="1"/>
    <col min="10" max="10" width="17.5703125" hidden="1" customWidth="1"/>
    <col min="11" max="11" width="11.42578125" customWidth="1"/>
    <col min="12" max="13" width="10.140625" style="38" customWidth="1"/>
    <col min="14" max="16384" width="10.140625" style="38" hidden="1"/>
  </cols>
  <sheetData>
    <row r="1" spans="1:11" s="39" customFormat="1" ht="18" customHeight="1">
      <c r="A1" s="37" t="s">
        <v>211</v>
      </c>
      <c r="B1" s="38"/>
      <c r="C1" s="51"/>
      <c r="D1" s="448"/>
      <c r="E1" s="448"/>
      <c r="F1" s="448"/>
      <c r="G1" s="46"/>
      <c r="H1" s="38"/>
      <c r="I1" s="3"/>
      <c r="J1" s="3"/>
      <c r="K1" s="3"/>
    </row>
    <row r="2" spans="1:11" s="39" customFormat="1" ht="18" customHeight="1">
      <c r="A2" s="37"/>
      <c r="B2" s="38"/>
      <c r="D2" s="449"/>
      <c r="E2" s="449"/>
      <c r="F2" s="449"/>
      <c r="G2" s="46"/>
      <c r="H2" s="38"/>
      <c r="I2" s="1"/>
      <c r="J2" s="1"/>
      <c r="K2" s="1"/>
    </row>
    <row r="3" spans="1:11" s="39" customFormat="1" ht="18" customHeight="1">
      <c r="A3" s="37"/>
      <c r="B3" s="38"/>
      <c r="C3" s="51"/>
      <c r="D3" s="450"/>
      <c r="E3" s="450"/>
      <c r="F3" s="450"/>
      <c r="G3" s="46"/>
      <c r="H3" s="38"/>
      <c r="I3" s="1"/>
      <c r="J3" s="1"/>
      <c r="K3" s="1"/>
    </row>
    <row r="4" spans="1:11" s="39" customFormat="1" ht="15.75" customHeight="1">
      <c r="A4" s="37"/>
      <c r="B4" s="38"/>
      <c r="C4" s="51"/>
      <c r="D4" s="450" t="str">
        <f>PRESUPUESTOS!B1</f>
        <v>SANTIAGO DE CALI DISTRITO ESPECIAL - SECRETARIA DEL DEPORTE Y LA RECREACIÓN</v>
      </c>
      <c r="E4" s="450"/>
      <c r="F4" s="450"/>
      <c r="G4" s="46"/>
      <c r="H4" s="38"/>
      <c r="I4" s="1"/>
      <c r="J4" s="1"/>
      <c r="K4" s="1"/>
    </row>
    <row r="5" spans="1:11" s="41" customFormat="1" ht="6" customHeight="1">
      <c r="A5" s="37"/>
      <c r="B5" s="40"/>
      <c r="C5" s="51"/>
      <c r="D5" s="46"/>
      <c r="E5" s="46"/>
      <c r="F5" s="46"/>
      <c r="G5" s="46"/>
      <c r="H5" s="40"/>
      <c r="I5" s="1"/>
      <c r="J5" s="1"/>
      <c r="K5" s="1"/>
    </row>
    <row r="6" spans="1:11" s="41" customFormat="1" ht="18">
      <c r="A6" s="37"/>
      <c r="B6" s="40"/>
      <c r="C6" s="51"/>
      <c r="D6" s="450" t="s">
        <v>169</v>
      </c>
      <c r="E6" s="450"/>
      <c r="F6" s="450"/>
      <c r="G6" s="46"/>
      <c r="H6" s="40"/>
      <c r="I6" s="1"/>
      <c r="J6" s="1"/>
      <c r="K6" s="1"/>
    </row>
    <row r="7" spans="1:11" s="39" customFormat="1" ht="18">
      <c r="A7" s="37"/>
      <c r="B7" s="38"/>
      <c r="C7" s="51"/>
      <c r="D7" s="450" t="str">
        <f>PRESUPUESTOS!B7</f>
        <v>4162.010.32.1.0498-2026</v>
      </c>
      <c r="E7" s="450"/>
      <c r="F7" s="450"/>
      <c r="G7" s="46"/>
      <c r="H7" s="38"/>
      <c r="I7" s="1"/>
      <c r="J7" s="1"/>
      <c r="K7" s="1"/>
    </row>
    <row r="8" spans="1:11" s="39" customFormat="1" ht="9.75" customHeight="1">
      <c r="A8" s="37"/>
      <c r="B8" s="38"/>
      <c r="C8" s="51"/>
      <c r="D8" s="48"/>
      <c r="E8" s="48"/>
      <c r="F8" s="48"/>
      <c r="G8" s="46"/>
      <c r="H8" s="38"/>
      <c r="I8" s="1"/>
      <c r="J8" s="1"/>
      <c r="K8" s="1"/>
    </row>
    <row r="9" spans="1:11" s="39" customFormat="1" ht="41.25" customHeight="1">
      <c r="A9" s="37"/>
      <c r="B9" s="38"/>
      <c r="C9" s="51"/>
      <c r="D9" s="446" t="str">
        <f>PRESUPUESTOS!B9</f>
        <v>OBJETO: REALIZAR ESTUDIOS TÉCNICOS DE LOS ESCENARIOS DEPORTIVOS Y RECREATIVOS DE SANTIAGO DE CALI PRIORIZADOS PARA PRESUPUESTO 2026 (ESTUDIOS TÉCNICOS Y/O DE SUELOS Y/O DIAGNÓSTICOS) ESTUDIOS TÉCNICOS DE LOS ESCENARIOS DEPORTIVOS Y RECREATIVOS</v>
      </c>
      <c r="E9" s="446"/>
      <c r="F9" s="446"/>
      <c r="G9" s="46"/>
      <c r="H9" s="38"/>
      <c r="I9" s="1"/>
      <c r="J9" s="1"/>
      <c r="K9" s="1"/>
    </row>
    <row r="10" spans="1:11" s="39" customFormat="1" ht="9.75" customHeight="1">
      <c r="A10" s="37"/>
      <c r="B10" s="38"/>
      <c r="C10" s="51"/>
      <c r="D10" s="48"/>
      <c r="E10" s="48"/>
      <c r="F10" s="48"/>
      <c r="G10" s="46"/>
      <c r="H10" s="38"/>
      <c r="I10" s="1"/>
      <c r="J10" s="1"/>
      <c r="K10" s="1"/>
    </row>
    <row r="11" spans="1:11" s="39" customFormat="1" ht="15" customHeight="1">
      <c r="A11" s="37"/>
      <c r="B11" s="38"/>
      <c r="C11" s="51"/>
      <c r="D11" s="447"/>
      <c r="E11" s="447"/>
      <c r="F11" s="447"/>
      <c r="G11" s="38"/>
      <c r="H11" s="38"/>
      <c r="I11" s="1"/>
      <c r="J11" s="1"/>
      <c r="K11" s="1"/>
    </row>
    <row r="12" spans="1:11" s="39" customFormat="1" ht="8.25" customHeight="1">
      <c r="A12" s="37"/>
      <c r="B12" s="38"/>
      <c r="C12" s="49"/>
      <c r="D12" s="69"/>
      <c r="E12" s="47"/>
      <c r="F12" s="47"/>
      <c r="G12" s="38"/>
      <c r="H12" s="38"/>
      <c r="I12" s="1"/>
      <c r="J12" s="1"/>
      <c r="K12" s="1"/>
    </row>
    <row r="13" spans="1:11" s="39" customFormat="1" ht="18" customHeight="1">
      <c r="A13" s="37"/>
      <c r="B13" s="37"/>
      <c r="C13" s="50"/>
      <c r="D13" s="447" t="s">
        <v>48</v>
      </c>
      <c r="E13" s="447"/>
      <c r="F13" s="447"/>
      <c r="G13" s="38"/>
      <c r="H13" s="38"/>
      <c r="I13" s="1"/>
      <c r="J13" s="1"/>
      <c r="K13" s="1"/>
    </row>
    <row r="14" spans="1:11" s="39" customFormat="1" ht="18" customHeight="1">
      <c r="A14" s="37"/>
      <c r="B14" s="37"/>
      <c r="C14" s="50"/>
      <c r="D14" s="447" t="s">
        <v>81</v>
      </c>
      <c r="E14" s="447"/>
      <c r="F14" s="447"/>
      <c r="G14" s="38"/>
      <c r="H14" s="38"/>
      <c r="I14" s="1"/>
      <c r="J14" s="1"/>
      <c r="K14" s="1"/>
    </row>
    <row r="15" spans="1:11" s="39" customFormat="1" ht="4.5" customHeight="1" thickBot="1">
      <c r="A15" s="37"/>
      <c r="B15" s="37"/>
      <c r="C15" s="34"/>
      <c r="D15" s="42"/>
      <c r="E15" s="43"/>
      <c r="F15" s="44"/>
      <c r="G15" s="38"/>
      <c r="H15" s="38"/>
      <c r="I15" s="1"/>
      <c r="J15" s="1"/>
      <c r="K15" s="1"/>
    </row>
    <row r="16" spans="1:11" s="39" customFormat="1" ht="30" customHeight="1" thickTop="1">
      <c r="A16" s="37"/>
      <c r="B16" s="37"/>
      <c r="C16" s="444" t="s">
        <v>38</v>
      </c>
      <c r="D16" s="453" t="s">
        <v>37</v>
      </c>
      <c r="E16" s="455" t="s">
        <v>15</v>
      </c>
      <c r="F16" s="457" t="s">
        <v>70</v>
      </c>
      <c r="G16" s="451" t="s">
        <v>196</v>
      </c>
      <c r="H16" s="38"/>
      <c r="I16" s="439"/>
      <c r="J16" s="439"/>
      <c r="K16" s="1"/>
    </row>
    <row r="17" spans="1:11" s="39" customFormat="1" ht="30" customHeight="1" thickBot="1">
      <c r="A17" s="37"/>
      <c r="B17" s="37"/>
      <c r="C17" s="445"/>
      <c r="D17" s="454" t="s">
        <v>71</v>
      </c>
      <c r="E17" s="456"/>
      <c r="F17" s="458"/>
      <c r="G17" s="452"/>
      <c r="H17" s="38"/>
      <c r="I17" s="439"/>
      <c r="J17" s="439"/>
      <c r="K17" s="1"/>
    </row>
    <row r="18" spans="1:11" s="39" customFormat="1" ht="4.5" customHeight="1">
      <c r="A18" s="37"/>
      <c r="B18" s="37"/>
      <c r="C18" s="64"/>
      <c r="D18" s="66"/>
      <c r="E18" s="67"/>
      <c r="F18" s="160"/>
      <c r="G18" s="68"/>
      <c r="H18" s="38"/>
      <c r="I18" s="4"/>
      <c r="J18" s="4"/>
      <c r="K18" s="4"/>
    </row>
    <row r="19" spans="1:11" s="39" customFormat="1" ht="15.75" customHeight="1">
      <c r="A19" s="37"/>
      <c r="B19" s="37"/>
      <c r="C19" s="65">
        <v>1</v>
      </c>
      <c r="D19" s="123">
        <v>1</v>
      </c>
      <c r="E19" s="61" t="str">
        <f>PROPONENTES!D19</f>
        <v>CONSORCIO CALI 2026</v>
      </c>
      <c r="F19" s="161">
        <v>1</v>
      </c>
      <c r="G19" s="62"/>
      <c r="H19" s="38"/>
      <c r="I19" s="180" t="s">
        <v>303</v>
      </c>
      <c r="J19" s="180" t="s">
        <v>303</v>
      </c>
      <c r="K19" s="1"/>
    </row>
    <row r="20" spans="1:11" s="39" customFormat="1" ht="15.75" customHeight="1">
      <c r="A20" s="37"/>
      <c r="B20" s="37"/>
      <c r="C20" s="65"/>
      <c r="D20" s="123">
        <v>1.1000000000000001</v>
      </c>
      <c r="E20" s="61" t="s">
        <v>621</v>
      </c>
      <c r="F20" s="161">
        <v>0.9</v>
      </c>
      <c r="G20" s="62"/>
      <c r="H20" s="38"/>
      <c r="I20" s="180"/>
      <c r="J20" s="180" t="s">
        <v>541</v>
      </c>
      <c r="K20" s="1"/>
    </row>
    <row r="21" spans="1:11" s="39" customFormat="1" ht="15.75" customHeight="1">
      <c r="A21" s="37"/>
      <c r="B21" s="37"/>
      <c r="C21" s="65"/>
      <c r="D21" s="123">
        <v>1.2</v>
      </c>
      <c r="E21" s="61" t="s">
        <v>622</v>
      </c>
      <c r="F21" s="161">
        <v>0.1</v>
      </c>
      <c r="G21" s="62"/>
      <c r="H21" s="38"/>
      <c r="I21" s="180"/>
      <c r="J21" s="180" t="s">
        <v>541</v>
      </c>
      <c r="K21" s="1"/>
    </row>
    <row r="22" spans="1:11" s="39" customFormat="1" ht="17.25" customHeight="1">
      <c r="A22" s="37"/>
      <c r="B22" s="37"/>
      <c r="C22" s="65">
        <v>2</v>
      </c>
      <c r="D22" s="123">
        <v>2</v>
      </c>
      <c r="E22" s="61" t="str">
        <f>PROPONENTES!D20</f>
        <v>TOMAS DAVID GUERRERO ROSERO</v>
      </c>
      <c r="F22" s="161">
        <v>1</v>
      </c>
      <c r="G22" s="62"/>
      <c r="H22" s="38"/>
      <c r="I22" s="180" t="s">
        <v>303</v>
      </c>
      <c r="J22" s="180" t="s">
        <v>303</v>
      </c>
      <c r="K22" s="1"/>
    </row>
    <row r="23" spans="1:11" s="39" customFormat="1" ht="15.75" customHeight="1">
      <c r="A23" s="37"/>
      <c r="B23" s="37"/>
      <c r="C23" s="65">
        <v>3</v>
      </c>
      <c r="D23" s="123">
        <v>3</v>
      </c>
      <c r="E23" s="61" t="str">
        <f>PROPONENTES!D21</f>
        <v>CONSORCIO GEOZAM - RRR DEPORTES 2026</v>
      </c>
      <c r="F23" s="161">
        <v>1</v>
      </c>
      <c r="G23" s="62"/>
      <c r="H23" s="38"/>
      <c r="I23" s="180" t="s">
        <v>303</v>
      </c>
      <c r="J23" s="180" t="s">
        <v>303</v>
      </c>
      <c r="K23" s="1"/>
    </row>
    <row r="24" spans="1:11" s="39" customFormat="1" ht="15.75" customHeight="1">
      <c r="A24" s="37"/>
      <c r="B24" s="37"/>
      <c r="C24" s="65"/>
      <c r="D24" s="123">
        <v>3.1</v>
      </c>
      <c r="E24" s="61" t="s">
        <v>623</v>
      </c>
      <c r="F24" s="161">
        <v>0.5</v>
      </c>
      <c r="G24" s="62"/>
      <c r="H24" s="38"/>
      <c r="I24" s="180"/>
      <c r="J24" s="180" t="s">
        <v>541</v>
      </c>
      <c r="K24" s="1"/>
    </row>
    <row r="25" spans="1:11" s="39" customFormat="1" ht="15.75" customHeight="1">
      <c r="A25" s="37"/>
      <c r="B25" s="37"/>
      <c r="C25" s="65"/>
      <c r="D25" s="123">
        <v>3.2</v>
      </c>
      <c r="E25" s="61" t="s">
        <v>570</v>
      </c>
      <c r="F25" s="161">
        <v>0.5</v>
      </c>
      <c r="G25" s="62"/>
      <c r="H25" s="38"/>
      <c r="I25" s="180"/>
      <c r="J25" s="180" t="s">
        <v>541</v>
      </c>
      <c r="K25" s="1"/>
    </row>
    <row r="26" spans="1:11" s="39" customFormat="1" ht="15.75" customHeight="1">
      <c r="A26" s="37"/>
      <c r="B26" s="37"/>
      <c r="C26" s="65">
        <v>4</v>
      </c>
      <c r="D26" s="123">
        <v>4</v>
      </c>
      <c r="E26" s="61" t="str">
        <f>PROPONENTES!D22</f>
        <v>INGOSER SAS</v>
      </c>
      <c r="F26" s="161">
        <v>1</v>
      </c>
      <c r="G26" s="62"/>
      <c r="H26" s="38"/>
      <c r="I26" s="180" t="s">
        <v>303</v>
      </c>
      <c r="J26" s="180" t="s">
        <v>303</v>
      </c>
      <c r="K26" s="1"/>
    </row>
    <row r="27" spans="1:11" s="39" customFormat="1" ht="15.75" customHeight="1">
      <c r="A27" s="37"/>
      <c r="B27" s="37"/>
      <c r="C27" s="65">
        <v>5</v>
      </c>
      <c r="D27" s="123">
        <v>5</v>
      </c>
      <c r="E27" s="61" t="str">
        <f>PROPONENTES!D23</f>
        <v>CCO</v>
      </c>
      <c r="F27" s="161">
        <v>1</v>
      </c>
      <c r="G27" s="62"/>
      <c r="H27" s="38"/>
      <c r="I27" s="180" t="s">
        <v>303</v>
      </c>
      <c r="J27" s="180" t="s">
        <v>303</v>
      </c>
      <c r="K27" s="1"/>
    </row>
    <row r="28" spans="1:11" s="39" customFormat="1" ht="15.75" customHeight="1">
      <c r="A28" s="37"/>
      <c r="B28" s="37"/>
      <c r="C28" s="65">
        <v>6</v>
      </c>
      <c r="D28" s="123">
        <v>6</v>
      </c>
      <c r="E28" s="61" t="str">
        <f>PROPONENTES!D24</f>
        <v>CONSORCIO LG-AJ</v>
      </c>
      <c r="F28" s="161">
        <v>1</v>
      </c>
      <c r="G28" s="62"/>
      <c r="H28" s="38"/>
      <c r="I28" s="180" t="s">
        <v>303</v>
      </c>
      <c r="J28" s="180" t="s">
        <v>303</v>
      </c>
      <c r="K28" s="1"/>
    </row>
    <row r="29" spans="1:11" s="39" customFormat="1" ht="15.75" customHeight="1">
      <c r="A29" s="37"/>
      <c r="B29" s="37"/>
      <c r="C29" s="65"/>
      <c r="D29" s="123">
        <v>6.1</v>
      </c>
      <c r="E29" s="61" t="s">
        <v>583</v>
      </c>
      <c r="F29" s="161">
        <v>0.9</v>
      </c>
      <c r="G29" s="62"/>
      <c r="H29" s="38"/>
      <c r="I29" s="180"/>
      <c r="J29" s="180" t="s">
        <v>541</v>
      </c>
      <c r="K29" s="1"/>
    </row>
    <row r="30" spans="1:11" s="39" customFormat="1" ht="15.75" customHeight="1">
      <c r="A30" s="37"/>
      <c r="B30" s="37"/>
      <c r="C30" s="65"/>
      <c r="D30" s="123">
        <v>3.2</v>
      </c>
      <c r="E30" s="61" t="s">
        <v>626</v>
      </c>
      <c r="F30" s="161">
        <v>0.1</v>
      </c>
      <c r="G30" s="62"/>
      <c r="H30" s="38"/>
      <c r="I30" s="180"/>
      <c r="J30" s="180" t="s">
        <v>541</v>
      </c>
      <c r="K30" s="1"/>
    </row>
    <row r="31" spans="1:11" s="39" customFormat="1" ht="15.75" customHeight="1">
      <c r="A31" s="37"/>
      <c r="B31" s="37"/>
      <c r="C31" s="65">
        <v>7</v>
      </c>
      <c r="D31" s="123">
        <v>7</v>
      </c>
      <c r="E31" s="61" t="str">
        <f>PROPONENTES!D25</f>
        <v>Consorcio DISEÑOS AK 2026</v>
      </c>
      <c r="F31" s="161">
        <v>1</v>
      </c>
      <c r="G31" s="62"/>
      <c r="H31" s="38"/>
      <c r="I31" s="180" t="s">
        <v>303</v>
      </c>
      <c r="J31" s="180" t="s">
        <v>303</v>
      </c>
      <c r="K31" s="1"/>
    </row>
    <row r="32" spans="1:11" s="39" customFormat="1" ht="15.75" customHeight="1">
      <c r="A32" s="37"/>
      <c r="B32" s="37"/>
      <c r="C32" s="65"/>
      <c r="D32" s="123">
        <v>7.1</v>
      </c>
      <c r="E32" s="61" t="s">
        <v>625</v>
      </c>
      <c r="F32" s="161">
        <v>0.1</v>
      </c>
      <c r="G32" s="62"/>
      <c r="H32" s="38"/>
      <c r="I32" s="180"/>
      <c r="J32" s="180" t="s">
        <v>541</v>
      </c>
      <c r="K32" s="1"/>
    </row>
    <row r="33" spans="1:11" s="39" customFormat="1" ht="15.75" customHeight="1">
      <c r="A33" s="37"/>
      <c r="B33" s="37"/>
      <c r="C33" s="65"/>
      <c r="D33" s="123">
        <v>7.2</v>
      </c>
      <c r="E33" s="61" t="s">
        <v>624</v>
      </c>
      <c r="F33" s="161">
        <v>0.9</v>
      </c>
      <c r="G33" s="62"/>
      <c r="H33" s="38"/>
      <c r="I33" s="180"/>
      <c r="J33" s="180" t="s">
        <v>541</v>
      </c>
      <c r="K33" s="1"/>
    </row>
    <row r="34" spans="1:11" s="39" customFormat="1" ht="15.75" customHeight="1">
      <c r="A34" s="37"/>
      <c r="B34" s="37"/>
      <c r="C34" s="65">
        <v>8</v>
      </c>
      <c r="D34" s="123">
        <v>8</v>
      </c>
      <c r="E34" s="61" t="str">
        <f>PROPONENTES!D26</f>
        <v>CEYCO INGENIERIA SAS</v>
      </c>
      <c r="F34" s="161">
        <v>1</v>
      </c>
      <c r="G34" s="62"/>
      <c r="H34" s="38"/>
      <c r="I34" s="180" t="s">
        <v>303</v>
      </c>
      <c r="J34" s="180" t="s">
        <v>303</v>
      </c>
      <c r="K34" s="1"/>
    </row>
    <row r="35" spans="1:11" s="39" customFormat="1" ht="15.75" customHeight="1">
      <c r="A35" s="37"/>
      <c r="B35" s="37"/>
      <c r="C35" s="65">
        <v>9</v>
      </c>
      <c r="D35" s="123">
        <v>9</v>
      </c>
      <c r="E35" s="61" t="str">
        <f>PROPONENTES!D27</f>
        <v>GEOATLANTICO</v>
      </c>
      <c r="F35" s="161">
        <v>1</v>
      </c>
      <c r="G35" s="62"/>
      <c r="H35" s="38"/>
      <c r="I35" s="180" t="s">
        <v>303</v>
      </c>
      <c r="J35" s="180" t="s">
        <v>303</v>
      </c>
      <c r="K35" s="1"/>
    </row>
    <row r="36" spans="1:11" s="39" customFormat="1" ht="15.75" customHeight="1">
      <c r="A36" s="37"/>
      <c r="B36" s="37"/>
      <c r="C36" s="65">
        <v>10</v>
      </c>
      <c r="D36" s="123">
        <v>10</v>
      </c>
      <c r="E36" s="61" t="str">
        <f>PROPONENTES!D28</f>
        <v>C. ARENA</v>
      </c>
      <c r="F36" s="161">
        <v>1</v>
      </c>
      <c r="G36" s="62"/>
      <c r="H36" s="38"/>
      <c r="I36" s="180" t="s">
        <v>303</v>
      </c>
      <c r="J36" s="180" t="s">
        <v>303</v>
      </c>
      <c r="K36" s="1"/>
    </row>
    <row r="37" spans="1:11" s="39" customFormat="1" ht="15.75" customHeight="1">
      <c r="A37" s="37"/>
      <c r="B37" s="37"/>
      <c r="C37" s="65"/>
      <c r="D37" s="123">
        <v>10.1</v>
      </c>
      <c r="E37" s="61" t="s">
        <v>609</v>
      </c>
      <c r="F37" s="161">
        <v>0.5</v>
      </c>
      <c r="G37" s="62"/>
      <c r="H37" s="38"/>
      <c r="I37" s="180"/>
      <c r="J37" s="180" t="s">
        <v>541</v>
      </c>
      <c r="K37" s="1"/>
    </row>
    <row r="38" spans="1:11" s="39" customFormat="1" ht="15.75" customHeight="1">
      <c r="A38" s="37"/>
      <c r="B38" s="37"/>
      <c r="C38" s="65"/>
      <c r="D38" s="123">
        <v>10.199999999999999</v>
      </c>
      <c r="E38" s="61" t="s">
        <v>627</v>
      </c>
      <c r="F38" s="161">
        <v>0.5</v>
      </c>
      <c r="G38" s="62"/>
      <c r="H38" s="38"/>
      <c r="I38" s="180"/>
      <c r="J38" s="180" t="s">
        <v>541</v>
      </c>
      <c r="K38" s="1"/>
    </row>
    <row r="39" spans="1:11" s="39" customFormat="1" ht="15.75" customHeight="1">
      <c r="A39" s="37"/>
      <c r="B39" s="37"/>
      <c r="C39" s="65">
        <v>11</v>
      </c>
      <c r="D39" s="123">
        <v>11</v>
      </c>
      <c r="E39" s="61" t="str">
        <f>PROPONENTES!D29</f>
        <v xml:space="preserve">	LABORAR COL SAS</v>
      </c>
      <c r="F39" s="161">
        <v>0.99999999999999989</v>
      </c>
      <c r="G39" s="62"/>
      <c r="H39" s="38"/>
      <c r="I39" s="180" t="s">
        <v>303</v>
      </c>
      <c r="J39" s="180" t="s">
        <v>303</v>
      </c>
      <c r="K39" s="1"/>
    </row>
    <row r="40" spans="1:11" s="39" customFormat="1" ht="15.75" customHeight="1">
      <c r="A40" s="37"/>
      <c r="B40" s="37"/>
      <c r="C40" s="65">
        <v>12</v>
      </c>
      <c r="D40" s="123">
        <v>12</v>
      </c>
      <c r="E40" s="61" t="str">
        <f>PROPONENTES!D30</f>
        <v>JOB</v>
      </c>
      <c r="F40" s="161">
        <v>1</v>
      </c>
      <c r="G40" s="62"/>
      <c r="H40" s="38"/>
      <c r="I40" s="180" t="s">
        <v>303</v>
      </c>
      <c r="J40" s="180" t="s">
        <v>303</v>
      </c>
      <c r="K40" s="1"/>
    </row>
    <row r="41" spans="1:11" s="39" customFormat="1" ht="3" customHeight="1" thickBot="1">
      <c r="A41" s="37"/>
      <c r="B41" s="37"/>
      <c r="C41" s="212"/>
      <c r="D41" s="214" t="s">
        <v>212</v>
      </c>
      <c r="E41" s="63"/>
      <c r="F41" s="63"/>
      <c r="G41" s="162"/>
      <c r="H41" s="38"/>
      <c r="I41" s="1"/>
      <c r="J41" s="180"/>
      <c r="K41" s="1"/>
    </row>
    <row r="42" spans="1:11" s="39" customFormat="1" ht="15.75" customHeight="1" thickTop="1">
      <c r="A42" s="37"/>
      <c r="B42" s="37"/>
      <c r="C42" s="34"/>
      <c r="D42" s="38"/>
      <c r="E42" s="38"/>
      <c r="F42" s="45"/>
      <c r="G42" s="38"/>
      <c r="H42" s="38"/>
      <c r="I42" s="1"/>
      <c r="J42" s="180"/>
      <c r="K42" s="1"/>
    </row>
    <row r="43" spans="1:11" ht="3.95" customHeight="1">
      <c r="I43" s="1"/>
      <c r="J43" s="1"/>
      <c r="K43" s="1"/>
    </row>
    <row r="44" spans="1:11"/>
    <row r="45" spans="1:11"/>
    <row r="46" spans="1:11"/>
    <row r="47" spans="1:11"/>
    <row r="48" spans="1:11"/>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row r="833"/>
    <row r="834"/>
    <row r="835"/>
    <row r="836"/>
    <row r="837"/>
    <row r="838"/>
    <row r="839"/>
    <row r="840"/>
    <row r="841"/>
    <row r="842"/>
    <row r="843"/>
    <row r="844"/>
    <row r="845"/>
    <row r="846"/>
    <row r="847"/>
    <row r="848"/>
    <row r="849"/>
    <row r="850"/>
    <row r="851"/>
    <row r="852"/>
    <row r="853"/>
    <row r="854"/>
    <row r="855"/>
    <row r="856"/>
    <row r="857"/>
    <row r="858"/>
    <row r="859"/>
    <row r="860"/>
    <row r="861"/>
    <row r="862"/>
    <row r="863"/>
    <row r="864"/>
    <row r="865"/>
    <row r="866"/>
    <row r="867"/>
    <row r="868"/>
    <row r="869"/>
    <row r="870"/>
    <row r="871"/>
    <row r="872"/>
    <row r="873"/>
    <row r="874"/>
    <row r="875"/>
    <row r="876"/>
    <row r="877"/>
    <row r="878"/>
    <row r="879"/>
    <row r="880"/>
    <row r="881"/>
    <row r="882"/>
    <row r="883"/>
    <row r="884"/>
    <row r="885"/>
    <row r="886"/>
    <row r="887"/>
    <row r="888"/>
  </sheetData>
  <mergeCells count="17">
    <mergeCell ref="D7:F7"/>
    <mergeCell ref="G16:G17"/>
    <mergeCell ref="D14:F14"/>
    <mergeCell ref="D16:D17"/>
    <mergeCell ref="E16:E17"/>
    <mergeCell ref="F16:F17"/>
    <mergeCell ref="D1:F1"/>
    <mergeCell ref="D2:F2"/>
    <mergeCell ref="D3:F3"/>
    <mergeCell ref="D4:F4"/>
    <mergeCell ref="D6:F6"/>
    <mergeCell ref="I16:I17"/>
    <mergeCell ref="J16:J17"/>
    <mergeCell ref="C16:C17"/>
    <mergeCell ref="D9:F9"/>
    <mergeCell ref="D11:F11"/>
    <mergeCell ref="D13:F13"/>
  </mergeCells>
  <conditionalFormatting sqref="I19:J28 I31:J40">
    <cfRule type="expression" dxfId="861" priority="57">
      <formula>AND(ROW()=CELL("ROW"),COLUMN()=CELL("COL"))</formula>
    </cfRule>
    <cfRule type="cellIs" dxfId="860" priority="59" operator="notEqual">
      <formula>"CORRECTO"</formula>
    </cfRule>
    <cfRule type="cellIs" dxfId="859" priority="60" operator="equal">
      <formula>"CORRECTO"</formula>
    </cfRule>
  </conditionalFormatting>
  <conditionalFormatting sqref="D19:G28 D31:G40">
    <cfRule type="expression" dxfId="858" priority="65">
      <formula>IF($D19-INT($D19)=0,TRUE,FALSE)</formula>
    </cfRule>
    <cfRule type="expression" dxfId="857" priority="85" stopIfTrue="1">
      <formula>IF($D19-INT($D19)&gt;0,TRUE,FALSE)</formula>
    </cfRule>
  </conditionalFormatting>
  <conditionalFormatting sqref="I29:J30">
    <cfRule type="expression" dxfId="856" priority="1">
      <formula>AND(ROW()=CELL("ROW"),COLUMN()=CELL("COL"))</formula>
    </cfRule>
    <cfRule type="cellIs" dxfId="855" priority="2" operator="notEqual">
      <formula>"CORRECTO"</formula>
    </cfRule>
    <cfRule type="cellIs" dxfId="854" priority="3" operator="equal">
      <formula>"CORRECTO"</formula>
    </cfRule>
  </conditionalFormatting>
  <conditionalFormatting sqref="D29:G30">
    <cfRule type="expression" dxfId="853" priority="4">
      <formula>IF($D29-INT($D29)=0,TRUE,FALSE)</formula>
    </cfRule>
    <cfRule type="expression" dxfId="852" priority="5" stopIfTrue="1">
      <formula>IF($D29-INT($D29)&gt;0,TRUE,FALSE)</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W44644"/>
  <sheetViews>
    <sheetView showGridLines="0" tabSelected="1" topLeftCell="E343" zoomScale="46" zoomScaleNormal="46" zoomScaleSheetLayoutView="77" workbookViewId="0">
      <selection activeCell="J56" sqref="J56"/>
    </sheetView>
  </sheetViews>
  <sheetFormatPr baseColWidth="10" defaultColWidth="13.140625" defaultRowHeight="15.75" zeroHeight="1"/>
  <cols>
    <col min="1" max="1" width="3.5703125" style="33" bestFit="1" customWidth="1"/>
    <col min="2" max="2" width="6" style="24" customWidth="1"/>
    <col min="3" max="3" width="21.28515625" style="24" customWidth="1"/>
    <col min="4" max="4" width="26.85546875" style="24" customWidth="1"/>
    <col min="5" max="5" width="57.5703125" style="24" customWidth="1"/>
    <col min="6" max="6" width="16.7109375" style="24" customWidth="1"/>
    <col min="7" max="7" width="29.42578125" style="24" customWidth="1"/>
    <col min="8" max="8" width="27.140625" style="24" customWidth="1"/>
    <col min="9" max="9" width="4.7109375" style="24" customWidth="1"/>
    <col min="10" max="10" width="32.85546875" style="24" customWidth="1"/>
    <col min="11" max="12" width="19.5703125" style="24" customWidth="1"/>
    <col min="13" max="13" width="18.85546875" style="24" customWidth="1"/>
    <col min="14" max="14" width="19" style="24" customWidth="1"/>
    <col min="15" max="15" width="26" style="24" bestFit="1" customWidth="1"/>
    <col min="16" max="16" width="22.85546875" style="24" customWidth="1"/>
    <col min="17" max="17" width="25.5703125" style="24" customWidth="1"/>
    <col min="18" max="18" width="19.85546875" style="24" customWidth="1"/>
    <col min="19" max="19" width="18.42578125" style="24" customWidth="1"/>
    <col min="20" max="20" width="20.7109375" style="24" customWidth="1"/>
    <col min="21" max="21" width="24.5703125" style="24" customWidth="1"/>
    <col min="22" max="22" width="33.5703125" style="24" customWidth="1"/>
    <col min="23" max="16384" width="13.140625" style="24"/>
  </cols>
  <sheetData>
    <row r="1" spans="1:22" s="57" customFormat="1" ht="19.899999999999999" customHeight="1">
      <c r="A1" s="52"/>
      <c r="B1" s="542"/>
      <c r="C1" s="542"/>
      <c r="D1" s="542"/>
      <c r="E1" s="542"/>
      <c r="F1" s="542"/>
      <c r="G1" s="542"/>
      <c r="H1" s="542"/>
      <c r="I1" s="542"/>
      <c r="J1" s="542"/>
      <c r="K1" s="542"/>
      <c r="L1" s="542"/>
      <c r="M1" s="542"/>
      <c r="N1" s="542"/>
      <c r="O1" s="542"/>
      <c r="P1" s="542"/>
      <c r="Q1" s="542"/>
      <c r="R1" s="542"/>
      <c r="S1" s="542"/>
      <c r="T1" s="542"/>
      <c r="U1" s="542"/>
      <c r="V1" s="542"/>
    </row>
    <row r="2" spans="1:22" s="57" customFormat="1" ht="19.899999999999999" customHeight="1">
      <c r="A2" s="52"/>
      <c r="B2" s="542"/>
      <c r="C2" s="542"/>
      <c r="D2" s="542"/>
      <c r="E2" s="542"/>
      <c r="F2" s="542"/>
      <c r="G2" s="542"/>
      <c r="H2" s="542"/>
      <c r="I2" s="542"/>
      <c r="J2" s="542"/>
      <c r="K2" s="542"/>
      <c r="L2" s="542"/>
      <c r="M2" s="542"/>
      <c r="N2" s="542"/>
      <c r="O2" s="542"/>
      <c r="P2" s="542"/>
      <c r="Q2" s="542"/>
      <c r="R2" s="542"/>
      <c r="S2" s="542"/>
      <c r="T2" s="542"/>
      <c r="U2" s="542"/>
      <c r="V2" s="542"/>
    </row>
    <row r="3" spans="1:22" s="57" customFormat="1" ht="19.899999999999999" customHeight="1">
      <c r="A3" s="52"/>
      <c r="B3" s="542"/>
      <c r="C3" s="542"/>
      <c r="D3" s="542"/>
      <c r="E3" s="542"/>
      <c r="F3" s="542"/>
      <c r="G3" s="542"/>
      <c r="H3" s="542"/>
      <c r="I3" s="542"/>
      <c r="J3" s="542"/>
      <c r="K3" s="542"/>
      <c r="L3" s="542"/>
      <c r="M3" s="542"/>
      <c r="N3" s="542"/>
      <c r="O3" s="542"/>
      <c r="P3" s="542"/>
      <c r="Q3" s="542"/>
      <c r="R3" s="542"/>
      <c r="S3" s="542"/>
      <c r="T3" s="542"/>
      <c r="U3" s="542"/>
      <c r="V3" s="542"/>
    </row>
    <row r="4" spans="1:22" s="57" customFormat="1" ht="19.899999999999999" customHeight="1">
      <c r="A4" s="52"/>
      <c r="B4" s="542" t="str">
        <f>PRESUPUESTOS!B1</f>
        <v>SANTIAGO DE CALI DISTRITO ESPECIAL - SECRETARIA DEL DEPORTE Y LA RECREACIÓN</v>
      </c>
      <c r="C4" s="542"/>
      <c r="D4" s="542"/>
      <c r="E4" s="542"/>
      <c r="F4" s="542"/>
      <c r="G4" s="542"/>
      <c r="H4" s="542"/>
      <c r="I4" s="542"/>
      <c r="J4" s="542"/>
      <c r="K4" s="542"/>
      <c r="L4" s="542"/>
      <c r="M4" s="542"/>
      <c r="N4" s="542"/>
      <c r="O4" s="542"/>
      <c r="P4" s="542"/>
      <c r="Q4" s="542"/>
      <c r="R4" s="542"/>
      <c r="S4" s="542"/>
      <c r="T4" s="542"/>
      <c r="U4" s="542"/>
      <c r="V4" s="542"/>
    </row>
    <row r="5" spans="1:22" s="57" customFormat="1" ht="19.899999999999999" customHeight="1">
      <c r="A5" s="52"/>
      <c r="B5" s="53"/>
      <c r="C5" s="22"/>
      <c r="D5" s="22"/>
      <c r="E5" s="54"/>
      <c r="F5" s="54"/>
      <c r="G5" s="54"/>
      <c r="H5" s="54"/>
      <c r="I5" s="54"/>
      <c r="J5" s="54"/>
      <c r="K5" s="54"/>
      <c r="L5" s="54"/>
      <c r="M5" s="55"/>
      <c r="N5" s="55"/>
      <c r="O5" s="55"/>
      <c r="P5" s="56"/>
      <c r="Q5" s="56"/>
      <c r="R5" s="56"/>
      <c r="S5" s="56"/>
      <c r="T5" s="56"/>
      <c r="U5" s="55"/>
    </row>
    <row r="6" spans="1:22" s="57" customFormat="1" ht="19.899999999999999" customHeight="1">
      <c r="A6" s="52"/>
      <c r="B6" s="542" t="s">
        <v>169</v>
      </c>
      <c r="C6" s="542"/>
      <c r="D6" s="542"/>
      <c r="E6" s="542"/>
      <c r="F6" s="542"/>
      <c r="G6" s="542"/>
      <c r="H6" s="542"/>
      <c r="I6" s="542"/>
      <c r="J6" s="542"/>
      <c r="K6" s="542"/>
      <c r="L6" s="542"/>
      <c r="M6" s="542"/>
      <c r="N6" s="542"/>
      <c r="O6" s="542"/>
      <c r="P6" s="542"/>
      <c r="Q6" s="542"/>
      <c r="R6" s="542"/>
      <c r="S6" s="542"/>
      <c r="T6" s="542"/>
      <c r="U6" s="542"/>
      <c r="V6" s="542"/>
    </row>
    <row r="7" spans="1:22" s="57" customFormat="1" ht="19.899999999999999" customHeight="1">
      <c r="A7" s="52"/>
      <c r="B7" s="542" t="str">
        <f>PRESUPUESTOS!B7</f>
        <v>4162.010.32.1.0498-2026</v>
      </c>
      <c r="C7" s="542"/>
      <c r="D7" s="542"/>
      <c r="E7" s="542"/>
      <c r="F7" s="542"/>
      <c r="G7" s="542"/>
      <c r="H7" s="542"/>
      <c r="I7" s="542"/>
      <c r="J7" s="542"/>
      <c r="K7" s="542"/>
      <c r="L7" s="542"/>
      <c r="M7" s="542"/>
      <c r="N7" s="542"/>
      <c r="O7" s="542"/>
      <c r="P7" s="542"/>
      <c r="Q7" s="542"/>
      <c r="R7" s="542"/>
      <c r="S7" s="542"/>
      <c r="T7" s="542"/>
      <c r="U7" s="542"/>
      <c r="V7" s="542"/>
    </row>
    <row r="8" spans="1:22" s="57" customFormat="1" ht="19.899999999999999" customHeight="1">
      <c r="A8" s="52"/>
      <c r="B8" s="53"/>
      <c r="C8" s="22"/>
      <c r="D8" s="22"/>
      <c r="E8" s="54"/>
      <c r="F8" s="54"/>
      <c r="G8" s="54"/>
      <c r="H8" s="54"/>
      <c r="I8" s="54"/>
      <c r="J8" s="54"/>
      <c r="K8" s="54"/>
      <c r="L8" s="54"/>
      <c r="M8" s="55"/>
      <c r="N8" s="55"/>
      <c r="O8" s="55"/>
      <c r="P8" s="56"/>
      <c r="Q8" s="56"/>
      <c r="R8" s="56"/>
      <c r="S8" s="56"/>
      <c r="T8" s="56"/>
      <c r="U8" s="55"/>
    </row>
    <row r="9" spans="1:22" s="57" customFormat="1" ht="19.899999999999999" customHeight="1">
      <c r="A9" s="52"/>
      <c r="B9" s="542" t="str">
        <f>PRESUPUESTOS!B9</f>
        <v>OBJETO: REALIZAR ESTUDIOS TÉCNICOS DE LOS ESCENARIOS DEPORTIVOS Y RECREATIVOS DE SANTIAGO DE CALI PRIORIZADOS PARA PRESUPUESTO 2026 (ESTUDIOS TÉCNICOS Y/O DE SUELOS Y/O DIAGNÓSTICOS) ESTUDIOS TÉCNICOS DE LOS ESCENARIOS DEPORTIVOS Y RECREATIVOS</v>
      </c>
      <c r="C9" s="542"/>
      <c r="D9" s="542"/>
      <c r="E9" s="542"/>
      <c r="F9" s="542"/>
      <c r="G9" s="542"/>
      <c r="H9" s="542"/>
      <c r="I9" s="542"/>
      <c r="J9" s="542"/>
      <c r="K9" s="542"/>
      <c r="L9" s="542"/>
      <c r="M9" s="542"/>
      <c r="N9" s="542"/>
      <c r="O9" s="542"/>
      <c r="P9" s="542"/>
      <c r="Q9" s="542"/>
      <c r="R9" s="542"/>
      <c r="S9" s="542"/>
      <c r="T9" s="542"/>
      <c r="U9" s="542"/>
      <c r="V9" s="542"/>
    </row>
    <row r="10" spans="1:22" s="57" customFormat="1" ht="19.899999999999999" customHeight="1">
      <c r="A10" s="52"/>
      <c r="B10" s="53"/>
      <c r="C10" s="58"/>
      <c r="D10" s="58"/>
      <c r="E10" s="54"/>
      <c r="F10" s="54"/>
      <c r="G10" s="54"/>
      <c r="H10" s="54"/>
      <c r="I10" s="54"/>
      <c r="J10" s="54"/>
      <c r="K10" s="54"/>
      <c r="L10" s="54"/>
      <c r="M10" s="55"/>
      <c r="N10" s="55"/>
      <c r="O10" s="55"/>
      <c r="P10" s="54"/>
      <c r="Q10" s="54"/>
      <c r="R10" s="54"/>
      <c r="S10" s="54"/>
      <c r="T10" s="54"/>
      <c r="U10" s="55"/>
    </row>
    <row r="11" spans="1:22" s="57" customFormat="1" ht="19.899999999999999" customHeight="1">
      <c r="A11" s="52"/>
      <c r="B11" s="543"/>
      <c r="C11" s="543"/>
      <c r="D11" s="543"/>
      <c r="E11" s="543"/>
      <c r="F11" s="543"/>
      <c r="G11" s="543"/>
      <c r="H11" s="543"/>
      <c r="I11" s="543"/>
      <c r="J11" s="543"/>
      <c r="K11" s="543"/>
      <c r="L11" s="543"/>
      <c r="M11" s="543"/>
      <c r="N11" s="543"/>
      <c r="O11" s="543"/>
      <c r="P11" s="543"/>
      <c r="Q11" s="543"/>
      <c r="R11" s="543"/>
      <c r="S11" s="543"/>
      <c r="T11" s="543"/>
      <c r="U11" s="543"/>
      <c r="V11" s="543"/>
    </row>
    <row r="12" spans="1:22" s="57" customFormat="1" ht="19.899999999999999" customHeight="1">
      <c r="A12" s="52"/>
      <c r="B12" s="53"/>
      <c r="C12" s="58"/>
      <c r="D12" s="58"/>
      <c r="E12" s="54"/>
      <c r="F12" s="54"/>
      <c r="G12" s="54"/>
      <c r="H12" s="54"/>
      <c r="I12" s="54"/>
      <c r="J12" s="54"/>
      <c r="K12" s="54"/>
      <c r="L12" s="54"/>
      <c r="M12" s="55"/>
      <c r="N12" s="55"/>
      <c r="O12" s="55"/>
      <c r="P12" s="54"/>
      <c r="Q12" s="54"/>
      <c r="R12" s="54"/>
      <c r="S12" s="54"/>
      <c r="T12" s="54"/>
      <c r="U12" s="55"/>
    </row>
    <row r="13" spans="1:22" s="57" customFormat="1" ht="19.899999999999999" customHeight="1">
      <c r="A13" s="52"/>
      <c r="B13" s="544" t="s">
        <v>72</v>
      </c>
      <c r="C13" s="544"/>
      <c r="D13" s="544"/>
      <c r="E13" s="544"/>
      <c r="F13" s="544"/>
      <c r="G13" s="544"/>
      <c r="H13" s="544"/>
      <c r="I13" s="544"/>
      <c r="J13" s="544"/>
      <c r="K13" s="544"/>
      <c r="L13" s="544"/>
      <c r="M13" s="544"/>
      <c r="N13" s="544"/>
      <c r="O13" s="544"/>
      <c r="P13" s="544"/>
      <c r="Q13" s="544"/>
      <c r="R13" s="544"/>
      <c r="S13" s="544"/>
      <c r="T13" s="544"/>
      <c r="U13" s="544"/>
      <c r="V13" s="544"/>
    </row>
    <row r="14" spans="1:22" s="57" customFormat="1" ht="19.899999999999999" customHeight="1">
      <c r="A14" s="52"/>
      <c r="B14" s="544" t="s">
        <v>53</v>
      </c>
      <c r="C14" s="544"/>
      <c r="D14" s="544"/>
      <c r="E14" s="544"/>
      <c r="F14" s="544"/>
      <c r="G14" s="544"/>
      <c r="H14" s="544"/>
      <c r="I14" s="544"/>
      <c r="J14" s="544"/>
      <c r="K14" s="544"/>
      <c r="L14" s="544"/>
      <c r="M14" s="544"/>
      <c r="N14" s="544"/>
      <c r="O14" s="544"/>
      <c r="P14" s="544"/>
      <c r="Q14" s="544"/>
      <c r="R14" s="544"/>
      <c r="S14" s="544"/>
      <c r="T14" s="544"/>
      <c r="U14" s="544"/>
      <c r="V14" s="544"/>
    </row>
    <row r="15" spans="1:22" s="228" customFormat="1" ht="19.899999999999999" customHeight="1" thickBot="1">
      <c r="A15" s="227"/>
      <c r="B15" s="280"/>
      <c r="C15" s="280"/>
      <c r="D15" s="280"/>
      <c r="E15" s="280"/>
      <c r="F15" s="280"/>
      <c r="G15" s="280"/>
      <c r="H15" s="280"/>
      <c r="I15" s="280" t="s">
        <v>303</v>
      </c>
      <c r="J15" s="280"/>
      <c r="K15" s="280"/>
      <c r="L15" s="280"/>
      <c r="M15" s="237"/>
      <c r="N15" s="237"/>
      <c r="O15" s="237"/>
      <c r="P15" s="237"/>
      <c r="Q15" s="237"/>
      <c r="R15" s="237"/>
      <c r="S15" s="237"/>
      <c r="T15" s="237"/>
      <c r="U15" s="237"/>
      <c r="V15" s="237"/>
    </row>
    <row r="16" spans="1:22" s="23" customFormat="1" ht="19.899999999999999" customHeight="1">
      <c r="A16" s="21"/>
      <c r="B16" s="185"/>
      <c r="C16" s="231"/>
      <c r="D16" s="185"/>
      <c r="E16" s="185"/>
      <c r="F16" s="185"/>
      <c r="G16" s="185"/>
      <c r="H16" s="185"/>
      <c r="I16" s="185"/>
      <c r="J16" s="185"/>
      <c r="K16" s="185"/>
      <c r="L16" s="185"/>
      <c r="M16" s="185"/>
      <c r="N16" s="185"/>
      <c r="O16" s="185"/>
      <c r="P16" s="353" t="s">
        <v>234</v>
      </c>
      <c r="Q16" s="353" t="s">
        <v>64</v>
      </c>
      <c r="R16" s="354" t="s">
        <v>63</v>
      </c>
      <c r="S16" s="185"/>
      <c r="T16" s="185"/>
      <c r="U16" s="185"/>
      <c r="V16" s="185"/>
    </row>
    <row r="17" spans="1:22" s="23" customFormat="1" ht="19.899999999999999" customHeight="1" thickBot="1">
      <c r="A17" s="21"/>
      <c r="B17" s="605"/>
      <c r="C17" s="606"/>
      <c r="D17" s="605"/>
      <c r="E17" s="605"/>
      <c r="F17" s="605"/>
      <c r="G17" s="607"/>
      <c r="H17" s="607"/>
      <c r="I17" s="607"/>
      <c r="J17" s="607"/>
      <c r="K17" s="185"/>
      <c r="L17" s="185"/>
      <c r="M17" s="185"/>
      <c r="N17" s="185"/>
      <c r="O17" s="185"/>
      <c r="P17" s="355">
        <v>0.5</v>
      </c>
      <c r="Q17" s="356"/>
      <c r="R17" s="357">
        <v>46100</v>
      </c>
      <c r="S17" s="185"/>
      <c r="T17" s="185"/>
      <c r="U17" s="185"/>
      <c r="V17" s="185"/>
    </row>
    <row r="18" spans="1:22" s="23" customFormat="1" ht="19.899999999999999" customHeight="1">
      <c r="A18" s="21"/>
      <c r="B18" s="607"/>
      <c r="C18" s="608"/>
      <c r="D18" s="607"/>
      <c r="E18" s="607"/>
      <c r="F18" s="607"/>
      <c r="G18" s="607"/>
      <c r="H18" s="607"/>
      <c r="I18" s="607"/>
      <c r="J18" s="607"/>
      <c r="K18" s="185"/>
      <c r="L18" s="185"/>
      <c r="M18" s="185"/>
      <c r="N18" s="185"/>
      <c r="O18" s="185"/>
      <c r="P18" s="185"/>
      <c r="Q18" s="185"/>
      <c r="R18" s="185"/>
      <c r="S18" s="185"/>
      <c r="T18" s="185"/>
      <c r="U18" s="185"/>
      <c r="V18" s="185"/>
    </row>
    <row r="19" spans="1:22" s="228" customFormat="1" ht="19.899999999999999" customHeight="1" thickBot="1">
      <c r="A19" s="229"/>
      <c r="B19" s="609">
        <v>9</v>
      </c>
      <c r="C19" s="609">
        <v>3</v>
      </c>
      <c r="D19" s="609">
        <v>4</v>
      </c>
      <c r="E19" s="609">
        <v>5</v>
      </c>
      <c r="F19" s="609">
        <v>6</v>
      </c>
      <c r="G19" s="609">
        <v>7</v>
      </c>
      <c r="H19" s="609">
        <v>8</v>
      </c>
      <c r="I19" s="609">
        <v>9</v>
      </c>
      <c r="J19" s="609">
        <v>10</v>
      </c>
      <c r="K19" s="233">
        <v>11</v>
      </c>
      <c r="L19" s="233">
        <v>12</v>
      </c>
      <c r="M19" s="233">
        <v>13</v>
      </c>
      <c r="N19" s="233">
        <v>14</v>
      </c>
      <c r="O19" s="233">
        <v>15</v>
      </c>
      <c r="P19" s="233">
        <v>16</v>
      </c>
      <c r="Q19" s="233">
        <v>17</v>
      </c>
      <c r="R19" s="233">
        <v>18</v>
      </c>
      <c r="S19" s="233">
        <v>19</v>
      </c>
      <c r="T19" s="233">
        <v>20</v>
      </c>
      <c r="U19" s="233">
        <v>21</v>
      </c>
      <c r="V19" s="233">
        <v>22</v>
      </c>
    </row>
    <row r="20" spans="1:22" s="30" customFormat="1" ht="19.899999999999999" customHeight="1" thickBot="1">
      <c r="A20" s="27">
        <v>1</v>
      </c>
      <c r="B20" s="610" t="s">
        <v>49</v>
      </c>
      <c r="C20" s="611"/>
      <c r="D20" s="611"/>
      <c r="E20" s="612">
        <v>1</v>
      </c>
      <c r="F20" s="613" t="s">
        <v>546</v>
      </c>
      <c r="G20" s="614"/>
      <c r="H20" s="615"/>
      <c r="I20" s="607"/>
      <c r="J20" s="607"/>
      <c r="K20" s="232"/>
      <c r="L20" s="232"/>
      <c r="M20" s="29"/>
      <c r="N20" s="29"/>
      <c r="O20" s="234"/>
      <c r="P20" s="234"/>
      <c r="Q20" s="234"/>
      <c r="R20" s="234"/>
      <c r="S20" s="234"/>
      <c r="T20" s="234"/>
      <c r="U20" s="234"/>
      <c r="V20" s="234"/>
    </row>
    <row r="21" spans="1:22" s="23" customFormat="1" ht="25.15" customHeight="1">
      <c r="A21" s="21"/>
      <c r="B21" s="518" t="s">
        <v>54</v>
      </c>
      <c r="C21" s="313" t="s">
        <v>55</v>
      </c>
      <c r="D21" s="314" t="s">
        <v>16</v>
      </c>
      <c r="E21" s="314"/>
      <c r="F21" s="314" t="s">
        <v>56</v>
      </c>
      <c r="G21" s="315"/>
      <c r="H21" s="313" t="s">
        <v>288</v>
      </c>
      <c r="I21" s="520" t="s">
        <v>256</v>
      </c>
      <c r="J21" s="522" t="s">
        <v>17</v>
      </c>
      <c r="K21" s="522" t="s">
        <v>236</v>
      </c>
      <c r="L21" s="522" t="s">
        <v>58</v>
      </c>
      <c r="M21" s="522" t="s">
        <v>183</v>
      </c>
      <c r="N21" s="528" t="s">
        <v>240</v>
      </c>
      <c r="O21" s="529"/>
      <c r="P21" s="530" t="s">
        <v>21</v>
      </c>
      <c r="Q21" s="531"/>
      <c r="R21" s="468" t="s">
        <v>195</v>
      </c>
      <c r="S21" s="464"/>
      <c r="T21" s="523" t="s">
        <v>170</v>
      </c>
      <c r="U21" s="524"/>
      <c r="V21" s="525"/>
    </row>
    <row r="22" spans="1:22" s="23" customFormat="1" ht="90" customHeight="1">
      <c r="A22" s="21"/>
      <c r="B22" s="519"/>
      <c r="C22" s="316" t="s">
        <v>59</v>
      </c>
      <c r="D22" s="317" t="s">
        <v>3</v>
      </c>
      <c r="E22" s="317" t="s">
        <v>18</v>
      </c>
      <c r="F22" s="317" t="s">
        <v>60</v>
      </c>
      <c r="G22" s="352" t="s">
        <v>61</v>
      </c>
      <c r="H22" s="351" t="s">
        <v>57</v>
      </c>
      <c r="I22" s="521"/>
      <c r="J22" s="497"/>
      <c r="K22" s="497"/>
      <c r="L22" s="497"/>
      <c r="M22" s="497"/>
      <c r="N22" s="316" t="s">
        <v>181</v>
      </c>
      <c r="O22" s="317" t="s">
        <v>73</v>
      </c>
      <c r="P22" s="526"/>
      <c r="Q22" s="527"/>
      <c r="R22" s="469"/>
      <c r="S22" s="470"/>
      <c r="T22" s="318" t="s">
        <v>171</v>
      </c>
      <c r="U22" s="319" t="s">
        <v>180</v>
      </c>
      <c r="V22" s="320" t="s">
        <v>208</v>
      </c>
    </row>
    <row r="23" spans="1:22" s="23" customFormat="1" ht="25.15" customHeight="1">
      <c r="A23" s="21"/>
      <c r="B23" s="235"/>
      <c r="C23" s="236">
        <v>3</v>
      </c>
      <c r="D23" s="236">
        <v>4</v>
      </c>
      <c r="E23" s="236">
        <v>5</v>
      </c>
      <c r="F23" s="236">
        <v>6</v>
      </c>
      <c r="G23" s="236">
        <v>7</v>
      </c>
      <c r="H23" s="236">
        <v>8</v>
      </c>
      <c r="I23" s="236">
        <v>9</v>
      </c>
      <c r="J23" s="288"/>
      <c r="K23" s="288"/>
      <c r="L23" s="253"/>
      <c r="M23" s="236"/>
      <c r="N23" s="236">
        <v>14</v>
      </c>
      <c r="O23" s="236">
        <v>15</v>
      </c>
      <c r="P23" s="237">
        <v>16</v>
      </c>
      <c r="Q23" s="284">
        <v>17</v>
      </c>
      <c r="R23" s="237">
        <v>18</v>
      </c>
      <c r="S23" s="284">
        <v>19</v>
      </c>
      <c r="T23" s="238">
        <v>20</v>
      </c>
      <c r="U23" s="239">
        <v>21</v>
      </c>
      <c r="V23" s="240">
        <v>22</v>
      </c>
    </row>
    <row r="24" spans="1:22" s="32" customFormat="1" ht="78.75" customHeight="1">
      <c r="A24" s="31" t="s">
        <v>62</v>
      </c>
      <c r="B24" s="241">
        <v>1</v>
      </c>
      <c r="C24" s="242" t="s">
        <v>542</v>
      </c>
      <c r="D24" s="242" t="s">
        <v>543</v>
      </c>
      <c r="E24" s="242" t="s">
        <v>544</v>
      </c>
      <c r="F24" s="242" t="s">
        <v>296</v>
      </c>
      <c r="G24" s="243">
        <v>0.99</v>
      </c>
      <c r="H24" s="244" t="s">
        <v>24</v>
      </c>
      <c r="I24" s="245">
        <v>2</v>
      </c>
      <c r="J24" s="246" t="s">
        <v>545</v>
      </c>
      <c r="K24" s="247">
        <v>43825</v>
      </c>
      <c r="L24" s="247">
        <v>44994</v>
      </c>
      <c r="M24" s="248">
        <v>419.25</v>
      </c>
      <c r="N24" s="249">
        <v>415.0575</v>
      </c>
      <c r="O24" s="250">
        <f>N24</f>
        <v>415.0575</v>
      </c>
      <c r="P24" s="506"/>
      <c r="Q24" s="507"/>
      <c r="R24" s="508"/>
      <c r="S24" s="509"/>
      <c r="T24" s="251" t="s">
        <v>24</v>
      </c>
      <c r="U24" s="221">
        <v>93</v>
      </c>
      <c r="V24" s="252" t="s">
        <v>24</v>
      </c>
    </row>
    <row r="25" spans="1:22" s="32" customFormat="1" ht="19.899999999999999" customHeight="1">
      <c r="A25" s="31" t="s">
        <v>304</v>
      </c>
      <c r="B25" s="241" t="s">
        <v>303</v>
      </c>
      <c r="C25" s="242"/>
      <c r="D25" s="242"/>
      <c r="E25" s="242"/>
      <c r="F25" s="242"/>
      <c r="G25" s="243"/>
      <c r="H25" s="244"/>
      <c r="I25" s="245"/>
      <c r="J25" s="246" t="s">
        <v>303</v>
      </c>
      <c r="K25" s="247"/>
      <c r="L25" s="247"/>
      <c r="M25" s="248"/>
      <c r="N25" s="249" t="s">
        <v>303</v>
      </c>
      <c r="O25" s="250" t="s">
        <v>303</v>
      </c>
      <c r="P25" s="506"/>
      <c r="Q25" s="507"/>
      <c r="R25" s="508"/>
      <c r="S25" s="509"/>
      <c r="T25" s="251"/>
      <c r="U25" s="221"/>
      <c r="V25" s="252"/>
    </row>
    <row r="26" spans="1:22" s="32" customFormat="1" ht="19.899999999999999" customHeight="1">
      <c r="A26" s="31" t="s">
        <v>305</v>
      </c>
      <c r="B26" s="241" t="s">
        <v>303</v>
      </c>
      <c r="C26" s="242"/>
      <c r="D26" s="242"/>
      <c r="E26" s="242"/>
      <c r="F26" s="242"/>
      <c r="G26" s="243"/>
      <c r="H26" s="244"/>
      <c r="I26" s="245"/>
      <c r="J26" s="246" t="s">
        <v>303</v>
      </c>
      <c r="K26" s="247"/>
      <c r="L26" s="247"/>
      <c r="M26" s="248"/>
      <c r="N26" s="249" t="s">
        <v>303</v>
      </c>
      <c r="O26" s="250" t="s">
        <v>303</v>
      </c>
      <c r="P26" s="506"/>
      <c r="Q26" s="507"/>
      <c r="R26" s="508"/>
      <c r="S26" s="509"/>
      <c r="T26" s="251"/>
      <c r="U26" s="221"/>
      <c r="V26" s="252"/>
    </row>
    <row r="27" spans="1:22" s="32" customFormat="1" ht="19.899999999999999" customHeight="1">
      <c r="A27" s="31" t="s">
        <v>306</v>
      </c>
      <c r="B27" s="241" t="s">
        <v>303</v>
      </c>
      <c r="C27" s="242"/>
      <c r="D27" s="242"/>
      <c r="E27" s="242"/>
      <c r="F27" s="242"/>
      <c r="G27" s="243"/>
      <c r="H27" s="244"/>
      <c r="I27" s="245"/>
      <c r="J27" s="246" t="s">
        <v>303</v>
      </c>
      <c r="K27" s="247"/>
      <c r="L27" s="247"/>
      <c r="M27" s="248"/>
      <c r="N27" s="249" t="s">
        <v>303</v>
      </c>
      <c r="O27" s="250" t="s">
        <v>303</v>
      </c>
      <c r="P27" s="510"/>
      <c r="Q27" s="511"/>
      <c r="R27" s="512"/>
      <c r="S27" s="513"/>
      <c r="T27" s="251"/>
      <c r="U27" s="221"/>
      <c r="V27" s="252"/>
    </row>
    <row r="28" spans="1:22" s="32" customFormat="1" ht="19.899999999999999" customHeight="1">
      <c r="A28" s="31" t="s">
        <v>307</v>
      </c>
      <c r="B28" s="241" t="s">
        <v>303</v>
      </c>
      <c r="C28" s="242"/>
      <c r="D28" s="242"/>
      <c r="E28" s="242"/>
      <c r="F28" s="242"/>
      <c r="G28" s="243"/>
      <c r="H28" s="244"/>
      <c r="I28" s="245"/>
      <c r="J28" s="246" t="s">
        <v>303</v>
      </c>
      <c r="K28" s="247"/>
      <c r="L28" s="247"/>
      <c r="M28" s="248"/>
      <c r="N28" s="253" t="s">
        <v>303</v>
      </c>
      <c r="O28" s="250" t="s">
        <v>303</v>
      </c>
      <c r="P28" s="510"/>
      <c r="Q28" s="511"/>
      <c r="R28" s="512"/>
      <c r="S28" s="513"/>
      <c r="T28" s="251"/>
      <c r="U28" s="221"/>
      <c r="V28" s="252"/>
    </row>
    <row r="29" spans="1:22" s="32" customFormat="1" ht="19.899999999999999" customHeight="1">
      <c r="A29" s="31" t="s">
        <v>308</v>
      </c>
      <c r="B29" s="241" t="s">
        <v>303</v>
      </c>
      <c r="C29" s="242"/>
      <c r="D29" s="242"/>
      <c r="E29" s="242"/>
      <c r="F29" s="242"/>
      <c r="G29" s="243"/>
      <c r="H29" s="244"/>
      <c r="I29" s="245"/>
      <c r="J29" s="246" t="s">
        <v>303</v>
      </c>
      <c r="K29" s="247"/>
      <c r="L29" s="247"/>
      <c r="M29" s="254"/>
      <c r="N29" s="253" t="s">
        <v>303</v>
      </c>
      <c r="O29" s="250" t="s">
        <v>303</v>
      </c>
      <c r="P29" s="510"/>
      <c r="Q29" s="511"/>
      <c r="R29" s="512"/>
      <c r="S29" s="513"/>
      <c r="T29" s="251"/>
      <c r="U29" s="221"/>
      <c r="V29" s="252"/>
    </row>
    <row r="30" spans="1:22" s="32" customFormat="1" ht="19.899999999999999" customHeight="1">
      <c r="A30" s="31" t="s">
        <v>309</v>
      </c>
      <c r="B30" s="241" t="s">
        <v>303</v>
      </c>
      <c r="C30" s="242"/>
      <c r="D30" s="242"/>
      <c r="E30" s="242"/>
      <c r="F30" s="242"/>
      <c r="G30" s="243"/>
      <c r="H30" s="244"/>
      <c r="I30" s="245"/>
      <c r="J30" s="246" t="s">
        <v>303</v>
      </c>
      <c r="K30" s="247"/>
      <c r="L30" s="247"/>
      <c r="M30" s="254"/>
      <c r="N30" s="253" t="s">
        <v>303</v>
      </c>
      <c r="O30" s="250" t="s">
        <v>303</v>
      </c>
      <c r="P30" s="510"/>
      <c r="Q30" s="511"/>
      <c r="R30" s="512"/>
      <c r="S30" s="513"/>
      <c r="T30" s="251"/>
      <c r="U30" s="221"/>
      <c r="V30" s="252"/>
    </row>
    <row r="31" spans="1:22" s="32" customFormat="1" ht="19.899999999999999" customHeight="1" thickBot="1">
      <c r="A31" s="31" t="s">
        <v>310</v>
      </c>
      <c r="B31" s="255" t="s">
        <v>303</v>
      </c>
      <c r="C31" s="256"/>
      <c r="D31" s="256"/>
      <c r="E31" s="256"/>
      <c r="F31" s="256"/>
      <c r="G31" s="257"/>
      <c r="H31" s="258"/>
      <c r="I31" s="259"/>
      <c r="J31" s="260" t="s">
        <v>303</v>
      </c>
      <c r="K31" s="261"/>
      <c r="L31" s="261"/>
      <c r="M31" s="262"/>
      <c r="N31" s="253" t="s">
        <v>303</v>
      </c>
      <c r="O31" s="250" t="s">
        <v>303</v>
      </c>
      <c r="P31" s="510"/>
      <c r="Q31" s="511"/>
      <c r="R31" s="512"/>
      <c r="S31" s="513"/>
      <c r="T31" s="251"/>
      <c r="U31" s="221"/>
      <c r="V31" s="252"/>
    </row>
    <row r="32" spans="1:22" s="23" customFormat="1" ht="10.15" customHeight="1">
      <c r="A32" s="31"/>
      <c r="B32" s="281"/>
      <c r="C32" s="263"/>
      <c r="D32" s="263"/>
      <c r="E32" s="263"/>
      <c r="F32" s="263"/>
      <c r="G32" s="263"/>
      <c r="H32" s="263"/>
      <c r="I32" s="263"/>
      <c r="J32" s="263"/>
      <c r="K32" s="263"/>
      <c r="L32" s="263"/>
      <c r="M32" s="263"/>
      <c r="N32" s="263"/>
      <c r="O32" s="282"/>
      <c r="P32" s="263"/>
      <c r="Q32" s="263"/>
      <c r="R32" s="282"/>
      <c r="S32" s="263"/>
      <c r="T32" s="263"/>
      <c r="U32" s="283"/>
      <c r="V32" s="285"/>
    </row>
    <row r="33" spans="1:23" s="23" customFormat="1" ht="19.899999999999999" customHeight="1" thickBot="1">
      <c r="A33" s="31" t="s">
        <v>311</v>
      </c>
      <c r="B33" s="321"/>
      <c r="C33" s="322"/>
      <c r="D33" s="322"/>
      <c r="E33" s="322"/>
      <c r="F33" s="322"/>
      <c r="G33" s="322"/>
      <c r="H33" s="322"/>
      <c r="I33" s="322"/>
      <c r="J33" s="322"/>
      <c r="K33" s="322"/>
      <c r="L33" s="322"/>
      <c r="M33" s="322"/>
      <c r="N33" s="323" t="s">
        <v>246</v>
      </c>
      <c r="O33" s="324">
        <f>O24</f>
        <v>415.0575</v>
      </c>
      <c r="P33" s="322"/>
      <c r="Q33" s="322"/>
      <c r="R33" s="325"/>
      <c r="S33" s="325"/>
      <c r="T33" s="326"/>
      <c r="U33" s="322"/>
      <c r="V33" s="327"/>
    </row>
    <row r="34" spans="1:23" ht="19.899999999999999" customHeight="1">
      <c r="B34" s="264"/>
      <c r="C34" s="264"/>
      <c r="D34" s="264"/>
      <c r="E34" s="264"/>
      <c r="F34" s="264"/>
      <c r="G34" s="264"/>
      <c r="H34" s="264"/>
      <c r="I34" s="264"/>
      <c r="J34" s="264"/>
      <c r="K34" s="264"/>
      <c r="L34" s="264"/>
      <c r="M34" s="264"/>
      <c r="N34" s="264"/>
      <c r="O34" s="264"/>
      <c r="P34" s="264"/>
      <c r="Q34" s="264"/>
      <c r="R34" s="264"/>
      <c r="S34" s="264"/>
      <c r="T34" s="264"/>
      <c r="U34" s="264"/>
      <c r="V34" s="264"/>
    </row>
    <row r="35" spans="1:23" s="23" customFormat="1" ht="19.899999999999999" customHeight="1" thickBot="1">
      <c r="A35" s="21"/>
      <c r="B35" s="516" t="s">
        <v>65</v>
      </c>
      <c r="C35" s="516"/>
      <c r="D35" s="516"/>
      <c r="E35" s="516"/>
      <c r="F35" s="516"/>
      <c r="G35" s="516"/>
      <c r="H35" s="516"/>
      <c r="I35" s="516"/>
      <c r="J35" s="516"/>
      <c r="K35" s="516"/>
      <c r="L35" s="516"/>
      <c r="M35" s="516"/>
      <c r="N35" s="516"/>
      <c r="O35" s="516"/>
      <c r="P35" s="516"/>
      <c r="Q35" s="516"/>
      <c r="R35" s="516"/>
      <c r="S35" s="516"/>
      <c r="T35" s="516"/>
      <c r="U35" s="516"/>
      <c r="V35" s="516"/>
    </row>
    <row r="36" spans="1:23" s="26" customFormat="1" ht="19.899999999999999" customHeight="1">
      <c r="A36" s="71" t="s">
        <v>312</v>
      </c>
      <c r="B36" s="459" t="s">
        <v>62</v>
      </c>
      <c r="C36" s="462" t="s">
        <v>83</v>
      </c>
      <c r="D36" s="463"/>
      <c r="E36" s="463"/>
      <c r="F36" s="463"/>
      <c r="G36" s="463"/>
      <c r="H36" s="463"/>
      <c r="I36" s="463"/>
      <c r="J36" s="463"/>
      <c r="K36" s="463"/>
      <c r="L36" s="463"/>
      <c r="M36" s="464"/>
      <c r="N36" s="334"/>
      <c r="O36" s="335"/>
      <c r="P36" s="462" t="s">
        <v>89</v>
      </c>
      <c r="Q36" s="463"/>
      <c r="R36" s="463"/>
      <c r="S36" s="464"/>
      <c r="T36" s="468" t="s">
        <v>269</v>
      </c>
      <c r="U36" s="464"/>
      <c r="V36" s="473" t="s">
        <v>6</v>
      </c>
    </row>
    <row r="37" spans="1:23" s="26" customFormat="1" ht="25.15" customHeight="1">
      <c r="A37" s="71" t="s">
        <v>313</v>
      </c>
      <c r="B37" s="460"/>
      <c r="C37" s="494" t="s">
        <v>84</v>
      </c>
      <c r="D37" s="495"/>
      <c r="E37" s="496"/>
      <c r="F37" s="330">
        <v>3</v>
      </c>
      <c r="G37" s="514" t="s">
        <v>231</v>
      </c>
      <c r="H37" s="497" t="s">
        <v>230</v>
      </c>
      <c r="I37" s="497"/>
      <c r="J37" s="494" t="s">
        <v>229</v>
      </c>
      <c r="K37" s="515"/>
      <c r="L37" s="331"/>
      <c r="M37" s="331"/>
      <c r="N37" s="336"/>
      <c r="O37" s="337"/>
      <c r="P37" s="465"/>
      <c r="Q37" s="466"/>
      <c r="R37" s="466"/>
      <c r="S37" s="467"/>
      <c r="T37" s="469"/>
      <c r="U37" s="470"/>
      <c r="V37" s="474"/>
    </row>
    <row r="38" spans="1:23" s="26" customFormat="1" ht="30" customHeight="1" thickBot="1">
      <c r="A38" s="71" t="s">
        <v>314</v>
      </c>
      <c r="B38" s="460"/>
      <c r="C38" s="495" t="s">
        <v>82</v>
      </c>
      <c r="D38" s="496"/>
      <c r="E38" s="332" t="s">
        <v>86</v>
      </c>
      <c r="F38" s="328" t="s">
        <v>238</v>
      </c>
      <c r="G38" s="514"/>
      <c r="H38" s="497"/>
      <c r="I38" s="497"/>
      <c r="J38" s="316" t="s">
        <v>228</v>
      </c>
      <c r="K38" s="329" t="s">
        <v>235</v>
      </c>
      <c r="L38" s="333" t="s">
        <v>275</v>
      </c>
      <c r="M38" s="333"/>
      <c r="N38" s="338" t="s">
        <v>255</v>
      </c>
      <c r="O38" s="339"/>
      <c r="P38" s="345" t="s">
        <v>283</v>
      </c>
      <c r="Q38" s="265">
        <v>2</v>
      </c>
      <c r="R38" s="346" t="s">
        <v>284</v>
      </c>
      <c r="S38" s="265">
        <v>2</v>
      </c>
      <c r="T38" s="471"/>
      <c r="U38" s="472"/>
      <c r="V38" s="475"/>
    </row>
    <row r="39" spans="1:23" s="26" customFormat="1" ht="19.899999999999999" customHeight="1">
      <c r="A39" s="71" t="s">
        <v>315</v>
      </c>
      <c r="B39" s="460"/>
      <c r="C39" s="266">
        <v>1</v>
      </c>
      <c r="D39" s="267"/>
      <c r="E39" s="268"/>
      <c r="F39" s="269"/>
      <c r="G39" s="269"/>
      <c r="H39" s="476"/>
      <c r="I39" s="477"/>
      <c r="J39" s="270"/>
      <c r="K39" s="70"/>
      <c r="L39" s="225"/>
      <c r="M39" s="226"/>
      <c r="N39" s="220" t="s">
        <v>24</v>
      </c>
      <c r="O39" s="478" t="s">
        <v>15</v>
      </c>
      <c r="P39" s="479"/>
      <c r="Q39" s="482">
        <v>1</v>
      </c>
      <c r="R39" s="485" t="s">
        <v>302</v>
      </c>
      <c r="S39" s="486"/>
      <c r="T39" s="468" t="s">
        <v>68</v>
      </c>
      <c r="U39" s="463"/>
      <c r="V39" s="464"/>
    </row>
    <row r="40" spans="1:23" s="26" customFormat="1" ht="19.899999999999999" customHeight="1" thickBot="1">
      <c r="A40" s="71" t="s">
        <v>317</v>
      </c>
      <c r="B40" s="460"/>
      <c r="C40" s="266">
        <v>2</v>
      </c>
      <c r="D40" s="267"/>
      <c r="E40" s="268"/>
      <c r="F40" s="269"/>
      <c r="G40" s="269"/>
      <c r="H40" s="476"/>
      <c r="I40" s="477"/>
      <c r="J40" s="270"/>
      <c r="K40" s="70"/>
      <c r="L40" s="225"/>
      <c r="M40" s="226"/>
      <c r="N40" s="220" t="s">
        <v>24</v>
      </c>
      <c r="O40" s="478"/>
      <c r="P40" s="479"/>
      <c r="Q40" s="483"/>
      <c r="R40" s="487"/>
      <c r="S40" s="488"/>
      <c r="T40" s="471"/>
      <c r="U40" s="491"/>
      <c r="V40" s="472"/>
    </row>
    <row r="41" spans="1:23" s="26" customFormat="1" ht="19.899999999999999" customHeight="1">
      <c r="A41" s="71" t="s">
        <v>318</v>
      </c>
      <c r="B41" s="460"/>
      <c r="C41" s="266">
        <v>3</v>
      </c>
      <c r="D41" s="267"/>
      <c r="E41" s="268"/>
      <c r="F41" s="269"/>
      <c r="G41" s="269"/>
      <c r="H41" s="476"/>
      <c r="I41" s="477"/>
      <c r="J41" s="270"/>
      <c r="K41" s="70"/>
      <c r="L41" s="225"/>
      <c r="M41" s="226"/>
      <c r="N41" s="220" t="s">
        <v>24</v>
      </c>
      <c r="O41" s="480"/>
      <c r="P41" s="481"/>
      <c r="Q41" s="484"/>
      <c r="R41" s="489"/>
      <c r="S41" s="490"/>
      <c r="T41" s="599" t="s">
        <v>628</v>
      </c>
      <c r="U41" s="599"/>
      <c r="V41" s="600"/>
    </row>
    <row r="42" spans="1:23" s="26" customFormat="1" ht="19.899999999999999" customHeight="1">
      <c r="A42" s="71" t="s">
        <v>319</v>
      </c>
      <c r="B42" s="460"/>
      <c r="C42" s="266">
        <v>4</v>
      </c>
      <c r="D42" s="267" t="s">
        <v>303</v>
      </c>
      <c r="E42" s="268" t="s">
        <v>303</v>
      </c>
      <c r="F42" s="269" t="s">
        <v>303</v>
      </c>
      <c r="G42" s="269" t="s">
        <v>303</v>
      </c>
      <c r="H42" s="476" t="s">
        <v>303</v>
      </c>
      <c r="I42" s="477"/>
      <c r="J42" s="270" t="s">
        <v>303</v>
      </c>
      <c r="K42" s="70" t="s">
        <v>303</v>
      </c>
      <c r="L42" s="225"/>
      <c r="M42" s="226" t="s">
        <v>303</v>
      </c>
      <c r="N42" s="220"/>
      <c r="O42" s="492" t="s">
        <v>242</v>
      </c>
      <c r="P42" s="494" t="s">
        <v>241</v>
      </c>
      <c r="Q42" s="495"/>
      <c r="R42" s="495"/>
      <c r="S42" s="496"/>
      <c r="T42" s="601"/>
      <c r="U42" s="601"/>
      <c r="V42" s="602"/>
    </row>
    <row r="43" spans="1:23" s="26" customFormat="1" ht="19.899999999999999" customHeight="1">
      <c r="A43" s="71" t="s">
        <v>320</v>
      </c>
      <c r="B43" s="460"/>
      <c r="C43" s="266">
        <v>5</v>
      </c>
      <c r="D43" s="267" t="s">
        <v>303</v>
      </c>
      <c r="E43" s="268" t="s">
        <v>303</v>
      </c>
      <c r="F43" s="269" t="s">
        <v>303</v>
      </c>
      <c r="G43" s="269" t="s">
        <v>303</v>
      </c>
      <c r="H43" s="476" t="s">
        <v>303</v>
      </c>
      <c r="I43" s="477"/>
      <c r="J43" s="270" t="s">
        <v>303</v>
      </c>
      <c r="K43" s="70" t="s">
        <v>303</v>
      </c>
      <c r="L43" s="225"/>
      <c r="M43" s="226" t="s">
        <v>303</v>
      </c>
      <c r="N43" s="220"/>
      <c r="O43" s="493"/>
      <c r="P43" s="316" t="s">
        <v>90</v>
      </c>
      <c r="Q43" s="316" t="s">
        <v>237</v>
      </c>
      <c r="R43" s="497" t="s">
        <v>239</v>
      </c>
      <c r="S43" s="497"/>
      <c r="T43" s="273"/>
      <c r="U43" s="273"/>
      <c r="V43" s="274"/>
    </row>
    <row r="44" spans="1:23" s="26" customFormat="1" ht="19.899999999999999" customHeight="1" thickBot="1">
      <c r="A44" s="71" t="s">
        <v>321</v>
      </c>
      <c r="B44" s="460"/>
      <c r="C44" s="275">
        <v>6</v>
      </c>
      <c r="D44" s="276" t="s">
        <v>303</v>
      </c>
      <c r="E44" s="277" t="s">
        <v>303</v>
      </c>
      <c r="F44" s="269" t="s">
        <v>303</v>
      </c>
      <c r="G44" s="269" t="s">
        <v>303</v>
      </c>
      <c r="H44" s="476" t="s">
        <v>303</v>
      </c>
      <c r="I44" s="477"/>
      <c r="J44" s="270" t="s">
        <v>303</v>
      </c>
      <c r="K44" s="70" t="s">
        <v>303</v>
      </c>
      <c r="L44" s="225"/>
      <c r="M44" s="226" t="s">
        <v>303</v>
      </c>
      <c r="N44" s="224"/>
      <c r="O44" s="202"/>
      <c r="P44" s="192"/>
      <c r="Q44" s="278"/>
      <c r="R44" s="498"/>
      <c r="S44" s="498"/>
      <c r="T44" s="273"/>
      <c r="U44" s="273"/>
      <c r="V44" s="274"/>
    </row>
    <row r="45" spans="1:23" s="26" customFormat="1" ht="25.15" customHeight="1" thickBot="1">
      <c r="A45" s="71" t="s">
        <v>322</v>
      </c>
      <c r="B45" s="461"/>
      <c r="C45" s="499" t="s">
        <v>88</v>
      </c>
      <c r="D45" s="500"/>
      <c r="E45" s="287"/>
      <c r="F45" s="501" t="s">
        <v>303</v>
      </c>
      <c r="G45" s="502"/>
      <c r="H45" s="503" t="s">
        <v>6</v>
      </c>
      <c r="I45" s="504"/>
      <c r="J45" s="223" t="s">
        <v>6</v>
      </c>
      <c r="K45" s="202" t="s">
        <v>6</v>
      </c>
      <c r="L45" s="202" t="s">
        <v>6</v>
      </c>
      <c r="M45" s="344"/>
      <c r="N45" s="340"/>
      <c r="O45" s="505" t="s">
        <v>303</v>
      </c>
      <c r="P45" s="505"/>
      <c r="Q45" s="505"/>
      <c r="R45" s="505"/>
      <c r="S45" s="505"/>
      <c r="T45" s="341"/>
      <c r="U45" s="342"/>
      <c r="V45" s="343"/>
    </row>
    <row r="46" spans="1:23" s="204" customFormat="1" ht="19.899999999999999" customHeight="1">
      <c r="A46" s="203">
        <v>1</v>
      </c>
      <c r="B46" s="279">
        <v>2</v>
      </c>
      <c r="C46" s="279">
        <v>3</v>
      </c>
      <c r="D46" s="279">
        <v>4</v>
      </c>
      <c r="E46" s="279">
        <v>5</v>
      </c>
      <c r="F46" s="279">
        <v>6</v>
      </c>
      <c r="G46" s="279">
        <v>7</v>
      </c>
      <c r="H46" s="279">
        <v>8</v>
      </c>
      <c r="I46" s="279">
        <v>9</v>
      </c>
      <c r="J46" s="279">
        <v>9</v>
      </c>
      <c r="K46" s="279">
        <v>10</v>
      </c>
      <c r="L46" s="279">
        <v>11</v>
      </c>
      <c r="M46" s="279">
        <v>12</v>
      </c>
      <c r="N46" s="279">
        <v>13</v>
      </c>
      <c r="O46" s="279">
        <v>14</v>
      </c>
      <c r="P46" s="279">
        <v>15</v>
      </c>
      <c r="Q46" s="279">
        <v>16</v>
      </c>
      <c r="R46" s="279">
        <v>17</v>
      </c>
      <c r="S46" s="279">
        <v>18</v>
      </c>
      <c r="T46" s="279">
        <v>19</v>
      </c>
      <c r="U46" s="279">
        <v>20</v>
      </c>
      <c r="V46" s="279">
        <v>21</v>
      </c>
    </row>
    <row r="47" spans="1:23" ht="19.899999999999999" customHeight="1" thickBot="1">
      <c r="B47" s="264"/>
      <c r="C47" s="616"/>
      <c r="D47" s="616"/>
      <c r="E47" s="616"/>
      <c r="F47" s="616"/>
      <c r="G47" s="616"/>
      <c r="H47" s="616"/>
      <c r="I47" s="603"/>
      <c r="J47" s="603"/>
      <c r="K47" s="603"/>
      <c r="L47" s="603"/>
      <c r="M47" s="603"/>
      <c r="N47" s="603"/>
      <c r="O47" s="603"/>
      <c r="P47" s="603"/>
      <c r="Q47" s="603"/>
      <c r="R47" s="603"/>
      <c r="S47" s="603"/>
      <c r="T47" s="603"/>
      <c r="U47" s="603"/>
      <c r="V47" s="603"/>
      <c r="W47" s="604"/>
    </row>
    <row r="48" spans="1:23" s="30" customFormat="1" ht="19.899999999999999" customHeight="1" thickBot="1">
      <c r="A48" s="27">
        <v>2</v>
      </c>
      <c r="B48" s="610" t="s">
        <v>49</v>
      </c>
      <c r="C48" s="611"/>
      <c r="D48" s="611"/>
      <c r="E48" s="612">
        <v>2</v>
      </c>
      <c r="F48" s="613" t="s">
        <v>547</v>
      </c>
      <c r="G48" s="614"/>
      <c r="H48" s="615"/>
      <c r="I48" s="232"/>
      <c r="J48" s="232"/>
      <c r="K48" s="232"/>
      <c r="L48" s="232"/>
      <c r="M48" s="29"/>
      <c r="N48" s="29"/>
      <c r="O48" s="234"/>
      <c r="P48" s="234"/>
      <c r="Q48" s="234"/>
      <c r="R48" s="234"/>
      <c r="S48" s="234"/>
      <c r="T48" s="234"/>
      <c r="U48" s="234"/>
      <c r="V48" s="234"/>
    </row>
    <row r="49" spans="1:22" s="23" customFormat="1" ht="25.15" customHeight="1">
      <c r="A49" s="21"/>
      <c r="B49" s="518" t="s">
        <v>54</v>
      </c>
      <c r="C49" s="313" t="s">
        <v>55</v>
      </c>
      <c r="D49" s="314" t="s">
        <v>16</v>
      </c>
      <c r="E49" s="314"/>
      <c r="F49" s="314" t="s">
        <v>56</v>
      </c>
      <c r="G49" s="315"/>
      <c r="H49" s="313" t="s">
        <v>288</v>
      </c>
      <c r="I49" s="520" t="s">
        <v>256</v>
      </c>
      <c r="J49" s="522" t="s">
        <v>17</v>
      </c>
      <c r="K49" s="522" t="s">
        <v>236</v>
      </c>
      <c r="L49" s="522" t="s">
        <v>58</v>
      </c>
      <c r="M49" s="522" t="s">
        <v>183</v>
      </c>
      <c r="N49" s="528" t="s">
        <v>240</v>
      </c>
      <c r="O49" s="529"/>
      <c r="P49" s="530" t="s">
        <v>21</v>
      </c>
      <c r="Q49" s="531"/>
      <c r="R49" s="468" t="s">
        <v>195</v>
      </c>
      <c r="S49" s="464"/>
      <c r="T49" s="523" t="s">
        <v>170</v>
      </c>
      <c r="U49" s="524"/>
      <c r="V49" s="525"/>
    </row>
    <row r="50" spans="1:22" s="23" customFormat="1" ht="90" customHeight="1">
      <c r="A50" s="21"/>
      <c r="B50" s="519"/>
      <c r="C50" s="316" t="s">
        <v>59</v>
      </c>
      <c r="D50" s="317" t="s">
        <v>3</v>
      </c>
      <c r="E50" s="317" t="s">
        <v>18</v>
      </c>
      <c r="F50" s="317" t="s">
        <v>60</v>
      </c>
      <c r="G50" s="352" t="s">
        <v>61</v>
      </c>
      <c r="H50" s="351" t="s">
        <v>57</v>
      </c>
      <c r="I50" s="521"/>
      <c r="J50" s="497"/>
      <c r="K50" s="497"/>
      <c r="L50" s="497"/>
      <c r="M50" s="497"/>
      <c r="N50" s="316" t="s">
        <v>181</v>
      </c>
      <c r="O50" s="317" t="s">
        <v>73</v>
      </c>
      <c r="P50" s="526"/>
      <c r="Q50" s="527"/>
      <c r="R50" s="469"/>
      <c r="S50" s="470"/>
      <c r="T50" s="318" t="s">
        <v>171</v>
      </c>
      <c r="U50" s="319" t="s">
        <v>180</v>
      </c>
      <c r="V50" s="320" t="s">
        <v>208</v>
      </c>
    </row>
    <row r="51" spans="1:22" s="23" customFormat="1" ht="25.15" customHeight="1">
      <c r="A51" s="21"/>
      <c r="B51" s="235"/>
      <c r="C51" s="236">
        <v>3</v>
      </c>
      <c r="D51" s="236">
        <v>4</v>
      </c>
      <c r="E51" s="236">
        <v>5</v>
      </c>
      <c r="F51" s="236">
        <v>6</v>
      </c>
      <c r="G51" s="236">
        <v>7</v>
      </c>
      <c r="H51" s="236">
        <v>8</v>
      </c>
      <c r="I51" s="236">
        <v>9</v>
      </c>
      <c r="J51" s="288"/>
      <c r="K51" s="288"/>
      <c r="L51" s="253"/>
      <c r="M51" s="236"/>
      <c r="N51" s="236">
        <v>14</v>
      </c>
      <c r="O51" s="236">
        <v>15</v>
      </c>
      <c r="P51" s="237">
        <v>16</v>
      </c>
      <c r="Q51" s="284">
        <v>17</v>
      </c>
      <c r="R51" s="237">
        <v>18</v>
      </c>
      <c r="S51" s="284">
        <v>19</v>
      </c>
      <c r="T51" s="238">
        <v>20</v>
      </c>
      <c r="U51" s="239">
        <v>21</v>
      </c>
      <c r="V51" s="240">
        <v>22</v>
      </c>
    </row>
    <row r="52" spans="1:22" s="32" customFormat="1" ht="49.9" customHeight="1">
      <c r="A52" s="31" t="s">
        <v>323</v>
      </c>
      <c r="B52" s="241">
        <v>1</v>
      </c>
      <c r="C52" s="242" t="s">
        <v>554</v>
      </c>
      <c r="D52" s="242" t="s">
        <v>551</v>
      </c>
      <c r="E52" s="242" t="s">
        <v>548</v>
      </c>
      <c r="F52" s="242" t="s">
        <v>297</v>
      </c>
      <c r="G52" s="243">
        <v>1</v>
      </c>
      <c r="H52" s="244" t="s">
        <v>23</v>
      </c>
      <c r="I52" s="245">
        <v>1</v>
      </c>
      <c r="J52" s="246" t="s">
        <v>557</v>
      </c>
      <c r="K52" s="247">
        <v>41056</v>
      </c>
      <c r="L52" s="247">
        <v>41071</v>
      </c>
      <c r="M52" s="248">
        <v>11.95</v>
      </c>
      <c r="N52" s="249">
        <v>11.95</v>
      </c>
      <c r="O52" s="250">
        <v>0</v>
      </c>
      <c r="P52" s="506"/>
      <c r="Q52" s="507"/>
      <c r="R52" s="508"/>
      <c r="S52" s="509"/>
      <c r="T52" s="251" t="s">
        <v>24</v>
      </c>
      <c r="U52" s="221">
        <v>13</v>
      </c>
      <c r="V52" s="252" t="s">
        <v>24</v>
      </c>
    </row>
    <row r="53" spans="1:22" s="32" customFormat="1" ht="49.9" customHeight="1">
      <c r="A53" s="31" t="s">
        <v>324</v>
      </c>
      <c r="B53" s="241">
        <v>2</v>
      </c>
      <c r="C53" s="242" t="s">
        <v>555</v>
      </c>
      <c r="D53" s="242" t="s">
        <v>552</v>
      </c>
      <c r="E53" s="242" t="s">
        <v>549</v>
      </c>
      <c r="F53" s="242" t="s">
        <v>297</v>
      </c>
      <c r="G53" s="243">
        <v>1</v>
      </c>
      <c r="H53" s="244" t="s">
        <v>23</v>
      </c>
      <c r="I53" s="245">
        <v>1</v>
      </c>
      <c r="J53" s="246" t="s">
        <v>557</v>
      </c>
      <c r="K53" s="247">
        <v>41367</v>
      </c>
      <c r="L53" s="247">
        <v>41390</v>
      </c>
      <c r="M53" s="248">
        <v>13.57</v>
      </c>
      <c r="N53" s="249">
        <v>13.57</v>
      </c>
      <c r="O53" s="250">
        <v>0</v>
      </c>
      <c r="P53" s="506"/>
      <c r="Q53" s="507"/>
      <c r="R53" s="508"/>
      <c r="S53" s="509"/>
      <c r="T53" s="251" t="s">
        <v>24</v>
      </c>
      <c r="U53" s="221">
        <v>17</v>
      </c>
      <c r="V53" s="252" t="s">
        <v>24</v>
      </c>
    </row>
    <row r="54" spans="1:22" s="32" customFormat="1" ht="59.25" customHeight="1">
      <c r="A54" s="31" t="s">
        <v>325</v>
      </c>
      <c r="B54" s="241">
        <v>3</v>
      </c>
      <c r="C54" s="242" t="s">
        <v>556</v>
      </c>
      <c r="D54" s="242" t="s">
        <v>553</v>
      </c>
      <c r="E54" s="242" t="s">
        <v>550</v>
      </c>
      <c r="F54" s="242" t="s">
        <v>297</v>
      </c>
      <c r="G54" s="243">
        <v>1</v>
      </c>
      <c r="H54" s="244" t="s">
        <v>23</v>
      </c>
      <c r="I54" s="245" t="s">
        <v>297</v>
      </c>
      <c r="J54" s="246" t="s">
        <v>557</v>
      </c>
      <c r="K54" s="247">
        <v>42357</v>
      </c>
      <c r="L54" s="247">
        <v>42401</v>
      </c>
      <c r="M54" s="248">
        <v>346.94</v>
      </c>
      <c r="N54" s="249">
        <v>346.94</v>
      </c>
      <c r="O54" s="250">
        <v>0</v>
      </c>
      <c r="P54" s="506"/>
      <c r="Q54" s="507"/>
      <c r="R54" s="508"/>
      <c r="S54" s="509"/>
      <c r="T54" s="251" t="s">
        <v>24</v>
      </c>
      <c r="U54" s="221">
        <v>32</v>
      </c>
      <c r="V54" s="252" t="s">
        <v>24</v>
      </c>
    </row>
    <row r="55" spans="1:22" s="32" customFormat="1" ht="19.899999999999999" customHeight="1">
      <c r="A55" s="31" t="s">
        <v>326</v>
      </c>
      <c r="B55" s="241" t="s">
        <v>303</v>
      </c>
      <c r="C55" s="242"/>
      <c r="D55" s="242"/>
      <c r="E55" s="242"/>
      <c r="F55" s="242"/>
      <c r="G55" s="243"/>
      <c r="H55" s="244"/>
      <c r="I55" s="245"/>
      <c r="J55" s="246" t="s">
        <v>303</v>
      </c>
      <c r="K55" s="247"/>
      <c r="L55" s="247"/>
      <c r="M55" s="248"/>
      <c r="N55" s="249" t="s">
        <v>303</v>
      </c>
      <c r="O55" s="250" t="s">
        <v>303</v>
      </c>
      <c r="P55" s="506"/>
      <c r="Q55" s="507"/>
      <c r="R55" s="508"/>
      <c r="S55" s="509"/>
      <c r="T55" s="251"/>
      <c r="U55" s="221"/>
      <c r="V55" s="252"/>
    </row>
    <row r="56" spans="1:22" s="32" customFormat="1" ht="19.899999999999999" customHeight="1">
      <c r="A56" s="31" t="s">
        <v>327</v>
      </c>
      <c r="B56" s="241" t="s">
        <v>303</v>
      </c>
      <c r="C56" s="242"/>
      <c r="D56" s="242"/>
      <c r="E56" s="242"/>
      <c r="F56" s="242"/>
      <c r="G56" s="243"/>
      <c r="H56" s="244"/>
      <c r="I56" s="245"/>
      <c r="J56" s="246" t="s">
        <v>303</v>
      </c>
      <c r="K56" s="247"/>
      <c r="L56" s="247"/>
      <c r="M56" s="248"/>
      <c r="N56" s="249" t="s">
        <v>303</v>
      </c>
      <c r="O56" s="250" t="s">
        <v>303</v>
      </c>
      <c r="P56" s="506"/>
      <c r="Q56" s="507"/>
      <c r="R56" s="508"/>
      <c r="S56" s="509"/>
      <c r="T56" s="251"/>
      <c r="U56" s="221"/>
      <c r="V56" s="252"/>
    </row>
    <row r="57" spans="1:22" s="32" customFormat="1" ht="19.899999999999999" customHeight="1">
      <c r="A57" s="31" t="s">
        <v>328</v>
      </c>
      <c r="B57" s="241" t="s">
        <v>303</v>
      </c>
      <c r="C57" s="242"/>
      <c r="D57" s="242"/>
      <c r="E57" s="242"/>
      <c r="F57" s="242"/>
      <c r="G57" s="243"/>
      <c r="H57" s="244"/>
      <c r="I57" s="245"/>
      <c r="J57" s="246" t="s">
        <v>303</v>
      </c>
      <c r="K57" s="247"/>
      <c r="L57" s="247"/>
      <c r="M57" s="248"/>
      <c r="N57" s="249" t="s">
        <v>303</v>
      </c>
      <c r="O57" s="250" t="s">
        <v>303</v>
      </c>
      <c r="P57" s="506"/>
      <c r="Q57" s="507"/>
      <c r="R57" s="508"/>
      <c r="S57" s="509"/>
      <c r="T57" s="251"/>
      <c r="U57" s="221"/>
      <c r="V57" s="252"/>
    </row>
    <row r="58" spans="1:22" s="32" customFormat="1" ht="19.899999999999999" customHeight="1">
      <c r="A58" s="31" t="s">
        <v>329</v>
      </c>
      <c r="B58" s="241" t="s">
        <v>303</v>
      </c>
      <c r="C58" s="242"/>
      <c r="D58" s="242"/>
      <c r="E58" s="242"/>
      <c r="F58" s="242"/>
      <c r="G58" s="243"/>
      <c r="H58" s="244"/>
      <c r="I58" s="245"/>
      <c r="J58" s="246" t="s">
        <v>303</v>
      </c>
      <c r="K58" s="247"/>
      <c r="L58" s="247"/>
      <c r="M58" s="248"/>
      <c r="N58" s="253" t="s">
        <v>303</v>
      </c>
      <c r="O58" s="250" t="s">
        <v>303</v>
      </c>
      <c r="P58" s="510"/>
      <c r="Q58" s="511"/>
      <c r="R58" s="512"/>
      <c r="S58" s="513"/>
      <c r="T58" s="251"/>
      <c r="U58" s="221"/>
      <c r="V58" s="252"/>
    </row>
    <row r="59" spans="1:22" s="32" customFormat="1" ht="19.899999999999999" customHeight="1">
      <c r="A59" s="31" t="s">
        <v>330</v>
      </c>
      <c r="B59" s="241" t="s">
        <v>303</v>
      </c>
      <c r="C59" s="242"/>
      <c r="D59" s="242"/>
      <c r="E59" s="242"/>
      <c r="F59" s="242"/>
      <c r="G59" s="243"/>
      <c r="H59" s="244"/>
      <c r="I59" s="245"/>
      <c r="J59" s="246" t="s">
        <v>303</v>
      </c>
      <c r="K59" s="247"/>
      <c r="L59" s="247"/>
      <c r="M59" s="254"/>
      <c r="N59" s="253" t="s">
        <v>303</v>
      </c>
      <c r="O59" s="250" t="s">
        <v>303</v>
      </c>
      <c r="P59" s="510"/>
      <c r="Q59" s="511"/>
      <c r="R59" s="512"/>
      <c r="S59" s="513"/>
      <c r="T59" s="251"/>
      <c r="U59" s="221"/>
      <c r="V59" s="252"/>
    </row>
    <row r="60" spans="1:22" s="32" customFormat="1" ht="19.899999999999999" customHeight="1">
      <c r="A60" s="31" t="s">
        <v>331</v>
      </c>
      <c r="B60" s="241" t="s">
        <v>303</v>
      </c>
      <c r="C60" s="242"/>
      <c r="D60" s="242"/>
      <c r="E60" s="242"/>
      <c r="F60" s="242"/>
      <c r="G60" s="243"/>
      <c r="H60" s="244"/>
      <c r="I60" s="245"/>
      <c r="J60" s="246" t="s">
        <v>303</v>
      </c>
      <c r="K60" s="247"/>
      <c r="L60" s="247"/>
      <c r="M60" s="254"/>
      <c r="N60" s="253" t="s">
        <v>303</v>
      </c>
      <c r="O60" s="250" t="s">
        <v>303</v>
      </c>
      <c r="P60" s="510"/>
      <c r="Q60" s="511"/>
      <c r="R60" s="512"/>
      <c r="S60" s="513"/>
      <c r="T60" s="251"/>
      <c r="U60" s="221"/>
      <c r="V60" s="252"/>
    </row>
    <row r="61" spans="1:22" s="32" customFormat="1" ht="19.899999999999999" customHeight="1" thickBot="1">
      <c r="A61" s="31" t="s">
        <v>332</v>
      </c>
      <c r="B61" s="255" t="s">
        <v>303</v>
      </c>
      <c r="C61" s="256"/>
      <c r="D61" s="256"/>
      <c r="E61" s="256"/>
      <c r="F61" s="256"/>
      <c r="G61" s="257"/>
      <c r="H61" s="258"/>
      <c r="I61" s="259"/>
      <c r="J61" s="260" t="s">
        <v>303</v>
      </c>
      <c r="K61" s="261"/>
      <c r="L61" s="261"/>
      <c r="M61" s="262"/>
      <c r="N61" s="253" t="s">
        <v>303</v>
      </c>
      <c r="O61" s="250" t="s">
        <v>303</v>
      </c>
      <c r="P61" s="510"/>
      <c r="Q61" s="511"/>
      <c r="R61" s="512"/>
      <c r="S61" s="513"/>
      <c r="T61" s="251"/>
      <c r="U61" s="221"/>
      <c r="V61" s="252"/>
    </row>
    <row r="62" spans="1:22" s="23" customFormat="1" ht="10.15" customHeight="1">
      <c r="A62" s="31"/>
      <c r="B62" s="281"/>
      <c r="C62" s="263"/>
      <c r="D62" s="263"/>
      <c r="E62" s="263"/>
      <c r="F62" s="263"/>
      <c r="G62" s="263"/>
      <c r="H62" s="263"/>
      <c r="I62" s="263"/>
      <c r="J62" s="263"/>
      <c r="K62" s="263"/>
      <c r="L62" s="263"/>
      <c r="M62" s="263"/>
      <c r="N62" s="263"/>
      <c r="O62" s="282"/>
      <c r="P62" s="263"/>
      <c r="Q62" s="263"/>
      <c r="R62" s="282"/>
      <c r="S62" s="263"/>
      <c r="T62" s="263"/>
      <c r="U62" s="283"/>
      <c r="V62" s="285"/>
    </row>
    <row r="63" spans="1:22" s="23" customFormat="1" ht="19.899999999999999" customHeight="1" thickBot="1">
      <c r="A63" s="31" t="s">
        <v>333</v>
      </c>
      <c r="B63" s="321"/>
      <c r="C63" s="322"/>
      <c r="D63" s="322"/>
      <c r="E63" s="322"/>
      <c r="F63" s="322"/>
      <c r="G63" s="322"/>
      <c r="H63" s="322"/>
      <c r="I63" s="322"/>
      <c r="J63" s="322"/>
      <c r="K63" s="322"/>
      <c r="L63" s="322"/>
      <c r="M63" s="322"/>
      <c r="N63" s="323" t="s">
        <v>246</v>
      </c>
      <c r="O63" s="324">
        <v>0</v>
      </c>
      <c r="P63" s="322"/>
      <c r="Q63" s="322"/>
      <c r="R63" s="325"/>
      <c r="S63" s="325"/>
      <c r="T63" s="326"/>
      <c r="U63" s="322"/>
      <c r="V63" s="327"/>
    </row>
    <row r="64" spans="1:22" ht="19.899999999999999" customHeight="1">
      <c r="B64" s="264"/>
      <c r="C64" s="264"/>
      <c r="D64" s="264"/>
      <c r="E64" s="264"/>
      <c r="F64" s="264"/>
      <c r="G64" s="264"/>
      <c r="H64" s="264"/>
      <c r="I64" s="264"/>
      <c r="J64" s="264"/>
      <c r="K64" s="264"/>
      <c r="L64" s="264"/>
      <c r="M64" s="264"/>
      <c r="N64" s="264"/>
      <c r="O64" s="264"/>
      <c r="P64" s="264"/>
      <c r="Q64" s="264"/>
      <c r="R64" s="264"/>
      <c r="S64" s="264"/>
      <c r="T64" s="264"/>
      <c r="U64" s="264"/>
      <c r="V64" s="264"/>
    </row>
    <row r="65" spans="1:22" s="23" customFormat="1" ht="19.899999999999999" customHeight="1" thickBot="1">
      <c r="A65" s="21"/>
      <c r="B65" s="516" t="s">
        <v>65</v>
      </c>
      <c r="C65" s="516"/>
      <c r="D65" s="516"/>
      <c r="E65" s="516"/>
      <c r="F65" s="516"/>
      <c r="G65" s="516"/>
      <c r="H65" s="516"/>
      <c r="I65" s="516"/>
      <c r="J65" s="516"/>
      <c r="K65" s="516"/>
      <c r="L65" s="516"/>
      <c r="M65" s="516"/>
      <c r="N65" s="516"/>
      <c r="O65" s="516"/>
      <c r="P65" s="516"/>
      <c r="Q65" s="516"/>
      <c r="R65" s="516"/>
      <c r="S65" s="516"/>
      <c r="T65" s="516"/>
      <c r="U65" s="516"/>
      <c r="V65" s="516"/>
    </row>
    <row r="66" spans="1:22" s="26" customFormat="1" ht="19.899999999999999" customHeight="1">
      <c r="A66" s="71" t="s">
        <v>334</v>
      </c>
      <c r="B66" s="459" t="s">
        <v>62</v>
      </c>
      <c r="C66" s="462" t="s">
        <v>83</v>
      </c>
      <c r="D66" s="463"/>
      <c r="E66" s="463"/>
      <c r="F66" s="463"/>
      <c r="G66" s="463"/>
      <c r="H66" s="463"/>
      <c r="I66" s="463"/>
      <c r="J66" s="463"/>
      <c r="K66" s="463"/>
      <c r="L66" s="463"/>
      <c r="M66" s="464"/>
      <c r="N66" s="334"/>
      <c r="O66" s="335"/>
      <c r="P66" s="462" t="s">
        <v>89</v>
      </c>
      <c r="Q66" s="463"/>
      <c r="R66" s="463"/>
      <c r="S66" s="464"/>
      <c r="T66" s="468" t="s">
        <v>269</v>
      </c>
      <c r="U66" s="464"/>
      <c r="V66" s="473" t="s">
        <v>6</v>
      </c>
    </row>
    <row r="67" spans="1:22" s="26" customFormat="1" ht="25.15" customHeight="1">
      <c r="A67" s="71" t="s">
        <v>335</v>
      </c>
      <c r="B67" s="460"/>
      <c r="C67" s="494" t="s">
        <v>84</v>
      </c>
      <c r="D67" s="495"/>
      <c r="E67" s="496"/>
      <c r="F67" s="330">
        <v>2</v>
      </c>
      <c r="G67" s="514" t="s">
        <v>231</v>
      </c>
      <c r="H67" s="497" t="s">
        <v>230</v>
      </c>
      <c r="I67" s="497"/>
      <c r="J67" s="494" t="s">
        <v>229</v>
      </c>
      <c r="K67" s="515"/>
      <c r="L67" s="331"/>
      <c r="M67" s="331"/>
      <c r="N67" s="336"/>
      <c r="O67" s="337"/>
      <c r="P67" s="465"/>
      <c r="Q67" s="466"/>
      <c r="R67" s="466"/>
      <c r="S67" s="467"/>
      <c r="T67" s="469"/>
      <c r="U67" s="470"/>
      <c r="V67" s="474"/>
    </row>
    <row r="68" spans="1:22" s="26" customFormat="1" ht="30" customHeight="1" thickBot="1">
      <c r="A68" s="71" t="s">
        <v>336</v>
      </c>
      <c r="B68" s="460"/>
      <c r="C68" s="495" t="s">
        <v>82</v>
      </c>
      <c r="D68" s="496"/>
      <c r="E68" s="332" t="s">
        <v>86</v>
      </c>
      <c r="F68" s="328" t="s">
        <v>238</v>
      </c>
      <c r="G68" s="514"/>
      <c r="H68" s="497"/>
      <c r="I68" s="497"/>
      <c r="J68" s="316" t="s">
        <v>228</v>
      </c>
      <c r="K68" s="329" t="s">
        <v>235</v>
      </c>
      <c r="L68" s="333" t="s">
        <v>275</v>
      </c>
      <c r="M68" s="333"/>
      <c r="N68" s="338" t="s">
        <v>255</v>
      </c>
      <c r="O68" s="339"/>
      <c r="P68" s="345" t="s">
        <v>283</v>
      </c>
      <c r="Q68" s="265">
        <v>2</v>
      </c>
      <c r="R68" s="346" t="s">
        <v>284</v>
      </c>
      <c r="S68" s="265">
        <v>2</v>
      </c>
      <c r="T68" s="471"/>
      <c r="U68" s="472"/>
      <c r="V68" s="475"/>
    </row>
    <row r="69" spans="1:22" s="26" customFormat="1" ht="19.899999999999999" customHeight="1">
      <c r="A69" s="71" t="s">
        <v>337</v>
      </c>
      <c r="B69" s="460"/>
      <c r="C69" s="266">
        <v>1</v>
      </c>
      <c r="D69" s="267"/>
      <c r="E69" s="268"/>
      <c r="F69" s="269"/>
      <c r="G69" s="269"/>
      <c r="H69" s="476"/>
      <c r="I69" s="477"/>
      <c r="J69" s="270"/>
      <c r="K69" s="70"/>
      <c r="L69" s="225"/>
      <c r="M69" s="226"/>
      <c r="N69" s="220"/>
      <c r="O69" s="478" t="s">
        <v>15</v>
      </c>
      <c r="P69" s="479"/>
      <c r="Q69" s="482">
        <v>2</v>
      </c>
      <c r="R69" s="485" t="s">
        <v>302</v>
      </c>
      <c r="S69" s="486"/>
      <c r="T69" s="468" t="s">
        <v>68</v>
      </c>
      <c r="U69" s="463"/>
      <c r="V69" s="464"/>
    </row>
    <row r="70" spans="1:22" s="26" customFormat="1" ht="19.5" customHeight="1" thickBot="1">
      <c r="A70" s="71" t="s">
        <v>338</v>
      </c>
      <c r="B70" s="460"/>
      <c r="C70" s="266">
        <v>2</v>
      </c>
      <c r="D70" s="267"/>
      <c r="E70" s="268"/>
      <c r="F70" s="269"/>
      <c r="G70" s="269"/>
      <c r="H70" s="476"/>
      <c r="I70" s="477"/>
      <c r="J70" s="270"/>
      <c r="K70" s="70"/>
      <c r="L70" s="225"/>
      <c r="M70" s="226"/>
      <c r="N70" s="220"/>
      <c r="O70" s="478"/>
      <c r="P70" s="479"/>
      <c r="Q70" s="483"/>
      <c r="R70" s="487"/>
      <c r="S70" s="488"/>
      <c r="T70" s="471"/>
      <c r="U70" s="491"/>
      <c r="V70" s="472"/>
    </row>
    <row r="71" spans="1:22" s="26" customFormat="1" ht="19.5" customHeight="1">
      <c r="A71" s="71" t="s">
        <v>339</v>
      </c>
      <c r="B71" s="460"/>
      <c r="C71" s="266">
        <v>3</v>
      </c>
      <c r="D71" s="267" t="s">
        <v>303</v>
      </c>
      <c r="E71" s="268" t="s">
        <v>303</v>
      </c>
      <c r="F71" s="269" t="s">
        <v>303</v>
      </c>
      <c r="G71" s="269" t="s">
        <v>303</v>
      </c>
      <c r="H71" s="476" t="s">
        <v>303</v>
      </c>
      <c r="I71" s="477"/>
      <c r="J71" s="270" t="s">
        <v>303</v>
      </c>
      <c r="K71" s="70" t="s">
        <v>303</v>
      </c>
      <c r="L71" s="225"/>
      <c r="M71" s="226" t="s">
        <v>303</v>
      </c>
      <c r="N71" s="220"/>
      <c r="O71" s="480"/>
      <c r="P71" s="481"/>
      <c r="Q71" s="484"/>
      <c r="R71" s="489"/>
      <c r="S71" s="490"/>
      <c r="T71" s="619" t="s">
        <v>629</v>
      </c>
      <c r="U71" s="619"/>
      <c r="V71" s="620"/>
    </row>
    <row r="72" spans="1:22" s="26" customFormat="1" ht="19.5" customHeight="1">
      <c r="A72" s="71" t="s">
        <v>340</v>
      </c>
      <c r="B72" s="460"/>
      <c r="C72" s="266">
        <v>4</v>
      </c>
      <c r="D72" s="267" t="s">
        <v>303</v>
      </c>
      <c r="E72" s="268" t="s">
        <v>303</v>
      </c>
      <c r="F72" s="269" t="s">
        <v>303</v>
      </c>
      <c r="G72" s="269" t="s">
        <v>303</v>
      </c>
      <c r="H72" s="476" t="s">
        <v>303</v>
      </c>
      <c r="I72" s="477"/>
      <c r="J72" s="270" t="s">
        <v>303</v>
      </c>
      <c r="K72" s="70" t="s">
        <v>303</v>
      </c>
      <c r="L72" s="225"/>
      <c r="M72" s="226" t="s">
        <v>303</v>
      </c>
      <c r="N72" s="220"/>
      <c r="O72" s="492" t="s">
        <v>242</v>
      </c>
      <c r="P72" s="494" t="s">
        <v>241</v>
      </c>
      <c r="Q72" s="495"/>
      <c r="R72" s="495"/>
      <c r="S72" s="496"/>
      <c r="T72" s="621"/>
      <c r="U72" s="621"/>
      <c r="V72" s="622"/>
    </row>
    <row r="73" spans="1:22" s="26" customFormat="1" ht="19.899999999999999" customHeight="1">
      <c r="A73" s="71" t="s">
        <v>341</v>
      </c>
      <c r="B73" s="460"/>
      <c r="C73" s="266">
        <v>5</v>
      </c>
      <c r="D73" s="267" t="s">
        <v>303</v>
      </c>
      <c r="E73" s="268" t="s">
        <v>303</v>
      </c>
      <c r="F73" s="269" t="s">
        <v>303</v>
      </c>
      <c r="G73" s="269" t="s">
        <v>303</v>
      </c>
      <c r="H73" s="476" t="s">
        <v>303</v>
      </c>
      <c r="I73" s="477"/>
      <c r="J73" s="270" t="s">
        <v>303</v>
      </c>
      <c r="K73" s="70" t="s">
        <v>303</v>
      </c>
      <c r="L73" s="225"/>
      <c r="M73" s="226" t="s">
        <v>303</v>
      </c>
      <c r="N73" s="220"/>
      <c r="O73" s="493"/>
      <c r="P73" s="316" t="s">
        <v>90</v>
      </c>
      <c r="Q73" s="316" t="s">
        <v>237</v>
      </c>
      <c r="R73" s="497" t="s">
        <v>239</v>
      </c>
      <c r="S73" s="497"/>
      <c r="T73" s="621"/>
      <c r="U73" s="621"/>
      <c r="V73" s="622"/>
    </row>
    <row r="74" spans="1:22" s="26" customFormat="1" ht="60" customHeight="1" thickBot="1">
      <c r="A74" s="71" t="s">
        <v>342</v>
      </c>
      <c r="B74" s="460"/>
      <c r="C74" s="275">
        <v>6</v>
      </c>
      <c r="D74" s="276" t="s">
        <v>303</v>
      </c>
      <c r="E74" s="277" t="s">
        <v>303</v>
      </c>
      <c r="F74" s="269" t="s">
        <v>303</v>
      </c>
      <c r="G74" s="269" t="s">
        <v>303</v>
      </c>
      <c r="H74" s="476" t="s">
        <v>303</v>
      </c>
      <c r="I74" s="477"/>
      <c r="J74" s="270" t="s">
        <v>303</v>
      </c>
      <c r="K74" s="70" t="s">
        <v>303</v>
      </c>
      <c r="L74" s="225"/>
      <c r="M74" s="226" t="s">
        <v>303</v>
      </c>
      <c r="N74" s="224"/>
      <c r="O74" s="202"/>
      <c r="P74" s="192"/>
      <c r="Q74" s="278"/>
      <c r="R74" s="498"/>
      <c r="S74" s="498"/>
      <c r="T74" s="623"/>
      <c r="U74" s="623"/>
      <c r="V74" s="624"/>
    </row>
    <row r="75" spans="1:22" s="26" customFormat="1" ht="25.15" customHeight="1" thickBot="1">
      <c r="A75" s="71" t="s">
        <v>343</v>
      </c>
      <c r="B75" s="461"/>
      <c r="C75" s="499" t="s">
        <v>88</v>
      </c>
      <c r="D75" s="500"/>
      <c r="E75" s="287"/>
      <c r="F75" s="501" t="s">
        <v>303</v>
      </c>
      <c r="G75" s="502"/>
      <c r="H75" s="503" t="s">
        <v>6</v>
      </c>
      <c r="I75" s="504"/>
      <c r="J75" s="223" t="s">
        <v>6</v>
      </c>
      <c r="K75" s="202" t="s">
        <v>6</v>
      </c>
      <c r="L75" s="202" t="s">
        <v>6</v>
      </c>
      <c r="M75" s="344"/>
      <c r="N75" s="340"/>
      <c r="O75" s="505" t="s">
        <v>303</v>
      </c>
      <c r="P75" s="505"/>
      <c r="Q75" s="505"/>
      <c r="R75" s="505"/>
      <c r="S75" s="505"/>
      <c r="T75" s="341"/>
      <c r="U75" s="342"/>
      <c r="V75" s="343"/>
    </row>
    <row r="76" spans="1:22" ht="19.899999999999999" customHeight="1" thickBot="1"/>
    <row r="77" spans="1:22" ht="19.899999999999999" customHeight="1">
      <c r="B77" s="625"/>
      <c r="C77" s="626"/>
      <c r="D77" s="626"/>
      <c r="E77" s="626"/>
      <c r="F77" s="626"/>
      <c r="G77" s="626"/>
      <c r="H77" s="627"/>
    </row>
    <row r="78" spans="1:22" s="30" customFormat="1" ht="19.899999999999999" customHeight="1" thickBot="1">
      <c r="A78" s="27">
        <v>3</v>
      </c>
      <c r="B78" s="628" t="s">
        <v>49</v>
      </c>
      <c r="C78" s="629"/>
      <c r="D78" s="629"/>
      <c r="E78" s="630">
        <v>3</v>
      </c>
      <c r="F78" s="631" t="s">
        <v>562</v>
      </c>
      <c r="G78" s="632"/>
      <c r="H78" s="633"/>
      <c r="I78" s="232"/>
      <c r="J78" s="232"/>
      <c r="K78" s="232"/>
      <c r="L78" s="232"/>
      <c r="M78" s="29"/>
      <c r="N78" s="29"/>
      <c r="O78" s="234"/>
      <c r="P78" s="234"/>
      <c r="Q78" s="234"/>
      <c r="R78" s="234"/>
      <c r="S78" s="234"/>
      <c r="T78" s="234"/>
      <c r="U78" s="234"/>
      <c r="V78" s="234"/>
    </row>
    <row r="79" spans="1:22" s="23" customFormat="1" ht="25.15" customHeight="1">
      <c r="A79" s="21"/>
      <c r="B79" s="518" t="s">
        <v>54</v>
      </c>
      <c r="C79" s="313" t="s">
        <v>55</v>
      </c>
      <c r="D79" s="314" t="s">
        <v>16</v>
      </c>
      <c r="E79" s="314"/>
      <c r="F79" s="314" t="s">
        <v>56</v>
      </c>
      <c r="G79" s="315"/>
      <c r="H79" s="313" t="s">
        <v>288</v>
      </c>
      <c r="I79" s="520" t="s">
        <v>256</v>
      </c>
      <c r="J79" s="522" t="s">
        <v>17</v>
      </c>
      <c r="K79" s="522" t="s">
        <v>236</v>
      </c>
      <c r="L79" s="522" t="s">
        <v>58</v>
      </c>
      <c r="M79" s="522" t="s">
        <v>183</v>
      </c>
      <c r="N79" s="528" t="s">
        <v>240</v>
      </c>
      <c r="O79" s="529"/>
      <c r="P79" s="530" t="s">
        <v>21</v>
      </c>
      <c r="Q79" s="531"/>
      <c r="R79" s="468" t="s">
        <v>195</v>
      </c>
      <c r="S79" s="464"/>
      <c r="T79" s="523" t="s">
        <v>170</v>
      </c>
      <c r="U79" s="524"/>
      <c r="V79" s="525"/>
    </row>
    <row r="80" spans="1:22" s="23" customFormat="1" ht="90" customHeight="1">
      <c r="A80" s="21"/>
      <c r="B80" s="519"/>
      <c r="C80" s="316" t="s">
        <v>59</v>
      </c>
      <c r="D80" s="317" t="s">
        <v>3</v>
      </c>
      <c r="E80" s="317" t="s">
        <v>18</v>
      </c>
      <c r="F80" s="317" t="s">
        <v>60</v>
      </c>
      <c r="G80" s="352" t="s">
        <v>61</v>
      </c>
      <c r="H80" s="351" t="s">
        <v>57</v>
      </c>
      <c r="I80" s="521"/>
      <c r="J80" s="497"/>
      <c r="K80" s="497"/>
      <c r="L80" s="497"/>
      <c r="M80" s="497"/>
      <c r="N80" s="316" t="s">
        <v>181</v>
      </c>
      <c r="O80" s="317" t="s">
        <v>73</v>
      </c>
      <c r="P80" s="526"/>
      <c r="Q80" s="527"/>
      <c r="R80" s="469"/>
      <c r="S80" s="470"/>
      <c r="T80" s="318" t="s">
        <v>171</v>
      </c>
      <c r="U80" s="319" t="s">
        <v>180</v>
      </c>
      <c r="V80" s="320" t="s">
        <v>208</v>
      </c>
    </row>
    <row r="81" spans="1:22" s="23" customFormat="1" ht="24.75" customHeight="1">
      <c r="A81" s="21"/>
      <c r="B81" s="235"/>
      <c r="C81" s="236">
        <v>3</v>
      </c>
      <c r="D81" s="236">
        <v>4</v>
      </c>
      <c r="E81" s="236">
        <v>5</v>
      </c>
      <c r="F81" s="236">
        <v>6</v>
      </c>
      <c r="G81" s="236">
        <v>7</v>
      </c>
      <c r="H81" s="236">
        <v>8</v>
      </c>
      <c r="I81" s="236">
        <v>9</v>
      </c>
      <c r="J81" s="288"/>
      <c r="K81" s="288"/>
      <c r="L81" s="253"/>
      <c r="M81" s="236"/>
      <c r="N81" s="236">
        <v>14</v>
      </c>
      <c r="O81" s="236">
        <v>15</v>
      </c>
      <c r="P81" s="237">
        <v>16</v>
      </c>
      <c r="Q81" s="284">
        <v>17</v>
      </c>
      <c r="R81" s="237">
        <v>18</v>
      </c>
      <c r="S81" s="284">
        <v>19</v>
      </c>
      <c r="T81" s="238">
        <v>20</v>
      </c>
      <c r="U81" s="239">
        <v>21</v>
      </c>
      <c r="V81" s="240">
        <v>22</v>
      </c>
    </row>
    <row r="82" spans="1:22" s="32" customFormat="1" ht="153" customHeight="1">
      <c r="A82" s="31" t="s">
        <v>344</v>
      </c>
      <c r="B82" s="241">
        <v>1</v>
      </c>
      <c r="C82" s="242" t="s">
        <v>564</v>
      </c>
      <c r="D82" s="242" t="s">
        <v>565</v>
      </c>
      <c r="E82" s="242" t="s">
        <v>563</v>
      </c>
      <c r="F82" s="242" t="s">
        <v>297</v>
      </c>
      <c r="G82" s="243">
        <v>1</v>
      </c>
      <c r="H82" s="244" t="s">
        <v>24</v>
      </c>
      <c r="I82" s="245"/>
      <c r="J82" s="246" t="s">
        <v>569</v>
      </c>
      <c r="K82" s="247">
        <v>40266</v>
      </c>
      <c r="L82" s="247">
        <v>40329</v>
      </c>
      <c r="M82" s="248">
        <v>154.38</v>
      </c>
      <c r="N82" s="249">
        <v>154.38</v>
      </c>
      <c r="O82" s="250">
        <f>N82</f>
        <v>154.38</v>
      </c>
      <c r="P82" s="510"/>
      <c r="Q82" s="511"/>
      <c r="R82" s="512"/>
      <c r="S82" s="513"/>
      <c r="T82" s="251"/>
      <c r="U82" s="221">
        <v>21</v>
      </c>
      <c r="V82" s="252"/>
    </row>
    <row r="83" spans="1:22" s="32" customFormat="1" ht="48.75" customHeight="1">
      <c r="A83" s="31" t="s">
        <v>345</v>
      </c>
      <c r="B83" s="241">
        <v>2</v>
      </c>
      <c r="C83" s="242" t="s">
        <v>567</v>
      </c>
      <c r="D83" s="242" t="s">
        <v>568</v>
      </c>
      <c r="E83" s="242" t="s">
        <v>566</v>
      </c>
      <c r="F83" s="242" t="s">
        <v>297</v>
      </c>
      <c r="G83" s="243">
        <v>1</v>
      </c>
      <c r="H83" s="244" t="s">
        <v>24</v>
      </c>
      <c r="I83" s="245"/>
      <c r="J83" s="246" t="s">
        <v>570</v>
      </c>
      <c r="K83" s="247">
        <v>42041</v>
      </c>
      <c r="L83" s="247">
        <v>42100</v>
      </c>
      <c r="M83" s="248">
        <v>124.15</v>
      </c>
      <c r="N83" s="249">
        <v>124.15</v>
      </c>
      <c r="O83" s="250">
        <f>N83</f>
        <v>124.15</v>
      </c>
      <c r="P83" s="510"/>
      <c r="Q83" s="511"/>
      <c r="R83" s="512"/>
      <c r="S83" s="513"/>
      <c r="T83" s="251"/>
      <c r="U83" s="221">
        <v>67</v>
      </c>
      <c r="V83" s="252"/>
    </row>
    <row r="84" spans="1:22" s="32" customFormat="1" ht="19.899999999999999" customHeight="1">
      <c r="A84" s="31" t="s">
        <v>346</v>
      </c>
      <c r="B84" s="241" t="s">
        <v>303</v>
      </c>
      <c r="C84" s="242"/>
      <c r="D84" s="242"/>
      <c r="E84" s="242"/>
      <c r="F84" s="242"/>
      <c r="G84" s="243"/>
      <c r="H84" s="244"/>
      <c r="I84" s="245"/>
      <c r="J84" s="246" t="s">
        <v>303</v>
      </c>
      <c r="K84" s="247"/>
      <c r="L84" s="247"/>
      <c r="M84" s="248"/>
      <c r="N84" s="249" t="s">
        <v>303</v>
      </c>
      <c r="O84" s="250" t="s">
        <v>303</v>
      </c>
      <c r="P84" s="510"/>
      <c r="Q84" s="511"/>
      <c r="R84" s="512"/>
      <c r="S84" s="513"/>
      <c r="T84" s="251"/>
      <c r="U84" s="221"/>
      <c r="V84" s="252"/>
    </row>
    <row r="85" spans="1:22" s="32" customFormat="1" ht="19.899999999999999" customHeight="1">
      <c r="A85" s="31" t="s">
        <v>347</v>
      </c>
      <c r="B85" s="241" t="s">
        <v>303</v>
      </c>
      <c r="C85" s="242"/>
      <c r="D85" s="242"/>
      <c r="E85" s="242"/>
      <c r="F85" s="242"/>
      <c r="G85" s="243"/>
      <c r="H85" s="244"/>
      <c r="I85" s="245"/>
      <c r="J85" s="246" t="s">
        <v>303</v>
      </c>
      <c r="K85" s="247"/>
      <c r="L85" s="247"/>
      <c r="M85" s="248"/>
      <c r="N85" s="249" t="s">
        <v>303</v>
      </c>
      <c r="O85" s="250" t="s">
        <v>303</v>
      </c>
      <c r="P85" s="510"/>
      <c r="Q85" s="511"/>
      <c r="R85" s="512"/>
      <c r="S85" s="513"/>
      <c r="T85" s="251"/>
      <c r="U85" s="221"/>
      <c r="V85" s="252"/>
    </row>
    <row r="86" spans="1:22" s="32" customFormat="1" ht="19.899999999999999" customHeight="1">
      <c r="A86" s="31" t="s">
        <v>348</v>
      </c>
      <c r="B86" s="241" t="s">
        <v>303</v>
      </c>
      <c r="C86" s="242"/>
      <c r="D86" s="242"/>
      <c r="E86" s="242"/>
      <c r="F86" s="242"/>
      <c r="G86" s="243"/>
      <c r="H86" s="244"/>
      <c r="I86" s="245"/>
      <c r="J86" s="246" t="s">
        <v>303</v>
      </c>
      <c r="K86" s="247"/>
      <c r="L86" s="247"/>
      <c r="M86" s="248"/>
      <c r="N86" s="253" t="s">
        <v>303</v>
      </c>
      <c r="O86" s="250" t="s">
        <v>303</v>
      </c>
      <c r="P86" s="510"/>
      <c r="Q86" s="511"/>
      <c r="R86" s="512"/>
      <c r="S86" s="513"/>
      <c r="T86" s="251"/>
      <c r="U86" s="221"/>
      <c r="V86" s="252"/>
    </row>
    <row r="87" spans="1:22" s="32" customFormat="1" ht="19.899999999999999" customHeight="1">
      <c r="A87" s="31" t="s">
        <v>349</v>
      </c>
      <c r="B87" s="241" t="s">
        <v>303</v>
      </c>
      <c r="C87" s="242"/>
      <c r="D87" s="242"/>
      <c r="E87" s="242"/>
      <c r="F87" s="242"/>
      <c r="G87" s="243"/>
      <c r="H87" s="244"/>
      <c r="I87" s="245"/>
      <c r="J87" s="246" t="s">
        <v>303</v>
      </c>
      <c r="K87" s="247"/>
      <c r="L87" s="247"/>
      <c r="M87" s="254"/>
      <c r="N87" s="253" t="s">
        <v>303</v>
      </c>
      <c r="O87" s="250" t="s">
        <v>303</v>
      </c>
      <c r="P87" s="510"/>
      <c r="Q87" s="511"/>
      <c r="R87" s="512"/>
      <c r="S87" s="513"/>
      <c r="T87" s="251"/>
      <c r="U87" s="221"/>
      <c r="V87" s="252"/>
    </row>
    <row r="88" spans="1:22" s="32" customFormat="1" ht="19.899999999999999" customHeight="1">
      <c r="A88" s="31" t="s">
        <v>350</v>
      </c>
      <c r="B88" s="241" t="s">
        <v>303</v>
      </c>
      <c r="C88" s="242"/>
      <c r="D88" s="242"/>
      <c r="E88" s="242"/>
      <c r="F88" s="242"/>
      <c r="G88" s="243"/>
      <c r="H88" s="244"/>
      <c r="I88" s="245"/>
      <c r="J88" s="246" t="s">
        <v>303</v>
      </c>
      <c r="K88" s="247"/>
      <c r="L88" s="247"/>
      <c r="M88" s="254"/>
      <c r="N88" s="253" t="s">
        <v>303</v>
      </c>
      <c r="O88" s="250" t="s">
        <v>303</v>
      </c>
      <c r="P88" s="510"/>
      <c r="Q88" s="511"/>
      <c r="R88" s="512"/>
      <c r="S88" s="513"/>
      <c r="T88" s="251"/>
      <c r="U88" s="221"/>
      <c r="V88" s="252"/>
    </row>
    <row r="89" spans="1:22" s="32" customFormat="1" ht="19.899999999999999" customHeight="1" thickBot="1">
      <c r="A89" s="31" t="s">
        <v>351</v>
      </c>
      <c r="B89" s="255" t="s">
        <v>303</v>
      </c>
      <c r="C89" s="256"/>
      <c r="D89" s="256"/>
      <c r="E89" s="256"/>
      <c r="F89" s="256"/>
      <c r="G89" s="257"/>
      <c r="H89" s="258"/>
      <c r="I89" s="259"/>
      <c r="J89" s="260" t="s">
        <v>303</v>
      </c>
      <c r="K89" s="261"/>
      <c r="L89" s="261"/>
      <c r="M89" s="262"/>
      <c r="N89" s="253" t="s">
        <v>303</v>
      </c>
      <c r="O89" s="250" t="s">
        <v>303</v>
      </c>
      <c r="P89" s="510"/>
      <c r="Q89" s="511"/>
      <c r="R89" s="512"/>
      <c r="S89" s="513"/>
      <c r="T89" s="251"/>
      <c r="U89" s="221"/>
      <c r="V89" s="252"/>
    </row>
    <row r="90" spans="1:22" s="23" customFormat="1" ht="10.15" customHeight="1">
      <c r="A90" s="31"/>
      <c r="B90" s="281"/>
      <c r="C90" s="263"/>
      <c r="D90" s="263"/>
      <c r="E90" s="263"/>
      <c r="F90" s="263"/>
      <c r="G90" s="263"/>
      <c r="H90" s="263"/>
      <c r="I90" s="263"/>
      <c r="J90" s="263"/>
      <c r="K90" s="263"/>
      <c r="L90" s="263"/>
      <c r="M90" s="263"/>
      <c r="N90" s="263"/>
      <c r="O90" s="282"/>
      <c r="P90" s="263"/>
      <c r="Q90" s="263"/>
      <c r="R90" s="282"/>
      <c r="S90" s="263"/>
      <c r="T90" s="263"/>
      <c r="U90" s="283"/>
      <c r="V90" s="285"/>
    </row>
    <row r="91" spans="1:22" s="23" customFormat="1" ht="19.899999999999999" customHeight="1" thickBot="1">
      <c r="A91" s="31" t="s">
        <v>352</v>
      </c>
      <c r="B91" s="321"/>
      <c r="C91" s="322"/>
      <c r="D91" s="322"/>
      <c r="E91" s="322"/>
      <c r="F91" s="322"/>
      <c r="G91" s="322"/>
      <c r="H91" s="322"/>
      <c r="I91" s="322"/>
      <c r="J91" s="322"/>
      <c r="K91" s="322"/>
      <c r="L91" s="322"/>
      <c r="M91" s="322"/>
      <c r="N91" s="323" t="s">
        <v>246</v>
      </c>
      <c r="O91" s="324">
        <f>AVERAGE(O82:O83)</f>
        <v>139.26499999999999</v>
      </c>
      <c r="P91" s="322"/>
      <c r="Q91" s="322"/>
      <c r="R91" s="325"/>
      <c r="S91" s="325"/>
      <c r="T91" s="326"/>
      <c r="U91" s="322"/>
      <c r="V91" s="327"/>
    </row>
    <row r="92" spans="1:22" ht="19.899999999999999" customHeight="1">
      <c r="B92" s="264"/>
      <c r="C92" s="264"/>
      <c r="D92" s="264"/>
      <c r="E92" s="264"/>
      <c r="F92" s="264"/>
      <c r="G92" s="264"/>
      <c r="H92" s="264"/>
      <c r="I92" s="264"/>
      <c r="J92" s="264"/>
      <c r="K92" s="264"/>
      <c r="L92" s="264"/>
      <c r="M92" s="264"/>
      <c r="N92" s="264"/>
      <c r="O92" s="264"/>
      <c r="P92" s="264"/>
      <c r="Q92" s="264"/>
      <c r="R92" s="264"/>
      <c r="S92" s="264"/>
      <c r="T92" s="264"/>
      <c r="U92" s="264"/>
      <c r="V92" s="264"/>
    </row>
    <row r="93" spans="1:22" s="23" customFormat="1" ht="19.899999999999999" customHeight="1" thickBot="1">
      <c r="A93" s="21"/>
      <c r="B93" s="516" t="s">
        <v>65</v>
      </c>
      <c r="C93" s="516"/>
      <c r="D93" s="516"/>
      <c r="E93" s="516"/>
      <c r="F93" s="516"/>
      <c r="G93" s="516"/>
      <c r="H93" s="516"/>
      <c r="I93" s="516"/>
      <c r="J93" s="516"/>
      <c r="K93" s="516"/>
      <c r="L93" s="516"/>
      <c r="M93" s="516"/>
      <c r="N93" s="516"/>
      <c r="O93" s="516"/>
      <c r="P93" s="516"/>
      <c r="Q93" s="516"/>
      <c r="R93" s="516"/>
      <c r="S93" s="516"/>
      <c r="T93" s="516"/>
      <c r="U93" s="516"/>
      <c r="V93" s="516"/>
    </row>
    <row r="94" spans="1:22" s="26" customFormat="1" ht="19.899999999999999" customHeight="1">
      <c r="A94" s="71" t="s">
        <v>353</v>
      </c>
      <c r="B94" s="459" t="s">
        <v>62</v>
      </c>
      <c r="C94" s="462" t="s">
        <v>83</v>
      </c>
      <c r="D94" s="463"/>
      <c r="E94" s="463"/>
      <c r="F94" s="463"/>
      <c r="G94" s="463"/>
      <c r="H94" s="463"/>
      <c r="I94" s="463"/>
      <c r="J94" s="463"/>
      <c r="K94" s="463"/>
      <c r="L94" s="463"/>
      <c r="M94" s="464"/>
      <c r="N94" s="334"/>
      <c r="O94" s="335"/>
      <c r="P94" s="462" t="s">
        <v>89</v>
      </c>
      <c r="Q94" s="463"/>
      <c r="R94" s="463"/>
      <c r="S94" s="464"/>
      <c r="T94" s="468" t="s">
        <v>269</v>
      </c>
      <c r="U94" s="464"/>
      <c r="V94" s="473" t="s">
        <v>6</v>
      </c>
    </row>
    <row r="95" spans="1:22" s="26" customFormat="1" ht="25.15" customHeight="1">
      <c r="A95" s="71" t="s">
        <v>354</v>
      </c>
      <c r="B95" s="460"/>
      <c r="C95" s="494" t="s">
        <v>84</v>
      </c>
      <c r="D95" s="495"/>
      <c r="E95" s="496"/>
      <c r="F95" s="330">
        <v>2</v>
      </c>
      <c r="G95" s="514" t="s">
        <v>231</v>
      </c>
      <c r="H95" s="497" t="s">
        <v>230</v>
      </c>
      <c r="I95" s="497"/>
      <c r="J95" s="494" t="s">
        <v>229</v>
      </c>
      <c r="K95" s="515"/>
      <c r="L95" s="331"/>
      <c r="M95" s="331"/>
      <c r="N95" s="336"/>
      <c r="O95" s="337"/>
      <c r="P95" s="465"/>
      <c r="Q95" s="466"/>
      <c r="R95" s="466"/>
      <c r="S95" s="467"/>
      <c r="T95" s="469"/>
      <c r="U95" s="470"/>
      <c r="V95" s="474"/>
    </row>
    <row r="96" spans="1:22" s="26" customFormat="1" ht="30" customHeight="1" thickBot="1">
      <c r="A96" s="71" t="s">
        <v>355</v>
      </c>
      <c r="B96" s="460"/>
      <c r="C96" s="495" t="s">
        <v>82</v>
      </c>
      <c r="D96" s="496"/>
      <c r="E96" s="332" t="s">
        <v>86</v>
      </c>
      <c r="F96" s="328" t="s">
        <v>238</v>
      </c>
      <c r="G96" s="514"/>
      <c r="H96" s="497"/>
      <c r="I96" s="497"/>
      <c r="J96" s="316" t="s">
        <v>228</v>
      </c>
      <c r="K96" s="329" t="s">
        <v>235</v>
      </c>
      <c r="L96" s="333" t="s">
        <v>275</v>
      </c>
      <c r="M96" s="333"/>
      <c r="N96" s="338" t="s">
        <v>255</v>
      </c>
      <c r="O96" s="339"/>
      <c r="P96" s="345" t="s">
        <v>283</v>
      </c>
      <c r="Q96" s="265">
        <v>2</v>
      </c>
      <c r="R96" s="346" t="s">
        <v>284</v>
      </c>
      <c r="S96" s="265">
        <v>2</v>
      </c>
      <c r="T96" s="471"/>
      <c r="U96" s="472"/>
      <c r="V96" s="475"/>
    </row>
    <row r="97" spans="1:22" s="26" customFormat="1" ht="19.899999999999999" customHeight="1">
      <c r="A97" s="71" t="s">
        <v>356</v>
      </c>
      <c r="B97" s="460"/>
      <c r="C97" s="266">
        <v>1</v>
      </c>
      <c r="D97" s="267"/>
      <c r="E97" s="268"/>
      <c r="F97" s="269"/>
      <c r="G97" s="269"/>
      <c r="H97" s="476"/>
      <c r="I97" s="477"/>
      <c r="J97" s="270"/>
      <c r="K97" s="70"/>
      <c r="L97" s="225"/>
      <c r="M97" s="226"/>
      <c r="N97" s="220"/>
      <c r="O97" s="478" t="s">
        <v>15</v>
      </c>
      <c r="P97" s="479"/>
      <c r="Q97" s="482">
        <v>3</v>
      </c>
      <c r="R97" s="485" t="s">
        <v>302</v>
      </c>
      <c r="S97" s="486"/>
      <c r="T97" s="468" t="s">
        <v>68</v>
      </c>
      <c r="U97" s="463"/>
      <c r="V97" s="464"/>
    </row>
    <row r="98" spans="1:22" s="26" customFormat="1" ht="19.899999999999999" customHeight="1" thickBot="1">
      <c r="A98" s="71" t="s">
        <v>357</v>
      </c>
      <c r="B98" s="460"/>
      <c r="C98" s="266">
        <v>2</v>
      </c>
      <c r="D98" s="267"/>
      <c r="E98" s="268"/>
      <c r="F98" s="269"/>
      <c r="G98" s="269"/>
      <c r="H98" s="476"/>
      <c r="I98" s="477"/>
      <c r="J98" s="270"/>
      <c r="K98" s="70"/>
      <c r="L98" s="225"/>
      <c r="M98" s="226"/>
      <c r="N98" s="220"/>
      <c r="O98" s="478"/>
      <c r="P98" s="479"/>
      <c r="Q98" s="483"/>
      <c r="R98" s="487"/>
      <c r="S98" s="488"/>
      <c r="T98" s="471"/>
      <c r="U98" s="491"/>
      <c r="V98" s="472"/>
    </row>
    <row r="99" spans="1:22" s="26" customFormat="1" ht="19.899999999999999" customHeight="1">
      <c r="A99" s="71" t="s">
        <v>358</v>
      </c>
      <c r="B99" s="460"/>
      <c r="C99" s="266">
        <v>3</v>
      </c>
      <c r="D99" s="267"/>
      <c r="E99" s="268"/>
      <c r="F99" s="269"/>
      <c r="G99" s="269"/>
      <c r="H99" s="476"/>
      <c r="I99" s="477"/>
      <c r="J99" s="270"/>
      <c r="K99" s="70"/>
      <c r="L99" s="225"/>
      <c r="M99" s="226"/>
      <c r="N99" s="220"/>
      <c r="O99" s="480"/>
      <c r="P99" s="481"/>
      <c r="Q99" s="484"/>
      <c r="R99" s="489"/>
      <c r="S99" s="490"/>
      <c r="T99" s="271"/>
      <c r="U99" s="271"/>
      <c r="V99" s="272"/>
    </row>
    <row r="100" spans="1:22" s="26" customFormat="1" ht="19.899999999999999" customHeight="1">
      <c r="A100" s="71" t="s">
        <v>359</v>
      </c>
      <c r="B100" s="460"/>
      <c r="C100" s="266">
        <v>4</v>
      </c>
      <c r="D100" s="267" t="s">
        <v>303</v>
      </c>
      <c r="E100" s="268" t="s">
        <v>303</v>
      </c>
      <c r="F100" s="269" t="s">
        <v>303</v>
      </c>
      <c r="G100" s="269" t="s">
        <v>303</v>
      </c>
      <c r="H100" s="476" t="s">
        <v>303</v>
      </c>
      <c r="I100" s="477"/>
      <c r="J100" s="270" t="s">
        <v>303</v>
      </c>
      <c r="K100" s="70" t="s">
        <v>303</v>
      </c>
      <c r="L100" s="225"/>
      <c r="M100" s="226" t="s">
        <v>303</v>
      </c>
      <c r="N100" s="220"/>
      <c r="O100" s="492" t="s">
        <v>242</v>
      </c>
      <c r="P100" s="494" t="s">
        <v>241</v>
      </c>
      <c r="Q100" s="495"/>
      <c r="R100" s="495"/>
      <c r="S100" s="496"/>
      <c r="T100" s="273"/>
      <c r="U100" s="273"/>
      <c r="V100" s="274"/>
    </row>
    <row r="101" spans="1:22" s="26" customFormat="1" ht="19.899999999999999" customHeight="1">
      <c r="A101" s="71" t="s">
        <v>360</v>
      </c>
      <c r="B101" s="460"/>
      <c r="C101" s="266">
        <v>5</v>
      </c>
      <c r="D101" s="267" t="s">
        <v>303</v>
      </c>
      <c r="E101" s="268" t="s">
        <v>303</v>
      </c>
      <c r="F101" s="269" t="s">
        <v>303</v>
      </c>
      <c r="G101" s="269" t="s">
        <v>303</v>
      </c>
      <c r="H101" s="476" t="s">
        <v>303</v>
      </c>
      <c r="I101" s="477"/>
      <c r="J101" s="270" t="s">
        <v>303</v>
      </c>
      <c r="K101" s="70" t="s">
        <v>303</v>
      </c>
      <c r="L101" s="225"/>
      <c r="M101" s="226" t="s">
        <v>303</v>
      </c>
      <c r="N101" s="220"/>
      <c r="O101" s="493"/>
      <c r="P101" s="316" t="s">
        <v>90</v>
      </c>
      <c r="Q101" s="316" t="s">
        <v>237</v>
      </c>
      <c r="R101" s="497" t="s">
        <v>239</v>
      </c>
      <c r="S101" s="497"/>
      <c r="T101" s="273"/>
      <c r="U101" s="273"/>
      <c r="V101" s="274"/>
    </row>
    <row r="102" spans="1:22" s="26" customFormat="1" ht="19.899999999999999" customHeight="1" thickBot="1">
      <c r="A102" s="71" t="s">
        <v>361</v>
      </c>
      <c r="B102" s="460"/>
      <c r="C102" s="275">
        <v>6</v>
      </c>
      <c r="D102" s="276" t="s">
        <v>303</v>
      </c>
      <c r="E102" s="277" t="s">
        <v>303</v>
      </c>
      <c r="F102" s="269" t="s">
        <v>303</v>
      </c>
      <c r="G102" s="269" t="s">
        <v>303</v>
      </c>
      <c r="H102" s="476" t="s">
        <v>303</v>
      </c>
      <c r="I102" s="477"/>
      <c r="J102" s="270" t="s">
        <v>303</v>
      </c>
      <c r="K102" s="70" t="s">
        <v>303</v>
      </c>
      <c r="L102" s="225"/>
      <c r="M102" s="226" t="s">
        <v>303</v>
      </c>
      <c r="N102" s="224"/>
      <c r="O102" s="202"/>
      <c r="P102" s="192"/>
      <c r="Q102" s="278"/>
      <c r="R102" s="498"/>
      <c r="S102" s="498"/>
      <c r="T102" s="273"/>
      <c r="U102" s="273"/>
      <c r="V102" s="274"/>
    </row>
    <row r="103" spans="1:22" s="26" customFormat="1" ht="25.15" customHeight="1" thickBot="1">
      <c r="A103" s="71" t="s">
        <v>362</v>
      </c>
      <c r="B103" s="461"/>
      <c r="C103" s="499" t="s">
        <v>88</v>
      </c>
      <c r="D103" s="500"/>
      <c r="E103" s="287"/>
      <c r="F103" s="501" t="s">
        <v>303</v>
      </c>
      <c r="G103" s="502"/>
      <c r="H103" s="503" t="s">
        <v>6</v>
      </c>
      <c r="I103" s="504"/>
      <c r="J103" s="223" t="s">
        <v>6</v>
      </c>
      <c r="K103" s="202" t="s">
        <v>6</v>
      </c>
      <c r="L103" s="202" t="s">
        <v>6</v>
      </c>
      <c r="M103" s="344"/>
      <c r="N103" s="340"/>
      <c r="O103" s="505" t="s">
        <v>303</v>
      </c>
      <c r="P103" s="505"/>
      <c r="Q103" s="505"/>
      <c r="R103" s="505"/>
      <c r="S103" s="505"/>
      <c r="T103" s="341"/>
      <c r="U103" s="342"/>
      <c r="V103" s="343"/>
    </row>
    <row r="104" spans="1:22" ht="19.899999999999999" customHeight="1"/>
    <row r="105" spans="1:22" ht="19.899999999999999" customHeight="1"/>
    <row r="106" spans="1:22" s="30" customFormat="1" ht="19.899999999999999" customHeight="1" thickBot="1">
      <c r="A106" s="27">
        <v>4</v>
      </c>
      <c r="B106" s="517" t="s">
        <v>49</v>
      </c>
      <c r="C106" s="517"/>
      <c r="D106" s="517"/>
      <c r="E106" s="28">
        <v>4</v>
      </c>
      <c r="F106" s="358" t="s">
        <v>574</v>
      </c>
      <c r="G106" s="234"/>
      <c r="H106" s="234"/>
      <c r="I106" s="232"/>
      <c r="J106" s="232"/>
      <c r="K106" s="232"/>
      <c r="L106" s="232"/>
      <c r="M106" s="29"/>
      <c r="N106" s="29"/>
      <c r="O106" s="234"/>
      <c r="P106" s="234"/>
      <c r="Q106" s="234"/>
      <c r="R106" s="234"/>
      <c r="S106" s="234"/>
      <c r="T106" s="234"/>
      <c r="U106" s="234"/>
      <c r="V106" s="234"/>
    </row>
    <row r="107" spans="1:22" s="23" customFormat="1" ht="25.15" customHeight="1">
      <c r="A107" s="21"/>
      <c r="B107" s="518" t="s">
        <v>54</v>
      </c>
      <c r="C107" s="313" t="s">
        <v>55</v>
      </c>
      <c r="D107" s="314" t="s">
        <v>16</v>
      </c>
      <c r="E107" s="314"/>
      <c r="F107" s="314" t="s">
        <v>56</v>
      </c>
      <c r="G107" s="315"/>
      <c r="H107" s="313" t="s">
        <v>288</v>
      </c>
      <c r="I107" s="520" t="s">
        <v>256</v>
      </c>
      <c r="J107" s="522" t="s">
        <v>17</v>
      </c>
      <c r="K107" s="522" t="s">
        <v>236</v>
      </c>
      <c r="L107" s="522" t="s">
        <v>58</v>
      </c>
      <c r="M107" s="522" t="s">
        <v>183</v>
      </c>
      <c r="N107" s="528" t="s">
        <v>240</v>
      </c>
      <c r="O107" s="529"/>
      <c r="P107" s="530" t="s">
        <v>21</v>
      </c>
      <c r="Q107" s="531"/>
      <c r="R107" s="468" t="s">
        <v>195</v>
      </c>
      <c r="S107" s="464"/>
      <c r="T107" s="523" t="s">
        <v>170</v>
      </c>
      <c r="U107" s="524"/>
      <c r="V107" s="525"/>
    </row>
    <row r="108" spans="1:22" s="23" customFormat="1" ht="90" customHeight="1">
      <c r="A108" s="21"/>
      <c r="B108" s="519"/>
      <c r="C108" s="316" t="s">
        <v>59</v>
      </c>
      <c r="D108" s="317" t="s">
        <v>3</v>
      </c>
      <c r="E108" s="317" t="s">
        <v>18</v>
      </c>
      <c r="F108" s="317" t="s">
        <v>60</v>
      </c>
      <c r="G108" s="352" t="s">
        <v>61</v>
      </c>
      <c r="H108" s="351" t="s">
        <v>57</v>
      </c>
      <c r="I108" s="521"/>
      <c r="J108" s="497"/>
      <c r="K108" s="497"/>
      <c r="L108" s="497"/>
      <c r="M108" s="497"/>
      <c r="N108" s="316" t="s">
        <v>181</v>
      </c>
      <c r="O108" s="317" t="s">
        <v>73</v>
      </c>
      <c r="P108" s="526"/>
      <c r="Q108" s="527"/>
      <c r="R108" s="469"/>
      <c r="S108" s="470"/>
      <c r="T108" s="318" t="s">
        <v>171</v>
      </c>
      <c r="U108" s="319" t="s">
        <v>180</v>
      </c>
      <c r="V108" s="320" t="s">
        <v>208</v>
      </c>
    </row>
    <row r="109" spans="1:22" s="23" customFormat="1" ht="25.15" customHeight="1">
      <c r="A109" s="21"/>
      <c r="B109" s="235"/>
      <c r="C109" s="236">
        <v>3</v>
      </c>
      <c r="D109" s="236">
        <v>4</v>
      </c>
      <c r="E109" s="236">
        <v>5</v>
      </c>
      <c r="F109" s="236">
        <v>6</v>
      </c>
      <c r="G109" s="236">
        <v>7</v>
      </c>
      <c r="H109" s="236">
        <v>8</v>
      </c>
      <c r="I109" s="236">
        <v>9</v>
      </c>
      <c r="J109" s="288"/>
      <c r="K109" s="288"/>
      <c r="L109" s="253"/>
      <c r="M109" s="236"/>
      <c r="N109" s="236">
        <v>14</v>
      </c>
      <c r="O109" s="236">
        <v>15</v>
      </c>
      <c r="P109" s="237">
        <v>16</v>
      </c>
      <c r="Q109" s="284">
        <v>17</v>
      </c>
      <c r="R109" s="237">
        <v>18</v>
      </c>
      <c r="S109" s="284">
        <v>19</v>
      </c>
      <c r="T109" s="238">
        <v>20</v>
      </c>
      <c r="U109" s="239">
        <v>21</v>
      </c>
      <c r="V109" s="240">
        <v>22</v>
      </c>
    </row>
    <row r="110" spans="1:22" s="32" customFormat="1" ht="49.9" customHeight="1">
      <c r="A110" s="31" t="s">
        <v>363</v>
      </c>
      <c r="B110" s="241">
        <v>1</v>
      </c>
      <c r="C110" s="242" t="s">
        <v>572</v>
      </c>
      <c r="D110" s="242" t="s">
        <v>573</v>
      </c>
      <c r="E110" s="242" t="s">
        <v>571</v>
      </c>
      <c r="F110" s="242" t="s">
        <v>297</v>
      </c>
      <c r="G110" s="243">
        <v>1</v>
      </c>
      <c r="H110" s="244" t="s">
        <v>24</v>
      </c>
      <c r="I110" s="245">
        <v>1</v>
      </c>
      <c r="J110" s="246" t="s">
        <v>574</v>
      </c>
      <c r="K110" s="247">
        <v>42611</v>
      </c>
      <c r="L110" s="247">
        <v>42704</v>
      </c>
      <c r="M110" s="248">
        <v>279.27</v>
      </c>
      <c r="N110" s="249">
        <f>M110</f>
        <v>279.27</v>
      </c>
      <c r="O110" s="250">
        <f>N110</f>
        <v>279.27</v>
      </c>
      <c r="P110" s="506"/>
      <c r="Q110" s="507"/>
      <c r="R110" s="508"/>
      <c r="S110" s="509"/>
      <c r="T110" s="251" t="s">
        <v>24</v>
      </c>
      <c r="U110" s="221">
        <v>25</v>
      </c>
      <c r="V110" s="252" t="s">
        <v>24</v>
      </c>
    </row>
    <row r="111" spans="1:22" s="32" customFormat="1" ht="49.9" customHeight="1">
      <c r="A111" s="31"/>
      <c r="B111" s="241"/>
      <c r="C111" s="242"/>
      <c r="D111" s="242"/>
      <c r="E111" s="242"/>
      <c r="F111" s="242"/>
      <c r="G111" s="243"/>
      <c r="H111" s="244"/>
      <c r="I111" s="245"/>
      <c r="J111" s="246"/>
      <c r="K111" s="247"/>
      <c r="L111" s="247"/>
      <c r="M111" s="248"/>
      <c r="N111" s="249"/>
      <c r="O111" s="250"/>
      <c r="P111" s="506"/>
      <c r="Q111" s="507"/>
      <c r="R111" s="508"/>
      <c r="S111" s="509"/>
      <c r="T111" s="251"/>
      <c r="U111" s="221"/>
      <c r="V111" s="252"/>
    </row>
    <row r="112" spans="1:22" s="32" customFormat="1" ht="49.9" customHeight="1">
      <c r="A112" s="31"/>
      <c r="B112" s="241"/>
      <c r="C112" s="242"/>
      <c r="D112" s="242"/>
      <c r="E112" s="242"/>
      <c r="F112" s="242"/>
      <c r="G112" s="243"/>
      <c r="H112" s="244"/>
      <c r="I112" s="245"/>
      <c r="J112" s="246"/>
      <c r="K112" s="247"/>
      <c r="L112" s="247"/>
      <c r="M112" s="248"/>
      <c r="N112" s="249"/>
      <c r="O112" s="250"/>
      <c r="P112" s="506"/>
      <c r="Q112" s="507"/>
      <c r="R112" s="508"/>
      <c r="S112" s="509"/>
      <c r="T112" s="251"/>
      <c r="U112" s="221"/>
      <c r="V112" s="252"/>
    </row>
    <row r="113" spans="1:22" s="32" customFormat="1" ht="49.9" customHeight="1">
      <c r="A113" s="31"/>
      <c r="B113" s="241"/>
      <c r="C113" s="242"/>
      <c r="D113" s="242"/>
      <c r="E113" s="242"/>
      <c r="F113" s="242"/>
      <c r="G113" s="243"/>
      <c r="H113" s="244"/>
      <c r="I113" s="245"/>
      <c r="J113" s="246"/>
      <c r="K113" s="247"/>
      <c r="L113" s="247"/>
      <c r="M113" s="248"/>
      <c r="N113" s="249"/>
      <c r="O113" s="250"/>
      <c r="P113" s="506"/>
      <c r="Q113" s="507"/>
      <c r="R113" s="508"/>
      <c r="S113" s="509"/>
      <c r="T113" s="251"/>
      <c r="U113" s="221"/>
      <c r="V113" s="252"/>
    </row>
    <row r="114" spans="1:22" s="32" customFormat="1" ht="49.9" customHeight="1">
      <c r="A114" s="31"/>
      <c r="B114" s="241"/>
      <c r="C114" s="242"/>
      <c r="D114" s="242"/>
      <c r="E114" s="242"/>
      <c r="F114" s="242"/>
      <c r="G114" s="243"/>
      <c r="H114" s="244"/>
      <c r="I114" s="245"/>
      <c r="J114" s="246"/>
      <c r="K114" s="247"/>
      <c r="L114" s="247"/>
      <c r="M114" s="248"/>
      <c r="N114" s="249"/>
      <c r="O114" s="250"/>
      <c r="P114" s="506"/>
      <c r="Q114" s="507"/>
      <c r="R114" s="508"/>
      <c r="S114" s="509"/>
      <c r="T114" s="251"/>
      <c r="U114" s="221"/>
      <c r="V114" s="252"/>
    </row>
    <row r="115" spans="1:22" s="32" customFormat="1" ht="19.899999999999999" customHeight="1">
      <c r="A115" s="31" t="s">
        <v>364</v>
      </c>
      <c r="B115" s="241" t="s">
        <v>303</v>
      </c>
      <c r="C115" s="242"/>
      <c r="D115" s="242"/>
      <c r="E115" s="242"/>
      <c r="F115" s="242"/>
      <c r="G115" s="243"/>
      <c r="H115" s="244"/>
      <c r="I115" s="245"/>
      <c r="J115" s="246" t="s">
        <v>303</v>
      </c>
      <c r="K115" s="247"/>
      <c r="L115" s="247"/>
      <c r="M115" s="248"/>
      <c r="N115" s="249" t="s">
        <v>303</v>
      </c>
      <c r="O115" s="250" t="s">
        <v>303</v>
      </c>
      <c r="P115" s="510"/>
      <c r="Q115" s="511"/>
      <c r="R115" s="512"/>
      <c r="S115" s="513"/>
      <c r="T115" s="251"/>
      <c r="U115" s="221"/>
      <c r="V115" s="252"/>
    </row>
    <row r="116" spans="1:22" s="32" customFormat="1" ht="19.899999999999999" customHeight="1">
      <c r="A116" s="31" t="s">
        <v>365</v>
      </c>
      <c r="B116" s="241" t="s">
        <v>303</v>
      </c>
      <c r="C116" s="242"/>
      <c r="D116" s="242"/>
      <c r="E116" s="242"/>
      <c r="F116" s="242"/>
      <c r="G116" s="243"/>
      <c r="H116" s="244"/>
      <c r="I116" s="245"/>
      <c r="J116" s="246" t="s">
        <v>303</v>
      </c>
      <c r="K116" s="247"/>
      <c r="L116" s="247"/>
      <c r="M116" s="248"/>
      <c r="N116" s="253" t="s">
        <v>303</v>
      </c>
      <c r="O116" s="250" t="s">
        <v>303</v>
      </c>
      <c r="P116" s="510"/>
      <c r="Q116" s="511"/>
      <c r="R116" s="512"/>
      <c r="S116" s="513"/>
      <c r="T116" s="251"/>
      <c r="U116" s="221"/>
      <c r="V116" s="252"/>
    </row>
    <row r="117" spans="1:22" s="32" customFormat="1" ht="19.899999999999999" customHeight="1">
      <c r="A117" s="31" t="s">
        <v>366</v>
      </c>
      <c r="B117" s="241" t="s">
        <v>303</v>
      </c>
      <c r="C117" s="242"/>
      <c r="D117" s="242"/>
      <c r="E117" s="242"/>
      <c r="F117" s="242"/>
      <c r="G117" s="243"/>
      <c r="H117" s="244"/>
      <c r="I117" s="245"/>
      <c r="J117" s="246" t="s">
        <v>303</v>
      </c>
      <c r="K117" s="247"/>
      <c r="L117" s="247"/>
      <c r="M117" s="254"/>
      <c r="N117" s="253" t="s">
        <v>303</v>
      </c>
      <c r="O117" s="250" t="s">
        <v>303</v>
      </c>
      <c r="P117" s="510"/>
      <c r="Q117" s="511"/>
      <c r="R117" s="512"/>
      <c r="S117" s="513"/>
      <c r="T117" s="251"/>
      <c r="U117" s="221"/>
      <c r="V117" s="252"/>
    </row>
    <row r="118" spans="1:22" s="32" customFormat="1" ht="19.899999999999999" customHeight="1">
      <c r="A118" s="31" t="s">
        <v>367</v>
      </c>
      <c r="B118" s="241" t="s">
        <v>303</v>
      </c>
      <c r="C118" s="242"/>
      <c r="D118" s="242"/>
      <c r="E118" s="242"/>
      <c r="F118" s="242"/>
      <c r="G118" s="243"/>
      <c r="H118" s="244"/>
      <c r="I118" s="245"/>
      <c r="J118" s="246" t="s">
        <v>303</v>
      </c>
      <c r="K118" s="247"/>
      <c r="L118" s="247"/>
      <c r="M118" s="254"/>
      <c r="N118" s="253" t="s">
        <v>303</v>
      </c>
      <c r="O118" s="250" t="s">
        <v>303</v>
      </c>
      <c r="P118" s="510"/>
      <c r="Q118" s="511"/>
      <c r="R118" s="512"/>
      <c r="S118" s="513"/>
      <c r="T118" s="251"/>
      <c r="U118" s="221"/>
      <c r="V118" s="252"/>
    </row>
    <row r="119" spans="1:22" s="32" customFormat="1" ht="19.899999999999999" customHeight="1" thickBot="1">
      <c r="A119" s="31" t="s">
        <v>368</v>
      </c>
      <c r="B119" s="255" t="s">
        <v>303</v>
      </c>
      <c r="C119" s="256"/>
      <c r="D119" s="256"/>
      <c r="E119" s="256"/>
      <c r="F119" s="256"/>
      <c r="G119" s="257"/>
      <c r="H119" s="258"/>
      <c r="I119" s="259"/>
      <c r="J119" s="260" t="s">
        <v>303</v>
      </c>
      <c r="K119" s="261"/>
      <c r="L119" s="261"/>
      <c r="M119" s="262"/>
      <c r="N119" s="253" t="s">
        <v>303</v>
      </c>
      <c r="O119" s="250" t="s">
        <v>303</v>
      </c>
      <c r="P119" s="510"/>
      <c r="Q119" s="511"/>
      <c r="R119" s="512"/>
      <c r="S119" s="513"/>
      <c r="T119" s="251"/>
      <c r="U119" s="221"/>
      <c r="V119" s="252"/>
    </row>
    <row r="120" spans="1:22" s="23" customFormat="1" ht="10.15" customHeight="1">
      <c r="A120" s="31"/>
      <c r="B120" s="281"/>
      <c r="C120" s="263"/>
      <c r="D120" s="263"/>
      <c r="E120" s="263"/>
      <c r="F120" s="263"/>
      <c r="G120" s="263"/>
      <c r="H120" s="263"/>
      <c r="I120" s="263"/>
      <c r="J120" s="263"/>
      <c r="K120" s="263"/>
      <c r="L120" s="263"/>
      <c r="M120" s="263"/>
      <c r="N120" s="263"/>
      <c r="O120" s="282"/>
      <c r="P120" s="263"/>
      <c r="Q120" s="263"/>
      <c r="R120" s="282"/>
      <c r="S120" s="263"/>
      <c r="T120" s="263"/>
      <c r="U120" s="283"/>
      <c r="V120" s="285"/>
    </row>
    <row r="121" spans="1:22" s="23" customFormat="1" ht="19.899999999999999" customHeight="1" thickBot="1">
      <c r="A121" s="31" t="s">
        <v>369</v>
      </c>
      <c r="B121" s="321"/>
      <c r="C121" s="322"/>
      <c r="D121" s="322"/>
      <c r="E121" s="322"/>
      <c r="F121" s="322"/>
      <c r="G121" s="322"/>
      <c r="H121" s="322"/>
      <c r="I121" s="322"/>
      <c r="J121" s="322"/>
      <c r="K121" s="322"/>
      <c r="L121" s="322"/>
      <c r="M121" s="322"/>
      <c r="N121" s="323" t="s">
        <v>246</v>
      </c>
      <c r="O121" s="324">
        <f>AVERAGE(O110)</f>
        <v>279.27</v>
      </c>
      <c r="P121" s="322"/>
      <c r="Q121" s="322"/>
      <c r="R121" s="325"/>
      <c r="S121" s="325"/>
      <c r="T121" s="326"/>
      <c r="U121" s="322"/>
      <c r="V121" s="327"/>
    </row>
    <row r="122" spans="1:22" ht="19.899999999999999" customHeight="1">
      <c r="B122" s="264"/>
      <c r="C122" s="264"/>
      <c r="D122" s="264"/>
      <c r="E122" s="264"/>
      <c r="F122" s="264"/>
      <c r="G122" s="264"/>
      <c r="H122" s="264"/>
      <c r="I122" s="264"/>
      <c r="J122" s="264"/>
      <c r="K122" s="264"/>
      <c r="L122" s="264"/>
      <c r="M122" s="264"/>
      <c r="N122" s="264"/>
      <c r="O122" s="264"/>
      <c r="P122" s="264"/>
      <c r="Q122" s="264"/>
      <c r="R122" s="264"/>
      <c r="S122" s="264"/>
      <c r="T122" s="264"/>
      <c r="U122" s="264"/>
      <c r="V122" s="264"/>
    </row>
    <row r="123" spans="1:22" s="23" customFormat="1" ht="19.899999999999999" customHeight="1" thickBot="1">
      <c r="A123" s="21"/>
      <c r="B123" s="516" t="s">
        <v>65</v>
      </c>
      <c r="C123" s="516"/>
      <c r="D123" s="516"/>
      <c r="E123" s="516"/>
      <c r="F123" s="516"/>
      <c r="G123" s="516"/>
      <c r="H123" s="516"/>
      <c r="I123" s="516"/>
      <c r="J123" s="516"/>
      <c r="K123" s="516"/>
      <c r="L123" s="516"/>
      <c r="M123" s="516"/>
      <c r="N123" s="516"/>
      <c r="O123" s="516"/>
      <c r="P123" s="516"/>
      <c r="Q123" s="516"/>
      <c r="R123" s="516"/>
      <c r="S123" s="516"/>
      <c r="T123" s="516"/>
      <c r="U123" s="516"/>
      <c r="V123" s="516"/>
    </row>
    <row r="124" spans="1:22" s="26" customFormat="1" ht="19.899999999999999" customHeight="1">
      <c r="A124" s="71" t="s">
        <v>370</v>
      </c>
      <c r="B124" s="459" t="s">
        <v>62</v>
      </c>
      <c r="C124" s="462" t="s">
        <v>83</v>
      </c>
      <c r="D124" s="463"/>
      <c r="E124" s="463"/>
      <c r="F124" s="463"/>
      <c r="G124" s="463"/>
      <c r="H124" s="463"/>
      <c r="I124" s="463"/>
      <c r="J124" s="463"/>
      <c r="K124" s="463"/>
      <c r="L124" s="463"/>
      <c r="M124" s="464"/>
      <c r="N124" s="334"/>
      <c r="O124" s="335"/>
      <c r="P124" s="462" t="s">
        <v>89</v>
      </c>
      <c r="Q124" s="463"/>
      <c r="R124" s="463"/>
      <c r="S124" s="464"/>
      <c r="T124" s="468" t="s">
        <v>269</v>
      </c>
      <c r="U124" s="464"/>
      <c r="V124" s="473" t="s">
        <v>6</v>
      </c>
    </row>
    <row r="125" spans="1:22" s="26" customFormat="1" ht="25.15" customHeight="1">
      <c r="A125" s="71" t="s">
        <v>371</v>
      </c>
      <c r="B125" s="460"/>
      <c r="C125" s="494" t="s">
        <v>84</v>
      </c>
      <c r="D125" s="495"/>
      <c r="E125" s="496"/>
      <c r="F125" s="330">
        <v>2</v>
      </c>
      <c r="G125" s="514" t="s">
        <v>231</v>
      </c>
      <c r="H125" s="497" t="s">
        <v>230</v>
      </c>
      <c r="I125" s="497"/>
      <c r="J125" s="494" t="s">
        <v>229</v>
      </c>
      <c r="K125" s="515"/>
      <c r="L125" s="331"/>
      <c r="M125" s="331"/>
      <c r="N125" s="336"/>
      <c r="O125" s="337"/>
      <c r="P125" s="465"/>
      <c r="Q125" s="466"/>
      <c r="R125" s="466"/>
      <c r="S125" s="467"/>
      <c r="T125" s="469"/>
      <c r="U125" s="470"/>
      <c r="V125" s="474"/>
    </row>
    <row r="126" spans="1:22" s="26" customFormat="1" ht="30" customHeight="1" thickBot="1">
      <c r="A126" s="71" t="s">
        <v>372</v>
      </c>
      <c r="B126" s="460"/>
      <c r="C126" s="495" t="s">
        <v>82</v>
      </c>
      <c r="D126" s="496"/>
      <c r="E126" s="332" t="s">
        <v>86</v>
      </c>
      <c r="F126" s="328" t="s">
        <v>238</v>
      </c>
      <c r="G126" s="514"/>
      <c r="H126" s="497"/>
      <c r="I126" s="497"/>
      <c r="J126" s="316" t="s">
        <v>228</v>
      </c>
      <c r="K126" s="329" t="s">
        <v>235</v>
      </c>
      <c r="L126" s="333" t="s">
        <v>275</v>
      </c>
      <c r="M126" s="333"/>
      <c r="N126" s="338" t="s">
        <v>255</v>
      </c>
      <c r="O126" s="339"/>
      <c r="P126" s="345" t="s">
        <v>283</v>
      </c>
      <c r="Q126" s="265">
        <v>1</v>
      </c>
      <c r="R126" s="346" t="s">
        <v>284</v>
      </c>
      <c r="S126" s="265">
        <v>1</v>
      </c>
      <c r="T126" s="471"/>
      <c r="U126" s="472"/>
      <c r="V126" s="475"/>
    </row>
    <row r="127" spans="1:22" s="26" customFormat="1" ht="19.899999999999999" customHeight="1">
      <c r="A127" s="71" t="s">
        <v>373</v>
      </c>
      <c r="B127" s="460"/>
      <c r="C127" s="266">
        <v>1</v>
      </c>
      <c r="D127" s="267"/>
      <c r="E127" s="268"/>
      <c r="F127" s="269"/>
      <c r="G127" s="269"/>
      <c r="H127" s="476"/>
      <c r="I127" s="477"/>
      <c r="J127" s="270"/>
      <c r="K127" s="70"/>
      <c r="L127" s="225"/>
      <c r="M127" s="226"/>
      <c r="N127" s="220"/>
      <c r="O127" s="478" t="s">
        <v>15</v>
      </c>
      <c r="P127" s="479"/>
      <c r="Q127" s="482">
        <v>4</v>
      </c>
      <c r="R127" s="485" t="s">
        <v>302</v>
      </c>
      <c r="S127" s="486"/>
      <c r="T127" s="468" t="s">
        <v>68</v>
      </c>
      <c r="U127" s="463"/>
      <c r="V127" s="464"/>
    </row>
    <row r="128" spans="1:22" s="26" customFormat="1" ht="19.899999999999999" customHeight="1" thickBot="1">
      <c r="A128" s="71" t="s">
        <v>374</v>
      </c>
      <c r="B128" s="460"/>
      <c r="C128" s="266">
        <v>2</v>
      </c>
      <c r="D128" s="267"/>
      <c r="E128" s="268"/>
      <c r="F128" s="269"/>
      <c r="G128" s="269"/>
      <c r="H128" s="476"/>
      <c r="I128" s="477"/>
      <c r="J128" s="270"/>
      <c r="K128" s="70"/>
      <c r="L128" s="225"/>
      <c r="M128" s="226"/>
      <c r="N128" s="220"/>
      <c r="O128" s="478"/>
      <c r="P128" s="479"/>
      <c r="Q128" s="483"/>
      <c r="R128" s="487"/>
      <c r="S128" s="488"/>
      <c r="T128" s="471"/>
      <c r="U128" s="491"/>
      <c r="V128" s="472"/>
    </row>
    <row r="129" spans="1:22" s="26" customFormat="1" ht="19.899999999999999" customHeight="1">
      <c r="A129" s="71" t="s">
        <v>375</v>
      </c>
      <c r="B129" s="460"/>
      <c r="C129" s="266">
        <v>3</v>
      </c>
      <c r="D129" s="267"/>
      <c r="E129" s="268"/>
      <c r="F129" s="269"/>
      <c r="G129" s="269"/>
      <c r="H129" s="476"/>
      <c r="I129" s="477"/>
      <c r="J129" s="270"/>
      <c r="K129" s="70"/>
      <c r="L129" s="225"/>
      <c r="M129" s="226"/>
      <c r="N129" s="220"/>
      <c r="O129" s="480"/>
      <c r="P129" s="481"/>
      <c r="Q129" s="484"/>
      <c r="R129" s="489"/>
      <c r="S129" s="490"/>
      <c r="T129" s="271"/>
      <c r="U129" s="271"/>
      <c r="V129" s="272"/>
    </row>
    <row r="130" spans="1:22" s="26" customFormat="1" ht="19.899999999999999" customHeight="1">
      <c r="A130" s="71" t="s">
        <v>376</v>
      </c>
      <c r="B130" s="460"/>
      <c r="C130" s="266">
        <v>4</v>
      </c>
      <c r="D130" s="267" t="s">
        <v>303</v>
      </c>
      <c r="E130" s="268" t="s">
        <v>303</v>
      </c>
      <c r="F130" s="269" t="s">
        <v>303</v>
      </c>
      <c r="G130" s="269" t="s">
        <v>303</v>
      </c>
      <c r="H130" s="476" t="s">
        <v>303</v>
      </c>
      <c r="I130" s="477"/>
      <c r="J130" s="270" t="s">
        <v>303</v>
      </c>
      <c r="K130" s="70" t="s">
        <v>303</v>
      </c>
      <c r="L130" s="225"/>
      <c r="M130" s="226" t="s">
        <v>303</v>
      </c>
      <c r="N130" s="220"/>
      <c r="O130" s="492" t="s">
        <v>242</v>
      </c>
      <c r="P130" s="494" t="s">
        <v>241</v>
      </c>
      <c r="Q130" s="495"/>
      <c r="R130" s="495"/>
      <c r="S130" s="496"/>
      <c r="T130" s="273"/>
      <c r="U130" s="273"/>
      <c r="V130" s="274"/>
    </row>
    <row r="131" spans="1:22" s="26" customFormat="1" ht="19.899999999999999" customHeight="1">
      <c r="A131" s="71" t="s">
        <v>377</v>
      </c>
      <c r="B131" s="460"/>
      <c r="C131" s="266">
        <v>5</v>
      </c>
      <c r="D131" s="267" t="s">
        <v>303</v>
      </c>
      <c r="E131" s="268" t="s">
        <v>303</v>
      </c>
      <c r="F131" s="269" t="s">
        <v>303</v>
      </c>
      <c r="G131" s="269" t="s">
        <v>303</v>
      </c>
      <c r="H131" s="476" t="s">
        <v>303</v>
      </c>
      <c r="I131" s="477"/>
      <c r="J131" s="270" t="s">
        <v>303</v>
      </c>
      <c r="K131" s="70" t="s">
        <v>303</v>
      </c>
      <c r="L131" s="225"/>
      <c r="M131" s="226" t="s">
        <v>303</v>
      </c>
      <c r="N131" s="220"/>
      <c r="O131" s="493"/>
      <c r="P131" s="316" t="s">
        <v>90</v>
      </c>
      <c r="Q131" s="316" t="s">
        <v>237</v>
      </c>
      <c r="R131" s="497" t="s">
        <v>239</v>
      </c>
      <c r="S131" s="497"/>
      <c r="T131" s="273"/>
      <c r="U131" s="273"/>
      <c r="V131" s="274"/>
    </row>
    <row r="132" spans="1:22" s="26" customFormat="1" ht="19.899999999999999" customHeight="1" thickBot="1">
      <c r="A132" s="71" t="s">
        <v>378</v>
      </c>
      <c r="B132" s="460"/>
      <c r="C132" s="275">
        <v>6</v>
      </c>
      <c r="D132" s="276" t="s">
        <v>303</v>
      </c>
      <c r="E132" s="277" t="s">
        <v>303</v>
      </c>
      <c r="F132" s="269" t="s">
        <v>303</v>
      </c>
      <c r="G132" s="269" t="s">
        <v>303</v>
      </c>
      <c r="H132" s="476" t="s">
        <v>303</v>
      </c>
      <c r="I132" s="477"/>
      <c r="J132" s="270" t="s">
        <v>303</v>
      </c>
      <c r="K132" s="70" t="s">
        <v>303</v>
      </c>
      <c r="L132" s="225"/>
      <c r="M132" s="226" t="s">
        <v>303</v>
      </c>
      <c r="N132" s="224"/>
      <c r="O132" s="202"/>
      <c r="P132" s="192"/>
      <c r="Q132" s="278"/>
      <c r="R132" s="498"/>
      <c r="S132" s="498"/>
      <c r="T132" s="273"/>
      <c r="U132" s="273"/>
      <c r="V132" s="274"/>
    </row>
    <row r="133" spans="1:22" s="26" customFormat="1" ht="25.15" customHeight="1" thickBot="1">
      <c r="A133" s="71" t="s">
        <v>379</v>
      </c>
      <c r="B133" s="461"/>
      <c r="C133" s="499" t="s">
        <v>88</v>
      </c>
      <c r="D133" s="500"/>
      <c r="E133" s="287"/>
      <c r="F133" s="501" t="s">
        <v>303</v>
      </c>
      <c r="G133" s="502"/>
      <c r="H133" s="503" t="s">
        <v>6</v>
      </c>
      <c r="I133" s="504"/>
      <c r="J133" s="223" t="s">
        <v>6</v>
      </c>
      <c r="K133" s="202" t="s">
        <v>6</v>
      </c>
      <c r="L133" s="202" t="s">
        <v>6</v>
      </c>
      <c r="M133" s="344"/>
      <c r="N133" s="340"/>
      <c r="O133" s="505" t="s">
        <v>303</v>
      </c>
      <c r="P133" s="505"/>
      <c r="Q133" s="505"/>
      <c r="R133" s="505"/>
      <c r="S133" s="505"/>
      <c r="T133" s="341"/>
      <c r="U133" s="342"/>
      <c r="V133" s="343"/>
    </row>
    <row r="134" spans="1:22" ht="19.899999999999999" customHeight="1"/>
    <row r="135" spans="1:22" ht="19.899999999999999" customHeight="1"/>
    <row r="136" spans="1:22" s="30" customFormat="1" ht="19.899999999999999" customHeight="1" thickBot="1">
      <c r="A136" s="27">
        <v>5</v>
      </c>
      <c r="B136" s="517" t="s">
        <v>49</v>
      </c>
      <c r="C136" s="517"/>
      <c r="D136" s="517"/>
      <c r="E136" s="28">
        <v>5</v>
      </c>
      <c r="F136" s="358" t="s">
        <v>575</v>
      </c>
      <c r="G136" s="234"/>
      <c r="H136" s="234"/>
      <c r="I136" s="232"/>
      <c r="J136" s="232"/>
      <c r="K136" s="232"/>
      <c r="L136" s="232"/>
      <c r="M136" s="29"/>
      <c r="N136" s="29"/>
      <c r="O136" s="234"/>
      <c r="P136" s="234"/>
      <c r="Q136" s="234"/>
      <c r="R136" s="234"/>
      <c r="S136" s="234"/>
      <c r="T136" s="234"/>
      <c r="U136" s="234"/>
      <c r="V136" s="234"/>
    </row>
    <row r="137" spans="1:22" s="23" customFormat="1" ht="25.15" customHeight="1">
      <c r="A137" s="21"/>
      <c r="B137" s="518" t="s">
        <v>54</v>
      </c>
      <c r="C137" s="313" t="s">
        <v>55</v>
      </c>
      <c r="D137" s="314" t="s">
        <v>16</v>
      </c>
      <c r="E137" s="314"/>
      <c r="F137" s="314" t="s">
        <v>56</v>
      </c>
      <c r="G137" s="315"/>
      <c r="H137" s="313" t="s">
        <v>288</v>
      </c>
      <c r="I137" s="520" t="s">
        <v>256</v>
      </c>
      <c r="J137" s="522" t="s">
        <v>17</v>
      </c>
      <c r="K137" s="522" t="s">
        <v>236</v>
      </c>
      <c r="L137" s="522" t="s">
        <v>58</v>
      </c>
      <c r="M137" s="522" t="s">
        <v>183</v>
      </c>
      <c r="N137" s="528" t="s">
        <v>240</v>
      </c>
      <c r="O137" s="529"/>
      <c r="P137" s="530" t="s">
        <v>21</v>
      </c>
      <c r="Q137" s="531"/>
      <c r="R137" s="468" t="s">
        <v>195</v>
      </c>
      <c r="S137" s="464"/>
      <c r="T137" s="523" t="s">
        <v>170</v>
      </c>
      <c r="U137" s="524"/>
      <c r="V137" s="525"/>
    </row>
    <row r="138" spans="1:22" s="23" customFormat="1" ht="90" customHeight="1">
      <c r="A138" s="21"/>
      <c r="B138" s="519"/>
      <c r="C138" s="316" t="s">
        <v>59</v>
      </c>
      <c r="D138" s="317" t="s">
        <v>3</v>
      </c>
      <c r="E138" s="317" t="s">
        <v>18</v>
      </c>
      <c r="F138" s="317" t="s">
        <v>60</v>
      </c>
      <c r="G138" s="352" t="s">
        <v>61</v>
      </c>
      <c r="H138" s="351" t="s">
        <v>57</v>
      </c>
      <c r="I138" s="521"/>
      <c r="J138" s="497"/>
      <c r="K138" s="497"/>
      <c r="L138" s="497"/>
      <c r="M138" s="497"/>
      <c r="N138" s="316" t="s">
        <v>181</v>
      </c>
      <c r="O138" s="317" t="s">
        <v>73</v>
      </c>
      <c r="P138" s="526"/>
      <c r="Q138" s="527"/>
      <c r="R138" s="469"/>
      <c r="S138" s="470"/>
      <c r="T138" s="318" t="s">
        <v>171</v>
      </c>
      <c r="U138" s="319" t="s">
        <v>180</v>
      </c>
      <c r="V138" s="320" t="s">
        <v>208</v>
      </c>
    </row>
    <row r="139" spans="1:22" s="23" customFormat="1" ht="25.15" customHeight="1">
      <c r="A139" s="21"/>
      <c r="B139" s="235"/>
      <c r="C139" s="236">
        <v>3</v>
      </c>
      <c r="D139" s="236">
        <v>4</v>
      </c>
      <c r="E139" s="236">
        <v>5</v>
      </c>
      <c r="F139" s="236">
        <v>6</v>
      </c>
      <c r="G139" s="236">
        <v>7</v>
      </c>
      <c r="H139" s="236">
        <v>8</v>
      </c>
      <c r="I139" s="236">
        <v>9</v>
      </c>
      <c r="J139" s="288"/>
      <c r="K139" s="288"/>
      <c r="L139" s="253"/>
      <c r="M139" s="236"/>
      <c r="N139" s="236">
        <v>14</v>
      </c>
      <c r="O139" s="236">
        <v>15</v>
      </c>
      <c r="P139" s="237">
        <v>16</v>
      </c>
      <c r="Q139" s="284">
        <v>17</v>
      </c>
      <c r="R139" s="237">
        <v>18</v>
      </c>
      <c r="S139" s="284">
        <v>19</v>
      </c>
      <c r="T139" s="238">
        <v>20</v>
      </c>
      <c r="U139" s="239">
        <v>21</v>
      </c>
      <c r="V139" s="240">
        <v>22</v>
      </c>
    </row>
    <row r="140" spans="1:22" s="32" customFormat="1" ht="49.9" customHeight="1">
      <c r="A140" s="31" t="s">
        <v>380</v>
      </c>
      <c r="B140" s="241">
        <v>1</v>
      </c>
      <c r="C140" s="242" t="s">
        <v>576</v>
      </c>
      <c r="D140" s="242" t="s">
        <v>577</v>
      </c>
      <c r="E140" s="242" t="s">
        <v>578</v>
      </c>
      <c r="F140" s="242" t="s">
        <v>297</v>
      </c>
      <c r="G140" s="243">
        <v>1</v>
      </c>
      <c r="H140" s="244" t="s">
        <v>24</v>
      </c>
      <c r="I140" s="245" t="s">
        <v>297</v>
      </c>
      <c r="J140" s="246" t="s">
        <v>575</v>
      </c>
      <c r="K140" s="247">
        <v>42965</v>
      </c>
      <c r="L140" s="247">
        <v>43096</v>
      </c>
      <c r="M140" s="248">
        <v>609.85</v>
      </c>
      <c r="N140" s="249">
        <f>M140</f>
        <v>609.85</v>
      </c>
      <c r="O140" s="250">
        <f>N140</f>
        <v>609.85</v>
      </c>
      <c r="P140" s="506"/>
      <c r="Q140" s="507"/>
      <c r="R140" s="508"/>
      <c r="S140" s="509"/>
      <c r="T140" s="251" t="s">
        <v>24</v>
      </c>
      <c r="U140" s="221">
        <v>335</v>
      </c>
      <c r="V140" s="252" t="s">
        <v>24</v>
      </c>
    </row>
    <row r="141" spans="1:22" s="32" customFormat="1" ht="49.9" customHeight="1">
      <c r="A141" s="31" t="s">
        <v>381</v>
      </c>
      <c r="B141" s="241">
        <v>2</v>
      </c>
      <c r="C141" s="242" t="s">
        <v>579</v>
      </c>
      <c r="D141" s="242">
        <v>2121689</v>
      </c>
      <c r="E141" s="242" t="s">
        <v>580</v>
      </c>
      <c r="F141" s="242" t="s">
        <v>295</v>
      </c>
      <c r="G141" s="243">
        <v>0.4</v>
      </c>
      <c r="H141" s="244" t="s">
        <v>24</v>
      </c>
      <c r="I141" s="245" t="s">
        <v>297</v>
      </c>
      <c r="J141" s="246" t="s">
        <v>575</v>
      </c>
      <c r="K141" s="247">
        <v>41093</v>
      </c>
      <c r="L141" s="247">
        <v>41240</v>
      </c>
      <c r="M141" s="248">
        <v>514.98</v>
      </c>
      <c r="N141" s="249">
        <v>205.99200000000002</v>
      </c>
      <c r="O141" s="250">
        <f>N141</f>
        <v>205.99200000000002</v>
      </c>
      <c r="P141" s="506"/>
      <c r="Q141" s="507"/>
      <c r="R141" s="508"/>
      <c r="S141" s="509"/>
      <c r="T141" s="251" t="s">
        <v>24</v>
      </c>
      <c r="U141" s="221">
        <v>390</v>
      </c>
      <c r="V141" s="252" t="s">
        <v>24</v>
      </c>
    </row>
    <row r="142" spans="1:22" s="32" customFormat="1" ht="19.899999999999999" customHeight="1">
      <c r="A142" s="31" t="s">
        <v>382</v>
      </c>
      <c r="B142" s="241" t="s">
        <v>303</v>
      </c>
      <c r="C142" s="242"/>
      <c r="D142" s="242"/>
      <c r="E142" s="242"/>
      <c r="F142" s="242"/>
      <c r="G142" s="243"/>
      <c r="H142" s="244"/>
      <c r="I142" s="245"/>
      <c r="J142" s="246" t="s">
        <v>303</v>
      </c>
      <c r="K142" s="247"/>
      <c r="L142" s="247"/>
      <c r="M142" s="248"/>
      <c r="N142" s="249" t="s">
        <v>303</v>
      </c>
      <c r="O142" s="250" t="s">
        <v>303</v>
      </c>
      <c r="P142" s="506"/>
      <c r="Q142" s="507"/>
      <c r="R142" s="508"/>
      <c r="S142" s="509"/>
      <c r="T142" s="251"/>
      <c r="U142" s="221"/>
      <c r="V142" s="252"/>
    </row>
    <row r="143" spans="1:22" s="32" customFormat="1" ht="19.899999999999999" customHeight="1">
      <c r="A143" s="31" t="s">
        <v>383</v>
      </c>
      <c r="B143" s="241" t="s">
        <v>303</v>
      </c>
      <c r="C143" s="242"/>
      <c r="D143" s="242"/>
      <c r="E143" s="242"/>
      <c r="F143" s="242"/>
      <c r="G143" s="243"/>
      <c r="H143" s="244"/>
      <c r="I143" s="245"/>
      <c r="J143" s="246" t="s">
        <v>303</v>
      </c>
      <c r="K143" s="247"/>
      <c r="L143" s="247"/>
      <c r="M143" s="248"/>
      <c r="N143" s="249" t="s">
        <v>303</v>
      </c>
      <c r="O143" s="250" t="s">
        <v>303</v>
      </c>
      <c r="P143" s="510"/>
      <c r="Q143" s="511"/>
      <c r="R143" s="512"/>
      <c r="S143" s="513"/>
      <c r="T143" s="251"/>
      <c r="U143" s="221"/>
      <c r="V143" s="252"/>
    </row>
    <row r="144" spans="1:22" s="32" customFormat="1" ht="19.899999999999999" customHeight="1">
      <c r="A144" s="31" t="s">
        <v>384</v>
      </c>
      <c r="B144" s="241" t="s">
        <v>303</v>
      </c>
      <c r="C144" s="242"/>
      <c r="D144" s="242"/>
      <c r="E144" s="242"/>
      <c r="F144" s="242"/>
      <c r="G144" s="243"/>
      <c r="H144" s="244"/>
      <c r="I144" s="245"/>
      <c r="J144" s="246" t="s">
        <v>303</v>
      </c>
      <c r="K144" s="247"/>
      <c r="L144" s="247"/>
      <c r="M144" s="248"/>
      <c r="N144" s="249" t="s">
        <v>303</v>
      </c>
      <c r="O144" s="250" t="s">
        <v>303</v>
      </c>
      <c r="P144" s="510"/>
      <c r="Q144" s="511"/>
      <c r="R144" s="512"/>
      <c r="S144" s="513"/>
      <c r="T144" s="251"/>
      <c r="U144" s="221"/>
      <c r="V144" s="252"/>
    </row>
    <row r="145" spans="1:22" s="32" customFormat="1" ht="19.899999999999999" customHeight="1">
      <c r="A145" s="31" t="s">
        <v>385</v>
      </c>
      <c r="B145" s="241" t="s">
        <v>303</v>
      </c>
      <c r="C145" s="242"/>
      <c r="D145" s="242"/>
      <c r="E145" s="242"/>
      <c r="F145" s="242"/>
      <c r="G145" s="243"/>
      <c r="H145" s="244"/>
      <c r="I145" s="245"/>
      <c r="J145" s="246" t="s">
        <v>303</v>
      </c>
      <c r="K145" s="247"/>
      <c r="L145" s="247"/>
      <c r="M145" s="248"/>
      <c r="N145" s="249" t="s">
        <v>303</v>
      </c>
      <c r="O145" s="250" t="s">
        <v>303</v>
      </c>
      <c r="P145" s="510"/>
      <c r="Q145" s="511"/>
      <c r="R145" s="512"/>
      <c r="S145" s="513"/>
      <c r="T145" s="251"/>
      <c r="U145" s="221"/>
      <c r="V145" s="252"/>
    </row>
    <row r="146" spans="1:22" s="32" customFormat="1" ht="19.899999999999999" customHeight="1">
      <c r="A146" s="31" t="s">
        <v>386</v>
      </c>
      <c r="B146" s="241" t="s">
        <v>303</v>
      </c>
      <c r="C146" s="242"/>
      <c r="D146" s="242"/>
      <c r="E146" s="242"/>
      <c r="F146" s="242"/>
      <c r="G146" s="243"/>
      <c r="H146" s="244"/>
      <c r="I146" s="245"/>
      <c r="J146" s="246" t="s">
        <v>303</v>
      </c>
      <c r="K146" s="247"/>
      <c r="L146" s="247"/>
      <c r="M146" s="248"/>
      <c r="N146" s="253" t="s">
        <v>303</v>
      </c>
      <c r="O146" s="250" t="s">
        <v>303</v>
      </c>
      <c r="P146" s="510"/>
      <c r="Q146" s="511"/>
      <c r="R146" s="512"/>
      <c r="S146" s="513"/>
      <c r="T146" s="251"/>
      <c r="U146" s="221"/>
      <c r="V146" s="252"/>
    </row>
    <row r="147" spans="1:22" s="32" customFormat="1" ht="19.899999999999999" customHeight="1">
      <c r="A147" s="31" t="s">
        <v>387</v>
      </c>
      <c r="B147" s="241" t="s">
        <v>303</v>
      </c>
      <c r="C147" s="242"/>
      <c r="D147" s="242"/>
      <c r="E147" s="242"/>
      <c r="F147" s="242"/>
      <c r="G147" s="243"/>
      <c r="H147" s="244"/>
      <c r="I147" s="245"/>
      <c r="J147" s="246" t="s">
        <v>303</v>
      </c>
      <c r="K147" s="247"/>
      <c r="L147" s="247"/>
      <c r="M147" s="254"/>
      <c r="N147" s="253" t="s">
        <v>303</v>
      </c>
      <c r="O147" s="250" t="s">
        <v>303</v>
      </c>
      <c r="P147" s="510"/>
      <c r="Q147" s="511"/>
      <c r="R147" s="512"/>
      <c r="S147" s="513"/>
      <c r="T147" s="251"/>
      <c r="U147" s="221"/>
      <c r="V147" s="252"/>
    </row>
    <row r="148" spans="1:22" s="32" customFormat="1" ht="19.899999999999999" customHeight="1">
      <c r="A148" s="31" t="s">
        <v>388</v>
      </c>
      <c r="B148" s="241" t="s">
        <v>303</v>
      </c>
      <c r="C148" s="242"/>
      <c r="D148" s="242"/>
      <c r="E148" s="242"/>
      <c r="F148" s="242"/>
      <c r="G148" s="243"/>
      <c r="H148" s="244"/>
      <c r="I148" s="245"/>
      <c r="J148" s="246" t="s">
        <v>303</v>
      </c>
      <c r="K148" s="247"/>
      <c r="L148" s="247"/>
      <c r="M148" s="254"/>
      <c r="N148" s="253" t="s">
        <v>303</v>
      </c>
      <c r="O148" s="250" t="s">
        <v>303</v>
      </c>
      <c r="P148" s="510"/>
      <c r="Q148" s="511"/>
      <c r="R148" s="512"/>
      <c r="S148" s="513"/>
      <c r="T148" s="251"/>
      <c r="U148" s="221"/>
      <c r="V148" s="252"/>
    </row>
    <row r="149" spans="1:22" s="32" customFormat="1" ht="19.899999999999999" customHeight="1" thickBot="1">
      <c r="A149" s="31" t="s">
        <v>389</v>
      </c>
      <c r="B149" s="255" t="s">
        <v>303</v>
      </c>
      <c r="C149" s="256"/>
      <c r="D149" s="256"/>
      <c r="E149" s="256"/>
      <c r="F149" s="256"/>
      <c r="G149" s="257"/>
      <c r="H149" s="258"/>
      <c r="I149" s="259"/>
      <c r="J149" s="260" t="s">
        <v>303</v>
      </c>
      <c r="K149" s="261"/>
      <c r="L149" s="261"/>
      <c r="M149" s="262"/>
      <c r="N149" s="253" t="s">
        <v>303</v>
      </c>
      <c r="O149" s="250" t="s">
        <v>303</v>
      </c>
      <c r="P149" s="510"/>
      <c r="Q149" s="511"/>
      <c r="R149" s="512"/>
      <c r="S149" s="513"/>
      <c r="T149" s="251"/>
      <c r="U149" s="221"/>
      <c r="V149" s="252"/>
    </row>
    <row r="150" spans="1:22" s="23" customFormat="1" ht="10.15" customHeight="1">
      <c r="A150" s="31"/>
      <c r="B150" s="281"/>
      <c r="C150" s="263"/>
      <c r="D150" s="263"/>
      <c r="E150" s="263"/>
      <c r="F150" s="263"/>
      <c r="G150" s="263"/>
      <c r="H150" s="263"/>
      <c r="I150" s="263"/>
      <c r="J150" s="263"/>
      <c r="K150" s="263"/>
      <c r="L150" s="263"/>
      <c r="M150" s="263"/>
      <c r="N150" s="263"/>
      <c r="O150" s="282"/>
      <c r="P150" s="263"/>
      <c r="Q150" s="263"/>
      <c r="R150" s="282"/>
      <c r="S150" s="263"/>
      <c r="T150" s="263"/>
      <c r="U150" s="283"/>
      <c r="V150" s="285"/>
    </row>
    <row r="151" spans="1:22" s="23" customFormat="1" ht="19.899999999999999" customHeight="1" thickBot="1">
      <c r="A151" s="31" t="s">
        <v>390</v>
      </c>
      <c r="B151" s="321"/>
      <c r="C151" s="322"/>
      <c r="D151" s="322"/>
      <c r="E151" s="322"/>
      <c r="F151" s="322"/>
      <c r="G151" s="322"/>
      <c r="H151" s="322"/>
      <c r="I151" s="322"/>
      <c r="J151" s="322"/>
      <c r="K151" s="322"/>
      <c r="L151" s="322"/>
      <c r="M151" s="322"/>
      <c r="N151" s="323" t="s">
        <v>246</v>
      </c>
      <c r="O151" s="324">
        <f>AVERAGE(O140:O141)</f>
        <v>407.92100000000005</v>
      </c>
      <c r="P151" s="322"/>
      <c r="Q151" s="322"/>
      <c r="R151" s="325"/>
      <c r="S151" s="325"/>
      <c r="T151" s="326"/>
      <c r="U151" s="322"/>
      <c r="V151" s="327"/>
    </row>
    <row r="152" spans="1:22" ht="19.899999999999999" customHeight="1">
      <c r="B152" s="264"/>
      <c r="C152" s="264"/>
      <c r="D152" s="264"/>
      <c r="E152" s="264"/>
      <c r="F152" s="264"/>
      <c r="G152" s="264"/>
      <c r="H152" s="264"/>
      <c r="I152" s="264"/>
      <c r="J152" s="264"/>
      <c r="K152" s="264"/>
      <c r="L152" s="264"/>
      <c r="M152" s="264"/>
      <c r="N152" s="264"/>
      <c r="O152" s="264"/>
      <c r="P152" s="264"/>
      <c r="Q152" s="264"/>
      <c r="R152" s="264"/>
      <c r="S152" s="264"/>
      <c r="T152" s="264"/>
      <c r="U152" s="264"/>
      <c r="V152" s="264"/>
    </row>
    <row r="153" spans="1:22" s="23" customFormat="1" ht="19.899999999999999" customHeight="1" thickBot="1">
      <c r="A153" s="21"/>
      <c r="B153" s="516" t="s">
        <v>65</v>
      </c>
      <c r="C153" s="516"/>
      <c r="D153" s="516"/>
      <c r="E153" s="516"/>
      <c r="F153" s="516"/>
      <c r="G153" s="516"/>
      <c r="H153" s="516"/>
      <c r="I153" s="516"/>
      <c r="J153" s="516"/>
      <c r="K153" s="516"/>
      <c r="L153" s="516"/>
      <c r="M153" s="516"/>
      <c r="N153" s="516"/>
      <c r="O153" s="516"/>
      <c r="P153" s="516"/>
      <c r="Q153" s="516"/>
      <c r="R153" s="516"/>
      <c r="S153" s="516"/>
      <c r="T153" s="516"/>
      <c r="U153" s="516"/>
      <c r="V153" s="516"/>
    </row>
    <row r="154" spans="1:22" s="26" customFormat="1" ht="19.899999999999999" customHeight="1">
      <c r="A154" s="71" t="s">
        <v>391</v>
      </c>
      <c r="B154" s="459" t="s">
        <v>62</v>
      </c>
      <c r="C154" s="462" t="s">
        <v>83</v>
      </c>
      <c r="D154" s="463"/>
      <c r="E154" s="463"/>
      <c r="F154" s="463"/>
      <c r="G154" s="463"/>
      <c r="H154" s="463"/>
      <c r="I154" s="463"/>
      <c r="J154" s="463"/>
      <c r="K154" s="463"/>
      <c r="L154" s="463"/>
      <c r="M154" s="464"/>
      <c r="N154" s="334"/>
      <c r="O154" s="335"/>
      <c r="P154" s="462" t="s">
        <v>89</v>
      </c>
      <c r="Q154" s="463"/>
      <c r="R154" s="463"/>
      <c r="S154" s="464"/>
      <c r="T154" s="468" t="s">
        <v>269</v>
      </c>
      <c r="U154" s="464"/>
      <c r="V154" s="473" t="s">
        <v>6</v>
      </c>
    </row>
    <row r="155" spans="1:22" s="26" customFormat="1" ht="25.15" customHeight="1">
      <c r="A155" s="71" t="s">
        <v>392</v>
      </c>
      <c r="B155" s="460"/>
      <c r="C155" s="494" t="s">
        <v>84</v>
      </c>
      <c r="D155" s="495"/>
      <c r="E155" s="496"/>
      <c r="F155" s="330">
        <v>1</v>
      </c>
      <c r="G155" s="514" t="s">
        <v>231</v>
      </c>
      <c r="H155" s="497" t="s">
        <v>230</v>
      </c>
      <c r="I155" s="497"/>
      <c r="J155" s="494" t="s">
        <v>229</v>
      </c>
      <c r="K155" s="515"/>
      <c r="L155" s="331"/>
      <c r="M155" s="331"/>
      <c r="N155" s="336"/>
      <c r="O155" s="337"/>
      <c r="P155" s="465"/>
      <c r="Q155" s="466"/>
      <c r="R155" s="466"/>
      <c r="S155" s="467"/>
      <c r="T155" s="469"/>
      <c r="U155" s="470"/>
      <c r="V155" s="474"/>
    </row>
    <row r="156" spans="1:22" s="26" customFormat="1" ht="30" customHeight="1" thickBot="1">
      <c r="A156" s="71" t="s">
        <v>393</v>
      </c>
      <c r="B156" s="460"/>
      <c r="C156" s="495" t="s">
        <v>82</v>
      </c>
      <c r="D156" s="496"/>
      <c r="E156" s="332" t="s">
        <v>86</v>
      </c>
      <c r="F156" s="328" t="s">
        <v>238</v>
      </c>
      <c r="G156" s="514"/>
      <c r="H156" s="497"/>
      <c r="I156" s="497"/>
      <c r="J156" s="316" t="s">
        <v>228</v>
      </c>
      <c r="K156" s="329" t="s">
        <v>235</v>
      </c>
      <c r="L156" s="333" t="s">
        <v>275</v>
      </c>
      <c r="M156" s="333"/>
      <c r="N156" s="338" t="s">
        <v>255</v>
      </c>
      <c r="O156" s="339"/>
      <c r="P156" s="345" t="s">
        <v>283</v>
      </c>
      <c r="Q156" s="265">
        <v>2</v>
      </c>
      <c r="R156" s="346" t="s">
        <v>284</v>
      </c>
      <c r="S156" s="265">
        <v>2</v>
      </c>
      <c r="T156" s="471"/>
      <c r="U156" s="472"/>
      <c r="V156" s="475"/>
    </row>
    <row r="157" spans="1:22" s="26" customFormat="1" ht="19.899999999999999" customHeight="1">
      <c r="A157" s="71" t="s">
        <v>394</v>
      </c>
      <c r="B157" s="460"/>
      <c r="C157" s="266">
        <v>1</v>
      </c>
      <c r="D157" s="267" t="s">
        <v>303</v>
      </c>
      <c r="E157" s="268" t="s">
        <v>303</v>
      </c>
      <c r="F157" s="269" t="s">
        <v>303</v>
      </c>
      <c r="G157" s="269" t="s">
        <v>303</v>
      </c>
      <c r="H157" s="476" t="s">
        <v>303</v>
      </c>
      <c r="I157" s="477"/>
      <c r="J157" s="270" t="s">
        <v>303</v>
      </c>
      <c r="K157" s="70" t="s">
        <v>303</v>
      </c>
      <c r="L157" s="225" t="s">
        <v>302</v>
      </c>
      <c r="M157" s="226" t="s">
        <v>316</v>
      </c>
      <c r="N157" s="220" t="s">
        <v>24</v>
      </c>
      <c r="O157" s="478" t="s">
        <v>15</v>
      </c>
      <c r="P157" s="479"/>
      <c r="Q157" s="482">
        <v>5</v>
      </c>
      <c r="R157" s="485" t="s">
        <v>302</v>
      </c>
      <c r="S157" s="486"/>
      <c r="T157" s="468" t="s">
        <v>68</v>
      </c>
      <c r="U157" s="463"/>
      <c r="V157" s="464"/>
    </row>
    <row r="158" spans="1:22" s="26" customFormat="1" ht="19.899999999999999" customHeight="1" thickBot="1">
      <c r="A158" s="71" t="s">
        <v>395</v>
      </c>
      <c r="B158" s="460"/>
      <c r="C158" s="266">
        <v>2</v>
      </c>
      <c r="D158" s="267" t="s">
        <v>303</v>
      </c>
      <c r="E158" s="268" t="s">
        <v>303</v>
      </c>
      <c r="F158" s="269" t="s">
        <v>303</v>
      </c>
      <c r="G158" s="269" t="s">
        <v>303</v>
      </c>
      <c r="H158" s="476" t="s">
        <v>303</v>
      </c>
      <c r="I158" s="477"/>
      <c r="J158" s="270" t="s">
        <v>303</v>
      </c>
      <c r="K158" s="70" t="s">
        <v>303</v>
      </c>
      <c r="L158" s="225"/>
      <c r="M158" s="226" t="s">
        <v>303</v>
      </c>
      <c r="N158" s="220" t="s">
        <v>24</v>
      </c>
      <c r="O158" s="478"/>
      <c r="P158" s="479"/>
      <c r="Q158" s="483"/>
      <c r="R158" s="487"/>
      <c r="S158" s="488"/>
      <c r="T158" s="471"/>
      <c r="U158" s="491"/>
      <c r="V158" s="472"/>
    </row>
    <row r="159" spans="1:22" s="26" customFormat="1" ht="19.899999999999999" customHeight="1">
      <c r="A159" s="71" t="s">
        <v>396</v>
      </c>
      <c r="B159" s="460"/>
      <c r="C159" s="266">
        <v>3</v>
      </c>
      <c r="D159" s="267" t="s">
        <v>303</v>
      </c>
      <c r="E159" s="268" t="s">
        <v>303</v>
      </c>
      <c r="F159" s="269" t="s">
        <v>303</v>
      </c>
      <c r="G159" s="269" t="s">
        <v>303</v>
      </c>
      <c r="H159" s="476" t="s">
        <v>303</v>
      </c>
      <c r="I159" s="477"/>
      <c r="J159" s="270" t="s">
        <v>303</v>
      </c>
      <c r="K159" s="70" t="s">
        <v>303</v>
      </c>
      <c r="L159" s="225"/>
      <c r="M159" s="226" t="s">
        <v>303</v>
      </c>
      <c r="N159" s="220"/>
      <c r="O159" s="480"/>
      <c r="P159" s="481"/>
      <c r="Q159" s="484"/>
      <c r="R159" s="489"/>
      <c r="S159" s="490"/>
      <c r="T159" s="271"/>
      <c r="U159" s="271"/>
      <c r="V159" s="272"/>
    </row>
    <row r="160" spans="1:22" s="26" customFormat="1" ht="19.899999999999999" customHeight="1">
      <c r="A160" s="71" t="s">
        <v>397</v>
      </c>
      <c r="B160" s="460"/>
      <c r="C160" s="266">
        <v>4</v>
      </c>
      <c r="D160" s="267" t="s">
        <v>303</v>
      </c>
      <c r="E160" s="268" t="s">
        <v>303</v>
      </c>
      <c r="F160" s="269" t="s">
        <v>303</v>
      </c>
      <c r="G160" s="269" t="s">
        <v>303</v>
      </c>
      <c r="H160" s="476" t="s">
        <v>303</v>
      </c>
      <c r="I160" s="477"/>
      <c r="J160" s="270" t="s">
        <v>303</v>
      </c>
      <c r="K160" s="70" t="s">
        <v>303</v>
      </c>
      <c r="L160" s="225"/>
      <c r="M160" s="226" t="s">
        <v>303</v>
      </c>
      <c r="N160" s="220"/>
      <c r="O160" s="492" t="s">
        <v>242</v>
      </c>
      <c r="P160" s="494" t="s">
        <v>241</v>
      </c>
      <c r="Q160" s="495"/>
      <c r="R160" s="495"/>
      <c r="S160" s="496"/>
      <c r="T160" s="273"/>
      <c r="U160" s="273"/>
      <c r="V160" s="274"/>
    </row>
    <row r="161" spans="1:22" s="26" customFormat="1" ht="19.899999999999999" customHeight="1">
      <c r="A161" s="71" t="s">
        <v>398</v>
      </c>
      <c r="B161" s="460"/>
      <c r="C161" s="266">
        <v>5</v>
      </c>
      <c r="D161" s="267" t="s">
        <v>303</v>
      </c>
      <c r="E161" s="268" t="s">
        <v>303</v>
      </c>
      <c r="F161" s="269" t="s">
        <v>303</v>
      </c>
      <c r="G161" s="269" t="s">
        <v>303</v>
      </c>
      <c r="H161" s="476" t="s">
        <v>303</v>
      </c>
      <c r="I161" s="477"/>
      <c r="J161" s="270" t="s">
        <v>303</v>
      </c>
      <c r="K161" s="70" t="s">
        <v>303</v>
      </c>
      <c r="L161" s="225"/>
      <c r="M161" s="226" t="s">
        <v>303</v>
      </c>
      <c r="N161" s="220"/>
      <c r="O161" s="493"/>
      <c r="P161" s="316" t="s">
        <v>90</v>
      </c>
      <c r="Q161" s="316" t="s">
        <v>237</v>
      </c>
      <c r="R161" s="497" t="s">
        <v>239</v>
      </c>
      <c r="S161" s="497"/>
      <c r="T161" s="273"/>
      <c r="U161" s="273"/>
      <c r="V161" s="274"/>
    </row>
    <row r="162" spans="1:22" s="26" customFormat="1" ht="19.899999999999999" customHeight="1" thickBot="1">
      <c r="A162" s="71" t="s">
        <v>399</v>
      </c>
      <c r="B162" s="460"/>
      <c r="C162" s="275">
        <v>6</v>
      </c>
      <c r="D162" s="276" t="s">
        <v>303</v>
      </c>
      <c r="E162" s="277" t="s">
        <v>303</v>
      </c>
      <c r="F162" s="269" t="s">
        <v>303</v>
      </c>
      <c r="G162" s="269" t="s">
        <v>303</v>
      </c>
      <c r="H162" s="476" t="s">
        <v>303</v>
      </c>
      <c r="I162" s="477"/>
      <c r="J162" s="270" t="s">
        <v>303</v>
      </c>
      <c r="K162" s="70" t="s">
        <v>303</v>
      </c>
      <c r="L162" s="225"/>
      <c r="M162" s="226" t="s">
        <v>303</v>
      </c>
      <c r="N162" s="224"/>
      <c r="O162" s="202"/>
      <c r="P162" s="192"/>
      <c r="Q162" s="278"/>
      <c r="R162" s="498"/>
      <c r="S162" s="498"/>
      <c r="T162" s="273"/>
      <c r="U162" s="273"/>
      <c r="V162" s="274"/>
    </row>
    <row r="163" spans="1:22" s="26" customFormat="1" ht="25.15" customHeight="1" thickBot="1">
      <c r="A163" s="71" t="s">
        <v>400</v>
      </c>
      <c r="B163" s="461"/>
      <c r="C163" s="499" t="s">
        <v>88</v>
      </c>
      <c r="D163" s="500"/>
      <c r="E163" s="287"/>
      <c r="F163" s="501" t="s">
        <v>303</v>
      </c>
      <c r="G163" s="502"/>
      <c r="H163" s="503" t="s">
        <v>303</v>
      </c>
      <c r="I163" s="504"/>
      <c r="J163" s="223" t="s">
        <v>303</v>
      </c>
      <c r="K163" s="202" t="s">
        <v>6</v>
      </c>
      <c r="L163" s="202" t="s">
        <v>6</v>
      </c>
      <c r="M163" s="344"/>
      <c r="N163" s="340"/>
      <c r="O163" s="505" t="s">
        <v>303</v>
      </c>
      <c r="P163" s="505"/>
      <c r="Q163" s="505"/>
      <c r="R163" s="505"/>
      <c r="S163" s="505"/>
      <c r="T163" s="341"/>
      <c r="U163" s="342"/>
      <c r="V163" s="343"/>
    </row>
    <row r="164" spans="1:22" ht="19.899999999999999" customHeight="1"/>
    <row r="165" spans="1:22" ht="19.899999999999999" customHeight="1"/>
    <row r="166" spans="1:22" s="30" customFormat="1" ht="19.899999999999999" customHeight="1" thickBot="1">
      <c r="A166" s="27">
        <v>6</v>
      </c>
      <c r="B166" s="517" t="s">
        <v>49</v>
      </c>
      <c r="C166" s="517"/>
      <c r="D166" s="517"/>
      <c r="E166" s="28">
        <v>6</v>
      </c>
      <c r="F166" s="358" t="s">
        <v>581</v>
      </c>
      <c r="G166" s="234"/>
      <c r="H166" s="234"/>
      <c r="I166" s="232"/>
      <c r="J166" s="232"/>
      <c r="K166" s="232"/>
      <c r="L166" s="232"/>
      <c r="M166" s="29"/>
      <c r="N166" s="29"/>
      <c r="O166" s="234"/>
      <c r="P166" s="234"/>
      <c r="Q166" s="234"/>
      <c r="R166" s="234"/>
      <c r="S166" s="234"/>
      <c r="T166" s="234"/>
      <c r="U166" s="234"/>
      <c r="V166" s="234"/>
    </row>
    <row r="167" spans="1:22" s="23" customFormat="1" ht="25.15" customHeight="1">
      <c r="A167" s="21"/>
      <c r="B167" s="518" t="s">
        <v>54</v>
      </c>
      <c r="C167" s="313" t="s">
        <v>55</v>
      </c>
      <c r="D167" s="314" t="s">
        <v>16</v>
      </c>
      <c r="E167" s="314"/>
      <c r="F167" s="314" t="s">
        <v>56</v>
      </c>
      <c r="G167" s="315"/>
      <c r="H167" s="313" t="s">
        <v>288</v>
      </c>
      <c r="I167" s="520" t="s">
        <v>256</v>
      </c>
      <c r="J167" s="522" t="s">
        <v>17</v>
      </c>
      <c r="K167" s="522" t="s">
        <v>236</v>
      </c>
      <c r="L167" s="522" t="s">
        <v>58</v>
      </c>
      <c r="M167" s="522" t="s">
        <v>183</v>
      </c>
      <c r="N167" s="528" t="s">
        <v>240</v>
      </c>
      <c r="O167" s="529"/>
      <c r="P167" s="530" t="s">
        <v>21</v>
      </c>
      <c r="Q167" s="531"/>
      <c r="R167" s="468" t="s">
        <v>195</v>
      </c>
      <c r="S167" s="464"/>
      <c r="T167" s="523" t="s">
        <v>170</v>
      </c>
      <c r="U167" s="524"/>
      <c r="V167" s="525"/>
    </row>
    <row r="168" spans="1:22" s="23" customFormat="1" ht="90" customHeight="1">
      <c r="A168" s="21"/>
      <c r="B168" s="519"/>
      <c r="C168" s="316" t="s">
        <v>59</v>
      </c>
      <c r="D168" s="317" t="s">
        <v>3</v>
      </c>
      <c r="E168" s="317" t="s">
        <v>18</v>
      </c>
      <c r="F168" s="317" t="s">
        <v>60</v>
      </c>
      <c r="G168" s="352" t="s">
        <v>61</v>
      </c>
      <c r="H168" s="351" t="s">
        <v>57</v>
      </c>
      <c r="I168" s="521"/>
      <c r="J168" s="497"/>
      <c r="K168" s="497"/>
      <c r="L168" s="497"/>
      <c r="M168" s="497"/>
      <c r="N168" s="316" t="s">
        <v>181</v>
      </c>
      <c r="O168" s="317" t="s">
        <v>73</v>
      </c>
      <c r="P168" s="526"/>
      <c r="Q168" s="527"/>
      <c r="R168" s="469"/>
      <c r="S168" s="470"/>
      <c r="T168" s="318" t="s">
        <v>171</v>
      </c>
      <c r="U168" s="319" t="s">
        <v>180</v>
      </c>
      <c r="V168" s="320" t="s">
        <v>208</v>
      </c>
    </row>
    <row r="169" spans="1:22" s="23" customFormat="1" ht="25.15" customHeight="1">
      <c r="A169" s="21"/>
      <c r="B169" s="235"/>
      <c r="C169" s="236">
        <v>3</v>
      </c>
      <c r="D169" s="236">
        <v>4</v>
      </c>
      <c r="E169" s="236">
        <v>5</v>
      </c>
      <c r="F169" s="236">
        <v>6</v>
      </c>
      <c r="G169" s="236">
        <v>7</v>
      </c>
      <c r="H169" s="236">
        <v>8</v>
      </c>
      <c r="I169" s="236">
        <v>9</v>
      </c>
      <c r="J169" s="288"/>
      <c r="K169" s="288"/>
      <c r="L169" s="253"/>
      <c r="M169" s="236"/>
      <c r="N169" s="236">
        <v>14</v>
      </c>
      <c r="O169" s="236">
        <v>15</v>
      </c>
      <c r="P169" s="237">
        <v>16</v>
      </c>
      <c r="Q169" s="284">
        <v>17</v>
      </c>
      <c r="R169" s="237">
        <v>18</v>
      </c>
      <c r="S169" s="284">
        <v>19</v>
      </c>
      <c r="T169" s="238">
        <v>20</v>
      </c>
      <c r="U169" s="239">
        <v>21</v>
      </c>
      <c r="V169" s="240">
        <v>22</v>
      </c>
    </row>
    <row r="170" spans="1:22" s="32" customFormat="1" ht="102" customHeight="1">
      <c r="A170" s="31" t="s">
        <v>401</v>
      </c>
      <c r="B170" s="241">
        <v>1</v>
      </c>
      <c r="C170" s="242" t="s">
        <v>301</v>
      </c>
      <c r="D170" s="242">
        <v>2152109</v>
      </c>
      <c r="E170" s="242" t="s">
        <v>582</v>
      </c>
      <c r="F170" s="242" t="s">
        <v>295</v>
      </c>
      <c r="G170" s="243">
        <v>0.6</v>
      </c>
      <c r="H170" s="244" t="s">
        <v>24</v>
      </c>
      <c r="I170" s="245" t="s">
        <v>297</v>
      </c>
      <c r="J170" s="246" t="s">
        <v>583</v>
      </c>
      <c r="K170" s="247">
        <v>42376</v>
      </c>
      <c r="L170" s="247">
        <v>42586</v>
      </c>
      <c r="M170" s="248">
        <v>1647.9</v>
      </c>
      <c r="N170" s="249">
        <f>M170</f>
        <v>1647.9</v>
      </c>
      <c r="O170" s="250">
        <f>N170</f>
        <v>1647.9</v>
      </c>
      <c r="P170" s="506"/>
      <c r="Q170" s="507"/>
      <c r="R170" s="508"/>
      <c r="S170" s="509"/>
      <c r="T170" s="251" t="s">
        <v>24</v>
      </c>
      <c r="U170" s="221">
        <v>102</v>
      </c>
      <c r="V170" s="252" t="s">
        <v>24</v>
      </c>
    </row>
    <row r="171" spans="1:22" s="32" customFormat="1" ht="49.9" customHeight="1">
      <c r="A171" s="31"/>
      <c r="B171" s="241"/>
      <c r="C171" s="242"/>
      <c r="D171" s="242"/>
      <c r="E171" s="242"/>
      <c r="F171" s="242"/>
      <c r="G171" s="243"/>
      <c r="H171" s="244"/>
      <c r="I171" s="245"/>
      <c r="J171" s="246"/>
      <c r="K171" s="247"/>
      <c r="L171" s="247"/>
      <c r="M171" s="248"/>
      <c r="N171" s="249"/>
      <c r="O171" s="250"/>
      <c r="P171" s="506"/>
      <c r="Q171" s="507"/>
      <c r="R171" s="508"/>
      <c r="S171" s="509"/>
      <c r="T171" s="251"/>
      <c r="U171" s="221"/>
      <c r="V171" s="252"/>
    </row>
    <row r="172" spans="1:22" s="32" customFormat="1" ht="19.899999999999999" customHeight="1">
      <c r="A172" s="31" t="s">
        <v>402</v>
      </c>
      <c r="B172" s="241" t="s">
        <v>303</v>
      </c>
      <c r="C172" s="242"/>
      <c r="D172" s="242"/>
      <c r="E172" s="242"/>
      <c r="F172" s="242"/>
      <c r="G172" s="243"/>
      <c r="H172" s="244"/>
      <c r="I172" s="245"/>
      <c r="J172" s="246" t="s">
        <v>303</v>
      </c>
      <c r="K172" s="247"/>
      <c r="L172" s="247"/>
      <c r="M172" s="248"/>
      <c r="N172" s="249" t="s">
        <v>303</v>
      </c>
      <c r="O172" s="250" t="s">
        <v>303</v>
      </c>
      <c r="P172" s="510"/>
      <c r="Q172" s="511"/>
      <c r="R172" s="512"/>
      <c r="S172" s="513"/>
      <c r="T172" s="251"/>
      <c r="U172" s="221"/>
      <c r="V172" s="252"/>
    </row>
    <row r="173" spans="1:22" s="32" customFormat="1" ht="19.899999999999999" customHeight="1">
      <c r="A173" s="31" t="s">
        <v>403</v>
      </c>
      <c r="B173" s="241" t="s">
        <v>303</v>
      </c>
      <c r="C173" s="242"/>
      <c r="D173" s="242"/>
      <c r="E173" s="242"/>
      <c r="F173" s="242"/>
      <c r="G173" s="243"/>
      <c r="H173" s="244"/>
      <c r="I173" s="245"/>
      <c r="J173" s="246" t="s">
        <v>303</v>
      </c>
      <c r="K173" s="247"/>
      <c r="L173" s="247"/>
      <c r="M173" s="248"/>
      <c r="N173" s="249" t="s">
        <v>303</v>
      </c>
      <c r="O173" s="250" t="s">
        <v>303</v>
      </c>
      <c r="P173" s="510"/>
      <c r="Q173" s="511"/>
      <c r="R173" s="512"/>
      <c r="S173" s="513"/>
      <c r="T173" s="251"/>
      <c r="U173" s="221"/>
      <c r="V173" s="252"/>
    </row>
    <row r="174" spans="1:22" s="32" customFormat="1" ht="19.899999999999999" customHeight="1">
      <c r="A174" s="31" t="s">
        <v>404</v>
      </c>
      <c r="B174" s="241" t="s">
        <v>303</v>
      </c>
      <c r="C174" s="242"/>
      <c r="D174" s="242"/>
      <c r="E174" s="242"/>
      <c r="F174" s="242"/>
      <c r="G174" s="243"/>
      <c r="H174" s="244"/>
      <c r="I174" s="245"/>
      <c r="J174" s="246" t="s">
        <v>303</v>
      </c>
      <c r="K174" s="247"/>
      <c r="L174" s="247"/>
      <c r="M174" s="248"/>
      <c r="N174" s="249" t="s">
        <v>303</v>
      </c>
      <c r="O174" s="250" t="s">
        <v>303</v>
      </c>
      <c r="P174" s="510"/>
      <c r="Q174" s="511"/>
      <c r="R174" s="512"/>
      <c r="S174" s="513"/>
      <c r="T174" s="251"/>
      <c r="U174" s="221"/>
      <c r="V174" s="252"/>
    </row>
    <row r="175" spans="1:22" s="32" customFormat="1" ht="19.899999999999999" customHeight="1">
      <c r="A175" s="31" t="s">
        <v>405</v>
      </c>
      <c r="B175" s="241" t="s">
        <v>303</v>
      </c>
      <c r="C175" s="242"/>
      <c r="D175" s="242"/>
      <c r="E175" s="242"/>
      <c r="F175" s="242"/>
      <c r="G175" s="243"/>
      <c r="H175" s="244"/>
      <c r="I175" s="245"/>
      <c r="J175" s="246" t="s">
        <v>303</v>
      </c>
      <c r="K175" s="247"/>
      <c r="L175" s="247"/>
      <c r="M175" s="248"/>
      <c r="N175" s="249" t="s">
        <v>303</v>
      </c>
      <c r="O175" s="250" t="s">
        <v>303</v>
      </c>
      <c r="P175" s="510"/>
      <c r="Q175" s="511"/>
      <c r="R175" s="512"/>
      <c r="S175" s="513"/>
      <c r="T175" s="251"/>
      <c r="U175" s="221"/>
      <c r="V175" s="252"/>
    </row>
    <row r="176" spans="1:22" s="32" customFormat="1" ht="19.899999999999999" customHeight="1">
      <c r="A176" s="31" t="s">
        <v>406</v>
      </c>
      <c r="B176" s="241" t="s">
        <v>303</v>
      </c>
      <c r="C176" s="242"/>
      <c r="D176" s="242"/>
      <c r="E176" s="242"/>
      <c r="F176" s="242"/>
      <c r="G176" s="243"/>
      <c r="H176" s="244"/>
      <c r="I176" s="245"/>
      <c r="J176" s="246" t="s">
        <v>303</v>
      </c>
      <c r="K176" s="247"/>
      <c r="L176" s="247"/>
      <c r="M176" s="248"/>
      <c r="N176" s="253" t="s">
        <v>303</v>
      </c>
      <c r="O176" s="250" t="s">
        <v>303</v>
      </c>
      <c r="P176" s="510"/>
      <c r="Q176" s="511"/>
      <c r="R176" s="512"/>
      <c r="S176" s="513"/>
      <c r="T176" s="251"/>
      <c r="U176" s="221"/>
      <c r="V176" s="252"/>
    </row>
    <row r="177" spans="1:22" s="32" customFormat="1" ht="19.899999999999999" customHeight="1">
      <c r="A177" s="31" t="s">
        <v>407</v>
      </c>
      <c r="B177" s="241" t="s">
        <v>303</v>
      </c>
      <c r="C177" s="242"/>
      <c r="D177" s="242"/>
      <c r="E177" s="242"/>
      <c r="F177" s="242"/>
      <c r="G177" s="243"/>
      <c r="H177" s="244"/>
      <c r="I177" s="245"/>
      <c r="J177" s="246" t="s">
        <v>303</v>
      </c>
      <c r="K177" s="247"/>
      <c r="L177" s="247"/>
      <c r="M177" s="254"/>
      <c r="N177" s="253" t="s">
        <v>303</v>
      </c>
      <c r="O177" s="250" t="s">
        <v>303</v>
      </c>
      <c r="P177" s="510"/>
      <c r="Q177" s="511"/>
      <c r="R177" s="512"/>
      <c r="S177" s="513"/>
      <c r="T177" s="251"/>
      <c r="U177" s="221"/>
      <c r="V177" s="252"/>
    </row>
    <row r="178" spans="1:22" s="32" customFormat="1" ht="19.899999999999999" customHeight="1">
      <c r="A178" s="31" t="s">
        <v>408</v>
      </c>
      <c r="B178" s="241" t="s">
        <v>303</v>
      </c>
      <c r="C178" s="242"/>
      <c r="D178" s="242"/>
      <c r="E178" s="242"/>
      <c r="F178" s="242"/>
      <c r="G178" s="243"/>
      <c r="H178" s="244"/>
      <c r="I178" s="245"/>
      <c r="J178" s="246" t="s">
        <v>303</v>
      </c>
      <c r="K178" s="247"/>
      <c r="L178" s="247"/>
      <c r="M178" s="254"/>
      <c r="N178" s="253" t="s">
        <v>303</v>
      </c>
      <c r="O178" s="250" t="s">
        <v>303</v>
      </c>
      <c r="P178" s="510"/>
      <c r="Q178" s="511"/>
      <c r="R178" s="512"/>
      <c r="S178" s="513"/>
      <c r="T178" s="251"/>
      <c r="U178" s="221"/>
      <c r="V178" s="252"/>
    </row>
    <row r="179" spans="1:22" s="32" customFormat="1" ht="19.899999999999999" customHeight="1" thickBot="1">
      <c r="A179" s="31" t="s">
        <v>409</v>
      </c>
      <c r="B179" s="255" t="s">
        <v>303</v>
      </c>
      <c r="C179" s="256"/>
      <c r="D179" s="256"/>
      <c r="E179" s="256"/>
      <c r="F179" s="256"/>
      <c r="G179" s="257"/>
      <c r="H179" s="258"/>
      <c r="I179" s="259"/>
      <c r="J179" s="260" t="s">
        <v>303</v>
      </c>
      <c r="K179" s="261"/>
      <c r="L179" s="261"/>
      <c r="M179" s="262"/>
      <c r="N179" s="253" t="s">
        <v>303</v>
      </c>
      <c r="O179" s="250" t="s">
        <v>303</v>
      </c>
      <c r="P179" s="510"/>
      <c r="Q179" s="511"/>
      <c r="R179" s="512"/>
      <c r="S179" s="513"/>
      <c r="T179" s="251"/>
      <c r="U179" s="221"/>
      <c r="V179" s="252"/>
    </row>
    <row r="180" spans="1:22" s="23" customFormat="1" ht="10.15" customHeight="1">
      <c r="A180" s="31"/>
      <c r="B180" s="281"/>
      <c r="C180" s="263"/>
      <c r="D180" s="263"/>
      <c r="E180" s="263"/>
      <c r="F180" s="263"/>
      <c r="G180" s="263"/>
      <c r="H180" s="263"/>
      <c r="I180" s="263"/>
      <c r="J180" s="263"/>
      <c r="K180" s="263"/>
      <c r="L180" s="263"/>
      <c r="M180" s="263"/>
      <c r="N180" s="263"/>
      <c r="O180" s="282"/>
      <c r="P180" s="263"/>
      <c r="Q180" s="263"/>
      <c r="R180" s="282"/>
      <c r="S180" s="263"/>
      <c r="T180" s="263"/>
      <c r="U180" s="283"/>
      <c r="V180" s="285"/>
    </row>
    <row r="181" spans="1:22" s="23" customFormat="1" ht="19.899999999999999" customHeight="1" thickBot="1">
      <c r="A181" s="31" t="s">
        <v>410</v>
      </c>
      <c r="B181" s="321"/>
      <c r="C181" s="322"/>
      <c r="D181" s="322"/>
      <c r="E181" s="322"/>
      <c r="F181" s="322"/>
      <c r="G181" s="322"/>
      <c r="H181" s="322"/>
      <c r="I181" s="322"/>
      <c r="J181" s="322"/>
      <c r="K181" s="322"/>
      <c r="L181" s="322"/>
      <c r="M181" s="322"/>
      <c r="N181" s="323" t="s">
        <v>246</v>
      </c>
      <c r="O181" s="324">
        <f>O170</f>
        <v>1647.9</v>
      </c>
      <c r="P181" s="322"/>
      <c r="Q181" s="322"/>
      <c r="R181" s="325"/>
      <c r="S181" s="325"/>
      <c r="T181" s="326"/>
      <c r="U181" s="322"/>
      <c r="V181" s="327"/>
    </row>
    <row r="182" spans="1:22" ht="19.899999999999999" customHeight="1">
      <c r="B182" s="264"/>
      <c r="C182" s="264"/>
      <c r="D182" s="264"/>
      <c r="E182" s="264"/>
      <c r="F182" s="264"/>
      <c r="G182" s="264"/>
      <c r="H182" s="264"/>
      <c r="I182" s="264"/>
      <c r="J182" s="264"/>
      <c r="K182" s="264"/>
      <c r="L182" s="264"/>
      <c r="M182" s="264"/>
      <c r="N182" s="264"/>
      <c r="O182" s="264"/>
      <c r="P182" s="264"/>
      <c r="Q182" s="264"/>
      <c r="R182" s="264"/>
      <c r="S182" s="264"/>
      <c r="T182" s="264"/>
      <c r="U182" s="264"/>
      <c r="V182" s="264"/>
    </row>
    <row r="183" spans="1:22" s="23" customFormat="1" ht="19.899999999999999" customHeight="1" thickBot="1">
      <c r="A183" s="21"/>
      <c r="B183" s="516" t="s">
        <v>65</v>
      </c>
      <c r="C183" s="516"/>
      <c r="D183" s="516"/>
      <c r="E183" s="516"/>
      <c r="F183" s="516"/>
      <c r="G183" s="516"/>
      <c r="H183" s="516"/>
      <c r="I183" s="516"/>
      <c r="J183" s="516"/>
      <c r="K183" s="516"/>
      <c r="L183" s="516"/>
      <c r="M183" s="516"/>
      <c r="N183" s="516"/>
      <c r="O183" s="516"/>
      <c r="P183" s="516"/>
      <c r="Q183" s="516"/>
      <c r="R183" s="516"/>
      <c r="S183" s="516"/>
      <c r="T183" s="516"/>
      <c r="U183" s="516"/>
      <c r="V183" s="516"/>
    </row>
    <row r="184" spans="1:22" s="26" customFormat="1" ht="19.899999999999999" customHeight="1">
      <c r="A184" s="71" t="s">
        <v>411</v>
      </c>
      <c r="B184" s="459" t="s">
        <v>62</v>
      </c>
      <c r="C184" s="462" t="s">
        <v>83</v>
      </c>
      <c r="D184" s="463"/>
      <c r="E184" s="463"/>
      <c r="F184" s="463"/>
      <c r="G184" s="463"/>
      <c r="H184" s="463"/>
      <c r="I184" s="463"/>
      <c r="J184" s="463"/>
      <c r="K184" s="463"/>
      <c r="L184" s="463"/>
      <c r="M184" s="464"/>
      <c r="N184" s="334"/>
      <c r="O184" s="335"/>
      <c r="P184" s="462" t="s">
        <v>89</v>
      </c>
      <c r="Q184" s="463"/>
      <c r="R184" s="463"/>
      <c r="S184" s="464"/>
      <c r="T184" s="468" t="s">
        <v>269</v>
      </c>
      <c r="U184" s="464"/>
      <c r="V184" s="473" t="s">
        <v>6</v>
      </c>
    </row>
    <row r="185" spans="1:22" s="26" customFormat="1" ht="25.15" customHeight="1">
      <c r="A185" s="71" t="s">
        <v>412</v>
      </c>
      <c r="B185" s="460"/>
      <c r="C185" s="494" t="s">
        <v>84</v>
      </c>
      <c r="D185" s="495"/>
      <c r="E185" s="496"/>
      <c r="F185" s="330">
        <v>1</v>
      </c>
      <c r="G185" s="514" t="s">
        <v>231</v>
      </c>
      <c r="H185" s="497" t="s">
        <v>230</v>
      </c>
      <c r="I185" s="497"/>
      <c r="J185" s="494" t="s">
        <v>229</v>
      </c>
      <c r="K185" s="515"/>
      <c r="L185" s="331"/>
      <c r="M185" s="331"/>
      <c r="N185" s="336"/>
      <c r="O185" s="337"/>
      <c r="P185" s="465"/>
      <c r="Q185" s="466"/>
      <c r="R185" s="466"/>
      <c r="S185" s="467"/>
      <c r="T185" s="469"/>
      <c r="U185" s="470"/>
      <c r="V185" s="474"/>
    </row>
    <row r="186" spans="1:22" s="26" customFormat="1" ht="30" customHeight="1" thickBot="1">
      <c r="A186" s="71" t="s">
        <v>413</v>
      </c>
      <c r="B186" s="460"/>
      <c r="C186" s="495" t="s">
        <v>82</v>
      </c>
      <c r="D186" s="496"/>
      <c r="E186" s="332" t="s">
        <v>86</v>
      </c>
      <c r="F186" s="328" t="s">
        <v>238</v>
      </c>
      <c r="G186" s="514"/>
      <c r="H186" s="497"/>
      <c r="I186" s="497"/>
      <c r="J186" s="316" t="s">
        <v>228</v>
      </c>
      <c r="K186" s="329" t="s">
        <v>235</v>
      </c>
      <c r="L186" s="333" t="s">
        <v>275</v>
      </c>
      <c r="M186" s="333"/>
      <c r="N186" s="338" t="s">
        <v>255</v>
      </c>
      <c r="O186" s="339"/>
      <c r="P186" s="345" t="s">
        <v>283</v>
      </c>
      <c r="Q186" s="265">
        <v>1</v>
      </c>
      <c r="R186" s="346" t="s">
        <v>284</v>
      </c>
      <c r="S186" s="265">
        <v>1</v>
      </c>
      <c r="T186" s="471"/>
      <c r="U186" s="472"/>
      <c r="V186" s="475"/>
    </row>
    <row r="187" spans="1:22" s="26" customFormat="1" ht="19.899999999999999" customHeight="1">
      <c r="A187" s="71" t="s">
        <v>414</v>
      </c>
      <c r="B187" s="460"/>
      <c r="C187" s="266">
        <v>1</v>
      </c>
      <c r="D187" s="267" t="s">
        <v>303</v>
      </c>
      <c r="E187" s="268" t="s">
        <v>303</v>
      </c>
      <c r="F187" s="269" t="s">
        <v>303</v>
      </c>
      <c r="G187" s="269" t="s">
        <v>303</v>
      </c>
      <c r="H187" s="476" t="s">
        <v>303</v>
      </c>
      <c r="I187" s="477"/>
      <c r="J187" s="270" t="s">
        <v>303</v>
      </c>
      <c r="K187" s="70" t="s">
        <v>303</v>
      </c>
      <c r="L187" s="225"/>
      <c r="M187" s="226"/>
      <c r="N187" s="220"/>
      <c r="O187" s="478" t="s">
        <v>15</v>
      </c>
      <c r="P187" s="479"/>
      <c r="Q187" s="482">
        <v>6</v>
      </c>
      <c r="R187" s="485" t="s">
        <v>302</v>
      </c>
      <c r="S187" s="486"/>
      <c r="T187" s="468" t="s">
        <v>68</v>
      </c>
      <c r="U187" s="463"/>
      <c r="V187" s="464"/>
    </row>
    <row r="188" spans="1:22" s="26" customFormat="1" ht="19.899999999999999" customHeight="1" thickBot="1">
      <c r="A188" s="71" t="s">
        <v>415</v>
      </c>
      <c r="B188" s="460"/>
      <c r="C188" s="266">
        <v>2</v>
      </c>
      <c r="D188" s="267" t="s">
        <v>303</v>
      </c>
      <c r="E188" s="268" t="s">
        <v>303</v>
      </c>
      <c r="F188" s="269" t="s">
        <v>303</v>
      </c>
      <c r="G188" s="269" t="s">
        <v>303</v>
      </c>
      <c r="H188" s="476" t="s">
        <v>303</v>
      </c>
      <c r="I188" s="477"/>
      <c r="J188" s="270" t="s">
        <v>303</v>
      </c>
      <c r="K188" s="70" t="s">
        <v>303</v>
      </c>
      <c r="L188" s="225"/>
      <c r="M188" s="226"/>
      <c r="N188" s="220"/>
      <c r="O188" s="478"/>
      <c r="P188" s="479"/>
      <c r="Q188" s="483"/>
      <c r="R188" s="487"/>
      <c r="S188" s="488"/>
      <c r="T188" s="471"/>
      <c r="U188" s="491"/>
      <c r="V188" s="472"/>
    </row>
    <row r="189" spans="1:22" s="26" customFormat="1" ht="19.899999999999999" customHeight="1">
      <c r="A189" s="71" t="s">
        <v>416</v>
      </c>
      <c r="B189" s="460"/>
      <c r="C189" s="266">
        <v>3</v>
      </c>
      <c r="D189" s="267" t="s">
        <v>303</v>
      </c>
      <c r="E189" s="268" t="s">
        <v>303</v>
      </c>
      <c r="F189" s="269" t="s">
        <v>303</v>
      </c>
      <c r="G189" s="269" t="s">
        <v>303</v>
      </c>
      <c r="H189" s="476" t="s">
        <v>303</v>
      </c>
      <c r="I189" s="477"/>
      <c r="J189" s="270" t="s">
        <v>303</v>
      </c>
      <c r="K189" s="70" t="s">
        <v>303</v>
      </c>
      <c r="L189" s="225"/>
      <c r="M189" s="226" t="s">
        <v>303</v>
      </c>
      <c r="N189" s="220"/>
      <c r="O189" s="480"/>
      <c r="P189" s="481"/>
      <c r="Q189" s="484"/>
      <c r="R189" s="489"/>
      <c r="S189" s="490"/>
      <c r="T189" s="271"/>
      <c r="U189" s="271"/>
      <c r="V189" s="272"/>
    </row>
    <row r="190" spans="1:22" s="26" customFormat="1" ht="19.899999999999999" customHeight="1">
      <c r="A190" s="71" t="s">
        <v>417</v>
      </c>
      <c r="B190" s="460"/>
      <c r="C190" s="266">
        <v>4</v>
      </c>
      <c r="D190" s="267" t="s">
        <v>303</v>
      </c>
      <c r="E190" s="268" t="s">
        <v>303</v>
      </c>
      <c r="F190" s="269" t="s">
        <v>303</v>
      </c>
      <c r="G190" s="269" t="s">
        <v>303</v>
      </c>
      <c r="H190" s="476" t="s">
        <v>303</v>
      </c>
      <c r="I190" s="477"/>
      <c r="J190" s="270" t="s">
        <v>303</v>
      </c>
      <c r="K190" s="70" t="s">
        <v>303</v>
      </c>
      <c r="L190" s="225"/>
      <c r="M190" s="226" t="s">
        <v>303</v>
      </c>
      <c r="N190" s="220"/>
      <c r="O190" s="492" t="s">
        <v>242</v>
      </c>
      <c r="P190" s="494" t="s">
        <v>241</v>
      </c>
      <c r="Q190" s="495"/>
      <c r="R190" s="495"/>
      <c r="S190" s="496"/>
      <c r="T190" s="273"/>
      <c r="U190" s="273"/>
      <c r="V190" s="274"/>
    </row>
    <row r="191" spans="1:22" s="26" customFormat="1" ht="19.899999999999999" customHeight="1">
      <c r="A191" s="71" t="s">
        <v>418</v>
      </c>
      <c r="B191" s="460"/>
      <c r="C191" s="266">
        <v>5</v>
      </c>
      <c r="D191" s="267" t="s">
        <v>303</v>
      </c>
      <c r="E191" s="268" t="s">
        <v>303</v>
      </c>
      <c r="F191" s="269" t="s">
        <v>303</v>
      </c>
      <c r="G191" s="269" t="s">
        <v>303</v>
      </c>
      <c r="H191" s="476" t="s">
        <v>303</v>
      </c>
      <c r="I191" s="477"/>
      <c r="J191" s="270" t="s">
        <v>303</v>
      </c>
      <c r="K191" s="70" t="s">
        <v>303</v>
      </c>
      <c r="L191" s="225"/>
      <c r="M191" s="226" t="s">
        <v>303</v>
      </c>
      <c r="N191" s="220"/>
      <c r="O191" s="493"/>
      <c r="P191" s="316" t="s">
        <v>90</v>
      </c>
      <c r="Q191" s="316" t="s">
        <v>237</v>
      </c>
      <c r="R191" s="497" t="s">
        <v>239</v>
      </c>
      <c r="S191" s="497"/>
      <c r="T191" s="273"/>
      <c r="U191" s="273"/>
      <c r="V191" s="274"/>
    </row>
    <row r="192" spans="1:22" s="26" customFormat="1" ht="19.899999999999999" customHeight="1" thickBot="1">
      <c r="A192" s="71" t="s">
        <v>419</v>
      </c>
      <c r="B192" s="460"/>
      <c r="C192" s="275">
        <v>6</v>
      </c>
      <c r="D192" s="276" t="s">
        <v>303</v>
      </c>
      <c r="E192" s="277" t="s">
        <v>303</v>
      </c>
      <c r="F192" s="269" t="s">
        <v>303</v>
      </c>
      <c r="G192" s="269" t="s">
        <v>303</v>
      </c>
      <c r="H192" s="476" t="s">
        <v>303</v>
      </c>
      <c r="I192" s="477"/>
      <c r="J192" s="270" t="s">
        <v>303</v>
      </c>
      <c r="K192" s="70" t="s">
        <v>303</v>
      </c>
      <c r="L192" s="225"/>
      <c r="M192" s="226" t="s">
        <v>303</v>
      </c>
      <c r="N192" s="224"/>
      <c r="O192" s="202"/>
      <c r="P192" s="192"/>
      <c r="Q192" s="278"/>
      <c r="R192" s="498"/>
      <c r="S192" s="498"/>
      <c r="T192" s="273"/>
      <c r="U192" s="273"/>
      <c r="V192" s="274"/>
    </row>
    <row r="193" spans="1:22" s="26" customFormat="1" ht="25.15" customHeight="1" thickBot="1">
      <c r="A193" s="71" t="s">
        <v>420</v>
      </c>
      <c r="B193" s="461"/>
      <c r="C193" s="499" t="s">
        <v>88</v>
      </c>
      <c r="D193" s="500"/>
      <c r="E193" s="287"/>
      <c r="F193" s="501" t="s">
        <v>303</v>
      </c>
      <c r="G193" s="502"/>
      <c r="H193" s="503" t="s">
        <v>303</v>
      </c>
      <c r="I193" s="504"/>
      <c r="J193" s="223" t="s">
        <v>303</v>
      </c>
      <c r="K193" s="202" t="s">
        <v>6</v>
      </c>
      <c r="L193" s="202" t="s">
        <v>6</v>
      </c>
      <c r="M193" s="344"/>
      <c r="N193" s="340"/>
      <c r="O193" s="505" t="s">
        <v>303</v>
      </c>
      <c r="P193" s="505"/>
      <c r="Q193" s="505"/>
      <c r="R193" s="505"/>
      <c r="S193" s="505"/>
      <c r="T193" s="341"/>
      <c r="U193" s="342"/>
      <c r="V193" s="343"/>
    </row>
    <row r="194" spans="1:22" ht="19.899999999999999" customHeight="1"/>
    <row r="195" spans="1:22" ht="19.899999999999999" customHeight="1"/>
    <row r="196" spans="1:22" s="30" customFormat="1" ht="19.899999999999999" customHeight="1" thickBot="1">
      <c r="A196" s="27">
        <v>7</v>
      </c>
      <c r="B196" s="517" t="s">
        <v>49</v>
      </c>
      <c r="C196" s="517"/>
      <c r="D196" s="517"/>
      <c r="E196" s="28">
        <v>7</v>
      </c>
      <c r="F196" s="358" t="s">
        <v>584</v>
      </c>
      <c r="G196" s="234"/>
      <c r="H196" s="234"/>
      <c r="I196" s="232"/>
      <c r="J196" s="232"/>
      <c r="K196" s="232"/>
      <c r="L196" s="232"/>
      <c r="M196" s="29"/>
      <c r="N196" s="29"/>
      <c r="O196" s="234"/>
      <c r="P196" s="234"/>
      <c r="Q196" s="234"/>
      <c r="R196" s="234"/>
      <c r="S196" s="234"/>
      <c r="T196" s="234"/>
      <c r="U196" s="234"/>
      <c r="V196" s="234"/>
    </row>
    <row r="197" spans="1:22" s="23" customFormat="1" ht="25.15" customHeight="1">
      <c r="A197" s="21"/>
      <c r="B197" s="518" t="s">
        <v>54</v>
      </c>
      <c r="C197" s="313" t="s">
        <v>55</v>
      </c>
      <c r="D197" s="314" t="s">
        <v>16</v>
      </c>
      <c r="E197" s="314"/>
      <c r="F197" s="314" t="s">
        <v>56</v>
      </c>
      <c r="G197" s="315"/>
      <c r="H197" s="313" t="s">
        <v>288</v>
      </c>
      <c r="I197" s="520" t="s">
        <v>256</v>
      </c>
      <c r="J197" s="522" t="s">
        <v>17</v>
      </c>
      <c r="K197" s="522" t="s">
        <v>236</v>
      </c>
      <c r="L197" s="522" t="s">
        <v>58</v>
      </c>
      <c r="M197" s="522" t="s">
        <v>183</v>
      </c>
      <c r="N197" s="528" t="s">
        <v>240</v>
      </c>
      <c r="O197" s="529"/>
      <c r="P197" s="530" t="s">
        <v>21</v>
      </c>
      <c r="Q197" s="531"/>
      <c r="R197" s="468" t="s">
        <v>195</v>
      </c>
      <c r="S197" s="464"/>
      <c r="T197" s="523" t="s">
        <v>170</v>
      </c>
      <c r="U197" s="524"/>
      <c r="V197" s="525"/>
    </row>
    <row r="198" spans="1:22" s="23" customFormat="1" ht="90" customHeight="1">
      <c r="A198" s="21"/>
      <c r="B198" s="519"/>
      <c r="C198" s="316" t="s">
        <v>59</v>
      </c>
      <c r="D198" s="317" t="s">
        <v>3</v>
      </c>
      <c r="E198" s="317" t="s">
        <v>18</v>
      </c>
      <c r="F198" s="317" t="s">
        <v>60</v>
      </c>
      <c r="G198" s="352" t="s">
        <v>61</v>
      </c>
      <c r="H198" s="351" t="s">
        <v>57</v>
      </c>
      <c r="I198" s="521"/>
      <c r="J198" s="497"/>
      <c r="K198" s="497"/>
      <c r="L198" s="497"/>
      <c r="M198" s="497"/>
      <c r="N198" s="316" t="s">
        <v>181</v>
      </c>
      <c r="O198" s="317" t="s">
        <v>73</v>
      </c>
      <c r="P198" s="526"/>
      <c r="Q198" s="527"/>
      <c r="R198" s="469"/>
      <c r="S198" s="470"/>
      <c r="T198" s="318" t="s">
        <v>171</v>
      </c>
      <c r="U198" s="319" t="s">
        <v>180</v>
      </c>
      <c r="V198" s="320" t="s">
        <v>208</v>
      </c>
    </row>
    <row r="199" spans="1:22" s="23" customFormat="1" ht="25.15" customHeight="1">
      <c r="A199" s="21"/>
      <c r="B199" s="235"/>
      <c r="C199" s="236">
        <v>3</v>
      </c>
      <c r="D199" s="236">
        <v>4</v>
      </c>
      <c r="E199" s="236">
        <v>5</v>
      </c>
      <c r="F199" s="236">
        <v>6</v>
      </c>
      <c r="G199" s="236">
        <v>7</v>
      </c>
      <c r="H199" s="236">
        <v>8</v>
      </c>
      <c r="I199" s="236">
        <v>9</v>
      </c>
      <c r="J199" s="288"/>
      <c r="K199" s="288"/>
      <c r="L199" s="253"/>
      <c r="M199" s="236"/>
      <c r="N199" s="236">
        <v>14</v>
      </c>
      <c r="O199" s="236">
        <v>15</v>
      </c>
      <c r="P199" s="237">
        <v>16</v>
      </c>
      <c r="Q199" s="284">
        <v>17</v>
      </c>
      <c r="R199" s="237">
        <v>18</v>
      </c>
      <c r="S199" s="284">
        <v>19</v>
      </c>
      <c r="T199" s="238">
        <v>20</v>
      </c>
      <c r="U199" s="239">
        <v>21</v>
      </c>
      <c r="V199" s="240">
        <v>22</v>
      </c>
    </row>
    <row r="200" spans="1:22" s="32" customFormat="1" ht="178.5" customHeight="1">
      <c r="A200" s="31" t="s">
        <v>421</v>
      </c>
      <c r="B200" s="241">
        <v>1</v>
      </c>
      <c r="C200" s="242" t="s">
        <v>585</v>
      </c>
      <c r="D200" s="242" t="s">
        <v>586</v>
      </c>
      <c r="E200" s="637" t="s">
        <v>587</v>
      </c>
      <c r="F200" s="242" t="s">
        <v>295</v>
      </c>
      <c r="G200" s="243">
        <v>0.5</v>
      </c>
      <c r="H200" s="244" t="s">
        <v>24</v>
      </c>
      <c r="I200" s="245">
        <v>1</v>
      </c>
      <c r="J200" s="246" t="s">
        <v>588</v>
      </c>
      <c r="K200" s="247">
        <v>44203</v>
      </c>
      <c r="L200" s="247">
        <v>44512</v>
      </c>
      <c r="M200" s="248">
        <v>1241.411398242868</v>
      </c>
      <c r="N200" s="249">
        <f>M200*G200</f>
        <v>620.70569912143401</v>
      </c>
      <c r="O200" s="363">
        <v>0</v>
      </c>
      <c r="P200" s="506"/>
      <c r="Q200" s="507"/>
      <c r="R200" s="508"/>
      <c r="S200" s="509"/>
      <c r="T200" s="251" t="s">
        <v>24</v>
      </c>
      <c r="U200" s="221">
        <v>148</v>
      </c>
      <c r="V200" s="252" t="s">
        <v>24</v>
      </c>
    </row>
    <row r="201" spans="1:22" s="32" customFormat="1" ht="25.15" customHeight="1">
      <c r="A201" s="31" t="s">
        <v>422</v>
      </c>
      <c r="B201" s="534">
        <v>2</v>
      </c>
      <c r="C201" s="536" t="s">
        <v>585</v>
      </c>
      <c r="D201" s="536" t="s">
        <v>591</v>
      </c>
      <c r="E201" s="536" t="s">
        <v>589</v>
      </c>
      <c r="F201" s="536" t="s">
        <v>295</v>
      </c>
      <c r="G201" s="549">
        <v>0.5</v>
      </c>
      <c r="H201" s="538" t="s">
        <v>24</v>
      </c>
      <c r="I201" s="245">
        <v>1</v>
      </c>
      <c r="J201" s="551" t="s">
        <v>588</v>
      </c>
      <c r="K201" s="540">
        <v>42060</v>
      </c>
      <c r="L201" s="540">
        <v>42465</v>
      </c>
      <c r="M201" s="553">
        <v>1140.30563270989</v>
      </c>
      <c r="N201" s="555">
        <f>M201*G201</f>
        <v>570.152816354945</v>
      </c>
      <c r="O201" s="557">
        <f>N201</f>
        <v>570.152816354945</v>
      </c>
      <c r="P201" s="506"/>
      <c r="Q201" s="507"/>
      <c r="R201" s="545"/>
      <c r="S201" s="546"/>
      <c r="T201" s="251" t="s">
        <v>24</v>
      </c>
      <c r="U201" s="532">
        <v>60</v>
      </c>
      <c r="V201" s="252" t="s">
        <v>24</v>
      </c>
    </row>
    <row r="202" spans="1:22" s="32" customFormat="1" ht="25.15" customHeight="1">
      <c r="A202" s="31" t="s">
        <v>423</v>
      </c>
      <c r="B202" s="535"/>
      <c r="C202" s="537"/>
      <c r="D202" s="537"/>
      <c r="E202" s="537"/>
      <c r="F202" s="537"/>
      <c r="G202" s="550"/>
      <c r="H202" s="539"/>
      <c r="I202" s="245">
        <v>1</v>
      </c>
      <c r="J202" s="552"/>
      <c r="K202" s="541"/>
      <c r="L202" s="541"/>
      <c r="M202" s="554"/>
      <c r="N202" s="556"/>
      <c r="O202" s="558"/>
      <c r="P202" s="506"/>
      <c r="Q202" s="507"/>
      <c r="R202" s="547"/>
      <c r="S202" s="548"/>
      <c r="T202" s="251" t="s">
        <v>24</v>
      </c>
      <c r="U202" s="533"/>
      <c r="V202" s="252" t="s">
        <v>24</v>
      </c>
    </row>
    <row r="203" spans="1:22" s="32" customFormat="1" ht="25.15" customHeight="1">
      <c r="A203" s="31" t="s">
        <v>424</v>
      </c>
      <c r="B203" s="534">
        <v>3</v>
      </c>
      <c r="C203" s="536" t="s">
        <v>585</v>
      </c>
      <c r="D203" s="536" t="s">
        <v>592</v>
      </c>
      <c r="E203" s="536" t="s">
        <v>590</v>
      </c>
      <c r="F203" s="536" t="s">
        <v>295</v>
      </c>
      <c r="G203" s="549">
        <v>1</v>
      </c>
      <c r="H203" s="538" t="s">
        <v>24</v>
      </c>
      <c r="I203" s="245">
        <v>1</v>
      </c>
      <c r="J203" s="551" t="s">
        <v>588</v>
      </c>
      <c r="K203" s="540">
        <v>41506</v>
      </c>
      <c r="L203" s="540">
        <v>41626</v>
      </c>
      <c r="M203" s="553">
        <v>92.121428329092495</v>
      </c>
      <c r="N203" s="555">
        <f>M203*G203</f>
        <v>92.121428329092495</v>
      </c>
      <c r="O203" s="557">
        <f>N203</f>
        <v>92.121428329092495</v>
      </c>
      <c r="P203" s="506"/>
      <c r="Q203" s="507"/>
      <c r="R203" s="545"/>
      <c r="S203" s="546"/>
      <c r="T203" s="251" t="s">
        <v>24</v>
      </c>
      <c r="U203" s="532">
        <v>16</v>
      </c>
      <c r="V203" s="252" t="s">
        <v>24</v>
      </c>
    </row>
    <row r="204" spans="1:22" s="32" customFormat="1" ht="25.15" customHeight="1">
      <c r="A204" s="31" t="s">
        <v>425</v>
      </c>
      <c r="B204" s="535"/>
      <c r="C204" s="537"/>
      <c r="D204" s="537"/>
      <c r="E204" s="537"/>
      <c r="F204" s="537"/>
      <c r="G204" s="550"/>
      <c r="H204" s="539"/>
      <c r="I204" s="245">
        <v>2</v>
      </c>
      <c r="J204" s="552"/>
      <c r="K204" s="541"/>
      <c r="L204" s="541"/>
      <c r="M204" s="554"/>
      <c r="N204" s="556"/>
      <c r="O204" s="558"/>
      <c r="P204" s="506"/>
      <c r="Q204" s="507"/>
      <c r="R204" s="547"/>
      <c r="S204" s="548"/>
      <c r="T204" s="251" t="s">
        <v>24</v>
      </c>
      <c r="U204" s="533"/>
      <c r="V204" s="252" t="s">
        <v>24</v>
      </c>
    </row>
    <row r="205" spans="1:22" s="32" customFormat="1" ht="19.899999999999999" customHeight="1">
      <c r="A205" s="31" t="s">
        <v>426</v>
      </c>
      <c r="B205" s="241" t="s">
        <v>303</v>
      </c>
      <c r="C205" s="242"/>
      <c r="D205" s="242"/>
      <c r="E205" s="242"/>
      <c r="F205" s="242"/>
      <c r="G205" s="243"/>
      <c r="H205" s="244"/>
      <c r="I205" s="245"/>
      <c r="J205" s="246" t="s">
        <v>303</v>
      </c>
      <c r="K205" s="247"/>
      <c r="L205" s="247"/>
      <c r="M205" s="248"/>
      <c r="N205" s="249" t="s">
        <v>303</v>
      </c>
      <c r="O205" s="250" t="s">
        <v>303</v>
      </c>
      <c r="P205" s="510"/>
      <c r="Q205" s="511"/>
      <c r="R205" s="512"/>
      <c r="S205" s="513"/>
      <c r="T205" s="251"/>
      <c r="U205" s="221"/>
      <c r="V205" s="252"/>
    </row>
    <row r="206" spans="1:22" s="32" customFormat="1" ht="19.899999999999999" customHeight="1">
      <c r="A206" s="31" t="s">
        <v>427</v>
      </c>
      <c r="B206" s="241" t="s">
        <v>303</v>
      </c>
      <c r="C206" s="242"/>
      <c r="D206" s="242"/>
      <c r="E206" s="242"/>
      <c r="F206" s="242"/>
      <c r="G206" s="243"/>
      <c r="H206" s="244"/>
      <c r="I206" s="245"/>
      <c r="J206" s="246" t="s">
        <v>303</v>
      </c>
      <c r="K206" s="247"/>
      <c r="L206" s="247"/>
      <c r="M206" s="248"/>
      <c r="N206" s="253" t="s">
        <v>303</v>
      </c>
      <c r="O206" s="250" t="s">
        <v>303</v>
      </c>
      <c r="P206" s="510"/>
      <c r="Q206" s="511"/>
      <c r="R206" s="512"/>
      <c r="S206" s="513"/>
      <c r="T206" s="251"/>
      <c r="U206" s="221"/>
      <c r="V206" s="252"/>
    </row>
    <row r="207" spans="1:22" s="32" customFormat="1" ht="19.899999999999999" customHeight="1">
      <c r="A207" s="31" t="s">
        <v>428</v>
      </c>
      <c r="B207" s="241" t="s">
        <v>303</v>
      </c>
      <c r="C207" s="242"/>
      <c r="D207" s="242"/>
      <c r="E207" s="242"/>
      <c r="F207" s="242"/>
      <c r="G207" s="243"/>
      <c r="H207" s="244"/>
      <c r="I207" s="245"/>
      <c r="J207" s="246" t="s">
        <v>303</v>
      </c>
      <c r="K207" s="247"/>
      <c r="L207" s="247"/>
      <c r="M207" s="254"/>
      <c r="N207" s="253" t="s">
        <v>303</v>
      </c>
      <c r="O207" s="250" t="s">
        <v>303</v>
      </c>
      <c r="P207" s="510"/>
      <c r="Q207" s="511"/>
      <c r="R207" s="512"/>
      <c r="S207" s="513"/>
      <c r="T207" s="251"/>
      <c r="U207" s="221"/>
      <c r="V207" s="252"/>
    </row>
    <row r="208" spans="1:22" s="32" customFormat="1" ht="19.899999999999999" customHeight="1">
      <c r="A208" s="31" t="s">
        <v>429</v>
      </c>
      <c r="B208" s="241" t="s">
        <v>303</v>
      </c>
      <c r="C208" s="242"/>
      <c r="D208" s="242"/>
      <c r="E208" s="242"/>
      <c r="F208" s="242"/>
      <c r="G208" s="243"/>
      <c r="H208" s="244"/>
      <c r="I208" s="245"/>
      <c r="J208" s="246" t="s">
        <v>303</v>
      </c>
      <c r="K208" s="247"/>
      <c r="L208" s="247"/>
      <c r="M208" s="254"/>
      <c r="N208" s="253" t="s">
        <v>303</v>
      </c>
      <c r="O208" s="250" t="s">
        <v>303</v>
      </c>
      <c r="P208" s="510"/>
      <c r="Q208" s="511"/>
      <c r="R208" s="512"/>
      <c r="S208" s="513"/>
      <c r="T208" s="251"/>
      <c r="U208" s="221"/>
      <c r="V208" s="252"/>
    </row>
    <row r="209" spans="1:22" s="32" customFormat="1" ht="19.899999999999999" customHeight="1" thickBot="1">
      <c r="A209" s="31" t="s">
        <v>430</v>
      </c>
      <c r="B209" s="255" t="s">
        <v>303</v>
      </c>
      <c r="C209" s="256"/>
      <c r="D209" s="256"/>
      <c r="E209" s="256"/>
      <c r="F209" s="256"/>
      <c r="G209" s="257"/>
      <c r="H209" s="258"/>
      <c r="I209" s="259"/>
      <c r="J209" s="260" t="s">
        <v>303</v>
      </c>
      <c r="K209" s="261"/>
      <c r="L209" s="261"/>
      <c r="M209" s="262"/>
      <c r="N209" s="253" t="s">
        <v>303</v>
      </c>
      <c r="O209" s="250" t="s">
        <v>303</v>
      </c>
      <c r="P209" s="510"/>
      <c r="Q209" s="511"/>
      <c r="R209" s="512"/>
      <c r="S209" s="513"/>
      <c r="T209" s="251"/>
      <c r="U209" s="221"/>
      <c r="V209" s="252"/>
    </row>
    <row r="210" spans="1:22" s="23" customFormat="1" ht="10.15" customHeight="1">
      <c r="A210" s="31"/>
      <c r="B210" s="281"/>
      <c r="C210" s="263"/>
      <c r="D210" s="263"/>
      <c r="E210" s="263"/>
      <c r="F210" s="263"/>
      <c r="G210" s="263"/>
      <c r="H210" s="263"/>
      <c r="I210" s="263"/>
      <c r="J210" s="263"/>
      <c r="K210" s="263"/>
      <c r="L210" s="263"/>
      <c r="M210" s="263"/>
      <c r="N210" s="263"/>
      <c r="O210" s="282"/>
      <c r="P210" s="263"/>
      <c r="Q210" s="263"/>
      <c r="R210" s="282"/>
      <c r="S210" s="263"/>
      <c r="T210" s="263"/>
      <c r="U210" s="283"/>
      <c r="V210" s="285"/>
    </row>
    <row r="211" spans="1:22" s="23" customFormat="1" ht="19.899999999999999" customHeight="1" thickBot="1">
      <c r="A211" s="31" t="s">
        <v>431</v>
      </c>
      <c r="B211" s="321"/>
      <c r="C211" s="322"/>
      <c r="D211" s="322"/>
      <c r="E211" s="322"/>
      <c r="F211" s="322"/>
      <c r="G211" s="322"/>
      <c r="H211" s="322"/>
      <c r="I211" s="322"/>
      <c r="J211" s="322"/>
      <c r="K211" s="322"/>
      <c r="L211" s="322"/>
      <c r="M211" s="322"/>
      <c r="N211" s="323" t="s">
        <v>246</v>
      </c>
      <c r="O211" s="324">
        <f>AVERAGE(O200:O204)</f>
        <v>220.75808156134585</v>
      </c>
      <c r="P211" s="322"/>
      <c r="Q211" s="322"/>
      <c r="R211" s="325"/>
      <c r="S211" s="325"/>
      <c r="T211" s="326"/>
      <c r="U211" s="322"/>
      <c r="V211" s="327"/>
    </row>
    <row r="212" spans="1:22" ht="19.899999999999999" customHeight="1">
      <c r="B212" s="264"/>
      <c r="C212" s="264"/>
      <c r="D212" s="264"/>
      <c r="E212" s="264"/>
      <c r="F212" s="264"/>
      <c r="G212" s="264"/>
      <c r="H212" s="264"/>
      <c r="I212" s="264"/>
      <c r="J212" s="264"/>
      <c r="K212" s="264"/>
      <c r="L212" s="264"/>
      <c r="M212" s="264"/>
      <c r="N212" s="264"/>
      <c r="O212" s="264"/>
      <c r="P212" s="264"/>
      <c r="Q212" s="264"/>
      <c r="R212" s="264"/>
      <c r="S212" s="264"/>
      <c r="T212" s="264"/>
      <c r="U212" s="264"/>
      <c r="V212" s="264"/>
    </row>
    <row r="213" spans="1:22" s="23" customFormat="1" ht="19.899999999999999" customHeight="1" thickBot="1">
      <c r="A213" s="21"/>
      <c r="B213" s="516" t="s">
        <v>65</v>
      </c>
      <c r="C213" s="516"/>
      <c r="D213" s="516"/>
      <c r="E213" s="516"/>
      <c r="F213" s="516"/>
      <c r="G213" s="516"/>
      <c r="H213" s="516"/>
      <c r="I213" s="516"/>
      <c r="J213" s="516"/>
      <c r="K213" s="516"/>
      <c r="L213" s="516"/>
      <c r="M213" s="516"/>
      <c r="N213" s="516"/>
      <c r="O213" s="516"/>
      <c r="P213" s="516"/>
      <c r="Q213" s="516"/>
      <c r="R213" s="516"/>
      <c r="S213" s="516"/>
      <c r="T213" s="516"/>
      <c r="U213" s="516"/>
      <c r="V213" s="516"/>
    </row>
    <row r="214" spans="1:22" s="26" customFormat="1" ht="19.899999999999999" customHeight="1">
      <c r="A214" s="71" t="s">
        <v>432</v>
      </c>
      <c r="B214" s="459" t="s">
        <v>62</v>
      </c>
      <c r="C214" s="462" t="s">
        <v>83</v>
      </c>
      <c r="D214" s="463"/>
      <c r="E214" s="463"/>
      <c r="F214" s="463"/>
      <c r="G214" s="463"/>
      <c r="H214" s="463"/>
      <c r="I214" s="463"/>
      <c r="J214" s="463"/>
      <c r="K214" s="463"/>
      <c r="L214" s="463"/>
      <c r="M214" s="464"/>
      <c r="N214" s="334"/>
      <c r="O214" s="335"/>
      <c r="P214" s="462" t="s">
        <v>89</v>
      </c>
      <c r="Q214" s="463"/>
      <c r="R214" s="463"/>
      <c r="S214" s="464"/>
      <c r="T214" s="468" t="s">
        <v>269</v>
      </c>
      <c r="U214" s="464"/>
      <c r="V214" s="473" t="s">
        <v>6</v>
      </c>
    </row>
    <row r="215" spans="1:22" s="26" customFormat="1" ht="25.15" customHeight="1">
      <c r="A215" s="71" t="s">
        <v>433</v>
      </c>
      <c r="B215" s="460"/>
      <c r="C215" s="494" t="s">
        <v>84</v>
      </c>
      <c r="D215" s="495"/>
      <c r="E215" s="496"/>
      <c r="F215" s="330">
        <v>2</v>
      </c>
      <c r="G215" s="514" t="s">
        <v>231</v>
      </c>
      <c r="H215" s="497" t="s">
        <v>230</v>
      </c>
      <c r="I215" s="497"/>
      <c r="J215" s="494" t="s">
        <v>229</v>
      </c>
      <c r="K215" s="515"/>
      <c r="L215" s="331"/>
      <c r="M215" s="331"/>
      <c r="N215" s="336"/>
      <c r="O215" s="337"/>
      <c r="P215" s="465"/>
      <c r="Q215" s="466"/>
      <c r="R215" s="466"/>
      <c r="S215" s="467"/>
      <c r="T215" s="469"/>
      <c r="U215" s="470"/>
      <c r="V215" s="474"/>
    </row>
    <row r="216" spans="1:22" s="26" customFormat="1" ht="30" customHeight="1" thickBot="1">
      <c r="A216" s="71" t="s">
        <v>434</v>
      </c>
      <c r="B216" s="460"/>
      <c r="C216" s="495" t="s">
        <v>82</v>
      </c>
      <c r="D216" s="496"/>
      <c r="E216" s="332" t="s">
        <v>86</v>
      </c>
      <c r="F216" s="328" t="s">
        <v>238</v>
      </c>
      <c r="G216" s="514"/>
      <c r="H216" s="497"/>
      <c r="I216" s="497"/>
      <c r="J216" s="316" t="s">
        <v>228</v>
      </c>
      <c r="K216" s="329" t="s">
        <v>235</v>
      </c>
      <c r="L216" s="333" t="s">
        <v>275</v>
      </c>
      <c r="M216" s="333"/>
      <c r="N216" s="338" t="s">
        <v>255</v>
      </c>
      <c r="O216" s="339"/>
      <c r="P216" s="345" t="s">
        <v>283</v>
      </c>
      <c r="Q216" s="265">
        <v>3</v>
      </c>
      <c r="R216" s="346" t="s">
        <v>284</v>
      </c>
      <c r="S216" s="265">
        <v>3</v>
      </c>
      <c r="T216" s="471"/>
      <c r="U216" s="472"/>
      <c r="V216" s="475"/>
    </row>
    <row r="217" spans="1:22" s="26" customFormat="1" ht="19.899999999999999" customHeight="1">
      <c r="A217" s="71" t="s">
        <v>435</v>
      </c>
      <c r="B217" s="460"/>
      <c r="C217" s="266">
        <v>1</v>
      </c>
      <c r="D217" s="267"/>
      <c r="E217" s="268"/>
      <c r="F217" s="269"/>
      <c r="G217" s="269"/>
      <c r="H217" s="476"/>
      <c r="I217" s="477"/>
      <c r="J217" s="270"/>
      <c r="K217" s="70"/>
      <c r="L217" s="225"/>
      <c r="M217" s="226"/>
      <c r="N217" s="220"/>
      <c r="O217" s="478" t="s">
        <v>15</v>
      </c>
      <c r="P217" s="479"/>
      <c r="Q217" s="482">
        <v>7</v>
      </c>
      <c r="R217" s="485" t="s">
        <v>302</v>
      </c>
      <c r="S217" s="486"/>
      <c r="T217" s="468" t="s">
        <v>68</v>
      </c>
      <c r="U217" s="463"/>
      <c r="V217" s="464"/>
    </row>
    <row r="218" spans="1:22" s="26" customFormat="1" ht="19.899999999999999" customHeight="1" thickBot="1">
      <c r="A218" s="71" t="s">
        <v>436</v>
      </c>
      <c r="B218" s="460"/>
      <c r="C218" s="266">
        <v>2</v>
      </c>
      <c r="D218" s="267"/>
      <c r="E218" s="268"/>
      <c r="F218" s="269"/>
      <c r="G218" s="269"/>
      <c r="H218" s="476"/>
      <c r="I218" s="477"/>
      <c r="J218" s="270"/>
      <c r="K218" s="70"/>
      <c r="L218" s="225"/>
      <c r="M218" s="226"/>
      <c r="N218" s="220"/>
      <c r="O218" s="478"/>
      <c r="P218" s="479"/>
      <c r="Q218" s="483"/>
      <c r="R218" s="487"/>
      <c r="S218" s="488"/>
      <c r="T218" s="471"/>
      <c r="U218" s="491"/>
      <c r="V218" s="472"/>
    </row>
    <row r="219" spans="1:22" s="26" customFormat="1" ht="19.899999999999999" customHeight="1">
      <c r="A219" s="71" t="s">
        <v>437</v>
      </c>
      <c r="B219" s="460"/>
      <c r="C219" s="266">
        <v>3</v>
      </c>
      <c r="D219" s="267" t="s">
        <v>303</v>
      </c>
      <c r="E219" s="268" t="s">
        <v>303</v>
      </c>
      <c r="F219" s="269" t="s">
        <v>303</v>
      </c>
      <c r="G219" s="269" t="s">
        <v>303</v>
      </c>
      <c r="H219" s="476" t="s">
        <v>303</v>
      </c>
      <c r="I219" s="477"/>
      <c r="J219" s="270" t="s">
        <v>303</v>
      </c>
      <c r="K219" s="70" t="s">
        <v>303</v>
      </c>
      <c r="L219" s="225"/>
      <c r="M219" s="226" t="s">
        <v>303</v>
      </c>
      <c r="N219" s="220"/>
      <c r="O219" s="480"/>
      <c r="P219" s="481"/>
      <c r="Q219" s="484"/>
      <c r="R219" s="489"/>
      <c r="S219" s="490"/>
      <c r="T219" s="271"/>
      <c r="U219" s="271"/>
      <c r="V219" s="272"/>
    </row>
    <row r="220" spans="1:22" s="26" customFormat="1" ht="19.899999999999999" customHeight="1">
      <c r="A220" s="71" t="s">
        <v>438</v>
      </c>
      <c r="B220" s="460"/>
      <c r="C220" s="266">
        <v>4</v>
      </c>
      <c r="D220" s="267" t="s">
        <v>303</v>
      </c>
      <c r="E220" s="268" t="s">
        <v>303</v>
      </c>
      <c r="F220" s="269" t="s">
        <v>303</v>
      </c>
      <c r="G220" s="269" t="s">
        <v>303</v>
      </c>
      <c r="H220" s="476" t="s">
        <v>303</v>
      </c>
      <c r="I220" s="477"/>
      <c r="J220" s="270" t="s">
        <v>303</v>
      </c>
      <c r="K220" s="70" t="s">
        <v>303</v>
      </c>
      <c r="L220" s="225"/>
      <c r="M220" s="226" t="s">
        <v>303</v>
      </c>
      <c r="N220" s="220"/>
      <c r="O220" s="492" t="s">
        <v>242</v>
      </c>
      <c r="P220" s="494" t="s">
        <v>241</v>
      </c>
      <c r="Q220" s="495"/>
      <c r="R220" s="495"/>
      <c r="S220" s="496"/>
      <c r="T220" s="273"/>
      <c r="U220" s="273"/>
      <c r="V220" s="274"/>
    </row>
    <row r="221" spans="1:22" s="26" customFormat="1" ht="19.899999999999999" customHeight="1">
      <c r="A221" s="71" t="s">
        <v>439</v>
      </c>
      <c r="B221" s="460"/>
      <c r="C221" s="266">
        <v>5</v>
      </c>
      <c r="D221" s="267" t="s">
        <v>303</v>
      </c>
      <c r="E221" s="268" t="s">
        <v>303</v>
      </c>
      <c r="F221" s="269" t="s">
        <v>303</v>
      </c>
      <c r="G221" s="269" t="s">
        <v>303</v>
      </c>
      <c r="H221" s="476" t="s">
        <v>303</v>
      </c>
      <c r="I221" s="477"/>
      <c r="J221" s="270" t="s">
        <v>303</v>
      </c>
      <c r="K221" s="70" t="s">
        <v>303</v>
      </c>
      <c r="L221" s="225"/>
      <c r="M221" s="226" t="s">
        <v>303</v>
      </c>
      <c r="N221" s="220"/>
      <c r="O221" s="493"/>
      <c r="P221" s="316" t="s">
        <v>90</v>
      </c>
      <c r="Q221" s="316" t="s">
        <v>237</v>
      </c>
      <c r="R221" s="497" t="s">
        <v>239</v>
      </c>
      <c r="S221" s="497"/>
      <c r="T221" s="273"/>
      <c r="U221" s="273"/>
      <c r="V221" s="274"/>
    </row>
    <row r="222" spans="1:22" s="26" customFormat="1" ht="19.899999999999999" customHeight="1" thickBot="1">
      <c r="A222" s="71" t="s">
        <v>440</v>
      </c>
      <c r="B222" s="460"/>
      <c r="C222" s="275">
        <v>6</v>
      </c>
      <c r="D222" s="276" t="s">
        <v>303</v>
      </c>
      <c r="E222" s="277" t="s">
        <v>303</v>
      </c>
      <c r="F222" s="269" t="s">
        <v>303</v>
      </c>
      <c r="G222" s="269" t="s">
        <v>303</v>
      </c>
      <c r="H222" s="476" t="s">
        <v>303</v>
      </c>
      <c r="I222" s="477"/>
      <c r="J222" s="270" t="s">
        <v>303</v>
      </c>
      <c r="K222" s="70" t="s">
        <v>303</v>
      </c>
      <c r="L222" s="225"/>
      <c r="M222" s="226" t="s">
        <v>303</v>
      </c>
      <c r="N222" s="224"/>
      <c r="O222" s="202"/>
      <c r="P222" s="192"/>
      <c r="Q222" s="278"/>
      <c r="R222" s="498"/>
      <c r="S222" s="498"/>
      <c r="T222" s="273"/>
      <c r="U222" s="273"/>
      <c r="V222" s="274"/>
    </row>
    <row r="223" spans="1:22" s="26" customFormat="1" ht="25.15" customHeight="1" thickBot="1">
      <c r="A223" s="71" t="s">
        <v>441</v>
      </c>
      <c r="B223" s="461"/>
      <c r="C223" s="499" t="s">
        <v>88</v>
      </c>
      <c r="D223" s="500"/>
      <c r="E223" s="287"/>
      <c r="F223" s="501" t="s">
        <v>303</v>
      </c>
      <c r="G223" s="502"/>
      <c r="H223" s="503" t="s">
        <v>6</v>
      </c>
      <c r="I223" s="504"/>
      <c r="J223" s="223" t="s">
        <v>6</v>
      </c>
      <c r="K223" s="202" t="s">
        <v>6</v>
      </c>
      <c r="L223" s="202" t="s">
        <v>6</v>
      </c>
      <c r="M223" s="344"/>
      <c r="N223" s="340"/>
      <c r="O223" s="505" t="s">
        <v>303</v>
      </c>
      <c r="P223" s="505"/>
      <c r="Q223" s="505"/>
      <c r="R223" s="505"/>
      <c r="S223" s="505"/>
      <c r="T223" s="341"/>
      <c r="U223" s="342"/>
      <c r="V223" s="343"/>
    </row>
    <row r="224" spans="1:22" ht="19.899999999999999" customHeight="1"/>
    <row r="225" spans="1:22" ht="19.899999999999999" customHeight="1"/>
    <row r="226" spans="1:22" s="30" customFormat="1" ht="19.899999999999999" customHeight="1" thickBot="1">
      <c r="A226" s="27">
        <v>8</v>
      </c>
      <c r="B226" s="517" t="s">
        <v>49</v>
      </c>
      <c r="C226" s="517"/>
      <c r="D226" s="517"/>
      <c r="E226" s="28">
        <v>8</v>
      </c>
      <c r="F226" s="358" t="s">
        <v>593</v>
      </c>
      <c r="G226" s="234"/>
      <c r="H226" s="234"/>
      <c r="I226" s="232"/>
      <c r="J226" s="232"/>
      <c r="K226" s="232"/>
      <c r="L226" s="232"/>
      <c r="M226" s="29"/>
      <c r="N226" s="29"/>
      <c r="O226" s="234"/>
      <c r="P226" s="234"/>
      <c r="Q226" s="234"/>
      <c r="R226" s="234"/>
      <c r="S226" s="234"/>
      <c r="T226" s="234"/>
      <c r="U226" s="234"/>
      <c r="V226" s="234"/>
    </row>
    <row r="227" spans="1:22" s="23" customFormat="1" ht="25.15" customHeight="1">
      <c r="A227" s="21"/>
      <c r="B227" s="518" t="s">
        <v>54</v>
      </c>
      <c r="C227" s="313" t="s">
        <v>55</v>
      </c>
      <c r="D227" s="314" t="s">
        <v>16</v>
      </c>
      <c r="E227" s="314"/>
      <c r="F227" s="314" t="s">
        <v>56</v>
      </c>
      <c r="G227" s="315"/>
      <c r="H227" s="313" t="s">
        <v>288</v>
      </c>
      <c r="I227" s="520" t="s">
        <v>256</v>
      </c>
      <c r="J227" s="522" t="s">
        <v>17</v>
      </c>
      <c r="K227" s="522" t="s">
        <v>236</v>
      </c>
      <c r="L227" s="522" t="s">
        <v>58</v>
      </c>
      <c r="M227" s="522" t="s">
        <v>183</v>
      </c>
      <c r="N227" s="528" t="s">
        <v>240</v>
      </c>
      <c r="O227" s="529"/>
      <c r="P227" s="530" t="s">
        <v>21</v>
      </c>
      <c r="Q227" s="531"/>
      <c r="R227" s="468" t="s">
        <v>195</v>
      </c>
      <c r="S227" s="464"/>
      <c r="T227" s="523" t="s">
        <v>170</v>
      </c>
      <c r="U227" s="524"/>
      <c r="V227" s="525"/>
    </row>
    <row r="228" spans="1:22" s="23" customFormat="1" ht="90" customHeight="1">
      <c r="A228" s="21"/>
      <c r="B228" s="519"/>
      <c r="C228" s="316" t="s">
        <v>59</v>
      </c>
      <c r="D228" s="317" t="s">
        <v>3</v>
      </c>
      <c r="E228" s="317" t="s">
        <v>18</v>
      </c>
      <c r="F228" s="317" t="s">
        <v>60</v>
      </c>
      <c r="G228" s="352" t="s">
        <v>61</v>
      </c>
      <c r="H228" s="351" t="s">
        <v>57</v>
      </c>
      <c r="I228" s="521"/>
      <c r="J228" s="497"/>
      <c r="K228" s="497"/>
      <c r="L228" s="497"/>
      <c r="M228" s="497"/>
      <c r="N228" s="316" t="s">
        <v>181</v>
      </c>
      <c r="O228" s="317" t="s">
        <v>73</v>
      </c>
      <c r="P228" s="526"/>
      <c r="Q228" s="527"/>
      <c r="R228" s="469"/>
      <c r="S228" s="470"/>
      <c r="T228" s="318" t="s">
        <v>171</v>
      </c>
      <c r="U228" s="319" t="s">
        <v>180</v>
      </c>
      <c r="V228" s="320" t="s">
        <v>208</v>
      </c>
    </row>
    <row r="229" spans="1:22" s="23" customFormat="1" ht="25.15" customHeight="1">
      <c r="A229" s="21"/>
      <c r="B229" s="235"/>
      <c r="C229" s="236">
        <v>3</v>
      </c>
      <c r="D229" s="236">
        <v>4</v>
      </c>
      <c r="E229" s="236">
        <v>5</v>
      </c>
      <c r="F229" s="236">
        <v>6</v>
      </c>
      <c r="G229" s="236">
        <v>7</v>
      </c>
      <c r="H229" s="236">
        <v>8</v>
      </c>
      <c r="I229" s="236">
        <v>9</v>
      </c>
      <c r="J229" s="288"/>
      <c r="K229" s="288"/>
      <c r="L229" s="253"/>
      <c r="M229" s="236"/>
      <c r="N229" s="236">
        <v>14</v>
      </c>
      <c r="O229" s="236">
        <v>15</v>
      </c>
      <c r="P229" s="237">
        <v>16</v>
      </c>
      <c r="Q229" s="284">
        <v>17</v>
      </c>
      <c r="R229" s="237">
        <v>18</v>
      </c>
      <c r="S229" s="284">
        <v>19</v>
      </c>
      <c r="T229" s="238">
        <v>20</v>
      </c>
      <c r="U229" s="239">
        <v>21</v>
      </c>
      <c r="V229" s="240">
        <v>22</v>
      </c>
    </row>
    <row r="230" spans="1:22" s="32" customFormat="1" ht="49.9" customHeight="1">
      <c r="A230" s="31" t="s">
        <v>442</v>
      </c>
      <c r="B230" s="241">
        <v>1</v>
      </c>
      <c r="C230" s="242" t="s">
        <v>298</v>
      </c>
      <c r="D230" s="242" t="s">
        <v>594</v>
      </c>
      <c r="E230" s="242" t="s">
        <v>595</v>
      </c>
      <c r="F230" s="242" t="s">
        <v>297</v>
      </c>
      <c r="G230" s="243">
        <v>1</v>
      </c>
      <c r="H230" s="244" t="s">
        <v>24</v>
      </c>
      <c r="I230" s="245">
        <v>2</v>
      </c>
      <c r="J230" s="360" t="s">
        <v>600</v>
      </c>
      <c r="K230" s="247">
        <v>41149</v>
      </c>
      <c r="L230" s="247">
        <v>41209</v>
      </c>
      <c r="M230" s="248">
        <v>54.01</v>
      </c>
      <c r="N230" s="249">
        <v>54.01</v>
      </c>
      <c r="O230" s="250">
        <f>N230</f>
        <v>54.01</v>
      </c>
      <c r="P230" s="506"/>
      <c r="Q230" s="507"/>
      <c r="R230" s="508"/>
      <c r="S230" s="509"/>
      <c r="T230" s="251" t="s">
        <v>24</v>
      </c>
      <c r="U230" s="364">
        <v>26</v>
      </c>
      <c r="V230" s="252" t="s">
        <v>24</v>
      </c>
    </row>
    <row r="231" spans="1:22" s="32" customFormat="1" ht="49.9" customHeight="1">
      <c r="A231" s="31" t="s">
        <v>443</v>
      </c>
      <c r="B231" s="241">
        <v>2</v>
      </c>
      <c r="C231" s="242" t="s">
        <v>299</v>
      </c>
      <c r="D231" s="242" t="s">
        <v>596</v>
      </c>
      <c r="E231" s="368" t="s">
        <v>597</v>
      </c>
      <c r="F231" s="242" t="s">
        <v>295</v>
      </c>
      <c r="G231" s="359">
        <v>0.8</v>
      </c>
      <c r="H231" s="244" t="s">
        <v>23</v>
      </c>
      <c r="I231" s="245">
        <v>2</v>
      </c>
      <c r="J231" s="361" t="s">
        <v>600</v>
      </c>
      <c r="K231" s="247">
        <v>41323</v>
      </c>
      <c r="L231" s="247">
        <v>41597</v>
      </c>
      <c r="M231" s="248">
        <v>100.59</v>
      </c>
      <c r="N231" s="249">
        <v>80.48</v>
      </c>
      <c r="O231" s="363">
        <v>0</v>
      </c>
      <c r="P231" s="506"/>
      <c r="Q231" s="507"/>
      <c r="R231" s="508"/>
      <c r="S231" s="509"/>
      <c r="T231" s="251" t="s">
        <v>24</v>
      </c>
      <c r="U231" s="365">
        <v>28</v>
      </c>
      <c r="V231" s="252" t="s">
        <v>24</v>
      </c>
    </row>
    <row r="232" spans="1:22" s="32" customFormat="1" ht="49.9" customHeight="1" thickBot="1">
      <c r="A232" s="31" t="s">
        <v>444</v>
      </c>
      <c r="B232" s="241">
        <v>3</v>
      </c>
      <c r="C232" s="242" t="s">
        <v>300</v>
      </c>
      <c r="D232" s="242" t="s">
        <v>598</v>
      </c>
      <c r="E232" s="242" t="s">
        <v>599</v>
      </c>
      <c r="F232" s="242" t="s">
        <v>297</v>
      </c>
      <c r="G232" s="243">
        <v>1</v>
      </c>
      <c r="H232" s="244" t="s">
        <v>24</v>
      </c>
      <c r="I232" s="245">
        <v>1</v>
      </c>
      <c r="J232" s="362" t="s">
        <v>600</v>
      </c>
      <c r="K232" s="247">
        <v>42902</v>
      </c>
      <c r="L232" s="247">
        <v>43263</v>
      </c>
      <c r="M232" s="248">
        <v>908.72</v>
      </c>
      <c r="N232" s="249">
        <v>908.72</v>
      </c>
      <c r="O232" s="250">
        <f>N232</f>
        <v>908.72</v>
      </c>
      <c r="P232" s="506"/>
      <c r="Q232" s="507"/>
      <c r="R232" s="508"/>
      <c r="S232" s="509"/>
      <c r="T232" s="251" t="s">
        <v>24</v>
      </c>
      <c r="U232" s="366">
        <v>148</v>
      </c>
      <c r="V232" s="252" t="s">
        <v>24</v>
      </c>
    </row>
    <row r="233" spans="1:22" s="32" customFormat="1" ht="49.9" customHeight="1" thickTop="1">
      <c r="A233" s="31"/>
      <c r="B233" s="241"/>
      <c r="C233" s="242"/>
      <c r="D233" s="242"/>
      <c r="E233" s="242"/>
      <c r="F233" s="242"/>
      <c r="G233" s="243"/>
      <c r="H233" s="244"/>
      <c r="I233" s="245"/>
      <c r="J233" s="246"/>
      <c r="K233" s="247"/>
      <c r="L233" s="247"/>
      <c r="M233" s="248"/>
      <c r="N233" s="249"/>
      <c r="O233" s="250"/>
      <c r="P233" s="506"/>
      <c r="Q233" s="507"/>
      <c r="R233" s="508"/>
      <c r="S233" s="509"/>
      <c r="T233" s="251"/>
      <c r="U233" s="221"/>
      <c r="V233" s="252"/>
    </row>
    <row r="234" spans="1:22" s="32" customFormat="1" ht="19.899999999999999" customHeight="1">
      <c r="A234" s="31" t="s">
        <v>445</v>
      </c>
      <c r="B234" s="241" t="s">
        <v>303</v>
      </c>
      <c r="C234" s="242"/>
      <c r="D234" s="242"/>
      <c r="E234" s="242"/>
      <c r="F234" s="242"/>
      <c r="G234" s="243"/>
      <c r="H234" s="244"/>
      <c r="I234" s="245"/>
      <c r="J234" s="246" t="s">
        <v>303</v>
      </c>
      <c r="K234" s="247"/>
      <c r="L234" s="247"/>
      <c r="M234" s="248"/>
      <c r="N234" s="249" t="s">
        <v>303</v>
      </c>
      <c r="O234" s="250" t="s">
        <v>303</v>
      </c>
      <c r="P234" s="510"/>
      <c r="Q234" s="511"/>
      <c r="R234" s="512"/>
      <c r="S234" s="513"/>
      <c r="T234" s="251"/>
      <c r="U234" s="221"/>
      <c r="V234" s="252"/>
    </row>
    <row r="235" spans="1:22" s="32" customFormat="1" ht="19.899999999999999" customHeight="1">
      <c r="A235" s="31" t="s">
        <v>446</v>
      </c>
      <c r="B235" s="241" t="s">
        <v>303</v>
      </c>
      <c r="C235" s="242"/>
      <c r="D235" s="242"/>
      <c r="E235" s="242"/>
      <c r="F235" s="242"/>
      <c r="G235" s="243"/>
      <c r="H235" s="244"/>
      <c r="I235" s="245"/>
      <c r="J235" s="246" t="s">
        <v>303</v>
      </c>
      <c r="K235" s="247"/>
      <c r="L235" s="247"/>
      <c r="M235" s="248"/>
      <c r="N235" s="249" t="s">
        <v>303</v>
      </c>
      <c r="O235" s="250" t="s">
        <v>303</v>
      </c>
      <c r="P235" s="510"/>
      <c r="Q235" s="511"/>
      <c r="R235" s="512"/>
      <c r="S235" s="513"/>
      <c r="T235" s="251"/>
      <c r="U235" s="221"/>
      <c r="V235" s="252"/>
    </row>
    <row r="236" spans="1:22" s="32" customFormat="1" ht="19.899999999999999" customHeight="1">
      <c r="A236" s="31" t="s">
        <v>447</v>
      </c>
      <c r="B236" s="241" t="s">
        <v>303</v>
      </c>
      <c r="C236" s="242"/>
      <c r="D236" s="242"/>
      <c r="E236" s="242"/>
      <c r="F236" s="242"/>
      <c r="G236" s="243"/>
      <c r="H236" s="244"/>
      <c r="I236" s="245"/>
      <c r="J236" s="246" t="s">
        <v>303</v>
      </c>
      <c r="K236" s="247"/>
      <c r="L236" s="247"/>
      <c r="M236" s="248"/>
      <c r="N236" s="253" t="s">
        <v>303</v>
      </c>
      <c r="O236" s="250" t="s">
        <v>303</v>
      </c>
      <c r="P236" s="510"/>
      <c r="Q236" s="511"/>
      <c r="R236" s="512"/>
      <c r="S236" s="513"/>
      <c r="T236" s="251"/>
      <c r="U236" s="221"/>
      <c r="V236" s="252"/>
    </row>
    <row r="237" spans="1:22" s="32" customFormat="1" ht="19.899999999999999" customHeight="1">
      <c r="A237" s="31" t="s">
        <v>448</v>
      </c>
      <c r="B237" s="241" t="s">
        <v>303</v>
      </c>
      <c r="C237" s="242"/>
      <c r="D237" s="242"/>
      <c r="E237" s="242"/>
      <c r="F237" s="242"/>
      <c r="G237" s="243"/>
      <c r="H237" s="244"/>
      <c r="I237" s="245"/>
      <c r="J237" s="246" t="s">
        <v>303</v>
      </c>
      <c r="K237" s="247"/>
      <c r="L237" s="247"/>
      <c r="M237" s="254"/>
      <c r="N237" s="253" t="s">
        <v>303</v>
      </c>
      <c r="O237" s="250" t="s">
        <v>303</v>
      </c>
      <c r="P237" s="510"/>
      <c r="Q237" s="511"/>
      <c r="R237" s="512"/>
      <c r="S237" s="513"/>
      <c r="T237" s="251"/>
      <c r="U237" s="221"/>
      <c r="V237" s="252"/>
    </row>
    <row r="238" spans="1:22" s="32" customFormat="1" ht="19.899999999999999" customHeight="1">
      <c r="A238" s="31" t="s">
        <v>449</v>
      </c>
      <c r="B238" s="241" t="s">
        <v>303</v>
      </c>
      <c r="C238" s="242"/>
      <c r="D238" s="242"/>
      <c r="E238" s="242"/>
      <c r="F238" s="242"/>
      <c r="G238" s="243"/>
      <c r="H238" s="244"/>
      <c r="I238" s="245"/>
      <c r="J238" s="246" t="s">
        <v>303</v>
      </c>
      <c r="K238" s="247"/>
      <c r="L238" s="247"/>
      <c r="M238" s="254"/>
      <c r="N238" s="253" t="s">
        <v>303</v>
      </c>
      <c r="O238" s="250" t="s">
        <v>303</v>
      </c>
      <c r="P238" s="510"/>
      <c r="Q238" s="511"/>
      <c r="R238" s="512"/>
      <c r="S238" s="513"/>
      <c r="T238" s="251"/>
      <c r="U238" s="221"/>
      <c r="V238" s="252"/>
    </row>
    <row r="239" spans="1:22" s="32" customFormat="1" ht="19.899999999999999" customHeight="1" thickBot="1">
      <c r="A239" s="31" t="s">
        <v>450</v>
      </c>
      <c r="B239" s="255" t="s">
        <v>303</v>
      </c>
      <c r="C239" s="256"/>
      <c r="D239" s="256"/>
      <c r="E239" s="256"/>
      <c r="F239" s="256"/>
      <c r="G239" s="257"/>
      <c r="H239" s="258"/>
      <c r="I239" s="259"/>
      <c r="J239" s="260" t="s">
        <v>303</v>
      </c>
      <c r="K239" s="261"/>
      <c r="L239" s="261"/>
      <c r="M239" s="262"/>
      <c r="N239" s="253" t="s">
        <v>303</v>
      </c>
      <c r="O239" s="250" t="s">
        <v>303</v>
      </c>
      <c r="P239" s="510"/>
      <c r="Q239" s="511"/>
      <c r="R239" s="512"/>
      <c r="S239" s="513"/>
      <c r="T239" s="251"/>
      <c r="U239" s="221"/>
      <c r="V239" s="252"/>
    </row>
    <row r="240" spans="1:22" s="23" customFormat="1" ht="10.15" customHeight="1">
      <c r="A240" s="31"/>
      <c r="B240" s="281"/>
      <c r="C240" s="263"/>
      <c r="D240" s="263"/>
      <c r="E240" s="263"/>
      <c r="F240" s="263"/>
      <c r="G240" s="263"/>
      <c r="H240" s="263"/>
      <c r="I240" s="263"/>
      <c r="J240" s="263"/>
      <c r="K240" s="263"/>
      <c r="L240" s="263"/>
      <c r="M240" s="263"/>
      <c r="N240" s="263"/>
      <c r="O240" s="282"/>
      <c r="P240" s="263"/>
      <c r="Q240" s="263"/>
      <c r="R240" s="282"/>
      <c r="S240" s="263"/>
      <c r="T240" s="263"/>
      <c r="U240" s="283"/>
      <c r="V240" s="285"/>
    </row>
    <row r="241" spans="1:22" s="23" customFormat="1" ht="19.899999999999999" customHeight="1" thickBot="1">
      <c r="A241" s="31" t="s">
        <v>451</v>
      </c>
      <c r="B241" s="321"/>
      <c r="C241" s="322"/>
      <c r="D241" s="322"/>
      <c r="E241" s="322"/>
      <c r="F241" s="322"/>
      <c r="G241" s="322"/>
      <c r="H241" s="322"/>
      <c r="I241" s="322"/>
      <c r="J241" s="322"/>
      <c r="K241" s="322"/>
      <c r="L241" s="322"/>
      <c r="M241" s="322"/>
      <c r="N241" s="323" t="s">
        <v>246</v>
      </c>
      <c r="O241" s="324">
        <f>AVERAGE(O230:O232)</f>
        <v>320.91000000000003</v>
      </c>
      <c r="P241" s="322"/>
      <c r="Q241" s="322"/>
      <c r="R241" s="325"/>
      <c r="S241" s="325"/>
      <c r="T241" s="326"/>
      <c r="U241" s="322"/>
      <c r="V241" s="327"/>
    </row>
    <row r="242" spans="1:22" ht="19.899999999999999" customHeight="1">
      <c r="B242" s="264"/>
      <c r="C242" s="264"/>
      <c r="D242" s="264"/>
      <c r="E242" s="264"/>
      <c r="F242" s="264"/>
      <c r="G242" s="264"/>
      <c r="H242" s="264"/>
      <c r="I242" s="264"/>
      <c r="J242" s="264"/>
      <c r="K242" s="264"/>
      <c r="L242" s="264"/>
      <c r="M242" s="264"/>
      <c r="N242" s="264"/>
      <c r="O242" s="264"/>
      <c r="P242" s="264"/>
      <c r="Q242" s="264"/>
      <c r="R242" s="264"/>
      <c r="S242" s="264"/>
      <c r="T242" s="264"/>
      <c r="U242" s="264"/>
      <c r="V242" s="264"/>
    </row>
    <row r="243" spans="1:22" s="23" customFormat="1" ht="19.899999999999999" customHeight="1" thickBot="1">
      <c r="A243" s="21"/>
      <c r="B243" s="516" t="s">
        <v>65</v>
      </c>
      <c r="C243" s="516"/>
      <c r="D243" s="516"/>
      <c r="E243" s="516"/>
      <c r="F243" s="516"/>
      <c r="G243" s="516"/>
      <c r="H243" s="516"/>
      <c r="I243" s="516"/>
      <c r="J243" s="516"/>
      <c r="K243" s="516"/>
      <c r="L243" s="516"/>
      <c r="M243" s="516"/>
      <c r="N243" s="516"/>
      <c r="O243" s="516"/>
      <c r="P243" s="516"/>
      <c r="Q243" s="516"/>
      <c r="R243" s="516"/>
      <c r="S243" s="516"/>
      <c r="T243" s="516"/>
      <c r="U243" s="516"/>
      <c r="V243" s="516"/>
    </row>
    <row r="244" spans="1:22" s="26" customFormat="1" ht="19.899999999999999" customHeight="1">
      <c r="A244" s="71" t="s">
        <v>452</v>
      </c>
      <c r="B244" s="459" t="s">
        <v>62</v>
      </c>
      <c r="C244" s="462" t="s">
        <v>83</v>
      </c>
      <c r="D244" s="463"/>
      <c r="E244" s="463"/>
      <c r="F244" s="463"/>
      <c r="G244" s="463"/>
      <c r="H244" s="463"/>
      <c r="I244" s="463"/>
      <c r="J244" s="463"/>
      <c r="K244" s="463"/>
      <c r="L244" s="463"/>
      <c r="M244" s="464"/>
      <c r="N244" s="334"/>
      <c r="O244" s="335"/>
      <c r="P244" s="462" t="s">
        <v>89</v>
      </c>
      <c r="Q244" s="463"/>
      <c r="R244" s="463"/>
      <c r="S244" s="464"/>
      <c r="T244" s="468" t="s">
        <v>269</v>
      </c>
      <c r="U244" s="464"/>
      <c r="V244" s="473" t="s">
        <v>6</v>
      </c>
    </row>
    <row r="245" spans="1:22" s="26" customFormat="1" ht="25.15" customHeight="1">
      <c r="A245" s="71" t="s">
        <v>453</v>
      </c>
      <c r="B245" s="460"/>
      <c r="C245" s="494" t="s">
        <v>84</v>
      </c>
      <c r="D245" s="495"/>
      <c r="E245" s="496"/>
      <c r="F245" s="330">
        <v>2</v>
      </c>
      <c r="G245" s="514" t="s">
        <v>231</v>
      </c>
      <c r="H245" s="497" t="s">
        <v>230</v>
      </c>
      <c r="I245" s="497"/>
      <c r="J245" s="494" t="s">
        <v>229</v>
      </c>
      <c r="K245" s="515"/>
      <c r="L245" s="331"/>
      <c r="M245" s="331"/>
      <c r="N245" s="336"/>
      <c r="O245" s="337"/>
      <c r="P245" s="465"/>
      <c r="Q245" s="466"/>
      <c r="R245" s="466"/>
      <c r="S245" s="467"/>
      <c r="T245" s="469"/>
      <c r="U245" s="470"/>
      <c r="V245" s="474"/>
    </row>
    <row r="246" spans="1:22" s="26" customFormat="1" ht="30" customHeight="1" thickBot="1">
      <c r="A246" s="71" t="s">
        <v>454</v>
      </c>
      <c r="B246" s="460"/>
      <c r="C246" s="495" t="s">
        <v>82</v>
      </c>
      <c r="D246" s="496"/>
      <c r="E246" s="332" t="s">
        <v>86</v>
      </c>
      <c r="F246" s="328" t="s">
        <v>238</v>
      </c>
      <c r="G246" s="514"/>
      <c r="H246" s="497"/>
      <c r="I246" s="497"/>
      <c r="J246" s="316" t="s">
        <v>228</v>
      </c>
      <c r="K246" s="329" t="s">
        <v>235</v>
      </c>
      <c r="L246" s="333" t="s">
        <v>275</v>
      </c>
      <c r="M246" s="333"/>
      <c r="N246" s="338" t="s">
        <v>255</v>
      </c>
      <c r="O246" s="339"/>
      <c r="P246" s="345" t="s">
        <v>283</v>
      </c>
      <c r="Q246" s="265">
        <v>3</v>
      </c>
      <c r="R246" s="346" t="s">
        <v>284</v>
      </c>
      <c r="S246" s="265">
        <v>2</v>
      </c>
      <c r="T246" s="471"/>
      <c r="U246" s="472"/>
      <c r="V246" s="475"/>
    </row>
    <row r="247" spans="1:22" s="26" customFormat="1" ht="19.899999999999999" customHeight="1">
      <c r="A247" s="71" t="s">
        <v>455</v>
      </c>
      <c r="B247" s="460"/>
      <c r="C247" s="266">
        <v>1</v>
      </c>
      <c r="D247" s="267"/>
      <c r="E247" s="268"/>
      <c r="F247" s="269"/>
      <c r="G247" s="269"/>
      <c r="H247" s="476"/>
      <c r="I247" s="477"/>
      <c r="J247" s="270"/>
      <c r="K247" s="70"/>
      <c r="L247" s="225"/>
      <c r="M247" s="226"/>
      <c r="N247" s="220"/>
      <c r="O247" s="478" t="s">
        <v>15</v>
      </c>
      <c r="P247" s="479"/>
      <c r="Q247" s="482">
        <v>8</v>
      </c>
      <c r="R247" s="485" t="s">
        <v>302</v>
      </c>
      <c r="S247" s="486"/>
      <c r="T247" s="468" t="s">
        <v>68</v>
      </c>
      <c r="U247" s="463"/>
      <c r="V247" s="464"/>
    </row>
    <row r="248" spans="1:22" s="26" customFormat="1" ht="19.899999999999999" customHeight="1" thickBot="1">
      <c r="A248" s="71" t="s">
        <v>456</v>
      </c>
      <c r="B248" s="460"/>
      <c r="C248" s="266">
        <v>2</v>
      </c>
      <c r="D248" s="267"/>
      <c r="E248" s="268"/>
      <c r="F248" s="269"/>
      <c r="G248" s="269"/>
      <c r="H248" s="476"/>
      <c r="I248" s="477"/>
      <c r="J248" s="270"/>
      <c r="K248" s="70"/>
      <c r="L248" s="225"/>
      <c r="M248" s="226"/>
      <c r="N248" s="220"/>
      <c r="O248" s="478"/>
      <c r="P248" s="479"/>
      <c r="Q248" s="483"/>
      <c r="R248" s="487"/>
      <c r="S248" s="488"/>
      <c r="T248" s="471"/>
      <c r="U248" s="491"/>
      <c r="V248" s="472"/>
    </row>
    <row r="249" spans="1:22" s="26" customFormat="1" ht="47.25" customHeight="1">
      <c r="A249" s="71" t="s">
        <v>457</v>
      </c>
      <c r="B249" s="460"/>
      <c r="C249" s="266">
        <v>3</v>
      </c>
      <c r="D249" s="267" t="s">
        <v>303</v>
      </c>
      <c r="E249" s="268" t="s">
        <v>303</v>
      </c>
      <c r="F249" s="269" t="s">
        <v>303</v>
      </c>
      <c r="G249" s="269" t="s">
        <v>303</v>
      </c>
      <c r="H249" s="476" t="s">
        <v>303</v>
      </c>
      <c r="I249" s="477"/>
      <c r="J249" s="270" t="s">
        <v>303</v>
      </c>
      <c r="K249" s="70" t="s">
        <v>303</v>
      </c>
      <c r="L249" s="225"/>
      <c r="M249" s="226" t="s">
        <v>303</v>
      </c>
      <c r="N249" s="220"/>
      <c r="O249" s="480"/>
      <c r="P249" s="481"/>
      <c r="Q249" s="484"/>
      <c r="R249" s="489"/>
      <c r="S249" s="490"/>
      <c r="T249" s="638" t="s">
        <v>633</v>
      </c>
      <c r="U249" s="638"/>
      <c r="V249" s="639"/>
    </row>
    <row r="250" spans="1:22" s="26" customFormat="1" ht="13.5">
      <c r="A250" s="71" t="s">
        <v>458</v>
      </c>
      <c r="B250" s="460"/>
      <c r="C250" s="266">
        <v>4</v>
      </c>
      <c r="D250" s="267" t="s">
        <v>303</v>
      </c>
      <c r="E250" s="268" t="s">
        <v>303</v>
      </c>
      <c r="F250" s="269" t="s">
        <v>303</v>
      </c>
      <c r="G250" s="269" t="s">
        <v>303</v>
      </c>
      <c r="H250" s="476" t="s">
        <v>303</v>
      </c>
      <c r="I250" s="477"/>
      <c r="J250" s="270" t="s">
        <v>303</v>
      </c>
      <c r="K250" s="70" t="s">
        <v>303</v>
      </c>
      <c r="L250" s="225"/>
      <c r="M250" s="226" t="s">
        <v>303</v>
      </c>
      <c r="N250" s="220"/>
      <c r="O250" s="492" t="s">
        <v>242</v>
      </c>
      <c r="P250" s="494" t="s">
        <v>241</v>
      </c>
      <c r="Q250" s="495"/>
      <c r="R250" s="495"/>
      <c r="S250" s="496"/>
      <c r="T250" s="640"/>
      <c r="U250" s="640"/>
      <c r="V250" s="641"/>
    </row>
    <row r="251" spans="1:22" s="26" customFormat="1" ht="126.75" customHeight="1">
      <c r="A251" s="71" t="s">
        <v>459</v>
      </c>
      <c r="B251" s="460"/>
      <c r="C251" s="266">
        <v>5</v>
      </c>
      <c r="D251" s="267" t="s">
        <v>303</v>
      </c>
      <c r="E251" s="268" t="s">
        <v>303</v>
      </c>
      <c r="F251" s="269" t="s">
        <v>303</v>
      </c>
      <c r="G251" s="269" t="s">
        <v>303</v>
      </c>
      <c r="H251" s="476" t="s">
        <v>303</v>
      </c>
      <c r="I251" s="477"/>
      <c r="J251" s="270" t="s">
        <v>303</v>
      </c>
      <c r="K251" s="70" t="s">
        <v>303</v>
      </c>
      <c r="L251" s="225"/>
      <c r="M251" s="226" t="s">
        <v>303</v>
      </c>
      <c r="N251" s="220"/>
      <c r="O251" s="493"/>
      <c r="P251" s="316" t="s">
        <v>90</v>
      </c>
      <c r="Q251" s="316" t="s">
        <v>237</v>
      </c>
      <c r="R251" s="497" t="s">
        <v>239</v>
      </c>
      <c r="S251" s="497"/>
      <c r="T251" s="640"/>
      <c r="U251" s="640"/>
      <c r="V251" s="641"/>
    </row>
    <row r="252" spans="1:22" s="26" customFormat="1" ht="13.5" thickBot="1">
      <c r="A252" s="71" t="s">
        <v>460</v>
      </c>
      <c r="B252" s="460"/>
      <c r="C252" s="275">
        <v>6</v>
      </c>
      <c r="D252" s="276" t="s">
        <v>303</v>
      </c>
      <c r="E252" s="277" t="s">
        <v>303</v>
      </c>
      <c r="F252" s="269" t="s">
        <v>303</v>
      </c>
      <c r="G252" s="269" t="s">
        <v>303</v>
      </c>
      <c r="H252" s="476" t="s">
        <v>303</v>
      </c>
      <c r="I252" s="477"/>
      <c r="J252" s="270" t="s">
        <v>303</v>
      </c>
      <c r="K252" s="70" t="s">
        <v>303</v>
      </c>
      <c r="L252" s="225"/>
      <c r="M252" s="226" t="s">
        <v>303</v>
      </c>
      <c r="N252" s="224"/>
      <c r="O252" s="202"/>
      <c r="P252" s="192"/>
      <c r="Q252" s="278"/>
      <c r="R252" s="498"/>
      <c r="S252" s="498"/>
      <c r="T252" s="642"/>
      <c r="U252" s="642"/>
      <c r="V252" s="643"/>
    </row>
    <row r="253" spans="1:22" s="26" customFormat="1" ht="25.15" customHeight="1" thickBot="1">
      <c r="A253" s="71" t="s">
        <v>461</v>
      </c>
      <c r="B253" s="461"/>
      <c r="C253" s="499" t="s">
        <v>88</v>
      </c>
      <c r="D253" s="500"/>
      <c r="E253" s="287"/>
      <c r="F253" s="501" t="s">
        <v>303</v>
      </c>
      <c r="G253" s="502"/>
      <c r="H253" s="503" t="s">
        <v>6</v>
      </c>
      <c r="I253" s="504"/>
      <c r="J253" s="223" t="s">
        <v>6</v>
      </c>
      <c r="K253" s="202" t="s">
        <v>6</v>
      </c>
      <c r="L253" s="202" t="s">
        <v>6</v>
      </c>
      <c r="M253" s="344"/>
      <c r="N253" s="340"/>
      <c r="O253" s="505" t="s">
        <v>303</v>
      </c>
      <c r="P253" s="505"/>
      <c r="Q253" s="505"/>
      <c r="R253" s="505"/>
      <c r="S253" s="505"/>
      <c r="T253" s="341"/>
      <c r="U253" s="342"/>
      <c r="V253" s="343"/>
    </row>
    <row r="254" spans="1:22" ht="19.899999999999999" customHeight="1"/>
    <row r="255" spans="1:22" ht="19.899999999999999" customHeight="1"/>
    <row r="256" spans="1:22" s="30" customFormat="1" ht="19.899999999999999" customHeight="1" thickBot="1">
      <c r="A256" s="27">
        <v>9</v>
      </c>
      <c r="B256" s="517" t="s">
        <v>49</v>
      </c>
      <c r="C256" s="517"/>
      <c r="D256" s="517"/>
      <c r="E256" s="28">
        <v>9</v>
      </c>
      <c r="F256" s="358" t="s">
        <v>601</v>
      </c>
      <c r="G256" s="234"/>
      <c r="H256" s="234"/>
      <c r="I256" s="232"/>
      <c r="J256" s="232"/>
      <c r="K256" s="232"/>
      <c r="L256" s="232"/>
      <c r="M256" s="29"/>
      <c r="N256" s="29"/>
      <c r="O256" s="234"/>
      <c r="P256" s="234"/>
      <c r="Q256" s="234"/>
      <c r="R256" s="234"/>
      <c r="S256" s="234"/>
      <c r="T256" s="234"/>
      <c r="U256" s="234"/>
      <c r="V256" s="234"/>
    </row>
    <row r="257" spans="1:22" s="23" customFormat="1" ht="25.15" customHeight="1">
      <c r="A257" s="21"/>
      <c r="B257" s="518" t="s">
        <v>54</v>
      </c>
      <c r="C257" s="313" t="s">
        <v>55</v>
      </c>
      <c r="D257" s="314" t="s">
        <v>16</v>
      </c>
      <c r="E257" s="314"/>
      <c r="F257" s="314" t="s">
        <v>56</v>
      </c>
      <c r="G257" s="315"/>
      <c r="H257" s="313" t="s">
        <v>288</v>
      </c>
      <c r="I257" s="520" t="s">
        <v>256</v>
      </c>
      <c r="J257" s="522" t="s">
        <v>17</v>
      </c>
      <c r="K257" s="522" t="s">
        <v>236</v>
      </c>
      <c r="L257" s="522" t="s">
        <v>58</v>
      </c>
      <c r="M257" s="522" t="s">
        <v>183</v>
      </c>
      <c r="N257" s="528" t="s">
        <v>240</v>
      </c>
      <c r="O257" s="529"/>
      <c r="P257" s="530" t="s">
        <v>21</v>
      </c>
      <c r="Q257" s="531"/>
      <c r="R257" s="468" t="s">
        <v>195</v>
      </c>
      <c r="S257" s="464"/>
      <c r="T257" s="523" t="s">
        <v>170</v>
      </c>
      <c r="U257" s="524"/>
      <c r="V257" s="525"/>
    </row>
    <row r="258" spans="1:22" s="23" customFormat="1" ht="90" customHeight="1">
      <c r="A258" s="21"/>
      <c r="B258" s="519"/>
      <c r="C258" s="316" t="s">
        <v>59</v>
      </c>
      <c r="D258" s="317" t="s">
        <v>3</v>
      </c>
      <c r="E258" s="317" t="s">
        <v>18</v>
      </c>
      <c r="F258" s="317" t="s">
        <v>60</v>
      </c>
      <c r="G258" s="352" t="s">
        <v>61</v>
      </c>
      <c r="H258" s="351" t="s">
        <v>57</v>
      </c>
      <c r="I258" s="521"/>
      <c r="J258" s="497"/>
      <c r="K258" s="497"/>
      <c r="L258" s="497"/>
      <c r="M258" s="497"/>
      <c r="N258" s="316" t="s">
        <v>181</v>
      </c>
      <c r="O258" s="317" t="s">
        <v>73</v>
      </c>
      <c r="P258" s="526"/>
      <c r="Q258" s="527"/>
      <c r="R258" s="469"/>
      <c r="S258" s="470"/>
      <c r="T258" s="318" t="s">
        <v>171</v>
      </c>
      <c r="U258" s="319" t="s">
        <v>180</v>
      </c>
      <c r="V258" s="320" t="s">
        <v>208</v>
      </c>
    </row>
    <row r="259" spans="1:22" s="23" customFormat="1" ht="25.15" customHeight="1">
      <c r="A259" s="21"/>
      <c r="B259" s="235"/>
      <c r="C259" s="236">
        <v>3</v>
      </c>
      <c r="D259" s="236">
        <v>4</v>
      </c>
      <c r="E259" s="236">
        <v>5</v>
      </c>
      <c r="F259" s="236">
        <v>6</v>
      </c>
      <c r="G259" s="236">
        <v>7</v>
      </c>
      <c r="H259" s="236">
        <v>8</v>
      </c>
      <c r="I259" s="236">
        <v>9</v>
      </c>
      <c r="J259" s="288"/>
      <c r="K259" s="288"/>
      <c r="L259" s="253"/>
      <c r="M259" s="236"/>
      <c r="N259" s="236">
        <v>14</v>
      </c>
      <c r="O259" s="236">
        <v>15</v>
      </c>
      <c r="P259" s="237">
        <v>16</v>
      </c>
      <c r="Q259" s="284">
        <v>17</v>
      </c>
      <c r="R259" s="237">
        <v>18</v>
      </c>
      <c r="S259" s="284">
        <v>19</v>
      </c>
      <c r="T259" s="238">
        <v>20</v>
      </c>
      <c r="U259" s="239">
        <v>21</v>
      </c>
      <c r="V259" s="240">
        <v>22</v>
      </c>
    </row>
    <row r="260" spans="1:22" s="32" customFormat="1" ht="49.9" customHeight="1">
      <c r="A260" s="31" t="s">
        <v>462</v>
      </c>
      <c r="B260" s="241">
        <v>1</v>
      </c>
      <c r="C260" s="242"/>
      <c r="D260" s="242"/>
      <c r="E260" s="242"/>
      <c r="F260" s="242"/>
      <c r="G260" s="243"/>
      <c r="H260" s="244"/>
      <c r="I260" s="245"/>
      <c r="J260" s="246"/>
      <c r="K260" s="247"/>
      <c r="L260" s="247"/>
      <c r="M260" s="248"/>
      <c r="N260" s="249"/>
      <c r="O260" s="250"/>
      <c r="P260" s="506"/>
      <c r="Q260" s="507"/>
      <c r="R260" s="508"/>
      <c r="S260" s="509"/>
      <c r="T260" s="251" t="s">
        <v>24</v>
      </c>
      <c r="U260" s="221"/>
      <c r="V260" s="252" t="s">
        <v>24</v>
      </c>
    </row>
    <row r="261" spans="1:22" s="32" customFormat="1" ht="49.9" customHeight="1">
      <c r="A261" s="31" t="s">
        <v>463</v>
      </c>
      <c r="B261" s="241">
        <v>2</v>
      </c>
      <c r="C261" s="242"/>
      <c r="D261" s="242"/>
      <c r="E261" s="242"/>
      <c r="F261" s="242"/>
      <c r="G261" s="243"/>
      <c r="H261" s="244"/>
      <c r="I261" s="245"/>
      <c r="J261" s="246"/>
      <c r="K261" s="247"/>
      <c r="L261" s="247"/>
      <c r="M261" s="248"/>
      <c r="N261" s="249"/>
      <c r="O261" s="250"/>
      <c r="P261" s="506"/>
      <c r="Q261" s="507"/>
      <c r="R261" s="508"/>
      <c r="S261" s="509"/>
      <c r="T261" s="251" t="s">
        <v>24</v>
      </c>
      <c r="U261" s="221"/>
      <c r="V261" s="252" t="s">
        <v>24</v>
      </c>
    </row>
    <row r="262" spans="1:22" s="32" customFormat="1" ht="49.9" customHeight="1">
      <c r="A262" s="31" t="s">
        <v>464</v>
      </c>
      <c r="B262" s="241">
        <v>3</v>
      </c>
      <c r="C262" s="242"/>
      <c r="D262" s="242"/>
      <c r="E262" s="242"/>
      <c r="F262" s="242"/>
      <c r="G262" s="243"/>
      <c r="H262" s="244"/>
      <c r="I262" s="245"/>
      <c r="J262" s="246"/>
      <c r="K262" s="247"/>
      <c r="L262" s="247"/>
      <c r="M262" s="248"/>
      <c r="N262" s="249"/>
      <c r="O262" s="250"/>
      <c r="P262" s="506"/>
      <c r="Q262" s="507"/>
      <c r="R262" s="508"/>
      <c r="S262" s="509"/>
      <c r="T262" s="251" t="s">
        <v>24</v>
      </c>
      <c r="U262" s="221"/>
      <c r="V262" s="252" t="s">
        <v>24</v>
      </c>
    </row>
    <row r="263" spans="1:22" s="32" customFormat="1" ht="49.9" customHeight="1">
      <c r="A263" s="31" t="s">
        <v>465</v>
      </c>
      <c r="B263" s="241">
        <v>4</v>
      </c>
      <c r="C263" s="242"/>
      <c r="D263" s="242"/>
      <c r="E263" s="242"/>
      <c r="F263" s="242"/>
      <c r="G263" s="243"/>
      <c r="H263" s="244"/>
      <c r="I263" s="245"/>
      <c r="J263" s="246"/>
      <c r="K263" s="247"/>
      <c r="L263" s="247"/>
      <c r="M263" s="248"/>
      <c r="N263" s="249"/>
      <c r="O263" s="250"/>
      <c r="P263" s="506"/>
      <c r="Q263" s="507"/>
      <c r="R263" s="508"/>
      <c r="S263" s="509"/>
      <c r="T263" s="251" t="s">
        <v>24</v>
      </c>
      <c r="U263" s="221"/>
      <c r="V263" s="252" t="s">
        <v>24</v>
      </c>
    </row>
    <row r="264" spans="1:22" s="32" customFormat="1" ht="19.899999999999999" customHeight="1">
      <c r="A264" s="31" t="s">
        <v>466</v>
      </c>
      <c r="B264" s="241" t="s">
        <v>303</v>
      </c>
      <c r="C264" s="242"/>
      <c r="D264" s="242"/>
      <c r="E264" s="242"/>
      <c r="F264" s="242"/>
      <c r="G264" s="243"/>
      <c r="H264" s="244"/>
      <c r="I264" s="245"/>
      <c r="J264" s="246" t="s">
        <v>303</v>
      </c>
      <c r="K264" s="247"/>
      <c r="L264" s="247"/>
      <c r="M264" s="248"/>
      <c r="N264" s="249" t="s">
        <v>303</v>
      </c>
      <c r="O264" s="250" t="s">
        <v>303</v>
      </c>
      <c r="P264" s="506"/>
      <c r="Q264" s="507"/>
      <c r="R264" s="508"/>
      <c r="S264" s="509"/>
      <c r="T264" s="251"/>
      <c r="U264" s="221"/>
      <c r="V264" s="252"/>
    </row>
    <row r="265" spans="1:22" s="32" customFormat="1" ht="19.899999999999999" customHeight="1">
      <c r="A265" s="31" t="s">
        <v>467</v>
      </c>
      <c r="B265" s="241" t="s">
        <v>303</v>
      </c>
      <c r="C265" s="242"/>
      <c r="D265" s="242"/>
      <c r="E265" s="242"/>
      <c r="F265" s="242"/>
      <c r="G265" s="243"/>
      <c r="H265" s="244"/>
      <c r="I265" s="245"/>
      <c r="J265" s="246" t="s">
        <v>303</v>
      </c>
      <c r="K265" s="247"/>
      <c r="L265" s="247"/>
      <c r="M265" s="248"/>
      <c r="N265" s="249" t="s">
        <v>303</v>
      </c>
      <c r="O265" s="250" t="s">
        <v>303</v>
      </c>
      <c r="P265" s="506"/>
      <c r="Q265" s="507"/>
      <c r="R265" s="508"/>
      <c r="S265" s="509"/>
      <c r="T265" s="251"/>
      <c r="U265" s="221"/>
      <c r="V265" s="252"/>
    </row>
    <row r="266" spans="1:22" s="32" customFormat="1" ht="19.899999999999999" customHeight="1">
      <c r="A266" s="31" t="s">
        <v>468</v>
      </c>
      <c r="B266" s="241" t="s">
        <v>303</v>
      </c>
      <c r="C266" s="242"/>
      <c r="D266" s="242"/>
      <c r="E266" s="242"/>
      <c r="F266" s="242"/>
      <c r="G266" s="243"/>
      <c r="H266" s="244"/>
      <c r="I266" s="245"/>
      <c r="J266" s="246" t="s">
        <v>303</v>
      </c>
      <c r="K266" s="247"/>
      <c r="L266" s="247"/>
      <c r="M266" s="248"/>
      <c r="N266" s="253" t="s">
        <v>303</v>
      </c>
      <c r="O266" s="250" t="s">
        <v>303</v>
      </c>
      <c r="P266" s="510"/>
      <c r="Q266" s="511"/>
      <c r="R266" s="512"/>
      <c r="S266" s="513"/>
      <c r="T266" s="251"/>
      <c r="U266" s="221"/>
      <c r="V266" s="252"/>
    </row>
    <row r="267" spans="1:22" s="32" customFormat="1" ht="19.899999999999999" customHeight="1">
      <c r="A267" s="31" t="s">
        <v>469</v>
      </c>
      <c r="B267" s="241" t="s">
        <v>303</v>
      </c>
      <c r="C267" s="242"/>
      <c r="D267" s="242"/>
      <c r="E267" s="242"/>
      <c r="F267" s="242"/>
      <c r="G267" s="243"/>
      <c r="H267" s="244"/>
      <c r="I267" s="245"/>
      <c r="J267" s="246" t="s">
        <v>303</v>
      </c>
      <c r="K267" s="247"/>
      <c r="L267" s="247"/>
      <c r="M267" s="254"/>
      <c r="N267" s="253" t="s">
        <v>303</v>
      </c>
      <c r="O267" s="250" t="s">
        <v>303</v>
      </c>
      <c r="P267" s="510"/>
      <c r="Q267" s="511"/>
      <c r="R267" s="512"/>
      <c r="S267" s="513"/>
      <c r="T267" s="251"/>
      <c r="U267" s="221"/>
      <c r="V267" s="252"/>
    </row>
    <row r="268" spans="1:22" s="32" customFormat="1" ht="19.899999999999999" customHeight="1">
      <c r="A268" s="31" t="s">
        <v>470</v>
      </c>
      <c r="B268" s="241" t="s">
        <v>303</v>
      </c>
      <c r="C268" s="242"/>
      <c r="D268" s="242"/>
      <c r="E268" s="242"/>
      <c r="F268" s="242"/>
      <c r="G268" s="243"/>
      <c r="H268" s="244"/>
      <c r="I268" s="245"/>
      <c r="J268" s="246" t="s">
        <v>303</v>
      </c>
      <c r="K268" s="247"/>
      <c r="L268" s="247"/>
      <c r="M268" s="254"/>
      <c r="N268" s="253" t="s">
        <v>303</v>
      </c>
      <c r="O268" s="250" t="s">
        <v>303</v>
      </c>
      <c r="P268" s="510"/>
      <c r="Q268" s="511"/>
      <c r="R268" s="512"/>
      <c r="S268" s="513"/>
      <c r="T268" s="251"/>
      <c r="U268" s="221"/>
      <c r="V268" s="252"/>
    </row>
    <row r="269" spans="1:22" s="32" customFormat="1" ht="19.899999999999999" customHeight="1" thickBot="1">
      <c r="A269" s="31" t="s">
        <v>471</v>
      </c>
      <c r="B269" s="255" t="s">
        <v>303</v>
      </c>
      <c r="C269" s="256"/>
      <c r="D269" s="256"/>
      <c r="E269" s="256"/>
      <c r="F269" s="256"/>
      <c r="G269" s="257"/>
      <c r="H269" s="258"/>
      <c r="I269" s="259"/>
      <c r="J269" s="260" t="s">
        <v>303</v>
      </c>
      <c r="K269" s="261"/>
      <c r="L269" s="261"/>
      <c r="M269" s="262"/>
      <c r="N269" s="253" t="s">
        <v>303</v>
      </c>
      <c r="O269" s="250" t="s">
        <v>303</v>
      </c>
      <c r="P269" s="510"/>
      <c r="Q269" s="511"/>
      <c r="R269" s="512"/>
      <c r="S269" s="513"/>
      <c r="T269" s="251"/>
      <c r="U269" s="221"/>
      <c r="V269" s="252"/>
    </row>
    <row r="270" spans="1:22" s="23" customFormat="1" ht="10.15" customHeight="1">
      <c r="A270" s="31"/>
      <c r="B270" s="281"/>
      <c r="C270" s="263"/>
      <c r="D270" s="263"/>
      <c r="E270" s="263"/>
      <c r="F270" s="263"/>
      <c r="G270" s="263"/>
      <c r="H270" s="263"/>
      <c r="I270" s="263"/>
      <c r="J270" s="263"/>
      <c r="K270" s="263"/>
      <c r="L270" s="263"/>
      <c r="M270" s="263"/>
      <c r="N270" s="263"/>
      <c r="O270" s="282"/>
      <c r="P270" s="263"/>
      <c r="Q270" s="263"/>
      <c r="R270" s="282"/>
      <c r="S270" s="263"/>
      <c r="T270" s="263"/>
      <c r="U270" s="283"/>
      <c r="V270" s="285"/>
    </row>
    <row r="271" spans="1:22" s="23" customFormat="1" ht="19.899999999999999" customHeight="1" thickBot="1">
      <c r="A271" s="31" t="s">
        <v>472</v>
      </c>
      <c r="B271" s="321"/>
      <c r="C271" s="322"/>
      <c r="D271" s="322"/>
      <c r="E271" s="322"/>
      <c r="F271" s="322"/>
      <c r="G271" s="322"/>
      <c r="H271" s="322"/>
      <c r="I271" s="322"/>
      <c r="J271" s="322"/>
      <c r="K271" s="322"/>
      <c r="L271" s="322"/>
      <c r="M271" s="322"/>
      <c r="N271" s="323" t="s">
        <v>246</v>
      </c>
      <c r="O271" s="324">
        <v>0</v>
      </c>
      <c r="P271" s="322"/>
      <c r="Q271" s="322"/>
      <c r="R271" s="325"/>
      <c r="S271" s="325"/>
      <c r="T271" s="326"/>
      <c r="U271" s="322"/>
      <c r="V271" s="327"/>
    </row>
    <row r="272" spans="1:22" ht="19.899999999999999" customHeight="1">
      <c r="B272" s="264"/>
      <c r="C272" s="264"/>
      <c r="D272" s="264"/>
      <c r="E272" s="264"/>
      <c r="F272" s="264"/>
      <c r="G272" s="264"/>
      <c r="H272" s="264"/>
      <c r="I272" s="264"/>
      <c r="J272" s="264"/>
      <c r="K272" s="264"/>
      <c r="L272" s="264"/>
      <c r="M272" s="264"/>
      <c r="N272" s="264"/>
      <c r="O272" s="264"/>
      <c r="P272" s="264"/>
      <c r="Q272" s="264"/>
      <c r="R272" s="264"/>
      <c r="S272" s="264"/>
      <c r="T272" s="264"/>
      <c r="U272" s="264"/>
      <c r="V272" s="264"/>
    </row>
    <row r="273" spans="1:22" s="23" customFormat="1" ht="19.899999999999999" customHeight="1" thickBot="1">
      <c r="A273" s="21"/>
      <c r="B273" s="516" t="s">
        <v>65</v>
      </c>
      <c r="C273" s="516"/>
      <c r="D273" s="516"/>
      <c r="E273" s="516"/>
      <c r="F273" s="516"/>
      <c r="G273" s="516"/>
      <c r="H273" s="516"/>
      <c r="I273" s="516"/>
      <c r="J273" s="516"/>
      <c r="K273" s="516"/>
      <c r="L273" s="516"/>
      <c r="M273" s="516"/>
      <c r="N273" s="516"/>
      <c r="O273" s="516"/>
      <c r="P273" s="516"/>
      <c r="Q273" s="516"/>
      <c r="R273" s="516"/>
      <c r="S273" s="516"/>
      <c r="T273" s="516"/>
      <c r="U273" s="516"/>
      <c r="V273" s="516"/>
    </row>
    <row r="274" spans="1:22" s="26" customFormat="1" ht="19.899999999999999" customHeight="1">
      <c r="A274" s="71" t="s">
        <v>473</v>
      </c>
      <c r="B274" s="459" t="s">
        <v>62</v>
      </c>
      <c r="C274" s="462" t="s">
        <v>83</v>
      </c>
      <c r="D274" s="463"/>
      <c r="E274" s="463"/>
      <c r="F274" s="463"/>
      <c r="G274" s="463"/>
      <c r="H274" s="463"/>
      <c r="I274" s="463"/>
      <c r="J274" s="463"/>
      <c r="K274" s="463"/>
      <c r="L274" s="463"/>
      <c r="M274" s="464"/>
      <c r="N274" s="334"/>
      <c r="O274" s="335"/>
      <c r="P274" s="462" t="s">
        <v>89</v>
      </c>
      <c r="Q274" s="463"/>
      <c r="R274" s="463"/>
      <c r="S274" s="464"/>
      <c r="T274" s="468" t="s">
        <v>269</v>
      </c>
      <c r="U274" s="464"/>
      <c r="V274" s="473" t="s">
        <v>6</v>
      </c>
    </row>
    <row r="275" spans="1:22" s="26" customFormat="1" ht="25.15" customHeight="1">
      <c r="A275" s="71" t="s">
        <v>474</v>
      </c>
      <c r="B275" s="460"/>
      <c r="C275" s="494" t="s">
        <v>84</v>
      </c>
      <c r="D275" s="495"/>
      <c r="E275" s="496"/>
      <c r="F275" s="330">
        <v>2</v>
      </c>
      <c r="G275" s="514" t="s">
        <v>231</v>
      </c>
      <c r="H275" s="497" t="s">
        <v>230</v>
      </c>
      <c r="I275" s="497"/>
      <c r="J275" s="494" t="s">
        <v>229</v>
      </c>
      <c r="K275" s="515"/>
      <c r="L275" s="331"/>
      <c r="M275" s="331"/>
      <c r="N275" s="336"/>
      <c r="O275" s="337"/>
      <c r="P275" s="465"/>
      <c r="Q275" s="466"/>
      <c r="R275" s="466"/>
      <c r="S275" s="467"/>
      <c r="T275" s="469"/>
      <c r="U275" s="470"/>
      <c r="V275" s="474"/>
    </row>
    <row r="276" spans="1:22" s="26" customFormat="1" ht="30" customHeight="1" thickBot="1">
      <c r="A276" s="71" t="s">
        <v>475</v>
      </c>
      <c r="B276" s="460"/>
      <c r="C276" s="495" t="s">
        <v>82</v>
      </c>
      <c r="D276" s="496"/>
      <c r="E276" s="332" t="s">
        <v>86</v>
      </c>
      <c r="F276" s="328" t="s">
        <v>238</v>
      </c>
      <c r="G276" s="514"/>
      <c r="H276" s="497"/>
      <c r="I276" s="497"/>
      <c r="J276" s="316" t="s">
        <v>228</v>
      </c>
      <c r="K276" s="329" t="s">
        <v>235</v>
      </c>
      <c r="L276" s="333" t="s">
        <v>275</v>
      </c>
      <c r="M276" s="333"/>
      <c r="N276" s="338" t="s">
        <v>255</v>
      </c>
      <c r="O276" s="339"/>
      <c r="P276" s="345" t="s">
        <v>283</v>
      </c>
      <c r="Q276" s="265">
        <v>4</v>
      </c>
      <c r="R276" s="346" t="s">
        <v>284</v>
      </c>
      <c r="S276" s="265">
        <v>4</v>
      </c>
      <c r="T276" s="471"/>
      <c r="U276" s="472"/>
      <c r="V276" s="475"/>
    </row>
    <row r="277" spans="1:22" s="26" customFormat="1" ht="19.899999999999999" customHeight="1">
      <c r="A277" s="71" t="s">
        <v>476</v>
      </c>
      <c r="B277" s="460"/>
      <c r="C277" s="266">
        <v>1</v>
      </c>
      <c r="D277" s="267"/>
      <c r="E277" s="268"/>
      <c r="F277" s="269"/>
      <c r="G277" s="269"/>
      <c r="H277" s="476"/>
      <c r="I277" s="477"/>
      <c r="J277" s="270"/>
      <c r="K277" s="70"/>
      <c r="L277" s="225"/>
      <c r="M277" s="226"/>
      <c r="N277" s="220"/>
      <c r="O277" s="478" t="s">
        <v>15</v>
      </c>
      <c r="P277" s="479"/>
      <c r="Q277" s="482">
        <v>9</v>
      </c>
      <c r="R277" s="485" t="s">
        <v>302</v>
      </c>
      <c r="S277" s="486"/>
      <c r="T277" s="468" t="s">
        <v>68</v>
      </c>
      <c r="U277" s="463"/>
      <c r="V277" s="464"/>
    </row>
    <row r="278" spans="1:22" s="26" customFormat="1" ht="19.899999999999999" customHeight="1" thickBot="1">
      <c r="A278" s="71" t="s">
        <v>477</v>
      </c>
      <c r="B278" s="460"/>
      <c r="C278" s="266">
        <v>2</v>
      </c>
      <c r="D278" s="267"/>
      <c r="E278" s="268"/>
      <c r="F278" s="269"/>
      <c r="G278" s="269"/>
      <c r="H278" s="476"/>
      <c r="I278" s="477"/>
      <c r="J278" s="270"/>
      <c r="K278" s="70"/>
      <c r="L278" s="225"/>
      <c r="M278" s="226"/>
      <c r="N278" s="220"/>
      <c r="O278" s="478"/>
      <c r="P278" s="479"/>
      <c r="Q278" s="483"/>
      <c r="R278" s="487"/>
      <c r="S278" s="488"/>
      <c r="T278" s="471"/>
      <c r="U278" s="491"/>
      <c r="V278" s="472"/>
    </row>
    <row r="279" spans="1:22" s="26" customFormat="1" ht="19.899999999999999" customHeight="1">
      <c r="A279" s="71" t="s">
        <v>478</v>
      </c>
      <c r="B279" s="460"/>
      <c r="C279" s="266">
        <v>3</v>
      </c>
      <c r="D279" s="267"/>
      <c r="E279" s="268"/>
      <c r="F279" s="269"/>
      <c r="G279" s="269"/>
      <c r="H279" s="476"/>
      <c r="I279" s="477"/>
      <c r="J279" s="270"/>
      <c r="K279" s="70"/>
      <c r="L279" s="225"/>
      <c r="M279" s="226"/>
      <c r="N279" s="220"/>
      <c r="O279" s="480"/>
      <c r="P279" s="481"/>
      <c r="Q279" s="484"/>
      <c r="R279" s="489"/>
      <c r="S279" s="490"/>
      <c r="T279" s="599" t="s">
        <v>630</v>
      </c>
      <c r="U279" s="599"/>
      <c r="V279" s="600"/>
    </row>
    <row r="280" spans="1:22" s="26" customFormat="1" ht="19.899999999999999" customHeight="1">
      <c r="A280" s="71" t="s">
        <v>479</v>
      </c>
      <c r="B280" s="460"/>
      <c r="C280" s="266">
        <v>4</v>
      </c>
      <c r="D280" s="267" t="s">
        <v>303</v>
      </c>
      <c r="E280" s="268" t="s">
        <v>303</v>
      </c>
      <c r="F280" s="269" t="s">
        <v>303</v>
      </c>
      <c r="G280" s="269" t="s">
        <v>303</v>
      </c>
      <c r="H280" s="476" t="s">
        <v>303</v>
      </c>
      <c r="I280" s="477"/>
      <c r="J280" s="270" t="s">
        <v>303</v>
      </c>
      <c r="K280" s="70" t="s">
        <v>303</v>
      </c>
      <c r="L280" s="225"/>
      <c r="M280" s="226" t="s">
        <v>303</v>
      </c>
      <c r="N280" s="220"/>
      <c r="O280" s="492" t="s">
        <v>242</v>
      </c>
      <c r="P280" s="494" t="s">
        <v>241</v>
      </c>
      <c r="Q280" s="495"/>
      <c r="R280" s="495"/>
      <c r="S280" s="496"/>
      <c r="T280" s="601"/>
      <c r="U280" s="601"/>
      <c r="V280" s="602"/>
    </row>
    <row r="281" spans="1:22" s="26" customFormat="1" ht="19.899999999999999" customHeight="1">
      <c r="A281" s="71" t="s">
        <v>480</v>
      </c>
      <c r="B281" s="460"/>
      <c r="C281" s="266">
        <v>5</v>
      </c>
      <c r="D281" s="267" t="s">
        <v>303</v>
      </c>
      <c r="E281" s="268" t="s">
        <v>303</v>
      </c>
      <c r="F281" s="269" t="s">
        <v>303</v>
      </c>
      <c r="G281" s="269" t="s">
        <v>303</v>
      </c>
      <c r="H281" s="476" t="s">
        <v>303</v>
      </c>
      <c r="I281" s="477"/>
      <c r="J281" s="270" t="s">
        <v>303</v>
      </c>
      <c r="K281" s="70" t="s">
        <v>303</v>
      </c>
      <c r="L281" s="225"/>
      <c r="M281" s="226" t="s">
        <v>303</v>
      </c>
      <c r="N281" s="220"/>
      <c r="O281" s="493"/>
      <c r="P281" s="316" t="s">
        <v>90</v>
      </c>
      <c r="Q281" s="316" t="s">
        <v>237</v>
      </c>
      <c r="R281" s="497" t="s">
        <v>239</v>
      </c>
      <c r="S281" s="497"/>
      <c r="T281" s="601"/>
      <c r="U281" s="601"/>
      <c r="V281" s="602"/>
    </row>
    <row r="282" spans="1:22" s="26" customFormat="1" ht="19.899999999999999" customHeight="1" thickBot="1">
      <c r="A282" s="71" t="s">
        <v>481</v>
      </c>
      <c r="B282" s="460"/>
      <c r="C282" s="275">
        <v>6</v>
      </c>
      <c r="D282" s="276" t="s">
        <v>303</v>
      </c>
      <c r="E282" s="277" t="s">
        <v>303</v>
      </c>
      <c r="F282" s="269" t="s">
        <v>303</v>
      </c>
      <c r="G282" s="269" t="s">
        <v>303</v>
      </c>
      <c r="H282" s="476" t="s">
        <v>303</v>
      </c>
      <c r="I282" s="477"/>
      <c r="J282" s="270" t="s">
        <v>303</v>
      </c>
      <c r="K282" s="70" t="s">
        <v>303</v>
      </c>
      <c r="L282" s="225"/>
      <c r="M282" s="226" t="s">
        <v>303</v>
      </c>
      <c r="N282" s="224"/>
      <c r="O282" s="202"/>
      <c r="P282" s="192"/>
      <c r="Q282" s="278"/>
      <c r="R282" s="498"/>
      <c r="S282" s="498"/>
      <c r="T282" s="273"/>
      <c r="U282" s="273"/>
      <c r="V282" s="274"/>
    </row>
    <row r="283" spans="1:22" s="26" customFormat="1" ht="25.15" customHeight="1" thickBot="1">
      <c r="A283" s="71" t="s">
        <v>482</v>
      </c>
      <c r="B283" s="461"/>
      <c r="C283" s="499" t="s">
        <v>88</v>
      </c>
      <c r="D283" s="500"/>
      <c r="E283" s="287"/>
      <c r="F283" s="501" t="s">
        <v>303</v>
      </c>
      <c r="G283" s="502"/>
      <c r="H283" s="503" t="s">
        <v>6</v>
      </c>
      <c r="I283" s="504"/>
      <c r="J283" s="223" t="s">
        <v>6</v>
      </c>
      <c r="K283" s="202" t="s">
        <v>6</v>
      </c>
      <c r="L283" s="202" t="s">
        <v>6</v>
      </c>
      <c r="M283" s="344"/>
      <c r="N283" s="340"/>
      <c r="O283" s="505" t="s">
        <v>303</v>
      </c>
      <c r="P283" s="505"/>
      <c r="Q283" s="505"/>
      <c r="R283" s="505"/>
      <c r="S283" s="505"/>
      <c r="T283" s="341"/>
      <c r="U283" s="342"/>
      <c r="V283" s="343"/>
    </row>
    <row r="284" spans="1:22" ht="19.899999999999999" customHeight="1"/>
    <row r="285" spans="1:22" ht="19.899999999999999" customHeight="1"/>
    <row r="286" spans="1:22" s="30" customFormat="1" ht="19.899999999999999" customHeight="1" thickBot="1">
      <c r="A286" s="27">
        <v>10</v>
      </c>
      <c r="B286" s="517" t="s">
        <v>49</v>
      </c>
      <c r="C286" s="517"/>
      <c r="D286" s="517"/>
      <c r="E286" s="28">
        <v>10</v>
      </c>
      <c r="F286" s="358" t="s">
        <v>602</v>
      </c>
      <c r="G286" s="234"/>
      <c r="H286" s="234"/>
      <c r="I286" s="232"/>
      <c r="J286" s="232"/>
      <c r="K286" s="232"/>
      <c r="L286" s="232"/>
      <c r="M286" s="29"/>
      <c r="N286" s="29"/>
      <c r="O286" s="234"/>
      <c r="P286" s="234"/>
      <c r="Q286" s="234"/>
      <c r="R286" s="234"/>
      <c r="S286" s="234"/>
      <c r="T286" s="234"/>
      <c r="U286" s="234"/>
      <c r="V286" s="234"/>
    </row>
    <row r="287" spans="1:22" s="23" customFormat="1" ht="25.15" customHeight="1">
      <c r="A287" s="21"/>
      <c r="B287" s="518" t="s">
        <v>54</v>
      </c>
      <c r="C287" s="313" t="s">
        <v>55</v>
      </c>
      <c r="D287" s="314" t="s">
        <v>16</v>
      </c>
      <c r="E287" s="314"/>
      <c r="F287" s="314" t="s">
        <v>56</v>
      </c>
      <c r="G287" s="315"/>
      <c r="H287" s="313" t="s">
        <v>288</v>
      </c>
      <c r="I287" s="520" t="s">
        <v>256</v>
      </c>
      <c r="J287" s="522" t="s">
        <v>17</v>
      </c>
      <c r="K287" s="522" t="s">
        <v>236</v>
      </c>
      <c r="L287" s="522" t="s">
        <v>58</v>
      </c>
      <c r="M287" s="522" t="s">
        <v>183</v>
      </c>
      <c r="N287" s="528" t="s">
        <v>240</v>
      </c>
      <c r="O287" s="529"/>
      <c r="P287" s="530" t="s">
        <v>21</v>
      </c>
      <c r="Q287" s="531"/>
      <c r="R287" s="468" t="s">
        <v>195</v>
      </c>
      <c r="S287" s="464"/>
      <c r="T287" s="523" t="s">
        <v>170</v>
      </c>
      <c r="U287" s="524"/>
      <c r="V287" s="525"/>
    </row>
    <row r="288" spans="1:22" s="23" customFormat="1" ht="90" customHeight="1">
      <c r="A288" s="21"/>
      <c r="B288" s="519"/>
      <c r="C288" s="316" t="s">
        <v>59</v>
      </c>
      <c r="D288" s="317" t="s">
        <v>3</v>
      </c>
      <c r="E288" s="317" t="s">
        <v>18</v>
      </c>
      <c r="F288" s="317" t="s">
        <v>60</v>
      </c>
      <c r="G288" s="352" t="s">
        <v>61</v>
      </c>
      <c r="H288" s="351" t="s">
        <v>57</v>
      </c>
      <c r="I288" s="521"/>
      <c r="J288" s="497"/>
      <c r="K288" s="497"/>
      <c r="L288" s="497"/>
      <c r="M288" s="497"/>
      <c r="N288" s="316" t="s">
        <v>181</v>
      </c>
      <c r="O288" s="317" t="s">
        <v>73</v>
      </c>
      <c r="P288" s="526"/>
      <c r="Q288" s="527"/>
      <c r="R288" s="469"/>
      <c r="S288" s="470"/>
      <c r="T288" s="318" t="s">
        <v>171</v>
      </c>
      <c r="U288" s="319" t="s">
        <v>180</v>
      </c>
      <c r="V288" s="320" t="s">
        <v>208</v>
      </c>
    </row>
    <row r="289" spans="1:22" s="23" customFormat="1" ht="25.15" customHeight="1">
      <c r="A289" s="21"/>
      <c r="B289" s="235"/>
      <c r="C289" s="236">
        <v>3</v>
      </c>
      <c r="D289" s="236">
        <v>4</v>
      </c>
      <c r="E289" s="236">
        <v>5</v>
      </c>
      <c r="F289" s="236">
        <v>6</v>
      </c>
      <c r="G289" s="236">
        <v>7</v>
      </c>
      <c r="H289" s="236">
        <v>8</v>
      </c>
      <c r="I289" s="236">
        <v>9</v>
      </c>
      <c r="J289" s="288"/>
      <c r="K289" s="288"/>
      <c r="L289" s="253"/>
      <c r="M289" s="236"/>
      <c r="N289" s="236">
        <v>14</v>
      </c>
      <c r="O289" s="236">
        <v>15</v>
      </c>
      <c r="P289" s="237">
        <v>16</v>
      </c>
      <c r="Q289" s="284">
        <v>17</v>
      </c>
      <c r="R289" s="237">
        <v>18</v>
      </c>
      <c r="S289" s="284">
        <v>19</v>
      </c>
      <c r="T289" s="238">
        <v>20</v>
      </c>
      <c r="U289" s="239">
        <v>21</v>
      </c>
      <c r="V289" s="240">
        <v>22</v>
      </c>
    </row>
    <row r="290" spans="1:22" s="32" customFormat="1" ht="99" customHeight="1">
      <c r="A290" s="31" t="s">
        <v>483</v>
      </c>
      <c r="B290" s="241">
        <v>1</v>
      </c>
      <c r="C290" s="242" t="s">
        <v>607</v>
      </c>
      <c r="D290" s="242" t="s">
        <v>605</v>
      </c>
      <c r="E290" s="242" t="s">
        <v>603</v>
      </c>
      <c r="F290" s="242" t="s">
        <v>295</v>
      </c>
      <c r="G290" s="243">
        <v>0.75</v>
      </c>
      <c r="H290" s="244" t="s">
        <v>24</v>
      </c>
      <c r="I290" s="245">
        <v>1</v>
      </c>
      <c r="J290" s="246" t="s">
        <v>609</v>
      </c>
      <c r="K290" s="247">
        <v>40543</v>
      </c>
      <c r="L290" s="247">
        <v>41196</v>
      </c>
      <c r="M290" s="248">
        <v>1410.42</v>
      </c>
      <c r="N290" s="249">
        <f>M290*G290</f>
        <v>1057.8150000000001</v>
      </c>
      <c r="O290" s="250">
        <f>N290</f>
        <v>1057.8150000000001</v>
      </c>
      <c r="P290" s="506"/>
      <c r="Q290" s="507"/>
      <c r="R290" s="508"/>
      <c r="S290" s="509"/>
      <c r="T290" s="251" t="s">
        <v>24</v>
      </c>
      <c r="U290" s="221">
        <v>21</v>
      </c>
      <c r="V290" s="252" t="s">
        <v>24</v>
      </c>
    </row>
    <row r="291" spans="1:22" s="32" customFormat="1" ht="125.25" customHeight="1">
      <c r="A291" s="31" t="s">
        <v>484</v>
      </c>
      <c r="B291" s="241">
        <v>2</v>
      </c>
      <c r="C291" s="242" t="s">
        <v>608</v>
      </c>
      <c r="D291" s="242" t="s">
        <v>606</v>
      </c>
      <c r="E291" s="242" t="s">
        <v>604</v>
      </c>
      <c r="F291" s="242" t="s">
        <v>295</v>
      </c>
      <c r="G291" s="243">
        <v>0.5</v>
      </c>
      <c r="H291" s="244" t="s">
        <v>24</v>
      </c>
      <c r="I291" s="245">
        <v>3</v>
      </c>
      <c r="J291" s="246" t="s">
        <v>610</v>
      </c>
      <c r="K291" s="247">
        <v>43145</v>
      </c>
      <c r="L291" s="247">
        <v>43825</v>
      </c>
      <c r="M291" s="248">
        <v>648.27</v>
      </c>
      <c r="N291" s="249">
        <f>M291*G291</f>
        <v>324.13499999999999</v>
      </c>
      <c r="O291" s="250">
        <f>N291</f>
        <v>324.13499999999999</v>
      </c>
      <c r="P291" s="506"/>
      <c r="Q291" s="507"/>
      <c r="R291" s="508"/>
      <c r="S291" s="509"/>
      <c r="T291" s="251" t="s">
        <v>24</v>
      </c>
      <c r="U291" s="221">
        <v>190</v>
      </c>
      <c r="V291" s="252" t="s">
        <v>24</v>
      </c>
    </row>
    <row r="292" spans="1:22" s="32" customFormat="1" ht="49.9" customHeight="1">
      <c r="A292" s="31"/>
      <c r="B292" s="241"/>
      <c r="C292" s="242"/>
      <c r="D292" s="242"/>
      <c r="E292" s="242"/>
      <c r="F292" s="242"/>
      <c r="G292" s="243"/>
      <c r="H292" s="244"/>
      <c r="I292" s="245"/>
      <c r="J292" s="246"/>
      <c r="K292" s="247"/>
      <c r="L292" s="247"/>
      <c r="M292" s="248"/>
      <c r="N292" s="249"/>
      <c r="O292" s="250"/>
      <c r="P292" s="506"/>
      <c r="Q292" s="507"/>
      <c r="R292" s="508"/>
      <c r="S292" s="509"/>
      <c r="T292" s="251"/>
      <c r="U292" s="221"/>
      <c r="V292" s="252"/>
    </row>
    <row r="293" spans="1:22" s="32" customFormat="1" ht="19.899999999999999" customHeight="1">
      <c r="A293" s="31" t="s">
        <v>485</v>
      </c>
      <c r="B293" s="241" t="s">
        <v>303</v>
      </c>
      <c r="C293" s="242"/>
      <c r="D293" s="242"/>
      <c r="E293" s="242"/>
      <c r="F293" s="242"/>
      <c r="G293" s="243"/>
      <c r="H293" s="244"/>
      <c r="I293" s="245"/>
      <c r="J293" s="246" t="s">
        <v>303</v>
      </c>
      <c r="K293" s="247"/>
      <c r="L293" s="247"/>
      <c r="M293" s="248"/>
      <c r="N293" s="249" t="s">
        <v>303</v>
      </c>
      <c r="O293" s="250" t="s">
        <v>303</v>
      </c>
      <c r="P293" s="510"/>
      <c r="Q293" s="511"/>
      <c r="R293" s="512"/>
      <c r="S293" s="513"/>
      <c r="T293" s="251"/>
      <c r="U293" s="221"/>
      <c r="V293" s="252"/>
    </row>
    <row r="294" spans="1:22" s="32" customFormat="1" ht="19.899999999999999" customHeight="1">
      <c r="A294" s="31" t="s">
        <v>486</v>
      </c>
      <c r="B294" s="241" t="s">
        <v>303</v>
      </c>
      <c r="C294" s="242"/>
      <c r="D294" s="242"/>
      <c r="E294" s="242"/>
      <c r="F294" s="242"/>
      <c r="G294" s="243"/>
      <c r="H294" s="244"/>
      <c r="I294" s="245"/>
      <c r="J294" s="246" t="s">
        <v>303</v>
      </c>
      <c r="K294" s="247"/>
      <c r="L294" s="247"/>
      <c r="M294" s="248"/>
      <c r="N294" s="249" t="s">
        <v>303</v>
      </c>
      <c r="O294" s="250" t="s">
        <v>303</v>
      </c>
      <c r="P294" s="510"/>
      <c r="Q294" s="511"/>
      <c r="R294" s="512"/>
      <c r="S294" s="513"/>
      <c r="T294" s="251"/>
      <c r="U294" s="221"/>
      <c r="V294" s="252"/>
    </row>
    <row r="295" spans="1:22" s="32" customFormat="1" ht="19.899999999999999" customHeight="1">
      <c r="A295" s="31" t="s">
        <v>487</v>
      </c>
      <c r="B295" s="241" t="s">
        <v>303</v>
      </c>
      <c r="C295" s="242"/>
      <c r="D295" s="242"/>
      <c r="E295" s="242"/>
      <c r="F295" s="242"/>
      <c r="G295" s="243"/>
      <c r="H295" s="244"/>
      <c r="I295" s="245"/>
      <c r="J295" s="246" t="s">
        <v>303</v>
      </c>
      <c r="K295" s="247"/>
      <c r="L295" s="247"/>
      <c r="M295" s="248"/>
      <c r="N295" s="249" t="s">
        <v>303</v>
      </c>
      <c r="O295" s="250" t="s">
        <v>303</v>
      </c>
      <c r="P295" s="510"/>
      <c r="Q295" s="511"/>
      <c r="R295" s="512"/>
      <c r="S295" s="513"/>
      <c r="T295" s="251"/>
      <c r="U295" s="221"/>
      <c r="V295" s="252"/>
    </row>
    <row r="296" spans="1:22" s="32" customFormat="1" ht="19.899999999999999" customHeight="1">
      <c r="A296" s="31" t="s">
        <v>488</v>
      </c>
      <c r="B296" s="241" t="s">
        <v>303</v>
      </c>
      <c r="C296" s="242"/>
      <c r="D296" s="242"/>
      <c r="E296" s="242"/>
      <c r="F296" s="242"/>
      <c r="G296" s="243"/>
      <c r="H296" s="244"/>
      <c r="I296" s="245"/>
      <c r="J296" s="246" t="s">
        <v>303</v>
      </c>
      <c r="K296" s="247"/>
      <c r="L296" s="247"/>
      <c r="M296" s="248"/>
      <c r="N296" s="253" t="s">
        <v>303</v>
      </c>
      <c r="O296" s="250" t="s">
        <v>303</v>
      </c>
      <c r="P296" s="510"/>
      <c r="Q296" s="511"/>
      <c r="R296" s="512"/>
      <c r="S296" s="513"/>
      <c r="T296" s="251"/>
      <c r="U296" s="221"/>
      <c r="V296" s="252"/>
    </row>
    <row r="297" spans="1:22" s="32" customFormat="1" ht="19.899999999999999" customHeight="1">
      <c r="A297" s="31" t="s">
        <v>489</v>
      </c>
      <c r="B297" s="241" t="s">
        <v>303</v>
      </c>
      <c r="C297" s="242"/>
      <c r="D297" s="242"/>
      <c r="E297" s="242"/>
      <c r="F297" s="242"/>
      <c r="G297" s="243"/>
      <c r="H297" s="244"/>
      <c r="I297" s="245"/>
      <c r="J297" s="246" t="s">
        <v>303</v>
      </c>
      <c r="K297" s="247"/>
      <c r="L297" s="247"/>
      <c r="M297" s="254"/>
      <c r="N297" s="253" t="s">
        <v>303</v>
      </c>
      <c r="O297" s="250" t="s">
        <v>303</v>
      </c>
      <c r="P297" s="510"/>
      <c r="Q297" s="511"/>
      <c r="R297" s="512"/>
      <c r="S297" s="513"/>
      <c r="T297" s="251"/>
      <c r="U297" s="221"/>
      <c r="V297" s="252"/>
    </row>
    <row r="298" spans="1:22" s="32" customFormat="1" ht="19.899999999999999" customHeight="1">
      <c r="A298" s="31" t="s">
        <v>490</v>
      </c>
      <c r="B298" s="241" t="s">
        <v>303</v>
      </c>
      <c r="C298" s="242"/>
      <c r="D298" s="242"/>
      <c r="E298" s="242"/>
      <c r="F298" s="242"/>
      <c r="G298" s="243"/>
      <c r="H298" s="244"/>
      <c r="I298" s="245"/>
      <c r="J298" s="246" t="s">
        <v>303</v>
      </c>
      <c r="K298" s="247"/>
      <c r="L298" s="247"/>
      <c r="M298" s="254"/>
      <c r="N298" s="253" t="s">
        <v>303</v>
      </c>
      <c r="O298" s="250" t="s">
        <v>303</v>
      </c>
      <c r="P298" s="510"/>
      <c r="Q298" s="511"/>
      <c r="R298" s="512"/>
      <c r="S298" s="513"/>
      <c r="T298" s="251"/>
      <c r="U298" s="221"/>
      <c r="V298" s="252"/>
    </row>
    <row r="299" spans="1:22" s="32" customFormat="1" ht="19.899999999999999" customHeight="1" thickBot="1">
      <c r="A299" s="31" t="s">
        <v>491</v>
      </c>
      <c r="B299" s="255" t="s">
        <v>303</v>
      </c>
      <c r="C299" s="256"/>
      <c r="D299" s="256"/>
      <c r="E299" s="256"/>
      <c r="F299" s="256"/>
      <c r="G299" s="257"/>
      <c r="H299" s="258"/>
      <c r="I299" s="259"/>
      <c r="J299" s="260" t="s">
        <v>303</v>
      </c>
      <c r="K299" s="261"/>
      <c r="L299" s="261"/>
      <c r="M299" s="262"/>
      <c r="N299" s="253" t="s">
        <v>303</v>
      </c>
      <c r="O299" s="250" t="s">
        <v>303</v>
      </c>
      <c r="P299" s="510"/>
      <c r="Q299" s="511"/>
      <c r="R299" s="512"/>
      <c r="S299" s="513"/>
      <c r="T299" s="251"/>
      <c r="U299" s="221"/>
      <c r="V299" s="252"/>
    </row>
    <row r="300" spans="1:22" s="23" customFormat="1" ht="10.15" customHeight="1">
      <c r="A300" s="31"/>
      <c r="B300" s="281"/>
      <c r="C300" s="263"/>
      <c r="D300" s="263"/>
      <c r="E300" s="263"/>
      <c r="F300" s="263"/>
      <c r="G300" s="263"/>
      <c r="H300" s="263"/>
      <c r="I300" s="263"/>
      <c r="J300" s="263"/>
      <c r="K300" s="263"/>
      <c r="L300" s="263"/>
      <c r="M300" s="263"/>
      <c r="N300" s="263"/>
      <c r="O300" s="282"/>
      <c r="P300" s="263"/>
      <c r="Q300" s="263"/>
      <c r="R300" s="282"/>
      <c r="S300" s="263"/>
      <c r="T300" s="263"/>
      <c r="U300" s="283"/>
      <c r="V300" s="285"/>
    </row>
    <row r="301" spans="1:22" s="23" customFormat="1" ht="19.899999999999999" customHeight="1" thickBot="1">
      <c r="A301" s="31" t="s">
        <v>492</v>
      </c>
      <c r="B301" s="321"/>
      <c r="C301" s="322"/>
      <c r="D301" s="322"/>
      <c r="E301" s="322"/>
      <c r="F301" s="322"/>
      <c r="G301" s="322"/>
      <c r="H301" s="322"/>
      <c r="I301" s="322"/>
      <c r="J301" s="322"/>
      <c r="K301" s="322"/>
      <c r="L301" s="322"/>
      <c r="M301" s="322"/>
      <c r="N301" s="323" t="s">
        <v>246</v>
      </c>
      <c r="O301" s="324">
        <f>AVERAGE(O290:O291)</f>
        <v>690.97500000000002</v>
      </c>
      <c r="P301" s="322"/>
      <c r="Q301" s="322"/>
      <c r="R301" s="325"/>
      <c r="S301" s="325"/>
      <c r="T301" s="326"/>
      <c r="U301" s="322"/>
      <c r="V301" s="327"/>
    </row>
    <row r="302" spans="1:22" ht="19.899999999999999" customHeight="1">
      <c r="B302" s="264"/>
      <c r="C302" s="264"/>
      <c r="D302" s="264"/>
      <c r="E302" s="264"/>
      <c r="F302" s="264"/>
      <c r="G302" s="264"/>
      <c r="H302" s="264"/>
      <c r="I302" s="264"/>
      <c r="J302" s="264"/>
      <c r="K302" s="264"/>
      <c r="L302" s="264"/>
      <c r="M302" s="264"/>
      <c r="N302" s="264"/>
      <c r="O302" s="264"/>
      <c r="P302" s="264"/>
      <c r="Q302" s="264"/>
      <c r="R302" s="264"/>
      <c r="S302" s="264"/>
      <c r="T302" s="264"/>
      <c r="U302" s="264"/>
      <c r="V302" s="264"/>
    </row>
    <row r="303" spans="1:22" s="23" customFormat="1" ht="19.899999999999999" customHeight="1" thickBot="1">
      <c r="A303" s="21"/>
      <c r="B303" s="516" t="s">
        <v>65</v>
      </c>
      <c r="C303" s="516"/>
      <c r="D303" s="516"/>
      <c r="E303" s="516"/>
      <c r="F303" s="516"/>
      <c r="G303" s="516"/>
      <c r="H303" s="516"/>
      <c r="I303" s="516"/>
      <c r="J303" s="516"/>
      <c r="K303" s="516"/>
      <c r="L303" s="516"/>
      <c r="M303" s="516"/>
      <c r="N303" s="516"/>
      <c r="O303" s="516"/>
      <c r="P303" s="516"/>
      <c r="Q303" s="516"/>
      <c r="R303" s="516"/>
      <c r="S303" s="516"/>
      <c r="T303" s="516"/>
      <c r="U303" s="516"/>
      <c r="V303" s="516"/>
    </row>
    <row r="304" spans="1:22" s="26" customFormat="1" ht="19.899999999999999" customHeight="1">
      <c r="A304" s="71" t="s">
        <v>493</v>
      </c>
      <c r="B304" s="459" t="s">
        <v>62</v>
      </c>
      <c r="C304" s="462" t="s">
        <v>83</v>
      </c>
      <c r="D304" s="463"/>
      <c r="E304" s="463"/>
      <c r="F304" s="463"/>
      <c r="G304" s="463"/>
      <c r="H304" s="463"/>
      <c r="I304" s="463"/>
      <c r="J304" s="463"/>
      <c r="K304" s="463"/>
      <c r="L304" s="463"/>
      <c r="M304" s="464"/>
      <c r="N304" s="334"/>
      <c r="O304" s="335"/>
      <c r="P304" s="462" t="s">
        <v>89</v>
      </c>
      <c r="Q304" s="463"/>
      <c r="R304" s="463"/>
      <c r="S304" s="464"/>
      <c r="T304" s="468" t="s">
        <v>269</v>
      </c>
      <c r="U304" s="464"/>
      <c r="V304" s="473" t="s">
        <v>6</v>
      </c>
    </row>
    <row r="305" spans="1:22" s="26" customFormat="1" ht="25.15" customHeight="1">
      <c r="A305" s="71" t="s">
        <v>494</v>
      </c>
      <c r="B305" s="460"/>
      <c r="C305" s="494" t="s">
        <v>84</v>
      </c>
      <c r="D305" s="495"/>
      <c r="E305" s="496"/>
      <c r="F305" s="330">
        <v>3</v>
      </c>
      <c r="G305" s="514" t="s">
        <v>231</v>
      </c>
      <c r="H305" s="497" t="s">
        <v>230</v>
      </c>
      <c r="I305" s="497"/>
      <c r="J305" s="494" t="s">
        <v>229</v>
      </c>
      <c r="K305" s="515"/>
      <c r="L305" s="331"/>
      <c r="M305" s="331"/>
      <c r="N305" s="336"/>
      <c r="O305" s="337"/>
      <c r="P305" s="465"/>
      <c r="Q305" s="466"/>
      <c r="R305" s="466"/>
      <c r="S305" s="467"/>
      <c r="T305" s="469"/>
      <c r="U305" s="470"/>
      <c r="V305" s="474"/>
    </row>
    <row r="306" spans="1:22" s="26" customFormat="1" ht="30" customHeight="1" thickBot="1">
      <c r="A306" s="71" t="s">
        <v>495</v>
      </c>
      <c r="B306" s="460"/>
      <c r="C306" s="495" t="s">
        <v>82</v>
      </c>
      <c r="D306" s="496"/>
      <c r="E306" s="332" t="s">
        <v>86</v>
      </c>
      <c r="F306" s="328" t="s">
        <v>238</v>
      </c>
      <c r="G306" s="514"/>
      <c r="H306" s="497"/>
      <c r="I306" s="497"/>
      <c r="J306" s="316" t="s">
        <v>228</v>
      </c>
      <c r="K306" s="329" t="s">
        <v>235</v>
      </c>
      <c r="L306" s="333" t="s">
        <v>275</v>
      </c>
      <c r="M306" s="333"/>
      <c r="N306" s="338" t="s">
        <v>255</v>
      </c>
      <c r="O306" s="339"/>
      <c r="P306" s="345" t="s">
        <v>283</v>
      </c>
      <c r="Q306" s="265">
        <v>2</v>
      </c>
      <c r="R306" s="346" t="s">
        <v>284</v>
      </c>
      <c r="S306" s="265">
        <v>2</v>
      </c>
      <c r="T306" s="471"/>
      <c r="U306" s="472"/>
      <c r="V306" s="475"/>
    </row>
    <row r="307" spans="1:22" s="26" customFormat="1" ht="19.899999999999999" customHeight="1">
      <c r="A307" s="71" t="s">
        <v>496</v>
      </c>
      <c r="B307" s="460"/>
      <c r="C307" s="266">
        <v>1</v>
      </c>
      <c r="D307" s="267"/>
      <c r="E307" s="268"/>
      <c r="F307" s="269"/>
      <c r="G307" s="269"/>
      <c r="H307" s="476"/>
      <c r="I307" s="477"/>
      <c r="J307" s="270"/>
      <c r="K307" s="70"/>
      <c r="L307" s="225"/>
      <c r="M307" s="226"/>
      <c r="N307" s="220"/>
      <c r="O307" s="478" t="s">
        <v>15</v>
      </c>
      <c r="P307" s="479"/>
      <c r="Q307" s="482">
        <v>10</v>
      </c>
      <c r="R307" s="485" t="s">
        <v>302</v>
      </c>
      <c r="S307" s="486"/>
      <c r="T307" s="468" t="s">
        <v>68</v>
      </c>
      <c r="U307" s="463"/>
      <c r="V307" s="464"/>
    </row>
    <row r="308" spans="1:22" s="26" customFormat="1" ht="19.899999999999999" customHeight="1" thickBot="1">
      <c r="A308" s="71" t="s">
        <v>497</v>
      </c>
      <c r="B308" s="460"/>
      <c r="C308" s="266">
        <v>2</v>
      </c>
      <c r="D308" s="267"/>
      <c r="E308" s="268"/>
      <c r="F308" s="269"/>
      <c r="G308" s="269"/>
      <c r="H308" s="476"/>
      <c r="I308" s="477"/>
      <c r="J308" s="270"/>
      <c r="K308" s="70"/>
      <c r="L308" s="225"/>
      <c r="M308" s="226"/>
      <c r="N308" s="220"/>
      <c r="O308" s="478"/>
      <c r="P308" s="479"/>
      <c r="Q308" s="483"/>
      <c r="R308" s="487"/>
      <c r="S308" s="488"/>
      <c r="T308" s="471"/>
      <c r="U308" s="491"/>
      <c r="V308" s="472"/>
    </row>
    <row r="309" spans="1:22" s="26" customFormat="1" ht="19.899999999999999" customHeight="1">
      <c r="A309" s="71" t="s">
        <v>498</v>
      </c>
      <c r="B309" s="460"/>
      <c r="C309" s="266">
        <v>3</v>
      </c>
      <c r="D309" s="267"/>
      <c r="E309" s="268"/>
      <c r="F309" s="269"/>
      <c r="G309" s="269"/>
      <c r="H309" s="476"/>
      <c r="I309" s="477"/>
      <c r="J309" s="270"/>
      <c r="K309" s="70"/>
      <c r="L309" s="225"/>
      <c r="M309" s="226"/>
      <c r="N309" s="220"/>
      <c r="O309" s="480"/>
      <c r="P309" s="481"/>
      <c r="Q309" s="484"/>
      <c r="R309" s="489"/>
      <c r="S309" s="490"/>
      <c r="T309" s="271"/>
      <c r="U309" s="271"/>
      <c r="V309" s="272"/>
    </row>
    <row r="310" spans="1:22" s="26" customFormat="1" ht="19.899999999999999" customHeight="1">
      <c r="A310" s="71" t="s">
        <v>499</v>
      </c>
      <c r="B310" s="460"/>
      <c r="C310" s="266">
        <v>4</v>
      </c>
      <c r="D310" s="267" t="s">
        <v>303</v>
      </c>
      <c r="E310" s="268" t="s">
        <v>303</v>
      </c>
      <c r="F310" s="269" t="s">
        <v>303</v>
      </c>
      <c r="G310" s="269" t="s">
        <v>303</v>
      </c>
      <c r="H310" s="476" t="s">
        <v>303</v>
      </c>
      <c r="I310" s="477"/>
      <c r="J310" s="270" t="s">
        <v>303</v>
      </c>
      <c r="K310" s="70" t="s">
        <v>303</v>
      </c>
      <c r="L310" s="225"/>
      <c r="M310" s="226" t="s">
        <v>303</v>
      </c>
      <c r="N310" s="220"/>
      <c r="O310" s="492" t="s">
        <v>242</v>
      </c>
      <c r="P310" s="494" t="s">
        <v>241</v>
      </c>
      <c r="Q310" s="495"/>
      <c r="R310" s="495"/>
      <c r="S310" s="496"/>
      <c r="T310" s="273"/>
      <c r="U310" s="273"/>
      <c r="V310" s="274"/>
    </row>
    <row r="311" spans="1:22" s="26" customFormat="1" ht="19.899999999999999" customHeight="1">
      <c r="A311" s="71" t="s">
        <v>500</v>
      </c>
      <c r="B311" s="460"/>
      <c r="C311" s="266">
        <v>5</v>
      </c>
      <c r="D311" s="267" t="s">
        <v>303</v>
      </c>
      <c r="E311" s="268" t="s">
        <v>303</v>
      </c>
      <c r="F311" s="269" t="s">
        <v>303</v>
      </c>
      <c r="G311" s="269" t="s">
        <v>303</v>
      </c>
      <c r="H311" s="476" t="s">
        <v>303</v>
      </c>
      <c r="I311" s="477"/>
      <c r="J311" s="270" t="s">
        <v>303</v>
      </c>
      <c r="K311" s="70" t="s">
        <v>303</v>
      </c>
      <c r="L311" s="225"/>
      <c r="M311" s="226" t="s">
        <v>303</v>
      </c>
      <c r="N311" s="220"/>
      <c r="O311" s="493"/>
      <c r="P311" s="316" t="s">
        <v>90</v>
      </c>
      <c r="Q311" s="316" t="s">
        <v>237</v>
      </c>
      <c r="R311" s="497" t="s">
        <v>239</v>
      </c>
      <c r="S311" s="497"/>
      <c r="T311" s="273"/>
      <c r="U311" s="273"/>
      <c r="V311" s="274"/>
    </row>
    <row r="312" spans="1:22" s="26" customFormat="1" ht="19.899999999999999" customHeight="1" thickBot="1">
      <c r="A312" s="71" t="s">
        <v>501</v>
      </c>
      <c r="B312" s="460"/>
      <c r="C312" s="275">
        <v>6</v>
      </c>
      <c r="D312" s="276" t="s">
        <v>303</v>
      </c>
      <c r="E312" s="277" t="s">
        <v>303</v>
      </c>
      <c r="F312" s="269" t="s">
        <v>303</v>
      </c>
      <c r="G312" s="269" t="s">
        <v>303</v>
      </c>
      <c r="H312" s="476" t="s">
        <v>303</v>
      </c>
      <c r="I312" s="477"/>
      <c r="J312" s="270" t="s">
        <v>303</v>
      </c>
      <c r="K312" s="70" t="s">
        <v>303</v>
      </c>
      <c r="L312" s="225"/>
      <c r="M312" s="226" t="s">
        <v>303</v>
      </c>
      <c r="N312" s="224"/>
      <c r="O312" s="202"/>
      <c r="P312" s="192"/>
      <c r="Q312" s="278"/>
      <c r="R312" s="498"/>
      <c r="S312" s="498"/>
      <c r="T312" s="273"/>
      <c r="U312" s="273"/>
      <c r="V312" s="274"/>
    </row>
    <row r="313" spans="1:22" s="26" customFormat="1" ht="25.15" customHeight="1" thickBot="1">
      <c r="A313" s="71" t="s">
        <v>502</v>
      </c>
      <c r="B313" s="461"/>
      <c r="C313" s="499" t="s">
        <v>88</v>
      </c>
      <c r="D313" s="500"/>
      <c r="E313" s="287"/>
      <c r="F313" s="501" t="s">
        <v>303</v>
      </c>
      <c r="G313" s="502"/>
      <c r="H313" s="503" t="s">
        <v>6</v>
      </c>
      <c r="I313" s="504"/>
      <c r="J313" s="223" t="s">
        <v>6</v>
      </c>
      <c r="K313" s="202" t="s">
        <v>6</v>
      </c>
      <c r="L313" s="202" t="s">
        <v>6</v>
      </c>
      <c r="M313" s="344"/>
      <c r="N313" s="340"/>
      <c r="O313" s="505" t="s">
        <v>303</v>
      </c>
      <c r="P313" s="505"/>
      <c r="Q313" s="505"/>
      <c r="R313" s="505"/>
      <c r="S313" s="505"/>
      <c r="T313" s="341"/>
      <c r="U313" s="342"/>
      <c r="V313" s="343"/>
    </row>
    <row r="314" spans="1:22" ht="19.899999999999999" customHeight="1"/>
    <row r="315" spans="1:22" ht="19.899999999999999" customHeight="1"/>
    <row r="316" spans="1:22" s="30" customFormat="1" ht="19.899999999999999" customHeight="1" thickBot="1">
      <c r="A316" s="27">
        <v>11</v>
      </c>
      <c r="B316" s="517" t="s">
        <v>49</v>
      </c>
      <c r="C316" s="517"/>
      <c r="D316" s="517"/>
      <c r="E316" s="28">
        <v>11</v>
      </c>
      <c r="F316" s="358" t="s">
        <v>611</v>
      </c>
      <c r="G316" s="234"/>
      <c r="H316" s="234"/>
      <c r="I316" s="232"/>
      <c r="J316" s="232"/>
      <c r="K316" s="232"/>
      <c r="L316" s="232"/>
      <c r="M316" s="29"/>
      <c r="N316" s="29"/>
      <c r="O316" s="234"/>
      <c r="P316" s="234"/>
      <c r="Q316" s="234"/>
      <c r="R316" s="234"/>
      <c r="S316" s="234"/>
      <c r="T316" s="234"/>
      <c r="U316" s="234"/>
      <c r="V316" s="234"/>
    </row>
    <row r="317" spans="1:22" s="23" customFormat="1" ht="25.15" customHeight="1">
      <c r="A317" s="21"/>
      <c r="B317" s="518" t="s">
        <v>54</v>
      </c>
      <c r="C317" s="313" t="s">
        <v>55</v>
      </c>
      <c r="D317" s="314" t="s">
        <v>16</v>
      </c>
      <c r="E317" s="314"/>
      <c r="F317" s="314" t="s">
        <v>56</v>
      </c>
      <c r="G317" s="315"/>
      <c r="H317" s="313" t="s">
        <v>288</v>
      </c>
      <c r="I317" s="520" t="s">
        <v>256</v>
      </c>
      <c r="J317" s="522" t="s">
        <v>17</v>
      </c>
      <c r="K317" s="522" t="s">
        <v>236</v>
      </c>
      <c r="L317" s="522" t="s">
        <v>58</v>
      </c>
      <c r="M317" s="522" t="s">
        <v>183</v>
      </c>
      <c r="N317" s="528" t="s">
        <v>240</v>
      </c>
      <c r="O317" s="529"/>
      <c r="P317" s="530" t="s">
        <v>21</v>
      </c>
      <c r="Q317" s="531"/>
      <c r="R317" s="468" t="s">
        <v>195</v>
      </c>
      <c r="S317" s="464"/>
      <c r="T317" s="523" t="s">
        <v>170</v>
      </c>
      <c r="U317" s="524"/>
      <c r="V317" s="525"/>
    </row>
    <row r="318" spans="1:22" s="23" customFormat="1" ht="90" customHeight="1">
      <c r="A318" s="21"/>
      <c r="B318" s="519"/>
      <c r="C318" s="316" t="s">
        <v>59</v>
      </c>
      <c r="D318" s="317" t="s">
        <v>3</v>
      </c>
      <c r="E318" s="317" t="s">
        <v>18</v>
      </c>
      <c r="F318" s="317" t="s">
        <v>60</v>
      </c>
      <c r="G318" s="352" t="s">
        <v>61</v>
      </c>
      <c r="H318" s="351" t="s">
        <v>57</v>
      </c>
      <c r="I318" s="521"/>
      <c r="J318" s="497"/>
      <c r="K318" s="497"/>
      <c r="L318" s="497"/>
      <c r="M318" s="497"/>
      <c r="N318" s="316" t="s">
        <v>181</v>
      </c>
      <c r="O318" s="317" t="s">
        <v>73</v>
      </c>
      <c r="P318" s="526"/>
      <c r="Q318" s="527"/>
      <c r="R318" s="469"/>
      <c r="S318" s="470"/>
      <c r="T318" s="318" t="s">
        <v>171</v>
      </c>
      <c r="U318" s="319" t="s">
        <v>180</v>
      </c>
      <c r="V318" s="320" t="s">
        <v>208</v>
      </c>
    </row>
    <row r="319" spans="1:22" s="23" customFormat="1" ht="25.15" customHeight="1">
      <c r="A319" s="21"/>
      <c r="B319" s="235"/>
      <c r="C319" s="236">
        <v>3</v>
      </c>
      <c r="D319" s="236">
        <v>4</v>
      </c>
      <c r="E319" s="236">
        <v>5</v>
      </c>
      <c r="F319" s="236">
        <v>6</v>
      </c>
      <c r="G319" s="236">
        <v>7</v>
      </c>
      <c r="H319" s="236">
        <v>8</v>
      </c>
      <c r="I319" s="236">
        <v>9</v>
      </c>
      <c r="J319" s="288"/>
      <c r="K319" s="288"/>
      <c r="L319" s="253"/>
      <c r="M319" s="236"/>
      <c r="N319" s="236">
        <v>14</v>
      </c>
      <c r="O319" s="236">
        <v>15</v>
      </c>
      <c r="P319" s="237">
        <v>16</v>
      </c>
      <c r="Q319" s="284">
        <v>17</v>
      </c>
      <c r="R319" s="237">
        <v>18</v>
      </c>
      <c r="S319" s="284">
        <v>19</v>
      </c>
      <c r="T319" s="238">
        <v>20</v>
      </c>
      <c r="U319" s="239">
        <v>21</v>
      </c>
      <c r="V319" s="240">
        <v>22</v>
      </c>
    </row>
    <row r="320" spans="1:22" s="32" customFormat="1" ht="96.75" customHeight="1">
      <c r="A320" s="31" t="s">
        <v>503</v>
      </c>
      <c r="B320" s="241">
        <v>1</v>
      </c>
      <c r="C320" s="242" t="s">
        <v>613</v>
      </c>
      <c r="D320" s="242" t="s">
        <v>614</v>
      </c>
      <c r="E320" s="242" t="s">
        <v>612</v>
      </c>
      <c r="F320" s="242" t="s">
        <v>297</v>
      </c>
      <c r="G320" s="243">
        <v>1</v>
      </c>
      <c r="H320" s="244" t="s">
        <v>23</v>
      </c>
      <c r="I320" s="245">
        <v>1</v>
      </c>
      <c r="J320" s="246" t="s">
        <v>615</v>
      </c>
      <c r="K320" s="247">
        <v>39924</v>
      </c>
      <c r="L320" s="247">
        <v>40073</v>
      </c>
      <c r="M320" s="248">
        <v>385.13</v>
      </c>
      <c r="N320" s="249">
        <f>M320</f>
        <v>385.13</v>
      </c>
      <c r="O320" s="250">
        <f>N320</f>
        <v>385.13</v>
      </c>
      <c r="P320" s="506"/>
      <c r="Q320" s="507"/>
      <c r="R320" s="508"/>
      <c r="S320" s="509"/>
      <c r="T320" s="251" t="s">
        <v>24</v>
      </c>
      <c r="U320" s="221">
        <v>43</v>
      </c>
      <c r="V320" s="252" t="s">
        <v>24</v>
      </c>
    </row>
    <row r="321" spans="1:22" s="32" customFormat="1" ht="49.9" customHeight="1">
      <c r="A321" s="31"/>
      <c r="B321" s="241"/>
      <c r="C321" s="242"/>
      <c r="D321" s="242"/>
      <c r="E321" s="242"/>
      <c r="F321" s="242"/>
      <c r="G321" s="243"/>
      <c r="H321" s="244"/>
      <c r="I321" s="245"/>
      <c r="J321" s="246"/>
      <c r="K321" s="247"/>
      <c r="L321" s="247"/>
      <c r="M321" s="248"/>
      <c r="N321" s="249"/>
      <c r="O321" s="250"/>
      <c r="P321" s="506"/>
      <c r="Q321" s="507"/>
      <c r="R321" s="508"/>
      <c r="S321" s="509"/>
      <c r="T321" s="251"/>
      <c r="U321" s="221"/>
      <c r="V321" s="252"/>
    </row>
    <row r="322" spans="1:22" s="32" customFormat="1" ht="49.9" customHeight="1">
      <c r="A322" s="31"/>
      <c r="B322" s="241"/>
      <c r="C322" s="242"/>
      <c r="D322" s="242"/>
      <c r="E322" s="242"/>
      <c r="F322" s="242"/>
      <c r="G322" s="243"/>
      <c r="H322" s="244"/>
      <c r="I322" s="245"/>
      <c r="J322" s="246"/>
      <c r="K322" s="247"/>
      <c r="L322" s="247"/>
      <c r="M322" s="248"/>
      <c r="N322" s="249"/>
      <c r="O322" s="250"/>
      <c r="P322" s="506"/>
      <c r="Q322" s="507"/>
      <c r="R322" s="508"/>
      <c r="S322" s="509"/>
      <c r="T322" s="251"/>
      <c r="U322" s="221"/>
      <c r="V322" s="252"/>
    </row>
    <row r="323" spans="1:22" s="32" customFormat="1" ht="19.899999999999999" customHeight="1">
      <c r="A323" s="31" t="s">
        <v>504</v>
      </c>
      <c r="B323" s="241" t="s">
        <v>303</v>
      </c>
      <c r="C323" s="242"/>
      <c r="D323" s="242"/>
      <c r="E323" s="242"/>
      <c r="F323" s="242"/>
      <c r="G323" s="243"/>
      <c r="H323" s="244"/>
      <c r="I323" s="245"/>
      <c r="J323" s="246" t="s">
        <v>303</v>
      </c>
      <c r="K323" s="247"/>
      <c r="L323" s="247"/>
      <c r="M323" s="248"/>
      <c r="N323" s="249" t="s">
        <v>303</v>
      </c>
      <c r="O323" s="250" t="s">
        <v>303</v>
      </c>
      <c r="P323" s="510"/>
      <c r="Q323" s="511"/>
      <c r="R323" s="512"/>
      <c r="S323" s="513"/>
      <c r="T323" s="251"/>
      <c r="U323" s="221"/>
      <c r="V323" s="252"/>
    </row>
    <row r="324" spans="1:22" s="32" customFormat="1" ht="19.899999999999999" customHeight="1">
      <c r="A324" s="31" t="s">
        <v>505</v>
      </c>
      <c r="B324" s="241" t="s">
        <v>303</v>
      </c>
      <c r="C324" s="242"/>
      <c r="D324" s="242"/>
      <c r="E324" s="242"/>
      <c r="F324" s="242"/>
      <c r="G324" s="243"/>
      <c r="H324" s="244"/>
      <c r="I324" s="245"/>
      <c r="J324" s="246" t="s">
        <v>303</v>
      </c>
      <c r="K324" s="247"/>
      <c r="L324" s="247"/>
      <c r="M324" s="248"/>
      <c r="N324" s="249" t="s">
        <v>303</v>
      </c>
      <c r="O324" s="250" t="s">
        <v>303</v>
      </c>
      <c r="P324" s="510"/>
      <c r="Q324" s="511"/>
      <c r="R324" s="512"/>
      <c r="S324" s="513"/>
      <c r="T324" s="251"/>
      <c r="U324" s="221"/>
      <c r="V324" s="252"/>
    </row>
    <row r="325" spans="1:22" s="32" customFormat="1" ht="19.899999999999999" customHeight="1">
      <c r="A325" s="31" t="s">
        <v>506</v>
      </c>
      <c r="B325" s="241" t="s">
        <v>303</v>
      </c>
      <c r="C325" s="242"/>
      <c r="D325" s="242"/>
      <c r="E325" s="242"/>
      <c r="F325" s="242"/>
      <c r="G325" s="243"/>
      <c r="H325" s="244"/>
      <c r="I325" s="245"/>
      <c r="J325" s="246" t="s">
        <v>303</v>
      </c>
      <c r="K325" s="247"/>
      <c r="L325" s="247"/>
      <c r="M325" s="248"/>
      <c r="N325" s="249" t="s">
        <v>303</v>
      </c>
      <c r="O325" s="250" t="s">
        <v>303</v>
      </c>
      <c r="P325" s="510"/>
      <c r="Q325" s="511"/>
      <c r="R325" s="512"/>
      <c r="S325" s="513"/>
      <c r="T325" s="251"/>
      <c r="U325" s="221"/>
      <c r="V325" s="252"/>
    </row>
    <row r="326" spans="1:22" s="32" customFormat="1" ht="19.899999999999999" customHeight="1">
      <c r="A326" s="31" t="s">
        <v>507</v>
      </c>
      <c r="B326" s="241" t="s">
        <v>303</v>
      </c>
      <c r="C326" s="242"/>
      <c r="D326" s="242"/>
      <c r="E326" s="242"/>
      <c r="F326" s="242"/>
      <c r="G326" s="243"/>
      <c r="H326" s="244"/>
      <c r="I326" s="245"/>
      <c r="J326" s="246" t="s">
        <v>303</v>
      </c>
      <c r="K326" s="247"/>
      <c r="L326" s="247"/>
      <c r="M326" s="248"/>
      <c r="N326" s="253" t="s">
        <v>303</v>
      </c>
      <c r="O326" s="250" t="s">
        <v>303</v>
      </c>
      <c r="P326" s="510"/>
      <c r="Q326" s="511"/>
      <c r="R326" s="512"/>
      <c r="S326" s="513"/>
      <c r="T326" s="251"/>
      <c r="U326" s="221"/>
      <c r="V326" s="252"/>
    </row>
    <row r="327" spans="1:22" s="32" customFormat="1" ht="19.899999999999999" customHeight="1">
      <c r="A327" s="31" t="s">
        <v>508</v>
      </c>
      <c r="B327" s="241" t="s">
        <v>303</v>
      </c>
      <c r="C327" s="242"/>
      <c r="D327" s="242"/>
      <c r="E327" s="242"/>
      <c r="F327" s="242"/>
      <c r="G327" s="243"/>
      <c r="H327" s="244"/>
      <c r="I327" s="245"/>
      <c r="J327" s="246" t="s">
        <v>303</v>
      </c>
      <c r="K327" s="247"/>
      <c r="L327" s="247"/>
      <c r="M327" s="254"/>
      <c r="N327" s="253" t="s">
        <v>303</v>
      </c>
      <c r="O327" s="250" t="s">
        <v>303</v>
      </c>
      <c r="P327" s="510"/>
      <c r="Q327" s="511"/>
      <c r="R327" s="512"/>
      <c r="S327" s="513"/>
      <c r="T327" s="251"/>
      <c r="U327" s="221"/>
      <c r="V327" s="252"/>
    </row>
    <row r="328" spans="1:22" s="32" customFormat="1" ht="19.899999999999999" customHeight="1">
      <c r="A328" s="31" t="s">
        <v>509</v>
      </c>
      <c r="B328" s="241" t="s">
        <v>303</v>
      </c>
      <c r="C328" s="242"/>
      <c r="D328" s="242"/>
      <c r="E328" s="242"/>
      <c r="F328" s="242"/>
      <c r="G328" s="243"/>
      <c r="H328" s="244"/>
      <c r="I328" s="245"/>
      <c r="J328" s="246" t="s">
        <v>303</v>
      </c>
      <c r="K328" s="247"/>
      <c r="L328" s="247"/>
      <c r="M328" s="254"/>
      <c r="N328" s="253" t="s">
        <v>303</v>
      </c>
      <c r="O328" s="250" t="s">
        <v>303</v>
      </c>
      <c r="P328" s="510"/>
      <c r="Q328" s="511"/>
      <c r="R328" s="512"/>
      <c r="S328" s="513"/>
      <c r="T328" s="251"/>
      <c r="U328" s="221"/>
      <c r="V328" s="252"/>
    </row>
    <row r="329" spans="1:22" s="32" customFormat="1" ht="19.899999999999999" customHeight="1" thickBot="1">
      <c r="A329" s="31" t="s">
        <v>510</v>
      </c>
      <c r="B329" s="255" t="s">
        <v>303</v>
      </c>
      <c r="C329" s="256"/>
      <c r="D329" s="256"/>
      <c r="E329" s="256"/>
      <c r="F329" s="256"/>
      <c r="G329" s="257"/>
      <c r="H329" s="258"/>
      <c r="I329" s="259"/>
      <c r="J329" s="260" t="s">
        <v>303</v>
      </c>
      <c r="K329" s="261"/>
      <c r="L329" s="261"/>
      <c r="M329" s="262"/>
      <c r="N329" s="253" t="s">
        <v>303</v>
      </c>
      <c r="O329" s="250" t="s">
        <v>303</v>
      </c>
      <c r="P329" s="510"/>
      <c r="Q329" s="511"/>
      <c r="R329" s="512"/>
      <c r="S329" s="513"/>
      <c r="T329" s="251"/>
      <c r="U329" s="221"/>
      <c r="V329" s="252"/>
    </row>
    <row r="330" spans="1:22" s="23" customFormat="1" ht="10.15" customHeight="1">
      <c r="A330" s="31"/>
      <c r="B330" s="281"/>
      <c r="C330" s="263"/>
      <c r="D330" s="263"/>
      <c r="E330" s="263"/>
      <c r="F330" s="263"/>
      <c r="G330" s="263"/>
      <c r="H330" s="263"/>
      <c r="I330" s="263"/>
      <c r="J330" s="263"/>
      <c r="K330" s="263"/>
      <c r="L330" s="263"/>
      <c r="M330" s="263"/>
      <c r="N330" s="263"/>
      <c r="O330" s="282"/>
      <c r="P330" s="263"/>
      <c r="Q330" s="263"/>
      <c r="R330" s="282"/>
      <c r="S330" s="263"/>
      <c r="T330" s="263"/>
      <c r="U330" s="283"/>
      <c r="V330" s="285"/>
    </row>
    <row r="331" spans="1:22" s="23" customFormat="1" ht="19.899999999999999" customHeight="1" thickBot="1">
      <c r="A331" s="31" t="s">
        <v>511</v>
      </c>
      <c r="B331" s="321"/>
      <c r="C331" s="322"/>
      <c r="D331" s="322"/>
      <c r="E331" s="322"/>
      <c r="F331" s="322"/>
      <c r="G331" s="322"/>
      <c r="H331" s="322"/>
      <c r="I331" s="322"/>
      <c r="J331" s="322"/>
      <c r="K331" s="322"/>
      <c r="L331" s="322"/>
      <c r="M331" s="322"/>
      <c r="N331" s="323" t="s">
        <v>246</v>
      </c>
      <c r="O331" s="324">
        <f>AVERAGE(O320)</f>
        <v>385.13</v>
      </c>
      <c r="P331" s="322"/>
      <c r="Q331" s="322"/>
      <c r="R331" s="325"/>
      <c r="S331" s="325"/>
      <c r="T331" s="326"/>
      <c r="U331" s="322"/>
      <c r="V331" s="327"/>
    </row>
    <row r="332" spans="1:22" ht="19.899999999999999" customHeight="1">
      <c r="B332" s="264"/>
      <c r="C332" s="264"/>
      <c r="D332" s="264"/>
      <c r="E332" s="264"/>
      <c r="F332" s="264"/>
      <c r="G332" s="264"/>
      <c r="H332" s="264"/>
      <c r="I332" s="264"/>
      <c r="J332" s="264"/>
      <c r="K332" s="264"/>
      <c r="L332" s="264"/>
      <c r="M332" s="264"/>
      <c r="N332" s="264"/>
      <c r="O332" s="264"/>
      <c r="P332" s="264"/>
      <c r="Q332" s="264"/>
      <c r="R332" s="264"/>
      <c r="S332" s="264"/>
      <c r="T332" s="264"/>
      <c r="U332" s="264"/>
      <c r="V332" s="264"/>
    </row>
    <row r="333" spans="1:22" s="23" customFormat="1" ht="19.899999999999999" customHeight="1" thickBot="1">
      <c r="A333" s="21"/>
      <c r="B333" s="516" t="s">
        <v>65</v>
      </c>
      <c r="C333" s="516"/>
      <c r="D333" s="516"/>
      <c r="E333" s="516"/>
      <c r="F333" s="516"/>
      <c r="G333" s="516"/>
      <c r="H333" s="516"/>
      <c r="I333" s="516"/>
      <c r="J333" s="516"/>
      <c r="K333" s="516"/>
      <c r="L333" s="516"/>
      <c r="M333" s="516"/>
      <c r="N333" s="516"/>
      <c r="O333" s="516"/>
      <c r="P333" s="516"/>
      <c r="Q333" s="516"/>
      <c r="R333" s="516"/>
      <c r="S333" s="516"/>
      <c r="T333" s="516"/>
      <c r="U333" s="516"/>
      <c r="V333" s="516"/>
    </row>
    <row r="334" spans="1:22" s="26" customFormat="1" ht="19.899999999999999" customHeight="1">
      <c r="A334" s="71" t="s">
        <v>512</v>
      </c>
      <c r="B334" s="459" t="s">
        <v>62</v>
      </c>
      <c r="C334" s="462" t="s">
        <v>83</v>
      </c>
      <c r="D334" s="463"/>
      <c r="E334" s="463"/>
      <c r="F334" s="463"/>
      <c r="G334" s="463"/>
      <c r="H334" s="463"/>
      <c r="I334" s="463"/>
      <c r="J334" s="463"/>
      <c r="K334" s="463"/>
      <c r="L334" s="463"/>
      <c r="M334" s="464"/>
      <c r="N334" s="334"/>
      <c r="O334" s="335"/>
      <c r="P334" s="462" t="s">
        <v>89</v>
      </c>
      <c r="Q334" s="463"/>
      <c r="R334" s="463"/>
      <c r="S334" s="464"/>
      <c r="T334" s="468" t="s">
        <v>269</v>
      </c>
      <c r="U334" s="464"/>
      <c r="V334" s="473" t="s">
        <v>6</v>
      </c>
    </row>
    <row r="335" spans="1:22" s="26" customFormat="1" ht="25.15" customHeight="1">
      <c r="A335" s="71" t="s">
        <v>513</v>
      </c>
      <c r="B335" s="460"/>
      <c r="C335" s="494" t="s">
        <v>84</v>
      </c>
      <c r="D335" s="495"/>
      <c r="E335" s="496"/>
      <c r="F335" s="330">
        <v>3</v>
      </c>
      <c r="G335" s="514" t="s">
        <v>231</v>
      </c>
      <c r="H335" s="497" t="s">
        <v>230</v>
      </c>
      <c r="I335" s="497"/>
      <c r="J335" s="494" t="s">
        <v>229</v>
      </c>
      <c r="K335" s="515"/>
      <c r="L335" s="331"/>
      <c r="M335" s="331"/>
      <c r="N335" s="336"/>
      <c r="O335" s="337"/>
      <c r="P335" s="465"/>
      <c r="Q335" s="466"/>
      <c r="R335" s="466"/>
      <c r="S335" s="467"/>
      <c r="T335" s="469"/>
      <c r="U335" s="470"/>
      <c r="V335" s="474"/>
    </row>
    <row r="336" spans="1:22" s="26" customFormat="1" ht="30" customHeight="1" thickBot="1">
      <c r="A336" s="71" t="s">
        <v>514</v>
      </c>
      <c r="B336" s="460"/>
      <c r="C336" s="495" t="s">
        <v>82</v>
      </c>
      <c r="D336" s="496"/>
      <c r="E336" s="332" t="s">
        <v>86</v>
      </c>
      <c r="F336" s="328" t="s">
        <v>238</v>
      </c>
      <c r="G336" s="514"/>
      <c r="H336" s="497"/>
      <c r="I336" s="497"/>
      <c r="J336" s="316" t="s">
        <v>228</v>
      </c>
      <c r="K336" s="329" t="s">
        <v>235</v>
      </c>
      <c r="L336" s="333" t="s">
        <v>275</v>
      </c>
      <c r="M336" s="333"/>
      <c r="N336" s="338" t="s">
        <v>255</v>
      </c>
      <c r="O336" s="339"/>
      <c r="P336" s="345" t="s">
        <v>283</v>
      </c>
      <c r="Q336" s="265">
        <v>1</v>
      </c>
      <c r="R336" s="346" t="s">
        <v>284</v>
      </c>
      <c r="S336" s="265">
        <v>1</v>
      </c>
      <c r="T336" s="471"/>
      <c r="U336" s="472"/>
      <c r="V336" s="475"/>
    </row>
    <row r="337" spans="1:22" s="26" customFormat="1" ht="19.899999999999999" customHeight="1">
      <c r="A337" s="71" t="s">
        <v>515</v>
      </c>
      <c r="B337" s="460"/>
      <c r="C337" s="266"/>
      <c r="D337" s="267"/>
      <c r="E337" s="268"/>
      <c r="F337" s="269"/>
      <c r="G337" s="269"/>
      <c r="H337" s="476"/>
      <c r="I337" s="477"/>
      <c r="J337" s="270"/>
      <c r="K337" s="70"/>
      <c r="L337" s="225"/>
      <c r="M337" s="226"/>
      <c r="N337" s="220"/>
      <c r="O337" s="478" t="s">
        <v>15</v>
      </c>
      <c r="P337" s="479"/>
      <c r="Q337" s="482">
        <v>11</v>
      </c>
      <c r="R337" s="485" t="s">
        <v>302</v>
      </c>
      <c r="S337" s="486"/>
      <c r="T337" s="468" t="s">
        <v>68</v>
      </c>
      <c r="U337" s="463"/>
      <c r="V337" s="464"/>
    </row>
    <row r="338" spans="1:22" s="26" customFormat="1" ht="19.899999999999999" customHeight="1" thickBot="1">
      <c r="A338" s="71" t="s">
        <v>516</v>
      </c>
      <c r="B338" s="460"/>
      <c r="C338" s="266"/>
      <c r="D338" s="267"/>
      <c r="E338" s="268"/>
      <c r="F338" s="269"/>
      <c r="G338" s="269"/>
      <c r="H338" s="476"/>
      <c r="I338" s="477"/>
      <c r="J338" s="270"/>
      <c r="K338" s="70"/>
      <c r="L338" s="225"/>
      <c r="M338" s="226"/>
      <c r="N338" s="220"/>
      <c r="O338" s="478"/>
      <c r="P338" s="479"/>
      <c r="Q338" s="483"/>
      <c r="R338" s="487"/>
      <c r="S338" s="488"/>
      <c r="T338" s="471"/>
      <c r="U338" s="491"/>
      <c r="V338" s="472"/>
    </row>
    <row r="339" spans="1:22" s="26" customFormat="1" ht="19.899999999999999" customHeight="1">
      <c r="A339" s="71" t="s">
        <v>517</v>
      </c>
      <c r="B339" s="460"/>
      <c r="C339" s="266"/>
      <c r="D339" s="267"/>
      <c r="E339" s="268"/>
      <c r="F339" s="269"/>
      <c r="G339" s="269"/>
      <c r="H339" s="476"/>
      <c r="I339" s="477"/>
      <c r="J339" s="270"/>
      <c r="K339" s="70"/>
      <c r="L339" s="225"/>
      <c r="M339" s="226"/>
      <c r="N339" s="220"/>
      <c r="O339" s="480"/>
      <c r="P339" s="481"/>
      <c r="Q339" s="484"/>
      <c r="R339" s="489"/>
      <c r="S339" s="490"/>
      <c r="T339" s="599" t="s">
        <v>631</v>
      </c>
      <c r="U339" s="599"/>
      <c r="V339" s="600"/>
    </row>
    <row r="340" spans="1:22" s="26" customFormat="1" ht="19.899999999999999" customHeight="1">
      <c r="A340" s="71" t="s">
        <v>518</v>
      </c>
      <c r="B340" s="460"/>
      <c r="C340" s="266">
        <v>4</v>
      </c>
      <c r="D340" s="267" t="s">
        <v>303</v>
      </c>
      <c r="E340" s="268" t="s">
        <v>303</v>
      </c>
      <c r="F340" s="269" t="s">
        <v>303</v>
      </c>
      <c r="G340" s="269" t="s">
        <v>303</v>
      </c>
      <c r="H340" s="476" t="s">
        <v>303</v>
      </c>
      <c r="I340" s="477"/>
      <c r="J340" s="270" t="s">
        <v>303</v>
      </c>
      <c r="K340" s="70" t="s">
        <v>303</v>
      </c>
      <c r="L340" s="225"/>
      <c r="M340" s="226" t="s">
        <v>303</v>
      </c>
      <c r="N340" s="220"/>
      <c r="O340" s="492" t="s">
        <v>242</v>
      </c>
      <c r="P340" s="494" t="s">
        <v>241</v>
      </c>
      <c r="Q340" s="495"/>
      <c r="R340" s="495"/>
      <c r="S340" s="496"/>
      <c r="T340" s="601"/>
      <c r="U340" s="601"/>
      <c r="V340" s="602"/>
    </row>
    <row r="341" spans="1:22" s="26" customFormat="1" ht="19.899999999999999" customHeight="1">
      <c r="A341" s="71" t="s">
        <v>519</v>
      </c>
      <c r="B341" s="460"/>
      <c r="C341" s="266">
        <v>5</v>
      </c>
      <c r="D341" s="267" t="s">
        <v>303</v>
      </c>
      <c r="E341" s="268" t="s">
        <v>303</v>
      </c>
      <c r="F341" s="269" t="s">
        <v>303</v>
      </c>
      <c r="G341" s="269" t="s">
        <v>303</v>
      </c>
      <c r="H341" s="476" t="s">
        <v>303</v>
      </c>
      <c r="I341" s="477"/>
      <c r="J341" s="270" t="s">
        <v>303</v>
      </c>
      <c r="K341" s="70" t="s">
        <v>303</v>
      </c>
      <c r="L341" s="225"/>
      <c r="M341" s="226" t="s">
        <v>303</v>
      </c>
      <c r="N341" s="220"/>
      <c r="O341" s="493"/>
      <c r="P341" s="316" t="s">
        <v>90</v>
      </c>
      <c r="Q341" s="316" t="s">
        <v>237</v>
      </c>
      <c r="R341" s="497" t="s">
        <v>239</v>
      </c>
      <c r="S341" s="497"/>
      <c r="T341" s="601"/>
      <c r="U341" s="601"/>
      <c r="V341" s="602"/>
    </row>
    <row r="342" spans="1:22" s="26" customFormat="1" ht="19.899999999999999" customHeight="1" thickBot="1">
      <c r="A342" s="71" t="s">
        <v>520</v>
      </c>
      <c r="B342" s="460"/>
      <c r="C342" s="275">
        <v>6</v>
      </c>
      <c r="D342" s="276" t="s">
        <v>303</v>
      </c>
      <c r="E342" s="277" t="s">
        <v>303</v>
      </c>
      <c r="F342" s="269" t="s">
        <v>303</v>
      </c>
      <c r="G342" s="269" t="s">
        <v>303</v>
      </c>
      <c r="H342" s="476" t="s">
        <v>303</v>
      </c>
      <c r="I342" s="477"/>
      <c r="J342" s="270" t="s">
        <v>303</v>
      </c>
      <c r="K342" s="70" t="s">
        <v>303</v>
      </c>
      <c r="L342" s="225"/>
      <c r="M342" s="226" t="s">
        <v>303</v>
      </c>
      <c r="N342" s="224"/>
      <c r="O342" s="202"/>
      <c r="P342" s="192"/>
      <c r="Q342" s="278"/>
      <c r="R342" s="498"/>
      <c r="S342" s="498"/>
      <c r="T342" s="617"/>
      <c r="U342" s="617"/>
      <c r="V342" s="618"/>
    </row>
    <row r="343" spans="1:22" s="26" customFormat="1" ht="25.15" customHeight="1" thickBot="1">
      <c r="A343" s="71" t="s">
        <v>521</v>
      </c>
      <c r="B343" s="461"/>
      <c r="C343" s="499" t="s">
        <v>88</v>
      </c>
      <c r="D343" s="500"/>
      <c r="E343" s="287"/>
      <c r="F343" s="501" t="s">
        <v>303</v>
      </c>
      <c r="G343" s="502"/>
      <c r="H343" s="503" t="s">
        <v>6</v>
      </c>
      <c r="I343" s="504"/>
      <c r="J343" s="223" t="s">
        <v>6</v>
      </c>
      <c r="K343" s="202" t="s">
        <v>6</v>
      </c>
      <c r="L343" s="202" t="s">
        <v>6</v>
      </c>
      <c r="M343" s="344"/>
      <c r="N343" s="340"/>
      <c r="O343" s="505" t="s">
        <v>303</v>
      </c>
      <c r="P343" s="505"/>
      <c r="Q343" s="505"/>
      <c r="R343" s="505"/>
      <c r="S343" s="505"/>
      <c r="T343" s="341"/>
      <c r="U343" s="342"/>
      <c r="V343" s="343"/>
    </row>
    <row r="344" spans="1:22" ht="19.899999999999999" customHeight="1"/>
    <row r="345" spans="1:22" ht="19.899999999999999" customHeight="1"/>
    <row r="346" spans="1:22" s="30" customFormat="1" ht="19.899999999999999" customHeight="1" thickBot="1">
      <c r="A346" s="27">
        <v>12</v>
      </c>
      <c r="B346" s="517" t="s">
        <v>49</v>
      </c>
      <c r="C346" s="517"/>
      <c r="D346" s="517"/>
      <c r="E346" s="28">
        <v>12</v>
      </c>
      <c r="F346" s="358" t="s">
        <v>616</v>
      </c>
      <c r="G346" s="234"/>
      <c r="H346" s="234"/>
      <c r="I346" s="232"/>
      <c r="J346" s="232"/>
      <c r="K346" s="232"/>
      <c r="L346" s="232"/>
      <c r="M346" s="29"/>
      <c r="N346" s="29"/>
      <c r="O346" s="234"/>
      <c r="P346" s="234"/>
      <c r="Q346" s="234"/>
      <c r="R346" s="234"/>
      <c r="S346" s="234"/>
      <c r="T346" s="234"/>
      <c r="U346" s="234"/>
      <c r="V346" s="234"/>
    </row>
    <row r="347" spans="1:22" s="23" customFormat="1" ht="25.15" customHeight="1">
      <c r="A347" s="21"/>
      <c r="B347" s="518" t="s">
        <v>54</v>
      </c>
      <c r="C347" s="313" t="s">
        <v>55</v>
      </c>
      <c r="D347" s="314" t="s">
        <v>16</v>
      </c>
      <c r="E347" s="314"/>
      <c r="F347" s="314" t="s">
        <v>56</v>
      </c>
      <c r="G347" s="315"/>
      <c r="H347" s="313" t="s">
        <v>288</v>
      </c>
      <c r="I347" s="520" t="s">
        <v>256</v>
      </c>
      <c r="J347" s="522" t="s">
        <v>17</v>
      </c>
      <c r="K347" s="522" t="s">
        <v>236</v>
      </c>
      <c r="L347" s="522" t="s">
        <v>58</v>
      </c>
      <c r="M347" s="522" t="s">
        <v>183</v>
      </c>
      <c r="N347" s="528" t="s">
        <v>240</v>
      </c>
      <c r="O347" s="529"/>
      <c r="P347" s="530" t="s">
        <v>21</v>
      </c>
      <c r="Q347" s="531"/>
      <c r="R347" s="468" t="s">
        <v>195</v>
      </c>
      <c r="S347" s="464"/>
      <c r="T347" s="523" t="s">
        <v>170</v>
      </c>
      <c r="U347" s="524"/>
      <c r="V347" s="525"/>
    </row>
    <row r="348" spans="1:22" s="23" customFormat="1" ht="90" customHeight="1">
      <c r="A348" s="21"/>
      <c r="B348" s="519"/>
      <c r="C348" s="316" t="s">
        <v>59</v>
      </c>
      <c r="D348" s="317" t="s">
        <v>3</v>
      </c>
      <c r="E348" s="317" t="s">
        <v>18</v>
      </c>
      <c r="F348" s="317" t="s">
        <v>60</v>
      </c>
      <c r="G348" s="352" t="s">
        <v>61</v>
      </c>
      <c r="H348" s="351" t="s">
        <v>57</v>
      </c>
      <c r="I348" s="521"/>
      <c r="J348" s="497"/>
      <c r="K348" s="497"/>
      <c r="L348" s="497"/>
      <c r="M348" s="497"/>
      <c r="N348" s="316" t="s">
        <v>181</v>
      </c>
      <c r="O348" s="317" t="s">
        <v>73</v>
      </c>
      <c r="P348" s="526"/>
      <c r="Q348" s="527"/>
      <c r="R348" s="469"/>
      <c r="S348" s="470"/>
      <c r="T348" s="318" t="s">
        <v>171</v>
      </c>
      <c r="U348" s="319" t="s">
        <v>180</v>
      </c>
      <c r="V348" s="320" t="s">
        <v>208</v>
      </c>
    </row>
    <row r="349" spans="1:22" s="23" customFormat="1" ht="25.15" customHeight="1">
      <c r="A349" s="21"/>
      <c r="B349" s="235"/>
      <c r="C349" s="236">
        <v>3</v>
      </c>
      <c r="D349" s="236">
        <v>4</v>
      </c>
      <c r="E349" s="236">
        <v>5</v>
      </c>
      <c r="F349" s="236">
        <v>6</v>
      </c>
      <c r="G349" s="236">
        <v>7</v>
      </c>
      <c r="H349" s="236">
        <v>8</v>
      </c>
      <c r="I349" s="236">
        <v>9</v>
      </c>
      <c r="J349" s="288"/>
      <c r="K349" s="288"/>
      <c r="L349" s="253"/>
      <c r="M349" s="236"/>
      <c r="N349" s="236">
        <v>14</v>
      </c>
      <c r="O349" s="236">
        <v>15</v>
      </c>
      <c r="P349" s="237">
        <v>16</v>
      </c>
      <c r="Q349" s="284">
        <v>17</v>
      </c>
      <c r="R349" s="237">
        <v>18</v>
      </c>
      <c r="S349" s="284">
        <v>19</v>
      </c>
      <c r="T349" s="238">
        <v>20</v>
      </c>
      <c r="U349" s="239">
        <v>21</v>
      </c>
      <c r="V349" s="240">
        <v>22</v>
      </c>
    </row>
    <row r="350" spans="1:22" s="32" customFormat="1" ht="209.45" customHeight="1">
      <c r="A350" s="31" t="s">
        <v>522</v>
      </c>
      <c r="B350" s="241">
        <v>1</v>
      </c>
      <c r="C350" s="242" t="s">
        <v>618</v>
      </c>
      <c r="D350" s="242" t="s">
        <v>619</v>
      </c>
      <c r="E350" s="367" t="s">
        <v>617</v>
      </c>
      <c r="F350" s="242" t="s">
        <v>297</v>
      </c>
      <c r="G350" s="243">
        <v>1</v>
      </c>
      <c r="H350" s="244" t="s">
        <v>23</v>
      </c>
      <c r="I350" s="245" t="s">
        <v>297</v>
      </c>
      <c r="J350" s="246" t="s">
        <v>616</v>
      </c>
      <c r="K350" s="247">
        <v>44049</v>
      </c>
      <c r="L350" s="247">
        <v>44375</v>
      </c>
      <c r="M350" s="248">
        <v>2318.8000000000002</v>
      </c>
      <c r="N350" s="249">
        <f>M350</f>
        <v>2318.8000000000002</v>
      </c>
      <c r="O350" s="363">
        <f>N350</f>
        <v>2318.8000000000002</v>
      </c>
      <c r="P350" s="506"/>
      <c r="Q350" s="507"/>
      <c r="R350" s="508"/>
      <c r="S350" s="509"/>
      <c r="T350" s="251" t="s">
        <v>24</v>
      </c>
      <c r="U350" s="221">
        <v>124</v>
      </c>
      <c r="V350" s="252" t="s">
        <v>24</v>
      </c>
    </row>
    <row r="351" spans="1:22" s="32" customFormat="1" ht="49.9" customHeight="1">
      <c r="A351" s="31"/>
      <c r="B351" s="241"/>
      <c r="C351" s="242"/>
      <c r="D351" s="242"/>
      <c r="E351" s="242"/>
      <c r="F351" s="242"/>
      <c r="G351" s="243"/>
      <c r="H351" s="244"/>
      <c r="I351" s="245"/>
      <c r="J351" s="246"/>
      <c r="K351" s="247"/>
      <c r="L351" s="247"/>
      <c r="M351" s="248"/>
      <c r="N351" s="249"/>
      <c r="O351" s="250"/>
      <c r="P351" s="506"/>
      <c r="Q351" s="507"/>
      <c r="R351" s="508"/>
      <c r="S351" s="509"/>
      <c r="T351" s="251"/>
      <c r="U351" s="221"/>
      <c r="V351" s="252"/>
    </row>
    <row r="352" spans="1:22" s="32" customFormat="1" ht="49.9" customHeight="1">
      <c r="A352" s="31"/>
      <c r="B352" s="241"/>
      <c r="C352" s="242"/>
      <c r="D352" s="242"/>
      <c r="E352" s="242"/>
      <c r="F352" s="242"/>
      <c r="G352" s="243"/>
      <c r="H352" s="244"/>
      <c r="I352" s="245"/>
      <c r="J352" s="246"/>
      <c r="K352" s="247"/>
      <c r="L352" s="247"/>
      <c r="M352" s="248"/>
      <c r="N352" s="249"/>
      <c r="O352" s="250"/>
      <c r="P352" s="506"/>
      <c r="Q352" s="507"/>
      <c r="R352" s="508"/>
      <c r="S352" s="509"/>
      <c r="T352" s="251"/>
      <c r="U352" s="221"/>
      <c r="V352" s="252"/>
    </row>
    <row r="353" spans="1:22" s="32" customFormat="1" ht="19.899999999999999" customHeight="1">
      <c r="A353" s="31" t="s">
        <v>523</v>
      </c>
      <c r="B353" s="241" t="s">
        <v>303</v>
      </c>
      <c r="C353" s="242"/>
      <c r="D353" s="242"/>
      <c r="E353" s="242"/>
      <c r="F353" s="242"/>
      <c r="G353" s="243"/>
      <c r="H353" s="244"/>
      <c r="I353" s="245"/>
      <c r="J353" s="246" t="s">
        <v>303</v>
      </c>
      <c r="K353" s="247"/>
      <c r="L353" s="247"/>
      <c r="M353" s="248"/>
      <c r="N353" s="249" t="s">
        <v>303</v>
      </c>
      <c r="O353" s="250" t="s">
        <v>303</v>
      </c>
      <c r="P353" s="506"/>
      <c r="Q353" s="507"/>
      <c r="R353" s="508"/>
      <c r="S353" s="509"/>
      <c r="T353" s="251"/>
      <c r="U353" s="221"/>
      <c r="V353" s="252"/>
    </row>
    <row r="354" spans="1:22" s="32" customFormat="1" ht="19.899999999999999" customHeight="1">
      <c r="A354" s="31" t="s">
        <v>524</v>
      </c>
      <c r="B354" s="241" t="s">
        <v>303</v>
      </c>
      <c r="C354" s="242"/>
      <c r="D354" s="242"/>
      <c r="E354" s="242"/>
      <c r="F354" s="242"/>
      <c r="G354" s="243"/>
      <c r="H354" s="244"/>
      <c r="I354" s="245"/>
      <c r="J354" s="246" t="s">
        <v>303</v>
      </c>
      <c r="K354" s="247"/>
      <c r="L354" s="247"/>
      <c r="M354" s="248"/>
      <c r="N354" s="249" t="s">
        <v>303</v>
      </c>
      <c r="O354" s="250" t="s">
        <v>303</v>
      </c>
      <c r="P354" s="510"/>
      <c r="Q354" s="511"/>
      <c r="R354" s="512"/>
      <c r="S354" s="513"/>
      <c r="T354" s="251"/>
      <c r="U354" s="221"/>
      <c r="V354" s="252"/>
    </row>
    <row r="355" spans="1:22" s="32" customFormat="1" ht="19.899999999999999" customHeight="1">
      <c r="A355" s="31" t="s">
        <v>525</v>
      </c>
      <c r="B355" s="241" t="s">
        <v>303</v>
      </c>
      <c r="C355" s="242"/>
      <c r="D355" s="242"/>
      <c r="E355" s="242"/>
      <c r="F355" s="242"/>
      <c r="G355" s="243"/>
      <c r="H355" s="244"/>
      <c r="I355" s="245"/>
      <c r="J355" s="246" t="s">
        <v>303</v>
      </c>
      <c r="K355" s="247"/>
      <c r="L355" s="247"/>
      <c r="M355" s="248"/>
      <c r="N355" s="249" t="s">
        <v>303</v>
      </c>
      <c r="O355" s="250" t="s">
        <v>303</v>
      </c>
      <c r="P355" s="510"/>
      <c r="Q355" s="511"/>
      <c r="R355" s="512"/>
      <c r="S355" s="513"/>
      <c r="T355" s="251"/>
      <c r="U355" s="221"/>
      <c r="V355" s="252"/>
    </row>
    <row r="356" spans="1:22" s="32" customFormat="1" ht="19.899999999999999" customHeight="1">
      <c r="A356" s="31" t="s">
        <v>526</v>
      </c>
      <c r="B356" s="241" t="s">
        <v>303</v>
      </c>
      <c r="C356" s="242"/>
      <c r="D356" s="242"/>
      <c r="E356" s="242"/>
      <c r="F356" s="242"/>
      <c r="G356" s="243"/>
      <c r="H356" s="244"/>
      <c r="I356" s="245"/>
      <c r="J356" s="246" t="s">
        <v>303</v>
      </c>
      <c r="K356" s="247"/>
      <c r="L356" s="247"/>
      <c r="M356" s="248"/>
      <c r="N356" s="253" t="s">
        <v>303</v>
      </c>
      <c r="O356" s="250" t="s">
        <v>303</v>
      </c>
      <c r="P356" s="510"/>
      <c r="Q356" s="511"/>
      <c r="R356" s="512"/>
      <c r="S356" s="513"/>
      <c r="T356" s="251"/>
      <c r="U356" s="221"/>
      <c r="V356" s="252"/>
    </row>
    <row r="357" spans="1:22" s="32" customFormat="1" ht="19.899999999999999" customHeight="1">
      <c r="A357" s="31" t="s">
        <v>527</v>
      </c>
      <c r="B357" s="241" t="s">
        <v>303</v>
      </c>
      <c r="C357" s="242"/>
      <c r="D357" s="242"/>
      <c r="E357" s="242"/>
      <c r="F357" s="242"/>
      <c r="G357" s="243"/>
      <c r="H357" s="244"/>
      <c r="I357" s="245"/>
      <c r="J357" s="246" t="s">
        <v>303</v>
      </c>
      <c r="K357" s="247"/>
      <c r="L357" s="247"/>
      <c r="M357" s="254"/>
      <c r="N357" s="253" t="s">
        <v>303</v>
      </c>
      <c r="O357" s="250" t="s">
        <v>303</v>
      </c>
      <c r="P357" s="510"/>
      <c r="Q357" s="511"/>
      <c r="R357" s="512"/>
      <c r="S357" s="513"/>
      <c r="T357" s="251"/>
      <c r="U357" s="221"/>
      <c r="V357" s="252"/>
    </row>
    <row r="358" spans="1:22" s="32" customFormat="1" ht="19.899999999999999" customHeight="1">
      <c r="A358" s="31" t="s">
        <v>528</v>
      </c>
      <c r="B358" s="241" t="s">
        <v>303</v>
      </c>
      <c r="C358" s="242"/>
      <c r="D358" s="242"/>
      <c r="E358" s="242"/>
      <c r="F358" s="242"/>
      <c r="G358" s="243"/>
      <c r="H358" s="244"/>
      <c r="I358" s="245"/>
      <c r="J358" s="246" t="s">
        <v>303</v>
      </c>
      <c r="K358" s="247"/>
      <c r="L358" s="247"/>
      <c r="M358" s="254"/>
      <c r="N358" s="253" t="s">
        <v>303</v>
      </c>
      <c r="O358" s="250" t="s">
        <v>303</v>
      </c>
      <c r="P358" s="510"/>
      <c r="Q358" s="511"/>
      <c r="R358" s="512"/>
      <c r="S358" s="513"/>
      <c r="T358" s="251"/>
      <c r="U358" s="221"/>
      <c r="V358" s="252"/>
    </row>
    <row r="359" spans="1:22" s="32" customFormat="1" ht="19.899999999999999" customHeight="1" thickBot="1">
      <c r="A359" s="31" t="s">
        <v>529</v>
      </c>
      <c r="B359" s="255" t="s">
        <v>303</v>
      </c>
      <c r="C359" s="256"/>
      <c r="D359" s="256"/>
      <c r="E359" s="256"/>
      <c r="F359" s="256"/>
      <c r="G359" s="257"/>
      <c r="H359" s="258"/>
      <c r="I359" s="259"/>
      <c r="J359" s="260" t="s">
        <v>303</v>
      </c>
      <c r="K359" s="261"/>
      <c r="L359" s="261"/>
      <c r="M359" s="262"/>
      <c r="N359" s="253" t="s">
        <v>303</v>
      </c>
      <c r="O359" s="250" t="s">
        <v>303</v>
      </c>
      <c r="P359" s="510"/>
      <c r="Q359" s="511"/>
      <c r="R359" s="512"/>
      <c r="S359" s="513"/>
      <c r="T359" s="251"/>
      <c r="U359" s="221"/>
      <c r="V359" s="252"/>
    </row>
    <row r="360" spans="1:22" s="23" customFormat="1" ht="10.15" customHeight="1">
      <c r="A360" s="31"/>
      <c r="B360" s="281"/>
      <c r="C360" s="263"/>
      <c r="D360" s="263"/>
      <c r="E360" s="263"/>
      <c r="F360" s="263"/>
      <c r="G360" s="263"/>
      <c r="H360" s="263"/>
      <c r="I360" s="263"/>
      <c r="J360" s="263"/>
      <c r="K360" s="263"/>
      <c r="L360" s="263"/>
      <c r="M360" s="263"/>
      <c r="N360" s="263"/>
      <c r="O360" s="282"/>
      <c r="P360" s="263"/>
      <c r="Q360" s="263"/>
      <c r="R360" s="282"/>
      <c r="S360" s="263"/>
      <c r="T360" s="263"/>
      <c r="U360" s="283"/>
      <c r="V360" s="285"/>
    </row>
    <row r="361" spans="1:22" s="23" customFormat="1" ht="19.899999999999999" customHeight="1" thickBot="1">
      <c r="A361" s="31" t="s">
        <v>530</v>
      </c>
      <c r="B361" s="321"/>
      <c r="C361" s="322"/>
      <c r="D361" s="322"/>
      <c r="E361" s="322"/>
      <c r="F361" s="322"/>
      <c r="G361" s="322"/>
      <c r="H361" s="322"/>
      <c r="I361" s="322"/>
      <c r="J361" s="322"/>
      <c r="K361" s="322"/>
      <c r="L361" s="322"/>
      <c r="M361" s="322"/>
      <c r="N361" s="323" t="s">
        <v>246</v>
      </c>
      <c r="O361" s="324">
        <f>O350</f>
        <v>2318.8000000000002</v>
      </c>
      <c r="P361" s="322"/>
      <c r="Q361" s="322"/>
      <c r="R361" s="325"/>
      <c r="S361" s="325"/>
      <c r="T361" s="326"/>
      <c r="U361" s="322"/>
      <c r="V361" s="327"/>
    </row>
    <row r="362" spans="1:22" ht="19.899999999999999" customHeight="1">
      <c r="B362" s="264"/>
      <c r="C362" s="264"/>
      <c r="D362" s="264"/>
      <c r="E362" s="264"/>
      <c r="F362" s="264"/>
      <c r="G362" s="264"/>
      <c r="H362" s="264"/>
      <c r="I362" s="264"/>
      <c r="J362" s="264"/>
      <c r="K362" s="264"/>
      <c r="L362" s="264"/>
      <c r="M362" s="264"/>
      <c r="N362" s="264"/>
      <c r="O362" s="264"/>
      <c r="P362" s="264"/>
      <c r="Q362" s="264"/>
      <c r="R362" s="264"/>
      <c r="S362" s="264"/>
      <c r="T362" s="264"/>
      <c r="U362" s="264"/>
      <c r="V362" s="264"/>
    </row>
    <row r="363" spans="1:22" s="23" customFormat="1" ht="19.899999999999999" customHeight="1" thickBot="1">
      <c r="A363" s="21"/>
      <c r="B363" s="516" t="s">
        <v>65</v>
      </c>
      <c r="C363" s="516"/>
      <c r="D363" s="516"/>
      <c r="E363" s="516"/>
      <c r="F363" s="516"/>
      <c r="G363" s="516"/>
      <c r="H363" s="516"/>
      <c r="I363" s="516"/>
      <c r="J363" s="516"/>
      <c r="K363" s="516"/>
      <c r="L363" s="516"/>
      <c r="M363" s="516"/>
      <c r="N363" s="516"/>
      <c r="O363" s="516"/>
      <c r="P363" s="516"/>
      <c r="Q363" s="516"/>
      <c r="R363" s="516"/>
      <c r="S363" s="516"/>
      <c r="T363" s="516"/>
      <c r="U363" s="516"/>
      <c r="V363" s="516"/>
    </row>
    <row r="364" spans="1:22" s="26" customFormat="1" ht="19.899999999999999" customHeight="1">
      <c r="A364" s="71" t="s">
        <v>531</v>
      </c>
      <c r="B364" s="459" t="s">
        <v>62</v>
      </c>
      <c r="C364" s="462" t="s">
        <v>83</v>
      </c>
      <c r="D364" s="463"/>
      <c r="E364" s="463"/>
      <c r="F364" s="463"/>
      <c r="G364" s="463"/>
      <c r="H364" s="463"/>
      <c r="I364" s="463"/>
      <c r="J364" s="463"/>
      <c r="K364" s="463"/>
      <c r="L364" s="463"/>
      <c r="M364" s="464"/>
      <c r="N364" s="334"/>
      <c r="O364" s="335"/>
      <c r="P364" s="462" t="s">
        <v>89</v>
      </c>
      <c r="Q364" s="463"/>
      <c r="R364" s="463"/>
      <c r="S364" s="464"/>
      <c r="T364" s="468" t="s">
        <v>269</v>
      </c>
      <c r="U364" s="464"/>
      <c r="V364" s="473" t="s">
        <v>6</v>
      </c>
    </row>
    <row r="365" spans="1:22" s="26" customFormat="1" ht="25.15" customHeight="1">
      <c r="A365" s="71" t="s">
        <v>532</v>
      </c>
      <c r="B365" s="460"/>
      <c r="C365" s="494" t="s">
        <v>84</v>
      </c>
      <c r="D365" s="495"/>
      <c r="E365" s="496"/>
      <c r="F365" s="330">
        <v>1</v>
      </c>
      <c r="G365" s="514" t="s">
        <v>231</v>
      </c>
      <c r="H365" s="497" t="s">
        <v>230</v>
      </c>
      <c r="I365" s="497"/>
      <c r="J365" s="494" t="s">
        <v>229</v>
      </c>
      <c r="K365" s="515"/>
      <c r="L365" s="331"/>
      <c r="M365" s="331"/>
      <c r="N365" s="336"/>
      <c r="O365" s="337"/>
      <c r="P365" s="465"/>
      <c r="Q365" s="466"/>
      <c r="R365" s="466"/>
      <c r="S365" s="467"/>
      <c r="T365" s="469"/>
      <c r="U365" s="470"/>
      <c r="V365" s="474"/>
    </row>
    <row r="366" spans="1:22" s="26" customFormat="1" ht="30" customHeight="1" thickBot="1">
      <c r="A366" s="71" t="s">
        <v>533</v>
      </c>
      <c r="B366" s="460"/>
      <c r="C366" s="495" t="s">
        <v>82</v>
      </c>
      <c r="D366" s="496"/>
      <c r="E366" s="332" t="s">
        <v>86</v>
      </c>
      <c r="F366" s="328" t="s">
        <v>238</v>
      </c>
      <c r="G366" s="514"/>
      <c r="H366" s="497"/>
      <c r="I366" s="497"/>
      <c r="J366" s="316" t="s">
        <v>228</v>
      </c>
      <c r="K366" s="329" t="s">
        <v>235</v>
      </c>
      <c r="L366" s="333" t="s">
        <v>275</v>
      </c>
      <c r="M366" s="333"/>
      <c r="N366" s="338" t="s">
        <v>255</v>
      </c>
      <c r="O366" s="339"/>
      <c r="P366" s="345" t="s">
        <v>283</v>
      </c>
      <c r="Q366" s="265">
        <v>1</v>
      </c>
      <c r="R366" s="346" t="s">
        <v>284</v>
      </c>
      <c r="S366" s="265">
        <v>0</v>
      </c>
      <c r="T366" s="471"/>
      <c r="U366" s="472"/>
      <c r="V366" s="475"/>
    </row>
    <row r="367" spans="1:22" s="26" customFormat="1" ht="19.899999999999999" customHeight="1">
      <c r="A367" s="71" t="s">
        <v>534</v>
      </c>
      <c r="B367" s="460"/>
      <c r="C367" s="266">
        <v>1</v>
      </c>
      <c r="D367" s="267" t="s">
        <v>303</v>
      </c>
      <c r="E367" s="268" t="s">
        <v>303</v>
      </c>
      <c r="F367" s="269" t="s">
        <v>303</v>
      </c>
      <c r="G367" s="269" t="s">
        <v>303</v>
      </c>
      <c r="H367" s="476" t="s">
        <v>303</v>
      </c>
      <c r="I367" s="477"/>
      <c r="J367" s="270" t="s">
        <v>303</v>
      </c>
      <c r="K367" s="70" t="s">
        <v>303</v>
      </c>
      <c r="L367" s="225"/>
      <c r="M367" s="226"/>
      <c r="N367" s="220"/>
      <c r="O367" s="478" t="s">
        <v>15</v>
      </c>
      <c r="P367" s="479"/>
      <c r="Q367" s="482">
        <v>12</v>
      </c>
      <c r="R367" s="485" t="s">
        <v>302</v>
      </c>
      <c r="S367" s="486"/>
      <c r="T367" s="468" t="s">
        <v>68</v>
      </c>
      <c r="U367" s="463"/>
      <c r="V367" s="464"/>
    </row>
    <row r="368" spans="1:22" s="26" customFormat="1" ht="19.899999999999999" customHeight="1" thickBot="1">
      <c r="A368" s="71" t="s">
        <v>535</v>
      </c>
      <c r="B368" s="460"/>
      <c r="C368" s="266">
        <v>2</v>
      </c>
      <c r="D368" s="267" t="s">
        <v>303</v>
      </c>
      <c r="E368" s="268" t="s">
        <v>303</v>
      </c>
      <c r="F368" s="269" t="s">
        <v>303</v>
      </c>
      <c r="G368" s="269" t="s">
        <v>303</v>
      </c>
      <c r="H368" s="476" t="s">
        <v>303</v>
      </c>
      <c r="I368" s="477"/>
      <c r="J368" s="270" t="s">
        <v>303</v>
      </c>
      <c r="K368" s="70" t="s">
        <v>303</v>
      </c>
      <c r="L368" s="225"/>
      <c r="M368" s="226"/>
      <c r="N368" s="220"/>
      <c r="O368" s="478"/>
      <c r="P368" s="479"/>
      <c r="Q368" s="483"/>
      <c r="R368" s="487"/>
      <c r="S368" s="488"/>
      <c r="T368" s="471"/>
      <c r="U368" s="491"/>
      <c r="V368" s="472"/>
    </row>
    <row r="369" spans="1:22" s="26" customFormat="1" ht="19.899999999999999" customHeight="1">
      <c r="A369" s="71" t="s">
        <v>536</v>
      </c>
      <c r="B369" s="460"/>
      <c r="C369" s="266">
        <v>3</v>
      </c>
      <c r="D369" s="267" t="s">
        <v>303</v>
      </c>
      <c r="E369" s="268" t="s">
        <v>303</v>
      </c>
      <c r="F369" s="269" t="s">
        <v>303</v>
      </c>
      <c r="G369" s="269" t="s">
        <v>303</v>
      </c>
      <c r="H369" s="476" t="s">
        <v>303</v>
      </c>
      <c r="I369" s="477"/>
      <c r="J369" s="270" t="s">
        <v>303</v>
      </c>
      <c r="K369" s="70" t="s">
        <v>303</v>
      </c>
      <c r="L369" s="225"/>
      <c r="M369" s="226" t="s">
        <v>303</v>
      </c>
      <c r="N369" s="220"/>
      <c r="O369" s="480"/>
      <c r="P369" s="481"/>
      <c r="Q369" s="484"/>
      <c r="R369" s="489"/>
      <c r="S369" s="490"/>
      <c r="T369" s="635" t="s">
        <v>632</v>
      </c>
      <c r="U369" s="635"/>
      <c r="V369" s="635"/>
    </row>
    <row r="370" spans="1:22" s="26" customFormat="1" ht="19.899999999999999" customHeight="1">
      <c r="A370" s="71" t="s">
        <v>537</v>
      </c>
      <c r="B370" s="460"/>
      <c r="C370" s="266">
        <v>4</v>
      </c>
      <c r="D370" s="267" t="s">
        <v>303</v>
      </c>
      <c r="E370" s="268" t="s">
        <v>303</v>
      </c>
      <c r="F370" s="269" t="s">
        <v>303</v>
      </c>
      <c r="G370" s="269" t="s">
        <v>303</v>
      </c>
      <c r="H370" s="476" t="s">
        <v>303</v>
      </c>
      <c r="I370" s="477"/>
      <c r="J370" s="270" t="s">
        <v>303</v>
      </c>
      <c r="K370" s="70" t="s">
        <v>303</v>
      </c>
      <c r="L370" s="225"/>
      <c r="M370" s="226" t="s">
        <v>303</v>
      </c>
      <c r="N370" s="220"/>
      <c r="O370" s="492" t="s">
        <v>242</v>
      </c>
      <c r="P370" s="494" t="s">
        <v>241</v>
      </c>
      <c r="Q370" s="495"/>
      <c r="R370" s="495"/>
      <c r="S370" s="496"/>
      <c r="T370" s="634"/>
      <c r="U370" s="634"/>
      <c r="V370" s="634"/>
    </row>
    <row r="371" spans="1:22" s="26" customFormat="1" ht="19.899999999999999" customHeight="1">
      <c r="A371" s="71" t="s">
        <v>538</v>
      </c>
      <c r="B371" s="460"/>
      <c r="C371" s="266">
        <v>5</v>
      </c>
      <c r="D371" s="267" t="s">
        <v>303</v>
      </c>
      <c r="E371" s="268" t="s">
        <v>303</v>
      </c>
      <c r="F371" s="269" t="s">
        <v>303</v>
      </c>
      <c r="G371" s="269" t="s">
        <v>303</v>
      </c>
      <c r="H371" s="476" t="s">
        <v>303</v>
      </c>
      <c r="I371" s="477"/>
      <c r="J371" s="270" t="s">
        <v>303</v>
      </c>
      <c r="K371" s="70" t="s">
        <v>303</v>
      </c>
      <c r="L371" s="225"/>
      <c r="M371" s="226" t="s">
        <v>303</v>
      </c>
      <c r="N371" s="220"/>
      <c r="O371" s="493"/>
      <c r="P371" s="316" t="s">
        <v>90</v>
      </c>
      <c r="Q371" s="316" t="s">
        <v>237</v>
      </c>
      <c r="R371" s="497" t="s">
        <v>239</v>
      </c>
      <c r="S371" s="497"/>
      <c r="T371" s="634"/>
      <c r="U371" s="634"/>
      <c r="V371" s="634"/>
    </row>
    <row r="372" spans="1:22" s="26" customFormat="1" ht="19.899999999999999" customHeight="1" thickBot="1">
      <c r="A372" s="71" t="s">
        <v>539</v>
      </c>
      <c r="B372" s="460"/>
      <c r="C372" s="275">
        <v>6</v>
      </c>
      <c r="D372" s="276" t="s">
        <v>303</v>
      </c>
      <c r="E372" s="277" t="s">
        <v>303</v>
      </c>
      <c r="F372" s="269" t="s">
        <v>303</v>
      </c>
      <c r="G372" s="269" t="s">
        <v>303</v>
      </c>
      <c r="H372" s="476" t="s">
        <v>303</v>
      </c>
      <c r="I372" s="477"/>
      <c r="J372" s="270" t="s">
        <v>303</v>
      </c>
      <c r="K372" s="70" t="s">
        <v>303</v>
      </c>
      <c r="L372" s="225"/>
      <c r="M372" s="226" t="s">
        <v>303</v>
      </c>
      <c r="N372" s="224"/>
      <c r="O372" s="202"/>
      <c r="P372" s="192"/>
      <c r="Q372" s="278"/>
      <c r="R372" s="498"/>
      <c r="S372" s="498"/>
      <c r="T372" s="636"/>
      <c r="U372" s="636"/>
      <c r="V372" s="636"/>
    </row>
    <row r="373" spans="1:22" s="26" customFormat="1" ht="25.15" customHeight="1" thickBot="1">
      <c r="A373" s="71" t="s">
        <v>540</v>
      </c>
      <c r="B373" s="461"/>
      <c r="C373" s="499" t="s">
        <v>88</v>
      </c>
      <c r="D373" s="500"/>
      <c r="E373" s="287"/>
      <c r="F373" s="501" t="s">
        <v>303</v>
      </c>
      <c r="G373" s="502"/>
      <c r="H373" s="503" t="s">
        <v>303</v>
      </c>
      <c r="I373" s="504"/>
      <c r="J373" s="223" t="s">
        <v>303</v>
      </c>
      <c r="K373" s="202" t="s">
        <v>6</v>
      </c>
      <c r="L373" s="202" t="s">
        <v>6</v>
      </c>
      <c r="M373" s="344"/>
      <c r="N373" s="340"/>
      <c r="O373" s="505" t="s">
        <v>303</v>
      </c>
      <c r="P373" s="505"/>
      <c r="Q373" s="505"/>
      <c r="R373" s="505"/>
      <c r="S373" s="505"/>
      <c r="T373" s="341"/>
      <c r="U373" s="342"/>
      <c r="V373" s="343"/>
    </row>
    <row r="374" spans="1:22" ht="19.899999999999999" customHeight="1"/>
    <row r="375" spans="1:22" ht="19.899999999999999" customHeight="1"/>
    <row r="376" spans="1:22" ht="19.899999999999999" customHeight="1"/>
    <row r="377" spans="1:22" ht="19.899999999999999" customHeight="1"/>
    <row r="378" spans="1:22" ht="19.899999999999999" customHeight="1"/>
    <row r="379" spans="1:22" ht="19.899999999999999" customHeight="1"/>
    <row r="380" spans="1:22" ht="19.899999999999999" customHeight="1"/>
    <row r="381" spans="1:22" ht="19.899999999999999" customHeight="1"/>
    <row r="382" spans="1:22" ht="19.899999999999999" customHeight="1"/>
    <row r="383" spans="1:22" ht="19.899999999999999" customHeight="1"/>
    <row r="384" spans="1:22" ht="19.899999999999999" customHeight="1"/>
    <row r="385" ht="19.899999999999999" customHeight="1"/>
    <row r="386" ht="19.899999999999999" customHeight="1"/>
    <row r="387" ht="19.899999999999999" customHeight="1"/>
    <row r="388" ht="19.899999999999999" customHeight="1"/>
    <row r="389" ht="19.899999999999999" customHeight="1"/>
    <row r="390" ht="19.899999999999999" customHeight="1"/>
    <row r="391" ht="19.899999999999999" customHeight="1"/>
    <row r="392" ht="19.899999999999999" customHeight="1"/>
    <row r="393" ht="19.899999999999999" customHeight="1"/>
    <row r="394" ht="19.899999999999999" customHeight="1"/>
    <row r="395" ht="19.899999999999999" customHeight="1"/>
    <row r="396" ht="19.899999999999999" customHeight="1"/>
    <row r="397" ht="19.899999999999999" customHeight="1"/>
    <row r="398" ht="19.899999999999999" customHeight="1"/>
    <row r="399" ht="19.899999999999999" customHeight="1"/>
    <row r="400" ht="19.899999999999999" customHeight="1"/>
    <row r="401" ht="19.899999999999999" customHeight="1"/>
    <row r="402" ht="19.899999999999999" customHeight="1"/>
    <row r="403" ht="19.899999999999999" customHeight="1"/>
    <row r="404" ht="19.899999999999999" customHeight="1"/>
    <row r="405" ht="19.899999999999999" customHeight="1"/>
    <row r="406" ht="19.899999999999999" customHeight="1"/>
    <row r="407" ht="19.899999999999999" customHeight="1"/>
    <row r="408" ht="19.899999999999999" customHeight="1"/>
    <row r="409" ht="19.899999999999999" customHeight="1"/>
    <row r="410" ht="19.899999999999999" customHeight="1"/>
    <row r="411" ht="19.899999999999999" customHeight="1"/>
    <row r="412" ht="19.899999999999999" customHeight="1"/>
    <row r="413" ht="19.899999999999999" customHeight="1"/>
    <row r="414" ht="19.899999999999999" customHeight="1"/>
    <row r="415" ht="19.899999999999999" customHeight="1"/>
    <row r="416" ht="19.899999999999999" customHeight="1"/>
    <row r="417" ht="19.899999999999999" customHeight="1"/>
    <row r="418" ht="19.899999999999999" customHeight="1"/>
    <row r="419" ht="19.899999999999999" customHeight="1"/>
    <row r="420" ht="19.899999999999999" customHeight="1"/>
    <row r="421" ht="19.899999999999999" customHeight="1"/>
    <row r="422" ht="19.899999999999999" customHeight="1"/>
    <row r="423" ht="19.899999999999999" customHeight="1"/>
    <row r="424" ht="19.899999999999999" customHeight="1"/>
    <row r="425" ht="19.899999999999999" customHeight="1"/>
    <row r="426" ht="19.899999999999999" customHeight="1"/>
    <row r="427" ht="19.899999999999999" customHeight="1"/>
    <row r="428" ht="19.899999999999999" customHeight="1"/>
    <row r="429" ht="19.899999999999999" customHeight="1"/>
    <row r="430" ht="19.899999999999999" customHeight="1"/>
    <row r="431" ht="19.899999999999999" customHeight="1"/>
    <row r="432" ht="19.899999999999999" customHeight="1"/>
    <row r="433" ht="19.899999999999999" customHeight="1"/>
    <row r="434" ht="19.899999999999999" customHeight="1"/>
    <row r="435" ht="19.899999999999999" customHeight="1"/>
    <row r="436" ht="19.899999999999999" customHeight="1"/>
    <row r="437" ht="19.899999999999999" customHeight="1"/>
    <row r="438" ht="19.899999999999999" customHeight="1"/>
    <row r="439" ht="19.899999999999999" customHeight="1"/>
    <row r="440" ht="19.899999999999999" customHeight="1"/>
    <row r="441" ht="19.899999999999999" customHeight="1"/>
    <row r="442" ht="19.899999999999999" customHeight="1"/>
    <row r="443" ht="19.899999999999999" customHeight="1"/>
    <row r="444" ht="19.899999999999999" customHeight="1"/>
    <row r="445" ht="19.899999999999999" customHeight="1"/>
    <row r="446" ht="19.899999999999999" customHeight="1"/>
    <row r="447" ht="19.899999999999999" customHeight="1"/>
    <row r="448" ht="19.899999999999999" customHeight="1"/>
    <row r="449" ht="19.899999999999999" customHeight="1"/>
    <row r="450" ht="19.899999999999999" customHeight="1"/>
    <row r="451" ht="19.899999999999999" customHeight="1"/>
    <row r="452" ht="19.899999999999999" customHeight="1"/>
    <row r="453" ht="19.899999999999999" customHeight="1"/>
    <row r="454" ht="19.899999999999999" customHeight="1"/>
    <row r="455" ht="19.899999999999999" customHeight="1"/>
    <row r="456" ht="19.899999999999999" customHeight="1"/>
    <row r="457" ht="19.899999999999999" customHeight="1"/>
    <row r="458" ht="19.899999999999999" customHeight="1"/>
    <row r="459" ht="19.899999999999999" customHeight="1"/>
    <row r="460" ht="19.899999999999999" customHeight="1"/>
    <row r="461" ht="19.899999999999999" customHeight="1"/>
    <row r="462" ht="19.899999999999999" customHeight="1"/>
    <row r="463" ht="19.899999999999999" customHeight="1"/>
    <row r="464" ht="19.899999999999999" customHeight="1"/>
    <row r="465" ht="19.899999999999999" customHeight="1"/>
    <row r="466" ht="19.899999999999999" customHeight="1"/>
    <row r="467" ht="19.899999999999999" customHeight="1"/>
    <row r="468" ht="19.899999999999999" customHeight="1"/>
    <row r="469" ht="19.899999999999999" customHeight="1"/>
    <row r="470" ht="19.899999999999999" customHeight="1"/>
    <row r="471" ht="19.899999999999999" customHeight="1"/>
    <row r="472" ht="19.899999999999999" customHeight="1"/>
    <row r="473" ht="19.899999999999999" customHeight="1"/>
    <row r="474" ht="19.899999999999999" customHeight="1"/>
    <row r="475" ht="19.899999999999999" customHeight="1"/>
    <row r="476" ht="19.899999999999999" customHeight="1"/>
    <row r="477" ht="19.899999999999999" customHeight="1"/>
    <row r="478" ht="19.899999999999999" customHeight="1"/>
    <row r="479" ht="19.899999999999999" customHeight="1"/>
    <row r="480" ht="19.899999999999999" customHeight="1"/>
    <row r="481" ht="19.899999999999999" customHeight="1"/>
    <row r="482" ht="19.899999999999999" customHeight="1"/>
    <row r="483" ht="19.899999999999999" customHeight="1"/>
    <row r="484" ht="19.899999999999999" customHeight="1"/>
    <row r="485" ht="19.899999999999999" customHeight="1"/>
    <row r="486" ht="19.899999999999999" customHeight="1"/>
    <row r="487" ht="19.899999999999999" customHeight="1"/>
    <row r="488" ht="19.899999999999999" customHeight="1"/>
    <row r="489" ht="19.899999999999999" customHeight="1"/>
    <row r="490" ht="19.899999999999999" customHeight="1"/>
    <row r="491" ht="19.899999999999999" customHeight="1"/>
    <row r="492" ht="19.899999999999999" customHeight="1"/>
    <row r="493" ht="19.899999999999999" customHeight="1"/>
    <row r="494" ht="19.899999999999999" customHeight="1"/>
    <row r="495" ht="19.899999999999999" customHeight="1"/>
    <row r="496" ht="19.899999999999999" customHeight="1"/>
    <row r="497" ht="19.899999999999999" customHeight="1"/>
    <row r="498" ht="19.899999999999999" customHeight="1"/>
    <row r="499" ht="19.899999999999999" customHeight="1"/>
    <row r="500" ht="19.899999999999999" customHeight="1"/>
    <row r="501" ht="19.899999999999999" customHeight="1"/>
    <row r="502" ht="19.899999999999999" customHeight="1"/>
    <row r="503" ht="19.899999999999999" customHeight="1"/>
    <row r="504" ht="19.899999999999999" customHeight="1"/>
    <row r="505" ht="19.899999999999999" customHeight="1"/>
    <row r="506" ht="19.899999999999999" customHeight="1"/>
    <row r="507" ht="19.899999999999999" customHeight="1"/>
    <row r="508" ht="19.899999999999999" customHeight="1"/>
    <row r="509" ht="19.899999999999999" customHeight="1"/>
    <row r="510" ht="19.899999999999999" customHeight="1"/>
    <row r="511" ht="19.899999999999999" customHeight="1"/>
    <row r="512" ht="19.899999999999999" customHeight="1"/>
    <row r="513" ht="19.899999999999999" customHeight="1"/>
    <row r="514" ht="19.899999999999999" customHeight="1"/>
    <row r="515" ht="19.899999999999999" customHeight="1"/>
    <row r="516" ht="19.899999999999999" customHeight="1"/>
    <row r="517" ht="19.899999999999999" customHeight="1"/>
    <row r="518" ht="19.899999999999999" customHeight="1"/>
    <row r="519" ht="19.899999999999999" customHeight="1"/>
    <row r="520" ht="19.899999999999999" customHeight="1"/>
    <row r="521" ht="19.899999999999999" customHeight="1"/>
    <row r="522" ht="19.899999999999999" customHeight="1"/>
    <row r="523" ht="19.899999999999999" customHeight="1"/>
    <row r="524" ht="19.899999999999999" customHeight="1"/>
    <row r="525" ht="19.899999999999999" customHeight="1"/>
    <row r="526" ht="19.899999999999999" customHeight="1"/>
    <row r="527" ht="19.899999999999999" customHeight="1"/>
    <row r="528" ht="19.899999999999999" customHeight="1"/>
    <row r="529" ht="19.899999999999999" customHeight="1"/>
    <row r="530" ht="19.899999999999999" customHeight="1"/>
    <row r="531" ht="19.899999999999999" customHeight="1"/>
    <row r="532" ht="19.899999999999999" customHeight="1"/>
    <row r="533" ht="19.899999999999999" customHeight="1"/>
    <row r="534" ht="19.899999999999999" customHeight="1"/>
    <row r="535" ht="19.899999999999999" customHeight="1"/>
    <row r="536" ht="19.899999999999999" customHeight="1"/>
    <row r="537" ht="19.899999999999999" customHeight="1"/>
    <row r="538" ht="19.899999999999999" customHeight="1"/>
    <row r="539" ht="19.899999999999999" customHeight="1"/>
    <row r="540" ht="19.899999999999999" customHeight="1"/>
    <row r="541" ht="19.899999999999999" customHeight="1"/>
    <row r="542" ht="19.899999999999999" customHeight="1"/>
    <row r="543" ht="19.899999999999999" customHeight="1"/>
    <row r="544" ht="19.899999999999999" customHeight="1"/>
    <row r="545" ht="19.899999999999999" customHeight="1"/>
    <row r="546" ht="19.899999999999999" customHeight="1"/>
    <row r="547" ht="19.899999999999999" customHeight="1"/>
    <row r="548" ht="19.899999999999999" customHeight="1"/>
    <row r="549" ht="19.899999999999999" customHeight="1"/>
    <row r="550" ht="19.899999999999999" customHeight="1"/>
    <row r="551" ht="19.899999999999999" customHeight="1"/>
    <row r="552" ht="19.899999999999999" customHeight="1"/>
    <row r="553" ht="19.899999999999999" customHeight="1"/>
    <row r="554" ht="19.899999999999999" customHeight="1"/>
    <row r="555" ht="19.899999999999999" customHeight="1"/>
    <row r="556" ht="19.899999999999999" customHeight="1"/>
    <row r="557" ht="19.899999999999999" customHeight="1"/>
    <row r="558" ht="19.899999999999999" customHeight="1"/>
    <row r="559" ht="19.899999999999999" customHeight="1"/>
    <row r="560" ht="19.899999999999999" customHeight="1"/>
    <row r="561" ht="19.899999999999999" customHeight="1"/>
    <row r="562" ht="19.899999999999999" customHeight="1"/>
    <row r="563" ht="19.899999999999999" customHeight="1"/>
    <row r="564" ht="19.899999999999999" customHeight="1"/>
    <row r="565" ht="19.899999999999999" customHeight="1"/>
    <row r="566" ht="19.899999999999999" customHeight="1"/>
    <row r="567" ht="19.899999999999999" customHeight="1"/>
    <row r="568" ht="19.899999999999999" customHeight="1"/>
    <row r="569" ht="19.899999999999999" customHeight="1"/>
    <row r="570" ht="19.899999999999999" customHeight="1"/>
    <row r="571" ht="19.899999999999999" customHeight="1"/>
    <row r="572" ht="19.899999999999999" customHeight="1"/>
    <row r="573" ht="19.899999999999999" customHeight="1"/>
    <row r="574" ht="19.899999999999999" customHeight="1"/>
    <row r="575" ht="19.899999999999999" customHeight="1"/>
    <row r="576" ht="19.899999999999999" customHeight="1"/>
    <row r="577" ht="19.899999999999999" customHeight="1"/>
    <row r="578" ht="19.899999999999999" customHeight="1"/>
    <row r="579" ht="19.899999999999999" customHeight="1"/>
    <row r="580" ht="19.899999999999999" customHeight="1"/>
    <row r="581" ht="19.899999999999999" customHeight="1"/>
    <row r="582" ht="19.899999999999999" customHeight="1"/>
    <row r="583" ht="19.899999999999999" customHeight="1"/>
    <row r="584" ht="19.899999999999999" customHeight="1"/>
    <row r="585" ht="19.899999999999999" customHeight="1"/>
    <row r="586" ht="19.899999999999999" customHeight="1"/>
    <row r="587" ht="19.899999999999999" customHeight="1"/>
    <row r="588" ht="19.899999999999999" customHeight="1"/>
    <row r="589" ht="19.899999999999999" customHeight="1"/>
    <row r="590" ht="19.899999999999999" customHeight="1"/>
    <row r="591" ht="19.899999999999999" customHeight="1"/>
    <row r="592" ht="19.899999999999999" customHeight="1"/>
    <row r="593" ht="19.899999999999999" customHeight="1"/>
    <row r="594" ht="19.899999999999999" customHeight="1"/>
    <row r="595" ht="19.899999999999999" customHeight="1"/>
    <row r="596" ht="19.899999999999999" customHeight="1"/>
    <row r="597" ht="19.899999999999999" customHeight="1"/>
    <row r="598" ht="19.899999999999999" customHeight="1"/>
    <row r="599" ht="19.899999999999999" customHeight="1"/>
    <row r="600" ht="19.899999999999999" customHeight="1"/>
    <row r="601" ht="19.899999999999999" customHeight="1"/>
    <row r="602" ht="19.899999999999999" customHeight="1"/>
    <row r="603" ht="19.899999999999999" customHeight="1"/>
    <row r="604" ht="19.899999999999999" customHeight="1"/>
    <row r="605" ht="19.899999999999999" customHeight="1"/>
    <row r="606" ht="19.899999999999999" customHeight="1"/>
    <row r="607" ht="19.899999999999999" customHeight="1"/>
    <row r="608" ht="19.899999999999999" customHeight="1"/>
    <row r="609" ht="19.899999999999999" customHeight="1"/>
    <row r="610" ht="19.899999999999999" customHeight="1"/>
    <row r="611" ht="19.899999999999999" customHeight="1"/>
    <row r="612" ht="19.899999999999999" customHeight="1"/>
    <row r="613" ht="19.899999999999999" customHeight="1"/>
    <row r="614" ht="19.899999999999999" customHeight="1"/>
    <row r="615" ht="19.899999999999999" customHeight="1"/>
    <row r="616" ht="19.899999999999999" customHeight="1"/>
    <row r="617" ht="19.899999999999999" customHeight="1"/>
    <row r="618" ht="19.899999999999999" customHeight="1"/>
    <row r="619" ht="19.899999999999999" customHeight="1"/>
    <row r="620" ht="19.899999999999999" customHeight="1"/>
    <row r="621" ht="19.899999999999999" customHeight="1"/>
    <row r="622" ht="19.899999999999999" customHeight="1"/>
    <row r="623" ht="19.899999999999999" customHeight="1"/>
    <row r="624" ht="19.899999999999999" customHeight="1"/>
    <row r="625" ht="19.899999999999999" customHeight="1"/>
    <row r="626" ht="19.899999999999999" customHeight="1"/>
    <row r="627" ht="19.899999999999999" customHeight="1"/>
    <row r="628" ht="19.899999999999999" customHeight="1"/>
    <row r="629" ht="19.899999999999999" customHeight="1"/>
    <row r="630" ht="19.899999999999999" customHeight="1"/>
    <row r="631" ht="19.899999999999999" customHeight="1"/>
    <row r="632" ht="19.899999999999999" customHeight="1"/>
    <row r="633" ht="19.899999999999999" customHeight="1"/>
    <row r="634" ht="19.899999999999999" customHeight="1"/>
    <row r="635" ht="19.899999999999999" customHeight="1"/>
    <row r="636" ht="19.899999999999999" customHeight="1"/>
    <row r="637" ht="19.899999999999999" customHeight="1"/>
    <row r="638" ht="19.899999999999999" customHeight="1"/>
    <row r="639" ht="19.899999999999999" customHeight="1"/>
    <row r="640" ht="19.899999999999999" customHeight="1"/>
    <row r="641" ht="19.899999999999999" customHeight="1"/>
    <row r="642" ht="19.899999999999999" customHeight="1"/>
    <row r="643" ht="19.899999999999999" customHeight="1"/>
    <row r="644" ht="19.899999999999999" customHeight="1"/>
    <row r="645" ht="19.899999999999999" customHeight="1"/>
    <row r="646" ht="19.899999999999999" customHeight="1"/>
    <row r="647" ht="19.899999999999999" customHeight="1"/>
    <row r="648" ht="19.899999999999999" customHeight="1"/>
    <row r="649" ht="19.899999999999999" customHeight="1"/>
    <row r="650" ht="19.899999999999999" customHeight="1"/>
    <row r="651" ht="19.899999999999999" customHeight="1"/>
    <row r="652" ht="19.899999999999999" customHeight="1"/>
    <row r="653" ht="19.899999999999999" customHeight="1"/>
    <row r="654" ht="19.899999999999999" customHeight="1"/>
    <row r="655" ht="19.899999999999999" customHeight="1"/>
    <row r="656" ht="19.899999999999999" customHeight="1"/>
    <row r="657" ht="19.899999999999999" customHeight="1"/>
    <row r="658" ht="19.899999999999999" customHeight="1"/>
    <row r="659" ht="19.899999999999999" customHeight="1"/>
    <row r="660" ht="19.899999999999999" customHeight="1"/>
    <row r="661" ht="19.899999999999999" customHeight="1"/>
    <row r="662" ht="19.899999999999999" customHeight="1"/>
    <row r="663" ht="19.899999999999999" customHeight="1"/>
    <row r="664" ht="19.899999999999999" customHeight="1"/>
    <row r="665" ht="19.899999999999999" customHeight="1"/>
    <row r="666" ht="19.899999999999999" customHeight="1"/>
    <row r="667" ht="19.899999999999999" customHeight="1"/>
    <row r="668" ht="19.899999999999999" customHeight="1"/>
    <row r="669" ht="19.899999999999999" customHeight="1"/>
    <row r="670" ht="19.899999999999999" customHeight="1"/>
    <row r="671" ht="19.899999999999999" customHeight="1"/>
    <row r="672" ht="19.899999999999999" customHeight="1"/>
    <row r="673" ht="19.899999999999999" customHeight="1"/>
    <row r="674" ht="19.899999999999999" customHeight="1"/>
    <row r="675" ht="19.899999999999999" customHeight="1"/>
    <row r="676" ht="19.899999999999999" customHeight="1"/>
    <row r="677" ht="19.899999999999999" customHeight="1"/>
    <row r="678" ht="19.899999999999999" customHeight="1"/>
    <row r="679" ht="19.899999999999999" customHeight="1"/>
    <row r="680" ht="19.899999999999999" customHeight="1"/>
    <row r="681" ht="19.899999999999999" customHeight="1"/>
    <row r="682" ht="19.899999999999999" customHeight="1"/>
    <row r="683" ht="19.899999999999999" customHeight="1"/>
    <row r="684" ht="19.899999999999999" customHeight="1"/>
    <row r="685" ht="19.899999999999999" customHeight="1"/>
    <row r="686" ht="19.899999999999999" customHeight="1"/>
    <row r="687" ht="19.899999999999999" customHeight="1"/>
    <row r="688" ht="19.899999999999999" customHeight="1"/>
    <row r="689" ht="19.899999999999999" customHeight="1"/>
    <row r="690" ht="19.899999999999999" customHeight="1"/>
    <row r="691" ht="19.899999999999999" customHeight="1"/>
    <row r="692" ht="19.899999999999999" customHeight="1"/>
    <row r="693" ht="19.899999999999999" customHeight="1"/>
    <row r="694" ht="19.899999999999999" customHeight="1"/>
    <row r="695" ht="19.899999999999999" customHeight="1"/>
    <row r="696" ht="19.899999999999999" customHeight="1"/>
    <row r="697" ht="19.899999999999999" customHeight="1"/>
    <row r="698" ht="19.899999999999999" customHeight="1"/>
    <row r="699" ht="19.899999999999999" customHeight="1"/>
    <row r="700" ht="19.899999999999999" customHeight="1"/>
    <row r="701" ht="19.899999999999999" customHeight="1"/>
    <row r="702" ht="19.899999999999999" customHeight="1"/>
    <row r="703" ht="19.899999999999999" customHeight="1"/>
    <row r="704" ht="19.899999999999999" customHeight="1"/>
    <row r="705" ht="19.899999999999999" customHeight="1"/>
    <row r="706" ht="19.899999999999999" customHeight="1"/>
    <row r="707" ht="19.899999999999999" customHeight="1"/>
    <row r="708" ht="19.899999999999999" customHeight="1"/>
    <row r="709" ht="19.899999999999999" customHeight="1"/>
    <row r="710" ht="19.899999999999999" customHeight="1"/>
    <row r="711" ht="19.899999999999999" customHeight="1"/>
    <row r="712" ht="19.899999999999999" customHeight="1"/>
    <row r="713" ht="19.899999999999999" customHeight="1"/>
    <row r="714" ht="19.899999999999999" customHeight="1"/>
    <row r="715" ht="19.899999999999999" customHeight="1"/>
    <row r="716" ht="19.899999999999999" customHeight="1"/>
    <row r="717" ht="19.899999999999999" customHeight="1"/>
    <row r="718" ht="19.899999999999999" customHeight="1"/>
    <row r="719" ht="19.899999999999999" customHeight="1"/>
    <row r="720" ht="19.899999999999999" customHeight="1"/>
    <row r="721" ht="19.899999999999999" customHeight="1"/>
    <row r="722" ht="19.899999999999999" customHeight="1"/>
    <row r="723" ht="19.899999999999999" customHeight="1"/>
    <row r="724" ht="19.899999999999999" customHeight="1"/>
    <row r="725" ht="19.899999999999999" customHeight="1"/>
    <row r="726" ht="19.899999999999999" customHeight="1"/>
    <row r="727" ht="19.899999999999999" customHeight="1"/>
    <row r="728" ht="19.899999999999999" customHeight="1"/>
    <row r="729" ht="19.899999999999999" customHeight="1"/>
    <row r="730" ht="19.899999999999999" customHeight="1"/>
    <row r="731" ht="19.899999999999999" customHeight="1"/>
    <row r="732" ht="19.899999999999999" customHeight="1"/>
    <row r="733" ht="19.899999999999999" customHeight="1"/>
    <row r="734" ht="19.899999999999999" customHeight="1"/>
    <row r="735" ht="19.899999999999999" customHeight="1"/>
    <row r="736" ht="19.899999999999999" customHeight="1"/>
    <row r="737" ht="19.899999999999999" customHeight="1"/>
    <row r="738" ht="19.899999999999999" customHeight="1"/>
    <row r="739" ht="19.899999999999999" customHeight="1"/>
    <row r="740" ht="19.899999999999999" customHeight="1"/>
    <row r="741" ht="19.899999999999999" customHeight="1"/>
    <row r="742" ht="19.899999999999999" customHeight="1"/>
    <row r="743" ht="19.899999999999999" customHeight="1"/>
    <row r="744" ht="19.899999999999999" customHeight="1"/>
    <row r="745" ht="19.899999999999999" customHeight="1"/>
    <row r="746" ht="19.899999999999999" customHeight="1"/>
    <row r="747" ht="19.899999999999999" customHeight="1"/>
    <row r="748" ht="19.899999999999999" customHeight="1"/>
    <row r="749" ht="19.899999999999999" customHeight="1"/>
    <row r="750" ht="19.899999999999999" customHeight="1"/>
    <row r="751" ht="19.899999999999999" customHeight="1"/>
    <row r="752" ht="19.899999999999999" customHeight="1"/>
    <row r="753" ht="19.899999999999999" customHeight="1"/>
    <row r="754" ht="19.899999999999999" customHeight="1"/>
    <row r="755" ht="19.899999999999999" customHeight="1"/>
    <row r="756" ht="19.899999999999999" customHeight="1"/>
    <row r="757" ht="19.899999999999999" customHeight="1"/>
    <row r="758" ht="19.899999999999999" customHeight="1"/>
    <row r="759" ht="19.899999999999999" customHeight="1"/>
    <row r="760" ht="19.899999999999999" customHeight="1"/>
    <row r="761" ht="19.899999999999999" customHeight="1"/>
    <row r="762" ht="19.899999999999999" customHeight="1"/>
    <row r="763" ht="19.899999999999999" customHeight="1"/>
    <row r="764" ht="19.899999999999999" customHeight="1"/>
    <row r="765" ht="19.899999999999999" customHeight="1"/>
    <row r="766" ht="19.899999999999999" customHeight="1"/>
    <row r="767" ht="19.899999999999999" customHeight="1"/>
    <row r="768" ht="19.899999999999999" customHeight="1"/>
    <row r="769" ht="19.899999999999999" customHeight="1"/>
    <row r="770" ht="19.899999999999999" customHeight="1"/>
    <row r="771" ht="19.899999999999999" customHeight="1"/>
    <row r="772" ht="19.899999999999999" customHeight="1"/>
    <row r="773" ht="19.899999999999999" customHeight="1"/>
    <row r="774" ht="19.899999999999999" customHeight="1"/>
    <row r="775" ht="19.899999999999999" customHeight="1"/>
    <row r="776" ht="19.899999999999999" customHeight="1"/>
    <row r="777" ht="19.899999999999999" customHeight="1"/>
    <row r="778" ht="19.899999999999999" customHeight="1"/>
    <row r="779" ht="19.899999999999999" customHeight="1"/>
    <row r="780" ht="19.899999999999999" customHeight="1"/>
    <row r="781" ht="19.899999999999999" customHeight="1"/>
    <row r="782" ht="19.899999999999999" customHeight="1"/>
    <row r="783" ht="19.899999999999999" customHeight="1"/>
    <row r="784" ht="19.899999999999999" customHeight="1"/>
    <row r="785" ht="19.899999999999999" customHeight="1"/>
    <row r="786" ht="19.899999999999999" customHeight="1"/>
    <row r="787" ht="19.899999999999999" customHeight="1"/>
    <row r="788" ht="19.899999999999999" customHeight="1"/>
    <row r="789" ht="19.899999999999999" customHeight="1"/>
    <row r="790" ht="19.899999999999999" customHeight="1"/>
    <row r="791" ht="19.899999999999999" customHeight="1"/>
    <row r="792" ht="19.899999999999999" customHeight="1"/>
    <row r="793" ht="19.899999999999999" customHeight="1"/>
    <row r="794" ht="19.899999999999999" customHeight="1"/>
    <row r="795" ht="19.899999999999999" customHeight="1"/>
    <row r="796" ht="19.899999999999999" customHeight="1"/>
    <row r="797" ht="19.899999999999999" customHeight="1"/>
    <row r="798" ht="19.899999999999999" customHeight="1"/>
    <row r="799" ht="19.899999999999999" customHeight="1"/>
    <row r="800" ht="19.899999999999999" customHeight="1"/>
    <row r="801" ht="19.899999999999999" customHeight="1"/>
    <row r="802" ht="19.899999999999999" customHeight="1"/>
    <row r="803" ht="19.899999999999999" customHeight="1"/>
    <row r="804" ht="19.899999999999999" customHeight="1"/>
    <row r="805" ht="19.899999999999999" customHeight="1"/>
    <row r="806" ht="19.899999999999999" customHeight="1"/>
    <row r="807" ht="19.899999999999999" customHeight="1"/>
    <row r="808" ht="19.899999999999999" customHeight="1"/>
    <row r="809" ht="19.899999999999999" customHeight="1"/>
    <row r="810" ht="19.899999999999999" customHeight="1"/>
    <row r="811" ht="19.899999999999999" customHeight="1"/>
    <row r="812" ht="19.899999999999999" customHeight="1"/>
    <row r="813" ht="19.899999999999999" customHeight="1"/>
    <row r="814" ht="19.899999999999999" customHeight="1"/>
    <row r="815" ht="19.899999999999999" customHeight="1"/>
    <row r="816" ht="19.899999999999999" customHeight="1"/>
    <row r="817" ht="19.899999999999999" customHeight="1"/>
    <row r="818" ht="19.899999999999999" customHeight="1"/>
    <row r="819" ht="19.899999999999999" customHeight="1"/>
    <row r="820" ht="19.899999999999999" customHeight="1"/>
    <row r="821" ht="19.899999999999999" customHeight="1"/>
    <row r="822" ht="19.899999999999999" customHeight="1"/>
    <row r="823" ht="19.899999999999999" customHeight="1"/>
    <row r="824" ht="19.899999999999999" customHeight="1"/>
    <row r="825" ht="19.899999999999999" customHeight="1"/>
    <row r="826" ht="19.899999999999999" customHeight="1"/>
    <row r="827" ht="19.899999999999999" customHeight="1"/>
    <row r="828" ht="19.899999999999999" customHeight="1"/>
    <row r="829" ht="19.899999999999999" customHeight="1"/>
    <row r="830" ht="19.899999999999999" customHeight="1"/>
    <row r="831" ht="19.899999999999999" customHeight="1"/>
    <row r="832" ht="19.899999999999999" customHeight="1"/>
    <row r="833" ht="19.899999999999999" customHeight="1"/>
    <row r="834" ht="19.899999999999999" customHeight="1"/>
    <row r="835" ht="19.899999999999999" customHeight="1"/>
    <row r="836" ht="19.899999999999999" customHeight="1"/>
    <row r="837" ht="19.899999999999999" customHeight="1"/>
    <row r="838" ht="19.899999999999999" customHeight="1"/>
    <row r="839" ht="19.899999999999999" customHeight="1"/>
    <row r="840" ht="19.899999999999999" customHeight="1"/>
    <row r="841" ht="19.899999999999999" customHeight="1"/>
    <row r="842" ht="19.899999999999999" customHeight="1"/>
    <row r="843" ht="19.899999999999999" customHeight="1"/>
    <row r="844" ht="19.899999999999999" customHeight="1"/>
    <row r="845" ht="19.899999999999999" customHeight="1"/>
    <row r="846" ht="19.899999999999999" customHeight="1"/>
    <row r="847" ht="19.899999999999999" customHeight="1"/>
    <row r="848" ht="19.899999999999999" customHeight="1"/>
    <row r="849" ht="19.899999999999999" customHeight="1"/>
    <row r="850" ht="19.899999999999999" customHeight="1"/>
    <row r="851" ht="19.899999999999999" customHeight="1"/>
    <row r="852" ht="19.899999999999999" customHeight="1"/>
    <row r="853" ht="19.899999999999999" customHeight="1"/>
    <row r="854" ht="19.899999999999999" customHeight="1"/>
    <row r="855" ht="19.899999999999999" customHeight="1"/>
    <row r="856" ht="19.899999999999999" customHeight="1"/>
    <row r="857" ht="19.899999999999999" customHeight="1"/>
    <row r="858" ht="19.899999999999999" customHeight="1"/>
    <row r="859" ht="19.899999999999999" customHeight="1"/>
    <row r="860" ht="19.899999999999999" customHeight="1"/>
    <row r="861" ht="19.899999999999999" customHeight="1"/>
    <row r="862" ht="19.899999999999999" customHeight="1"/>
    <row r="863" ht="19.899999999999999" customHeight="1"/>
    <row r="864" ht="19.899999999999999" customHeight="1"/>
    <row r="865" ht="19.899999999999999" customHeight="1"/>
    <row r="866" ht="19.899999999999999" customHeight="1"/>
    <row r="867" ht="19.899999999999999" customHeight="1"/>
    <row r="868" ht="19.899999999999999" customHeight="1"/>
    <row r="869" ht="19.899999999999999" customHeight="1"/>
    <row r="870" ht="19.899999999999999" customHeight="1"/>
    <row r="871" ht="19.899999999999999" customHeight="1"/>
    <row r="872" ht="19.899999999999999" customHeight="1"/>
    <row r="873" ht="19.899999999999999" customHeight="1"/>
    <row r="874" ht="19.899999999999999" customHeight="1"/>
    <row r="875" ht="19.899999999999999" customHeight="1"/>
    <row r="876" ht="19.899999999999999" customHeight="1"/>
    <row r="877" ht="19.899999999999999" customHeight="1"/>
    <row r="878" ht="19.899999999999999" customHeight="1"/>
    <row r="879" ht="19.899999999999999" customHeight="1"/>
    <row r="880" ht="19.899999999999999" customHeight="1"/>
    <row r="881" ht="19.899999999999999" customHeight="1"/>
    <row r="882" ht="19.899999999999999" customHeight="1"/>
    <row r="883" ht="19.899999999999999" customHeight="1"/>
    <row r="884" ht="19.899999999999999" customHeight="1"/>
    <row r="885" ht="19.899999999999999" customHeight="1"/>
    <row r="886" ht="19.899999999999999" customHeight="1"/>
    <row r="887" ht="19.899999999999999" customHeight="1"/>
    <row r="888" ht="19.899999999999999" customHeight="1"/>
    <row r="889" ht="19.899999999999999" customHeight="1"/>
    <row r="890" ht="19.899999999999999" customHeight="1"/>
    <row r="891" ht="19.899999999999999" customHeight="1"/>
    <row r="892" ht="19.899999999999999" customHeight="1"/>
    <row r="893" ht="19.899999999999999" customHeight="1"/>
    <row r="894" ht="19.899999999999999" customHeight="1"/>
    <row r="895" ht="19.899999999999999" customHeight="1"/>
    <row r="896" ht="19.899999999999999" customHeight="1"/>
    <row r="897" ht="19.899999999999999" customHeight="1"/>
    <row r="898" ht="19.899999999999999" customHeight="1"/>
    <row r="899" ht="19.899999999999999" customHeight="1"/>
    <row r="900" ht="19.899999999999999" customHeight="1"/>
    <row r="901" ht="19.899999999999999" customHeight="1"/>
    <row r="902" ht="19.899999999999999" customHeight="1"/>
    <row r="903" ht="19.899999999999999" customHeight="1"/>
    <row r="904" ht="19.899999999999999" customHeight="1"/>
    <row r="905" ht="19.899999999999999" customHeight="1"/>
    <row r="906" ht="19.899999999999999" customHeight="1"/>
    <row r="907" ht="19.899999999999999" customHeight="1"/>
    <row r="908" ht="19.899999999999999" customHeight="1"/>
    <row r="909" ht="19.899999999999999" customHeight="1"/>
    <row r="910" ht="19.899999999999999" customHeight="1"/>
    <row r="911" ht="19.899999999999999" customHeight="1"/>
    <row r="912" ht="19.899999999999999" customHeight="1"/>
    <row r="913" ht="19.899999999999999" customHeight="1"/>
    <row r="914" ht="19.899999999999999" customHeight="1"/>
    <row r="915" ht="19.899999999999999" customHeight="1"/>
    <row r="916" ht="19.899999999999999" customHeight="1"/>
    <row r="917" ht="19.899999999999999" customHeight="1"/>
    <row r="918" ht="19.899999999999999" customHeight="1"/>
    <row r="919" ht="19.899999999999999" customHeight="1"/>
    <row r="920" ht="19.899999999999999" customHeight="1"/>
    <row r="921" ht="19.899999999999999" customHeight="1"/>
    <row r="922" ht="19.899999999999999" customHeight="1"/>
    <row r="923" ht="19.899999999999999" customHeight="1"/>
    <row r="924" ht="19.899999999999999" customHeight="1"/>
    <row r="925" ht="19.899999999999999" customHeight="1"/>
    <row r="926" ht="19.899999999999999" customHeight="1"/>
    <row r="927" ht="19.899999999999999" customHeight="1"/>
    <row r="928" ht="19.899999999999999" customHeight="1"/>
    <row r="929" ht="19.899999999999999" customHeight="1"/>
    <row r="930" ht="19.899999999999999" customHeight="1"/>
    <row r="931" ht="19.899999999999999" customHeight="1"/>
    <row r="932" ht="19.899999999999999" customHeight="1"/>
    <row r="933" ht="19.899999999999999" customHeight="1"/>
    <row r="934" ht="19.899999999999999" customHeight="1"/>
    <row r="935" ht="19.899999999999999" customHeight="1"/>
    <row r="936" ht="19.899999999999999" customHeight="1"/>
    <row r="937" ht="19.899999999999999" customHeight="1"/>
    <row r="938" ht="19.899999999999999" customHeight="1"/>
    <row r="939" ht="19.899999999999999" customHeight="1"/>
    <row r="940" ht="19.899999999999999" customHeight="1"/>
    <row r="941" ht="19.899999999999999" customHeight="1"/>
    <row r="942" ht="19.899999999999999" customHeight="1"/>
    <row r="943" ht="19.899999999999999" customHeight="1"/>
    <row r="944" ht="19.899999999999999" customHeight="1"/>
    <row r="945" ht="19.899999999999999" customHeight="1"/>
    <row r="946" ht="19.899999999999999" customHeight="1"/>
    <row r="947" ht="19.899999999999999" customHeight="1"/>
    <row r="948" ht="19.899999999999999" customHeight="1"/>
    <row r="949" ht="19.899999999999999" customHeight="1"/>
    <row r="950" ht="19.899999999999999" customHeight="1"/>
    <row r="951" ht="19.899999999999999" customHeight="1"/>
    <row r="952" ht="19.899999999999999" customHeight="1"/>
    <row r="953" ht="19.899999999999999" customHeight="1"/>
    <row r="954" ht="19.899999999999999" customHeight="1"/>
    <row r="955" ht="19.899999999999999" customHeight="1"/>
    <row r="956" ht="19.899999999999999" customHeight="1"/>
    <row r="957" ht="19.899999999999999" customHeight="1"/>
    <row r="958" ht="19.899999999999999" customHeight="1"/>
    <row r="959" ht="19.899999999999999" customHeight="1"/>
    <row r="960" ht="19.899999999999999" customHeight="1"/>
    <row r="961" ht="19.899999999999999" customHeight="1"/>
    <row r="962" ht="19.899999999999999" customHeight="1"/>
    <row r="963" ht="19.899999999999999" customHeight="1"/>
    <row r="964" ht="19.899999999999999" customHeight="1"/>
    <row r="965" ht="19.899999999999999" customHeight="1"/>
    <row r="966" ht="19.899999999999999" customHeight="1"/>
    <row r="967" ht="19.899999999999999" customHeight="1"/>
    <row r="968" ht="19.899999999999999" customHeight="1"/>
    <row r="969" ht="19.899999999999999" customHeight="1"/>
    <row r="970" ht="19.899999999999999" customHeight="1"/>
    <row r="971" ht="19.899999999999999" customHeight="1"/>
    <row r="972" ht="19.899999999999999" customHeight="1"/>
    <row r="973" ht="19.899999999999999" customHeight="1"/>
    <row r="974" ht="19.899999999999999" customHeight="1"/>
    <row r="975" ht="19.899999999999999" customHeight="1"/>
    <row r="976" ht="19.899999999999999" customHeight="1"/>
    <row r="977" ht="19.899999999999999" customHeight="1"/>
    <row r="978" ht="19.899999999999999" customHeight="1"/>
    <row r="979" ht="19.899999999999999" customHeight="1"/>
    <row r="980" ht="19.899999999999999" customHeight="1"/>
    <row r="981" ht="19.899999999999999" customHeight="1"/>
    <row r="982" ht="19.899999999999999" customHeight="1"/>
    <row r="983" ht="19.899999999999999" customHeight="1"/>
    <row r="984" ht="19.899999999999999" customHeight="1"/>
    <row r="985" ht="19.899999999999999" customHeight="1"/>
    <row r="986" ht="19.899999999999999" customHeight="1"/>
    <row r="987" ht="19.899999999999999" customHeight="1"/>
    <row r="988" ht="19.899999999999999" customHeight="1"/>
    <row r="989" ht="19.899999999999999" customHeight="1"/>
    <row r="990" ht="19.899999999999999" customHeight="1"/>
    <row r="991" ht="19.899999999999999" customHeight="1"/>
    <row r="992" ht="19.899999999999999" customHeight="1"/>
    <row r="993" ht="19.899999999999999" customHeight="1"/>
    <row r="994" ht="19.899999999999999" customHeight="1"/>
    <row r="995" ht="19.899999999999999" customHeight="1"/>
    <row r="996" ht="19.899999999999999" customHeight="1"/>
    <row r="997" ht="19.899999999999999" customHeight="1"/>
    <row r="998" ht="19.899999999999999" customHeight="1"/>
    <row r="999" ht="19.899999999999999" customHeight="1"/>
    <row r="1000" ht="19.899999999999999" customHeight="1"/>
    <row r="1001" ht="19.899999999999999" customHeight="1"/>
    <row r="1002" ht="19.899999999999999" customHeight="1"/>
    <row r="1003" ht="19.899999999999999" customHeight="1"/>
    <row r="1004" ht="19.899999999999999" customHeight="1"/>
    <row r="1005" ht="19.899999999999999" customHeight="1"/>
    <row r="1006" ht="19.899999999999999" customHeight="1"/>
    <row r="1007" ht="19.899999999999999" customHeight="1"/>
    <row r="1008" ht="19.899999999999999" customHeight="1"/>
    <row r="1009" ht="19.899999999999999" customHeight="1"/>
    <row r="1010" ht="19.899999999999999" customHeight="1"/>
    <row r="1011" ht="19.899999999999999" customHeight="1"/>
    <row r="1012" ht="19.899999999999999" customHeight="1"/>
    <row r="1013" ht="19.899999999999999" customHeight="1"/>
    <row r="1014" ht="19.899999999999999" customHeight="1"/>
    <row r="1015" ht="19.899999999999999" customHeight="1"/>
    <row r="1016" ht="19.899999999999999" customHeight="1"/>
    <row r="1017" ht="19.899999999999999" customHeight="1"/>
    <row r="1018" ht="19.899999999999999" customHeight="1"/>
    <row r="1019" ht="19.899999999999999" customHeight="1"/>
    <row r="1020" ht="19.899999999999999" customHeight="1"/>
    <row r="1021" ht="19.899999999999999" customHeight="1"/>
    <row r="1022" ht="19.899999999999999" customHeight="1"/>
    <row r="1023" ht="19.899999999999999" customHeight="1"/>
    <row r="1024" ht="19.899999999999999" customHeight="1"/>
    <row r="1025" ht="19.899999999999999" customHeight="1"/>
    <row r="1026" ht="19.899999999999999" customHeight="1"/>
    <row r="1027" ht="19.899999999999999" customHeight="1"/>
    <row r="1028" ht="19.899999999999999" customHeight="1"/>
    <row r="1029" ht="19.899999999999999" customHeight="1"/>
    <row r="1030" ht="19.899999999999999" customHeight="1"/>
    <row r="1031" ht="19.899999999999999" customHeight="1"/>
    <row r="1032" ht="19.899999999999999" customHeight="1"/>
    <row r="1033" ht="19.899999999999999" customHeight="1"/>
    <row r="1034" ht="19.899999999999999" customHeight="1"/>
    <row r="1035" ht="19.899999999999999" customHeight="1"/>
    <row r="1036" ht="19.899999999999999" customHeight="1"/>
    <row r="1037" ht="19.899999999999999" customHeight="1"/>
    <row r="1038" ht="19.899999999999999" customHeight="1"/>
    <row r="1039" ht="19.899999999999999" customHeight="1"/>
    <row r="1040" ht="19.899999999999999" customHeight="1"/>
    <row r="1041" ht="19.899999999999999" customHeight="1"/>
    <row r="1042" ht="19.899999999999999" customHeight="1"/>
    <row r="1043" ht="19.899999999999999" customHeight="1"/>
    <row r="1044" ht="19.899999999999999" customHeight="1"/>
    <row r="1045" ht="19.899999999999999" customHeight="1"/>
    <row r="1046" ht="19.899999999999999" customHeight="1"/>
    <row r="1047" ht="19.899999999999999" customHeight="1"/>
    <row r="1048" ht="19.899999999999999" customHeight="1"/>
    <row r="1049" ht="19.899999999999999" customHeight="1"/>
    <row r="1050" ht="19.899999999999999" customHeight="1"/>
    <row r="1051" ht="19.899999999999999" customHeight="1"/>
    <row r="1052" ht="19.899999999999999" customHeight="1"/>
    <row r="1053" ht="19.899999999999999" customHeight="1"/>
    <row r="1054" ht="19.899999999999999" customHeight="1"/>
    <row r="1055" ht="19.899999999999999" customHeight="1"/>
    <row r="1056" ht="19.899999999999999" customHeight="1"/>
    <row r="1057" ht="19.899999999999999" customHeight="1"/>
    <row r="1058" ht="19.899999999999999" customHeight="1"/>
    <row r="1059" ht="19.899999999999999" customHeight="1"/>
    <row r="1060" ht="19.899999999999999" customHeight="1"/>
    <row r="1061" ht="19.899999999999999" customHeight="1"/>
    <row r="1062" ht="19.899999999999999" customHeight="1"/>
    <row r="1063" ht="19.899999999999999" customHeight="1"/>
    <row r="1064" ht="19.899999999999999" customHeight="1"/>
    <row r="1065" ht="19.899999999999999" customHeight="1"/>
    <row r="1066" ht="19.899999999999999" customHeight="1"/>
    <row r="1067" ht="19.899999999999999" customHeight="1"/>
    <row r="1068" ht="19.899999999999999" customHeight="1"/>
    <row r="1069" ht="19.899999999999999" customHeight="1"/>
    <row r="1070" ht="19.899999999999999" customHeight="1"/>
    <row r="1071" ht="19.899999999999999" customHeight="1"/>
    <row r="1072" ht="19.899999999999999" customHeight="1"/>
    <row r="1073" ht="19.899999999999999" customHeight="1"/>
    <row r="1074" ht="19.899999999999999" customHeight="1"/>
    <row r="1075" ht="19.899999999999999" customHeight="1"/>
    <row r="1076" ht="19.899999999999999" customHeight="1"/>
    <row r="1077" ht="19.899999999999999" customHeight="1"/>
    <row r="1078" ht="19.899999999999999" customHeight="1"/>
    <row r="1079" ht="19.899999999999999" customHeight="1"/>
    <row r="1080" ht="19.899999999999999" customHeight="1"/>
    <row r="1081" ht="19.899999999999999" customHeight="1"/>
    <row r="1082" ht="19.899999999999999" customHeight="1"/>
    <row r="1083" ht="19.899999999999999" customHeight="1"/>
    <row r="1084" ht="19.899999999999999" customHeight="1"/>
    <row r="1085" ht="19.899999999999999" customHeight="1"/>
    <row r="1086" ht="19.899999999999999" customHeight="1"/>
    <row r="1087" ht="19.899999999999999" customHeight="1"/>
    <row r="1088" ht="19.899999999999999" customHeight="1"/>
    <row r="1089" ht="19.899999999999999" customHeight="1"/>
    <row r="1090" ht="19.899999999999999" customHeight="1"/>
    <row r="1091" ht="19.899999999999999" customHeight="1"/>
    <row r="1092" ht="19.899999999999999" customHeight="1"/>
    <row r="1093" ht="19.899999999999999" customHeight="1"/>
    <row r="1094" ht="19.899999999999999" customHeight="1"/>
    <row r="1095" ht="19.899999999999999" customHeight="1"/>
    <row r="1096" ht="19.899999999999999" customHeight="1"/>
    <row r="1097" ht="19.899999999999999" customHeight="1"/>
    <row r="1098" ht="19.899999999999999" customHeight="1"/>
    <row r="1099" ht="19.899999999999999" customHeight="1"/>
    <row r="1100" ht="19.899999999999999" customHeight="1"/>
    <row r="1101" ht="19.899999999999999" customHeight="1"/>
    <row r="1102" ht="19.899999999999999" customHeight="1"/>
    <row r="1103" ht="19.899999999999999" customHeight="1"/>
    <row r="1104" ht="19.899999999999999" customHeight="1"/>
    <row r="1105" ht="19.899999999999999" customHeight="1"/>
    <row r="1106" ht="19.899999999999999" customHeight="1"/>
    <row r="1107" ht="19.899999999999999" customHeight="1"/>
    <row r="1108" ht="19.899999999999999" customHeight="1"/>
    <row r="1109" ht="19.899999999999999" customHeight="1"/>
    <row r="1110" ht="19.899999999999999" customHeight="1"/>
    <row r="1111" ht="19.899999999999999" customHeight="1"/>
    <row r="1112" ht="19.899999999999999" customHeight="1"/>
    <row r="1113" ht="19.899999999999999" customHeight="1"/>
    <row r="1114" ht="19.899999999999999" customHeight="1"/>
    <row r="1115" ht="19.899999999999999" customHeight="1"/>
    <row r="1116" ht="19.899999999999999" customHeight="1"/>
    <row r="1117" ht="19.899999999999999" customHeight="1"/>
    <row r="1118" ht="19.899999999999999" customHeight="1"/>
    <row r="1119" ht="19.899999999999999" customHeight="1"/>
    <row r="1120" ht="19.899999999999999" customHeight="1"/>
    <row r="1121" ht="19.899999999999999" customHeight="1"/>
    <row r="1122" ht="19.899999999999999" customHeight="1"/>
    <row r="1123" ht="19.899999999999999" customHeight="1"/>
    <row r="1124" ht="19.899999999999999" customHeight="1"/>
    <row r="1125" ht="19.899999999999999" customHeight="1"/>
    <row r="1126" ht="19.899999999999999" customHeight="1"/>
    <row r="1127" ht="19.899999999999999" customHeight="1"/>
    <row r="1128" ht="19.899999999999999" customHeight="1"/>
    <row r="1129" ht="19.899999999999999" customHeight="1"/>
    <row r="1130" ht="19.899999999999999" customHeight="1"/>
    <row r="1131" ht="19.899999999999999" customHeight="1"/>
    <row r="1132" ht="19.899999999999999" customHeight="1"/>
    <row r="1133" ht="19.899999999999999" customHeight="1"/>
    <row r="1134" ht="19.899999999999999" customHeight="1"/>
    <row r="1135" ht="19.899999999999999" customHeight="1"/>
    <row r="1136" ht="19.899999999999999" customHeight="1"/>
    <row r="1137" ht="19.899999999999999" customHeight="1"/>
    <row r="1138" ht="19.899999999999999" customHeight="1"/>
    <row r="1139" ht="19.899999999999999" customHeight="1"/>
    <row r="1140" ht="19.899999999999999" customHeight="1"/>
    <row r="1141" ht="19.899999999999999" customHeight="1"/>
    <row r="1142" ht="19.899999999999999" customHeight="1"/>
    <row r="1143" ht="19.899999999999999" customHeight="1"/>
    <row r="1144" ht="19.899999999999999" customHeight="1"/>
    <row r="1145" ht="19.899999999999999" customHeight="1"/>
    <row r="1146" ht="19.899999999999999" customHeight="1"/>
    <row r="1147" ht="19.899999999999999" customHeight="1"/>
    <row r="1148" ht="19.899999999999999" customHeight="1"/>
    <row r="1149" ht="19.899999999999999" customHeight="1"/>
    <row r="1150" ht="19.899999999999999" customHeight="1"/>
    <row r="1151" ht="19.899999999999999" customHeight="1"/>
    <row r="1152" ht="19.899999999999999" customHeight="1"/>
    <row r="1153" ht="19.899999999999999" customHeight="1"/>
    <row r="1154" ht="19.899999999999999" customHeight="1"/>
    <row r="1155" ht="19.899999999999999" customHeight="1"/>
    <row r="1156" ht="19.899999999999999" customHeight="1"/>
    <row r="1157" ht="19.899999999999999" customHeight="1"/>
    <row r="1158" ht="19.899999999999999" customHeight="1"/>
    <row r="1159" ht="19.899999999999999" customHeight="1"/>
    <row r="1160" ht="19.899999999999999" customHeight="1"/>
    <row r="1161" ht="19.899999999999999" customHeight="1"/>
    <row r="1162" ht="19.899999999999999" customHeight="1"/>
    <row r="1163" ht="19.899999999999999" customHeight="1"/>
    <row r="1164" ht="19.899999999999999" customHeight="1"/>
    <row r="1165" ht="19.899999999999999" customHeight="1"/>
    <row r="1166" ht="19.899999999999999" customHeight="1"/>
    <row r="1167" ht="19.899999999999999" customHeight="1"/>
    <row r="1168" ht="19.899999999999999" customHeight="1"/>
    <row r="1169" ht="19.899999999999999" customHeight="1"/>
    <row r="1170" ht="19.899999999999999" customHeight="1"/>
    <row r="1171" ht="19.899999999999999" customHeight="1"/>
    <row r="1172" ht="19.899999999999999" customHeight="1"/>
    <row r="1173" ht="19.899999999999999" customHeight="1"/>
    <row r="1174" ht="19.899999999999999" customHeight="1"/>
    <row r="1175" ht="19.899999999999999" customHeight="1"/>
    <row r="1176" ht="19.899999999999999" customHeight="1"/>
    <row r="1177" ht="19.899999999999999" customHeight="1"/>
    <row r="1178" ht="19.899999999999999" customHeight="1"/>
    <row r="1179" ht="19.899999999999999" customHeight="1"/>
    <row r="1180" ht="19.899999999999999" customHeight="1"/>
    <row r="1181" ht="19.899999999999999" customHeight="1"/>
    <row r="1182" ht="19.899999999999999" customHeight="1"/>
    <row r="1183" ht="19.899999999999999" customHeight="1"/>
    <row r="1184" ht="19.899999999999999" customHeight="1"/>
    <row r="1185" ht="19.899999999999999" customHeight="1"/>
    <row r="1186" ht="19.899999999999999" customHeight="1"/>
    <row r="1187" ht="19.899999999999999" customHeight="1"/>
    <row r="1188" ht="19.899999999999999" customHeight="1"/>
    <row r="1189" ht="19.899999999999999" customHeight="1"/>
    <row r="1190" ht="19.899999999999999" customHeight="1"/>
    <row r="1191" ht="19.899999999999999" customHeight="1"/>
    <row r="1192" ht="19.899999999999999" customHeight="1"/>
    <row r="1193" ht="19.899999999999999" customHeight="1"/>
    <row r="1194" ht="19.899999999999999" customHeight="1"/>
    <row r="1195" ht="19.899999999999999" customHeight="1"/>
    <row r="1196" ht="19.899999999999999" customHeight="1"/>
    <row r="1197" ht="19.899999999999999" customHeight="1"/>
    <row r="1198" ht="19.899999999999999" customHeight="1"/>
    <row r="1199" ht="19.899999999999999" customHeight="1"/>
    <row r="1200" ht="19.899999999999999" customHeight="1"/>
    <row r="1201" ht="19.899999999999999" customHeight="1"/>
    <row r="1202" ht="19.899999999999999" customHeight="1"/>
    <row r="1203" ht="19.899999999999999" customHeight="1"/>
    <row r="1204" ht="19.899999999999999" customHeight="1"/>
    <row r="1205" ht="19.899999999999999" customHeight="1"/>
    <row r="1206" ht="19.899999999999999" customHeight="1"/>
    <row r="1207" ht="19.899999999999999" customHeight="1"/>
    <row r="1208" ht="19.899999999999999" customHeight="1"/>
    <row r="1209" ht="19.899999999999999" customHeight="1"/>
    <row r="1210" ht="19.899999999999999" customHeight="1"/>
    <row r="1211" ht="19.899999999999999" customHeight="1"/>
    <row r="1212" ht="19.899999999999999" customHeight="1"/>
    <row r="1213" ht="19.899999999999999" customHeight="1"/>
    <row r="1214" ht="19.899999999999999" customHeight="1"/>
    <row r="1215" ht="19.899999999999999" customHeight="1"/>
    <row r="1216" ht="19.899999999999999" customHeight="1"/>
    <row r="1217" ht="19.899999999999999" customHeight="1"/>
    <row r="1218" ht="19.899999999999999" customHeight="1"/>
    <row r="1219" ht="19.899999999999999" customHeight="1"/>
    <row r="1220" ht="19.899999999999999" customHeight="1"/>
    <row r="1221" ht="19.899999999999999" customHeight="1"/>
    <row r="1222" ht="19.899999999999999" customHeight="1"/>
    <row r="1223" ht="19.899999999999999" customHeight="1"/>
    <row r="1224" ht="19.899999999999999" customHeight="1"/>
    <row r="1225" ht="19.899999999999999" customHeight="1"/>
    <row r="1226" ht="19.899999999999999" customHeight="1"/>
    <row r="1227" ht="19.899999999999999" customHeight="1"/>
    <row r="1228" ht="19.899999999999999" customHeight="1"/>
    <row r="1229" ht="19.899999999999999" customHeight="1"/>
    <row r="1230" ht="19.899999999999999" customHeight="1"/>
    <row r="1231" ht="19.899999999999999" customHeight="1"/>
    <row r="1232" ht="19.899999999999999" customHeight="1"/>
    <row r="1233" ht="19.899999999999999" customHeight="1"/>
    <row r="1234" ht="19.899999999999999" customHeight="1"/>
    <row r="1235" ht="19.899999999999999" customHeight="1"/>
    <row r="1236" ht="19.899999999999999" customHeight="1"/>
    <row r="1237" ht="19.899999999999999" customHeight="1"/>
    <row r="1238" ht="19.899999999999999" customHeight="1"/>
    <row r="1239" ht="19.899999999999999" customHeight="1"/>
    <row r="1240" ht="19.899999999999999" customHeight="1"/>
    <row r="1241" ht="19.899999999999999" customHeight="1"/>
    <row r="1242" ht="19.899999999999999" customHeight="1"/>
    <row r="1243" ht="19.899999999999999" customHeight="1"/>
    <row r="1244" ht="19.899999999999999" customHeight="1"/>
    <row r="1245" ht="19.899999999999999" customHeight="1"/>
    <row r="1246" ht="19.899999999999999" customHeight="1"/>
    <row r="1247" ht="19.899999999999999" customHeight="1"/>
    <row r="1248" ht="19.899999999999999" customHeight="1"/>
    <row r="1249" ht="19.899999999999999" customHeight="1"/>
    <row r="1250" ht="19.899999999999999" customHeight="1"/>
    <row r="1251" ht="19.899999999999999" customHeight="1"/>
    <row r="1252" ht="19.899999999999999" customHeight="1"/>
    <row r="1253" ht="19.899999999999999" customHeight="1"/>
    <row r="1254" ht="19.899999999999999" customHeight="1"/>
    <row r="1255" ht="19.899999999999999" customHeight="1"/>
    <row r="1256" ht="19.899999999999999" customHeight="1"/>
    <row r="1257" ht="19.899999999999999" customHeight="1"/>
    <row r="1258" ht="19.899999999999999" customHeight="1"/>
    <row r="1259" ht="19.899999999999999" customHeight="1"/>
    <row r="1260" ht="19.899999999999999" customHeight="1"/>
    <row r="1261" ht="19.899999999999999" customHeight="1"/>
    <row r="1262" ht="19.899999999999999" customHeight="1"/>
    <row r="1263" ht="19.899999999999999" customHeight="1"/>
    <row r="1264" ht="19.899999999999999" customHeight="1"/>
    <row r="1265" ht="19.899999999999999" customHeight="1"/>
    <row r="1266" ht="19.899999999999999" customHeight="1"/>
    <row r="1267" ht="19.899999999999999" customHeight="1"/>
    <row r="1268" ht="19.899999999999999" customHeight="1"/>
    <row r="1269" ht="19.899999999999999" customHeight="1"/>
    <row r="1270" ht="19.899999999999999" customHeight="1"/>
    <row r="1271" ht="19.899999999999999" customHeight="1"/>
    <row r="1272" ht="19.899999999999999" customHeight="1"/>
    <row r="1273" ht="19.899999999999999" customHeight="1"/>
    <row r="1274" ht="19.899999999999999" customHeight="1"/>
    <row r="1275" ht="19.899999999999999" customHeight="1"/>
    <row r="1276" ht="19.899999999999999" customHeight="1"/>
    <row r="1277" ht="19.899999999999999" customHeight="1"/>
    <row r="1278" ht="19.899999999999999" customHeight="1"/>
    <row r="1279" ht="19.899999999999999" customHeight="1"/>
    <row r="1280" ht="19.899999999999999" customHeight="1"/>
    <row r="1281" ht="19.899999999999999" customHeight="1"/>
    <row r="1282" ht="19.899999999999999" customHeight="1"/>
    <row r="1283" ht="19.899999999999999" customHeight="1"/>
    <row r="1284" ht="19.899999999999999" customHeight="1"/>
    <row r="1285" ht="19.899999999999999" customHeight="1"/>
    <row r="1286" ht="19.899999999999999" customHeight="1"/>
    <row r="1287" ht="19.899999999999999" customHeight="1"/>
    <row r="1288" ht="19.899999999999999" customHeight="1"/>
    <row r="1289" ht="19.899999999999999" customHeight="1"/>
    <row r="1290" ht="19.899999999999999" customHeight="1"/>
    <row r="1291" ht="19.899999999999999" customHeight="1"/>
    <row r="1292" ht="19.899999999999999" customHeight="1"/>
    <row r="1293" ht="19.899999999999999" customHeight="1"/>
    <row r="1294" ht="19.899999999999999" customHeight="1"/>
    <row r="1295" ht="19.899999999999999" customHeight="1"/>
    <row r="1296" ht="19.899999999999999" customHeight="1"/>
    <row r="1297" ht="19.899999999999999" customHeight="1"/>
    <row r="1298" ht="19.899999999999999" customHeight="1"/>
    <row r="1299" ht="19.899999999999999" customHeight="1"/>
    <row r="1300" ht="19.899999999999999" customHeight="1"/>
    <row r="1301" ht="19.899999999999999" customHeight="1"/>
    <row r="1302" ht="19.899999999999999" customHeight="1"/>
    <row r="1303" ht="19.899999999999999" customHeight="1"/>
    <row r="1304" ht="19.899999999999999" customHeight="1"/>
    <row r="1305" ht="19.899999999999999" customHeight="1"/>
    <row r="1306" ht="19.899999999999999" customHeight="1"/>
    <row r="1307" ht="19.899999999999999" customHeight="1"/>
    <row r="1308" ht="19.899999999999999" customHeight="1"/>
    <row r="1309" ht="19.899999999999999" customHeight="1"/>
    <row r="1310" ht="19.899999999999999" customHeight="1"/>
    <row r="1311" ht="19.899999999999999" customHeight="1"/>
    <row r="1312" ht="19.899999999999999" customHeight="1"/>
    <row r="1313" ht="19.899999999999999" customHeight="1"/>
    <row r="1314" ht="19.899999999999999" customHeight="1"/>
    <row r="1315" ht="19.899999999999999" customHeight="1"/>
    <row r="1316" ht="19.899999999999999" customHeight="1"/>
    <row r="1317" ht="19.899999999999999" customHeight="1"/>
    <row r="1318" ht="19.899999999999999" customHeight="1"/>
    <row r="1319" ht="19.899999999999999" customHeight="1"/>
    <row r="1320" ht="19.899999999999999" customHeight="1"/>
    <row r="1321" ht="19.899999999999999" customHeight="1"/>
    <row r="1322" ht="19.899999999999999" customHeight="1"/>
    <row r="1323" ht="19.899999999999999" customHeight="1"/>
    <row r="1324" ht="19.899999999999999" customHeight="1"/>
    <row r="1325" ht="19.899999999999999" customHeight="1"/>
    <row r="1326" ht="19.899999999999999" customHeight="1"/>
    <row r="1327" ht="19.899999999999999" customHeight="1"/>
    <row r="1328" ht="19.899999999999999" customHeight="1"/>
    <row r="1329" ht="19.899999999999999" customHeight="1"/>
    <row r="1330" ht="19.899999999999999" customHeight="1"/>
    <row r="1331" ht="19.899999999999999" customHeight="1"/>
    <row r="1332" ht="19.899999999999999" customHeight="1"/>
    <row r="1333" ht="19.899999999999999" customHeight="1"/>
    <row r="1334" ht="19.899999999999999" customHeight="1"/>
    <row r="1335" ht="19.899999999999999" customHeight="1"/>
    <row r="1336" ht="19.899999999999999" customHeight="1"/>
    <row r="1337" ht="19.899999999999999" customHeight="1"/>
    <row r="1338" ht="19.899999999999999" customHeight="1"/>
    <row r="1339" ht="19.899999999999999" customHeight="1"/>
    <row r="1340" ht="19.899999999999999" customHeight="1"/>
    <row r="1341" ht="19.899999999999999" customHeight="1"/>
    <row r="1342" ht="19.899999999999999" customHeight="1"/>
    <row r="1343" ht="19.899999999999999" customHeight="1"/>
    <row r="1344" ht="19.899999999999999" customHeight="1"/>
    <row r="1345" ht="19.899999999999999" customHeight="1"/>
    <row r="1346" ht="19.899999999999999" customHeight="1"/>
    <row r="1347" ht="19.899999999999999" customHeight="1"/>
    <row r="1348" ht="19.899999999999999" customHeight="1"/>
    <row r="1349" ht="19.899999999999999" customHeight="1"/>
    <row r="1350" ht="19.899999999999999" customHeight="1"/>
    <row r="1351" ht="19.899999999999999" customHeight="1"/>
    <row r="1352" ht="19.899999999999999" customHeight="1"/>
    <row r="1353" ht="19.899999999999999" customHeight="1"/>
    <row r="1354" ht="19.899999999999999" customHeight="1"/>
    <row r="1355" ht="19.899999999999999" customHeight="1"/>
    <row r="1356" ht="19.899999999999999" customHeight="1"/>
    <row r="1357" ht="19.899999999999999" customHeight="1"/>
    <row r="1358" ht="19.899999999999999" customHeight="1"/>
    <row r="1359" ht="19.899999999999999" customHeight="1"/>
    <row r="1360" ht="19.899999999999999" customHeight="1"/>
    <row r="1361" ht="19.899999999999999" customHeight="1"/>
    <row r="1362" ht="19.899999999999999" customHeight="1"/>
    <row r="1363" ht="19.899999999999999" customHeight="1"/>
    <row r="1364" ht="19.899999999999999" customHeight="1"/>
    <row r="1365" ht="19.899999999999999" customHeight="1"/>
    <row r="1366" ht="19.899999999999999" customHeight="1"/>
    <row r="1367" ht="19.899999999999999" customHeight="1"/>
    <row r="1368" ht="19.899999999999999" customHeight="1"/>
    <row r="1369" ht="19.899999999999999" customHeight="1"/>
    <row r="1370" ht="19.899999999999999" customHeight="1"/>
    <row r="1371" ht="19.899999999999999" customHeight="1"/>
    <row r="1372" ht="19.899999999999999" customHeight="1"/>
    <row r="1373" ht="19.899999999999999" customHeight="1"/>
    <row r="1374" ht="19.899999999999999" customHeight="1"/>
    <row r="1375" ht="19.899999999999999" customHeight="1"/>
    <row r="1376" ht="19.899999999999999" customHeight="1"/>
    <row r="1377" ht="19.899999999999999" customHeight="1"/>
    <row r="1378" ht="19.899999999999999" customHeight="1"/>
    <row r="1379" ht="19.899999999999999" customHeight="1"/>
    <row r="1380" ht="19.899999999999999" customHeight="1"/>
    <row r="1381" ht="19.899999999999999" customHeight="1"/>
    <row r="1382" ht="19.899999999999999" customHeight="1"/>
    <row r="1383" ht="19.899999999999999" customHeight="1"/>
    <row r="1384" ht="19.899999999999999" customHeight="1"/>
    <row r="1385" ht="19.899999999999999" customHeight="1"/>
    <row r="1386" ht="19.899999999999999" customHeight="1"/>
    <row r="1387" ht="19.899999999999999" customHeight="1"/>
    <row r="1388" ht="19.899999999999999" customHeight="1"/>
    <row r="1389" ht="19.899999999999999" customHeight="1"/>
    <row r="1390" ht="19.899999999999999" customHeight="1"/>
    <row r="1391" ht="19.899999999999999" customHeight="1"/>
    <row r="1392" ht="19.899999999999999" customHeight="1"/>
    <row r="1393" ht="19.899999999999999" customHeight="1"/>
    <row r="1394" ht="19.899999999999999" customHeight="1"/>
    <row r="1395" ht="19.899999999999999" customHeight="1"/>
    <row r="1396" ht="19.899999999999999" customHeight="1"/>
    <row r="1397" ht="19.899999999999999" customHeight="1"/>
    <row r="1398" ht="19.899999999999999" customHeight="1"/>
    <row r="1399" ht="19.899999999999999" customHeight="1"/>
    <row r="1400" ht="19.899999999999999" customHeight="1"/>
    <row r="1401" ht="19.899999999999999" customHeight="1"/>
    <row r="1402" ht="19.899999999999999" customHeight="1"/>
    <row r="1403" ht="19.899999999999999" customHeight="1"/>
    <row r="1404" ht="19.899999999999999" customHeight="1"/>
    <row r="1405" ht="19.899999999999999" customHeight="1"/>
    <row r="1406" ht="19.899999999999999" customHeight="1"/>
    <row r="1407" ht="19.899999999999999" customHeight="1"/>
    <row r="1408" ht="19.899999999999999" customHeight="1"/>
    <row r="1409" ht="19.899999999999999" customHeight="1"/>
    <row r="1410" ht="19.899999999999999" customHeight="1"/>
    <row r="1411" ht="19.899999999999999" customHeight="1"/>
    <row r="1412" ht="19.899999999999999" customHeight="1"/>
    <row r="1413" ht="19.899999999999999" customHeight="1"/>
    <row r="1414" ht="19.899999999999999" customHeight="1"/>
    <row r="1415" ht="19.899999999999999" customHeight="1"/>
    <row r="1416" ht="19.899999999999999" customHeight="1"/>
    <row r="1417" ht="19.899999999999999" customHeight="1"/>
    <row r="1418" ht="19.899999999999999" customHeight="1"/>
    <row r="1419" ht="19.899999999999999" customHeight="1"/>
    <row r="1420" ht="19.899999999999999" customHeight="1"/>
    <row r="1421" ht="19.899999999999999" customHeight="1"/>
    <row r="1422" ht="19.899999999999999" customHeight="1"/>
    <row r="1423" ht="19.899999999999999" customHeight="1"/>
    <row r="1424" ht="19.899999999999999" customHeight="1"/>
    <row r="1425" ht="19.899999999999999" customHeight="1"/>
    <row r="1426" ht="19.899999999999999" customHeight="1"/>
    <row r="1427" ht="19.899999999999999" customHeight="1"/>
    <row r="1428" ht="19.899999999999999" customHeight="1"/>
    <row r="1429" ht="19.899999999999999" customHeight="1"/>
    <row r="1430" ht="19.899999999999999" customHeight="1"/>
    <row r="1431" ht="19.899999999999999" customHeight="1"/>
    <row r="1432" ht="19.899999999999999" customHeight="1"/>
    <row r="1433" ht="19.899999999999999" customHeight="1"/>
    <row r="1434" ht="19.899999999999999" customHeight="1"/>
    <row r="1435" ht="19.899999999999999" customHeight="1"/>
    <row r="1436" ht="19.899999999999999" customHeight="1"/>
    <row r="1437" ht="19.899999999999999" customHeight="1"/>
    <row r="1438" ht="19.899999999999999" customHeight="1"/>
    <row r="1439" ht="19.899999999999999" customHeight="1"/>
    <row r="1440" ht="19.899999999999999" customHeight="1"/>
    <row r="1441" ht="19.899999999999999" customHeight="1"/>
    <row r="1442" ht="19.899999999999999" customHeight="1"/>
    <row r="1443" ht="19.899999999999999" customHeight="1"/>
    <row r="1444" ht="19.899999999999999" customHeight="1"/>
    <row r="1445" ht="19.899999999999999" customHeight="1"/>
    <row r="1446" ht="19.899999999999999" customHeight="1"/>
    <row r="1447" ht="19.899999999999999" customHeight="1"/>
    <row r="1448" ht="19.899999999999999" customHeight="1"/>
    <row r="1449" ht="19.899999999999999" customHeight="1"/>
    <row r="1450" ht="19.899999999999999" customHeight="1"/>
    <row r="1451" ht="19.899999999999999" customHeight="1"/>
    <row r="1452" ht="19.899999999999999" customHeight="1"/>
    <row r="1453" ht="19.899999999999999" customHeight="1"/>
    <row r="1454" ht="19.899999999999999" customHeight="1"/>
    <row r="1455" ht="19.899999999999999" customHeight="1"/>
    <row r="1456" ht="19.899999999999999" customHeight="1"/>
    <row r="1457" ht="19.899999999999999" customHeight="1"/>
    <row r="1458" ht="19.899999999999999" customHeight="1"/>
    <row r="1459" ht="19.899999999999999" customHeight="1"/>
    <row r="1460" ht="19.899999999999999" customHeight="1"/>
    <row r="1461" ht="19.899999999999999" customHeight="1"/>
    <row r="1462" ht="19.899999999999999" customHeight="1"/>
    <row r="1463" ht="19.899999999999999" customHeight="1"/>
    <row r="1464" ht="19.899999999999999" customHeight="1"/>
    <row r="1465" ht="19.899999999999999" customHeight="1"/>
    <row r="1466" ht="19.899999999999999" customHeight="1"/>
    <row r="1467" ht="19.899999999999999" customHeight="1"/>
    <row r="1468" ht="19.899999999999999" customHeight="1"/>
    <row r="1469" ht="19.899999999999999" customHeight="1"/>
    <row r="1470" ht="19.899999999999999" customHeight="1"/>
    <row r="1471" ht="19.899999999999999" customHeight="1"/>
    <row r="1472" ht="19.899999999999999" customHeight="1"/>
    <row r="1473" ht="19.899999999999999" customHeight="1"/>
    <row r="1474" ht="19.899999999999999" customHeight="1"/>
    <row r="1475" ht="19.899999999999999" customHeight="1"/>
    <row r="1476" ht="19.899999999999999" customHeight="1"/>
    <row r="1477" ht="19.899999999999999" customHeight="1"/>
    <row r="1478" ht="19.899999999999999" customHeight="1"/>
    <row r="1479" ht="19.899999999999999" customHeight="1"/>
    <row r="1480" ht="19.899999999999999" customHeight="1"/>
    <row r="1481" ht="19.899999999999999" customHeight="1"/>
    <row r="1482" ht="19.899999999999999" customHeight="1"/>
    <row r="1483" ht="19.899999999999999" customHeight="1"/>
    <row r="1484" ht="19.899999999999999" customHeight="1"/>
    <row r="1485" ht="19.899999999999999" customHeight="1"/>
    <row r="1486" ht="19.899999999999999" customHeight="1"/>
    <row r="1487" ht="19.899999999999999" customHeight="1"/>
    <row r="1488" ht="19.899999999999999" customHeight="1"/>
    <row r="1489" ht="19.899999999999999" customHeight="1"/>
    <row r="1490" ht="19.899999999999999" customHeight="1"/>
    <row r="1491" ht="19.899999999999999" customHeight="1"/>
    <row r="1492" ht="19.899999999999999" customHeight="1"/>
    <row r="1493" ht="19.899999999999999" customHeight="1"/>
    <row r="1494" ht="19.899999999999999" customHeight="1"/>
    <row r="1495" ht="19.899999999999999" customHeight="1"/>
    <row r="1496" ht="19.899999999999999" customHeight="1"/>
    <row r="1497" ht="19.899999999999999" customHeight="1"/>
    <row r="1498" ht="19.899999999999999" customHeight="1"/>
    <row r="1499" ht="19.899999999999999" customHeight="1"/>
    <row r="1500" ht="19.899999999999999" customHeight="1"/>
    <row r="1501" ht="19.899999999999999" customHeight="1"/>
    <row r="1502" ht="19.899999999999999" customHeight="1"/>
    <row r="1503" ht="19.899999999999999" customHeight="1"/>
    <row r="1504" ht="19.899999999999999" customHeight="1"/>
    <row r="1505" ht="19.899999999999999" customHeight="1"/>
    <row r="1506" ht="19.899999999999999" customHeight="1"/>
    <row r="1507" ht="19.899999999999999" customHeight="1"/>
    <row r="1508" ht="19.899999999999999" customHeight="1"/>
    <row r="1509" ht="19.899999999999999" customHeight="1"/>
    <row r="1510" ht="19.899999999999999" customHeight="1"/>
    <row r="1511" ht="19.899999999999999" customHeight="1"/>
    <row r="1512" ht="19.899999999999999" customHeight="1"/>
    <row r="1513" ht="19.899999999999999" customHeight="1"/>
    <row r="1514" ht="19.899999999999999" customHeight="1"/>
    <row r="1515" ht="19.899999999999999" customHeight="1"/>
    <row r="1516" ht="19.899999999999999" customHeight="1"/>
    <row r="1517" ht="19.899999999999999" customHeight="1"/>
    <row r="1518" ht="19.899999999999999" customHeight="1"/>
    <row r="1519" ht="19.899999999999999" customHeight="1"/>
    <row r="1520" ht="19.899999999999999" customHeight="1"/>
    <row r="1521" ht="19.899999999999999" customHeight="1"/>
    <row r="1522" ht="19.899999999999999" customHeight="1"/>
    <row r="1523" ht="19.899999999999999" customHeight="1"/>
    <row r="1524" ht="19.899999999999999" customHeight="1"/>
    <row r="1525" ht="19.899999999999999" customHeight="1"/>
    <row r="1526" ht="19.899999999999999" customHeight="1"/>
    <row r="1527" ht="19.899999999999999" customHeight="1"/>
    <row r="1528" ht="19.899999999999999" customHeight="1"/>
    <row r="1529" ht="19.899999999999999" customHeight="1"/>
    <row r="1530" ht="19.899999999999999" customHeight="1"/>
    <row r="1531" ht="19.899999999999999" customHeight="1"/>
    <row r="1532" ht="19.899999999999999" customHeight="1"/>
    <row r="1533" ht="19.899999999999999" customHeight="1"/>
    <row r="1534" ht="19.899999999999999" customHeight="1"/>
    <row r="1535" ht="19.899999999999999" customHeight="1"/>
    <row r="1536" ht="19.899999999999999" customHeight="1"/>
    <row r="1537" ht="19.899999999999999" customHeight="1"/>
    <row r="1538" ht="19.899999999999999" customHeight="1"/>
    <row r="1539" ht="19.899999999999999" customHeight="1"/>
    <row r="1540" ht="19.899999999999999" customHeight="1"/>
    <row r="1541" ht="19.899999999999999" customHeight="1"/>
    <row r="1542" ht="19.899999999999999" customHeight="1"/>
    <row r="1543" ht="19.899999999999999" customHeight="1"/>
    <row r="1544" ht="19.899999999999999" customHeight="1"/>
    <row r="1545" ht="19.899999999999999" customHeight="1"/>
    <row r="1546" ht="19.899999999999999" customHeight="1"/>
    <row r="1547" ht="19.899999999999999" customHeight="1"/>
    <row r="1548" ht="19.899999999999999" customHeight="1"/>
    <row r="1549" ht="19.899999999999999" customHeight="1"/>
    <row r="1550" ht="19.899999999999999" customHeight="1"/>
    <row r="1551" ht="19.899999999999999" customHeight="1"/>
    <row r="1552" ht="19.899999999999999" customHeight="1"/>
    <row r="1553" ht="19.899999999999999" customHeight="1"/>
    <row r="1554" ht="19.899999999999999" customHeight="1"/>
    <row r="1555" ht="19.899999999999999" customHeight="1"/>
    <row r="1556" ht="19.899999999999999" customHeight="1"/>
    <row r="1557" ht="19.899999999999999" customHeight="1"/>
    <row r="1558" ht="19.899999999999999" customHeight="1"/>
    <row r="1559" ht="19.899999999999999" customHeight="1"/>
    <row r="1560" ht="19.899999999999999" customHeight="1"/>
    <row r="1561" ht="19.899999999999999" customHeight="1"/>
    <row r="1562" ht="19.899999999999999" customHeight="1"/>
    <row r="1563" ht="19.899999999999999" customHeight="1"/>
    <row r="1564" ht="19.899999999999999" customHeight="1"/>
    <row r="1565" ht="19.899999999999999" customHeight="1"/>
    <row r="1566" ht="19.899999999999999" customHeight="1"/>
    <row r="1567" ht="19.899999999999999" customHeight="1"/>
    <row r="1568" ht="19.899999999999999" customHeight="1"/>
    <row r="1569" ht="19.899999999999999" customHeight="1"/>
    <row r="1570" ht="19.899999999999999" customHeight="1"/>
    <row r="1571" ht="19.899999999999999" customHeight="1"/>
    <row r="1572" ht="19.899999999999999" customHeight="1"/>
    <row r="1573" ht="19.899999999999999" customHeight="1"/>
    <row r="1574" ht="19.899999999999999" customHeight="1"/>
    <row r="1575" ht="19.899999999999999" customHeight="1"/>
    <row r="1576" ht="19.899999999999999" customHeight="1"/>
    <row r="1577" ht="19.899999999999999" customHeight="1"/>
    <row r="1578" ht="19.899999999999999" customHeight="1"/>
    <row r="1579" ht="19.899999999999999" customHeight="1"/>
    <row r="1580" ht="19.899999999999999" customHeight="1"/>
    <row r="1581" ht="19.899999999999999" customHeight="1"/>
    <row r="1582" ht="19.899999999999999" customHeight="1"/>
    <row r="1583" ht="19.899999999999999" customHeight="1"/>
    <row r="1584" ht="19.899999999999999" customHeight="1"/>
    <row r="1585" ht="19.899999999999999" customHeight="1"/>
    <row r="1586" ht="19.899999999999999" customHeight="1"/>
    <row r="1587" ht="19.899999999999999" customHeight="1"/>
    <row r="1588" ht="19.899999999999999" customHeight="1"/>
    <row r="1589" ht="19.899999999999999" customHeight="1"/>
    <row r="1590" ht="19.899999999999999" customHeight="1"/>
    <row r="1591" ht="19.899999999999999" customHeight="1"/>
    <row r="1592" ht="19.899999999999999" customHeight="1"/>
    <row r="1593" ht="19.899999999999999" customHeight="1"/>
    <row r="1594" ht="19.899999999999999" customHeight="1"/>
    <row r="1595" ht="19.899999999999999" customHeight="1"/>
    <row r="1596" ht="19.899999999999999" customHeight="1"/>
    <row r="1597" ht="19.899999999999999" customHeight="1"/>
    <row r="1598" ht="19.899999999999999" customHeight="1"/>
    <row r="1599" ht="19.899999999999999" customHeight="1"/>
    <row r="1600" ht="19.899999999999999" customHeight="1"/>
    <row r="1601" ht="19.899999999999999" customHeight="1"/>
    <row r="1602" ht="19.899999999999999" customHeight="1"/>
    <row r="1603" ht="19.899999999999999" customHeight="1"/>
    <row r="1604" ht="19.899999999999999" customHeight="1"/>
    <row r="1605" ht="19.899999999999999" customHeight="1"/>
    <row r="1606" ht="19.899999999999999" customHeight="1"/>
    <row r="1607" ht="19.899999999999999" customHeight="1"/>
    <row r="1608" ht="19.899999999999999" customHeight="1"/>
    <row r="1609" ht="19.899999999999999" customHeight="1"/>
    <row r="1610" ht="19.899999999999999" customHeight="1"/>
    <row r="1611" ht="19.899999999999999" customHeight="1"/>
    <row r="1612" ht="19.899999999999999" customHeight="1"/>
    <row r="1613" ht="19.899999999999999" customHeight="1"/>
    <row r="1614" ht="19.899999999999999" customHeight="1"/>
    <row r="1615" ht="19.899999999999999" customHeight="1"/>
    <row r="1616" ht="19.899999999999999" customHeight="1"/>
    <row r="1617" ht="19.899999999999999" customHeight="1"/>
    <row r="1618" ht="19.899999999999999" customHeight="1"/>
    <row r="1619" ht="19.899999999999999" customHeight="1"/>
    <row r="1620" ht="19.899999999999999" customHeight="1"/>
    <row r="1621" ht="19.899999999999999" customHeight="1"/>
    <row r="1622" ht="19.899999999999999" customHeight="1"/>
    <row r="1623" ht="19.899999999999999" customHeight="1"/>
    <row r="1624" ht="19.899999999999999" customHeight="1"/>
    <row r="1625" ht="19.899999999999999" customHeight="1"/>
    <row r="1626" ht="19.899999999999999" customHeight="1"/>
    <row r="1627" ht="19.899999999999999" customHeight="1"/>
    <row r="1628" ht="19.899999999999999" customHeight="1"/>
    <row r="1629" ht="19.899999999999999" customHeight="1"/>
    <row r="1630" ht="19.899999999999999" customHeight="1"/>
    <row r="1631" ht="19.899999999999999" customHeight="1"/>
    <row r="1632" ht="19.899999999999999" customHeight="1"/>
    <row r="1633" ht="19.899999999999999" customHeight="1"/>
    <row r="1634" ht="19.899999999999999" customHeight="1"/>
    <row r="1635" ht="19.899999999999999" customHeight="1"/>
    <row r="1636" ht="19.899999999999999" customHeight="1"/>
    <row r="1637" ht="19.899999999999999" customHeight="1"/>
    <row r="1638" ht="19.899999999999999" customHeight="1"/>
    <row r="1639" ht="19.899999999999999" customHeight="1"/>
    <row r="1640" ht="19.899999999999999" customHeight="1"/>
    <row r="1641" ht="19.899999999999999" customHeight="1"/>
    <row r="1642" ht="19.899999999999999" customHeight="1"/>
    <row r="1643" ht="19.899999999999999" customHeight="1"/>
    <row r="1644" ht="19.899999999999999" customHeight="1"/>
    <row r="1645" ht="19.899999999999999" customHeight="1"/>
    <row r="1646" ht="19.899999999999999" customHeight="1"/>
    <row r="1647" ht="19.899999999999999" customHeight="1"/>
    <row r="1648" ht="19.899999999999999" customHeight="1"/>
    <row r="1649" ht="19.899999999999999" customHeight="1"/>
    <row r="1650" ht="19.899999999999999" customHeight="1"/>
    <row r="1651" ht="19.899999999999999" customHeight="1"/>
    <row r="1652" ht="19.899999999999999" customHeight="1"/>
    <row r="1653" ht="19.899999999999999" customHeight="1"/>
    <row r="1654" ht="19.899999999999999" customHeight="1"/>
    <row r="1655" ht="19.899999999999999" customHeight="1"/>
    <row r="1656" ht="19.899999999999999" customHeight="1"/>
    <row r="1657" ht="19.899999999999999" customHeight="1"/>
    <row r="1658" ht="19.899999999999999" customHeight="1"/>
    <row r="1659" ht="19.899999999999999" customHeight="1"/>
    <row r="1660" ht="19.899999999999999" customHeight="1"/>
    <row r="1661" ht="19.899999999999999" customHeight="1"/>
    <row r="1662" ht="19.899999999999999" customHeight="1"/>
    <row r="1663" ht="19.899999999999999" customHeight="1"/>
    <row r="1664" ht="19.899999999999999" customHeight="1"/>
    <row r="1665" ht="19.899999999999999" customHeight="1"/>
    <row r="1666" ht="19.899999999999999" customHeight="1"/>
    <row r="1667" ht="19.899999999999999" customHeight="1"/>
    <row r="1668" ht="19.899999999999999" customHeight="1"/>
    <row r="1669" ht="19.899999999999999" customHeight="1"/>
    <row r="1670" ht="19.899999999999999" customHeight="1"/>
    <row r="1671" ht="19.899999999999999" customHeight="1"/>
    <row r="1672" ht="19.899999999999999" customHeight="1"/>
    <row r="1673" ht="19.899999999999999" customHeight="1"/>
    <row r="1674" ht="19.899999999999999" customHeight="1"/>
    <row r="1675" ht="19.899999999999999" customHeight="1"/>
    <row r="1676" ht="19.899999999999999" customHeight="1"/>
    <row r="1677" ht="19.899999999999999" customHeight="1"/>
    <row r="1678" ht="19.899999999999999" customHeight="1"/>
    <row r="1679" ht="19.899999999999999" customHeight="1"/>
    <row r="1680" ht="19.899999999999999" customHeight="1"/>
    <row r="1681" ht="19.899999999999999" customHeight="1"/>
    <row r="1682" ht="19.899999999999999" customHeight="1"/>
    <row r="1683" ht="19.899999999999999" customHeight="1"/>
    <row r="1684" ht="19.899999999999999" customHeight="1"/>
    <row r="1685" ht="19.899999999999999" customHeight="1"/>
    <row r="1686" ht="19.899999999999999" customHeight="1"/>
    <row r="1687" ht="19.899999999999999" customHeight="1"/>
    <row r="1688" ht="19.899999999999999" customHeight="1"/>
    <row r="1689" ht="19.899999999999999" customHeight="1"/>
    <row r="1690" ht="19.899999999999999" customHeight="1"/>
    <row r="1691" ht="19.899999999999999" customHeight="1"/>
    <row r="1692" ht="19.899999999999999" customHeight="1"/>
    <row r="1693" ht="19.899999999999999" customHeight="1"/>
    <row r="1694" ht="19.899999999999999" customHeight="1"/>
    <row r="1695" ht="19.899999999999999" customHeight="1"/>
    <row r="1696" ht="19.899999999999999" customHeight="1"/>
    <row r="1697" ht="19.899999999999999" customHeight="1"/>
    <row r="1698" ht="19.899999999999999" customHeight="1"/>
    <row r="1699" ht="19.899999999999999" customHeight="1"/>
    <row r="1700" ht="19.899999999999999" customHeight="1"/>
    <row r="1701" ht="19.899999999999999" customHeight="1"/>
    <row r="1702" ht="19.899999999999999" customHeight="1"/>
    <row r="1703" ht="19.899999999999999" customHeight="1"/>
    <row r="1704" ht="19.899999999999999" customHeight="1"/>
    <row r="1705" ht="19.899999999999999" customHeight="1"/>
    <row r="1706" ht="19.899999999999999" customHeight="1"/>
    <row r="1707" ht="19.899999999999999" customHeight="1"/>
    <row r="1708" ht="19.899999999999999" customHeight="1"/>
    <row r="1709" ht="19.899999999999999" customHeight="1"/>
    <row r="1710" ht="19.899999999999999" customHeight="1"/>
    <row r="1711" ht="19.899999999999999" customHeight="1"/>
    <row r="1712" ht="19.899999999999999" customHeight="1"/>
    <row r="1713" ht="19.899999999999999" customHeight="1"/>
    <row r="1714" ht="19.899999999999999" customHeight="1"/>
    <row r="1715" ht="19.899999999999999" customHeight="1"/>
    <row r="1716" ht="19.899999999999999" customHeight="1"/>
    <row r="1717" ht="19.899999999999999" customHeight="1"/>
    <row r="1718" ht="19.899999999999999" customHeight="1"/>
    <row r="1719" ht="19.899999999999999" customHeight="1"/>
    <row r="1720" ht="19.899999999999999" customHeight="1"/>
    <row r="1721" ht="19.899999999999999" customHeight="1"/>
    <row r="1722" ht="19.899999999999999" customHeight="1"/>
    <row r="1723" ht="19.899999999999999" customHeight="1"/>
    <row r="1724" ht="19.899999999999999" customHeight="1"/>
    <row r="1725" ht="19.899999999999999" customHeight="1"/>
    <row r="1726" ht="19.899999999999999" customHeight="1"/>
    <row r="1727" ht="19.899999999999999" customHeight="1"/>
    <row r="1728" ht="19.899999999999999" customHeight="1"/>
    <row r="1729" ht="19.899999999999999" customHeight="1"/>
    <row r="1730" ht="19.899999999999999" customHeight="1"/>
    <row r="1731" ht="19.899999999999999" customHeight="1"/>
    <row r="1732" ht="19.899999999999999" customHeight="1"/>
    <row r="1733" ht="19.899999999999999" customHeight="1"/>
    <row r="1734" ht="19.899999999999999" customHeight="1"/>
    <row r="1735" ht="19.899999999999999" customHeight="1"/>
    <row r="1736" ht="19.899999999999999" customHeight="1"/>
    <row r="1737" ht="19.899999999999999" customHeight="1"/>
    <row r="1738" ht="19.899999999999999" customHeight="1"/>
    <row r="1739" ht="19.899999999999999" customHeight="1"/>
    <row r="1740" ht="19.899999999999999" customHeight="1"/>
    <row r="1741" ht="19.899999999999999" customHeight="1"/>
    <row r="1742" ht="19.899999999999999" customHeight="1"/>
    <row r="1743" ht="19.899999999999999" customHeight="1"/>
    <row r="1744" ht="19.899999999999999" customHeight="1"/>
    <row r="1745" ht="19.899999999999999" customHeight="1"/>
    <row r="1746" ht="19.899999999999999" customHeight="1"/>
    <row r="1747" ht="19.899999999999999" customHeight="1"/>
    <row r="1748" ht="19.899999999999999" customHeight="1"/>
    <row r="1749" ht="19.899999999999999" customHeight="1"/>
    <row r="1750" ht="19.899999999999999" customHeight="1"/>
    <row r="1751" ht="19.899999999999999" customHeight="1"/>
    <row r="1752" ht="19.899999999999999" customHeight="1"/>
    <row r="1753" ht="19.899999999999999" customHeight="1"/>
    <row r="1754" ht="19.899999999999999" customHeight="1"/>
    <row r="1755" ht="19.899999999999999" customHeight="1"/>
    <row r="1756" ht="19.899999999999999" customHeight="1"/>
    <row r="1757" ht="19.899999999999999" customHeight="1"/>
    <row r="1758" ht="19.899999999999999" customHeight="1"/>
    <row r="1759" ht="19.899999999999999" customHeight="1"/>
    <row r="1760" ht="19.899999999999999" customHeight="1"/>
    <row r="1761" ht="19.899999999999999" customHeight="1"/>
    <row r="1762" ht="19.899999999999999" customHeight="1"/>
    <row r="1763" ht="19.899999999999999" customHeight="1"/>
    <row r="1764" ht="19.899999999999999" customHeight="1"/>
    <row r="1765" ht="19.899999999999999" customHeight="1"/>
    <row r="1766" ht="19.899999999999999" customHeight="1"/>
    <row r="1767" ht="19.899999999999999" customHeight="1"/>
    <row r="1768" ht="19.899999999999999" customHeight="1"/>
    <row r="1769" ht="19.899999999999999" customHeight="1"/>
    <row r="1770" ht="19.899999999999999" customHeight="1"/>
    <row r="1771" ht="19.899999999999999" customHeight="1"/>
    <row r="1772" ht="19.899999999999999" customHeight="1"/>
    <row r="1773" ht="19.899999999999999" customHeight="1"/>
    <row r="1774" ht="19.899999999999999" customHeight="1"/>
    <row r="1775" ht="19.899999999999999" customHeight="1"/>
    <row r="1776" ht="19.899999999999999" customHeight="1"/>
    <row r="1777" ht="19.899999999999999" customHeight="1"/>
    <row r="1778" ht="19.899999999999999" customHeight="1"/>
    <row r="1779" ht="19.899999999999999" customHeight="1"/>
    <row r="1780" ht="19.899999999999999" customHeight="1"/>
    <row r="1781" ht="19.899999999999999" customHeight="1"/>
    <row r="1782" ht="19.899999999999999" customHeight="1"/>
    <row r="1783" ht="19.899999999999999" customHeight="1"/>
    <row r="1784" ht="19.899999999999999" customHeight="1"/>
    <row r="1785" ht="19.899999999999999" customHeight="1"/>
    <row r="1786" ht="19.899999999999999" customHeight="1"/>
    <row r="1787" ht="19.899999999999999" customHeight="1"/>
    <row r="1788" ht="19.899999999999999" customHeight="1"/>
    <row r="1789" ht="19.899999999999999" customHeight="1"/>
    <row r="1790" ht="19.899999999999999" customHeight="1"/>
    <row r="1791" ht="19.899999999999999" customHeight="1"/>
    <row r="1792" ht="19.899999999999999" customHeight="1"/>
    <row r="1793" ht="19.899999999999999" customHeight="1"/>
    <row r="1794" ht="19.899999999999999" customHeight="1"/>
    <row r="1795" ht="19.899999999999999" customHeight="1"/>
    <row r="1796" ht="19.899999999999999" customHeight="1"/>
    <row r="1797" ht="19.899999999999999" customHeight="1"/>
    <row r="1798" ht="19.899999999999999" customHeight="1"/>
    <row r="1799" ht="19.899999999999999" customHeight="1"/>
    <row r="1800" ht="19.899999999999999" customHeight="1"/>
    <row r="1801" ht="19.899999999999999" customHeight="1"/>
    <row r="1802" ht="19.899999999999999" customHeight="1"/>
    <row r="1803" ht="19.899999999999999" customHeight="1"/>
    <row r="1804" ht="19.899999999999999" customHeight="1"/>
    <row r="1805" ht="19.899999999999999" customHeight="1"/>
    <row r="1806" ht="19.899999999999999" customHeight="1"/>
    <row r="1807" ht="19.899999999999999" customHeight="1"/>
    <row r="1808" ht="19.899999999999999" customHeight="1"/>
    <row r="1809" ht="19.899999999999999" customHeight="1"/>
    <row r="1810" ht="19.899999999999999" customHeight="1"/>
    <row r="1811" ht="19.899999999999999" customHeight="1"/>
    <row r="1812" ht="19.899999999999999" customHeight="1"/>
    <row r="1813" ht="19.899999999999999" customHeight="1"/>
    <row r="1814" ht="19.899999999999999" customHeight="1"/>
    <row r="1815" ht="19.899999999999999" customHeight="1"/>
    <row r="1816" ht="19.899999999999999" customHeight="1"/>
    <row r="1817" ht="19.899999999999999" customHeight="1"/>
    <row r="1818" ht="19.899999999999999" customHeight="1"/>
    <row r="1819" ht="19.899999999999999" customHeight="1"/>
    <row r="1820" ht="19.899999999999999" customHeight="1"/>
    <row r="1821" ht="19.899999999999999" customHeight="1"/>
    <row r="1822" ht="19.899999999999999" customHeight="1"/>
    <row r="1823" ht="19.899999999999999" customHeight="1"/>
    <row r="1824" ht="19.899999999999999" customHeight="1"/>
    <row r="1825" ht="19.899999999999999" customHeight="1"/>
    <row r="1826" ht="19.899999999999999" customHeight="1"/>
    <row r="1827" ht="19.899999999999999" customHeight="1"/>
    <row r="1828" ht="19.899999999999999" customHeight="1"/>
    <row r="1829" ht="19.899999999999999" customHeight="1"/>
    <row r="1830" ht="19.899999999999999" customHeight="1"/>
    <row r="1831" ht="19.899999999999999" customHeight="1"/>
    <row r="1832" ht="19.899999999999999" customHeight="1"/>
    <row r="1833" ht="19.899999999999999" customHeight="1"/>
    <row r="1834" ht="19.899999999999999" customHeight="1"/>
    <row r="1835" ht="19.899999999999999" customHeight="1"/>
    <row r="1836" ht="19.899999999999999" customHeight="1"/>
    <row r="1837" ht="19.899999999999999" customHeight="1"/>
    <row r="1838" ht="19.899999999999999" customHeight="1"/>
    <row r="1839" ht="19.899999999999999" customHeight="1"/>
    <row r="1840" ht="19.899999999999999" customHeight="1"/>
    <row r="1841" ht="19.899999999999999" customHeight="1"/>
    <row r="1842" ht="19.899999999999999" customHeight="1"/>
    <row r="1843" ht="19.899999999999999" customHeight="1"/>
    <row r="1844" ht="19.899999999999999" customHeight="1"/>
    <row r="1845" ht="19.899999999999999" customHeight="1"/>
    <row r="1846" ht="19.899999999999999" customHeight="1"/>
    <row r="1847" ht="19.899999999999999" customHeight="1"/>
    <row r="1848" ht="19.899999999999999" customHeight="1"/>
    <row r="1849" ht="19.899999999999999" customHeight="1"/>
    <row r="1850" ht="19.899999999999999" customHeight="1"/>
    <row r="1851" ht="19.899999999999999" customHeight="1"/>
    <row r="1852" ht="19.899999999999999" customHeight="1"/>
    <row r="1853" ht="19.899999999999999" customHeight="1"/>
    <row r="1854" ht="19.899999999999999" customHeight="1"/>
    <row r="1855" ht="19.899999999999999" customHeight="1"/>
    <row r="1856" ht="19.899999999999999" customHeight="1"/>
    <row r="1857" ht="19.899999999999999" customHeight="1"/>
    <row r="1858" ht="19.899999999999999" customHeight="1"/>
    <row r="1859" ht="19.899999999999999" customHeight="1"/>
    <row r="1860" ht="19.899999999999999" customHeight="1"/>
    <row r="1861" ht="19.899999999999999" customHeight="1"/>
    <row r="1862" ht="19.899999999999999" customHeight="1"/>
    <row r="1863" ht="19.899999999999999" customHeight="1"/>
    <row r="1864" ht="19.899999999999999" customHeight="1"/>
    <row r="1865" ht="19.899999999999999" customHeight="1"/>
    <row r="1866" ht="19.899999999999999" customHeight="1"/>
    <row r="1867" ht="19.899999999999999" customHeight="1"/>
    <row r="1868" ht="19.899999999999999" customHeight="1"/>
    <row r="1869" ht="19.899999999999999" customHeight="1"/>
    <row r="1870" ht="19.899999999999999" customHeight="1"/>
    <row r="1871" ht="19.899999999999999" customHeight="1"/>
    <row r="1872" ht="19.899999999999999" customHeight="1"/>
    <row r="1873" ht="19.899999999999999" customHeight="1"/>
    <row r="1874" ht="19.899999999999999" customHeight="1"/>
    <row r="1875" ht="19.899999999999999" customHeight="1"/>
    <row r="1876" ht="19.899999999999999" customHeight="1"/>
    <row r="1877" ht="19.899999999999999" customHeight="1"/>
    <row r="1878" ht="19.899999999999999" customHeight="1"/>
    <row r="1879" ht="19.899999999999999" customHeight="1"/>
    <row r="1880" ht="19.899999999999999" customHeight="1"/>
    <row r="1881" ht="19.899999999999999" customHeight="1"/>
    <row r="1882" ht="19.899999999999999" customHeight="1"/>
    <row r="1883" ht="19.899999999999999" customHeight="1"/>
    <row r="1884" ht="19.899999999999999" customHeight="1"/>
    <row r="1885" ht="19.899999999999999" customHeight="1"/>
    <row r="1886" ht="19.899999999999999" customHeight="1"/>
    <row r="1887" ht="19.899999999999999" customHeight="1"/>
    <row r="1888" ht="19.899999999999999" customHeight="1"/>
    <row r="1889" ht="19.899999999999999" customHeight="1"/>
    <row r="1890" ht="19.899999999999999" customHeight="1"/>
    <row r="1891" ht="19.899999999999999" customHeight="1"/>
    <row r="1892" ht="19.899999999999999" customHeight="1"/>
    <row r="1893" ht="19.899999999999999" customHeight="1"/>
    <row r="1894" ht="19.899999999999999" customHeight="1"/>
    <row r="1895" ht="19.899999999999999" customHeight="1"/>
    <row r="1896" ht="19.899999999999999" customHeight="1"/>
    <row r="1897" ht="19.899999999999999" customHeight="1"/>
    <row r="1898" ht="19.899999999999999" customHeight="1"/>
    <row r="1899" ht="19.899999999999999" customHeight="1"/>
    <row r="1900" ht="19.899999999999999" customHeight="1"/>
    <row r="1901" ht="19.899999999999999" customHeight="1"/>
    <row r="1902" ht="19.899999999999999" customHeight="1"/>
    <row r="1903" ht="19.899999999999999" customHeight="1"/>
    <row r="1904" ht="19.899999999999999" customHeight="1"/>
    <row r="1905" ht="19.899999999999999" customHeight="1"/>
    <row r="1906" ht="19.899999999999999" customHeight="1"/>
    <row r="1907" ht="19.899999999999999" customHeight="1"/>
    <row r="1908" ht="19.899999999999999" customHeight="1"/>
    <row r="1909" ht="19.899999999999999" customHeight="1"/>
    <row r="1910" ht="19.899999999999999" customHeight="1"/>
    <row r="1911" ht="19.899999999999999" customHeight="1"/>
    <row r="1912" ht="19.899999999999999" customHeight="1"/>
    <row r="1913" ht="19.899999999999999" customHeight="1"/>
    <row r="1914" ht="19.899999999999999" customHeight="1"/>
    <row r="1915" ht="19.899999999999999" customHeight="1"/>
    <row r="1916" ht="19.899999999999999" customHeight="1"/>
    <row r="1917" ht="19.899999999999999" customHeight="1"/>
    <row r="1918" ht="19.899999999999999" customHeight="1"/>
    <row r="1919" ht="19.899999999999999" customHeight="1"/>
    <row r="1920" ht="19.899999999999999" customHeight="1"/>
    <row r="1921" ht="19.899999999999999" customHeight="1"/>
    <row r="1922" ht="19.899999999999999" customHeight="1"/>
    <row r="1923" ht="19.899999999999999" customHeight="1"/>
    <row r="1924" ht="19.899999999999999" customHeight="1"/>
    <row r="1925" ht="19.899999999999999" customHeight="1"/>
    <row r="1926" ht="19.899999999999999" customHeight="1"/>
    <row r="1927" ht="19.899999999999999" customHeight="1"/>
    <row r="1928" ht="19.899999999999999" customHeight="1"/>
    <row r="1929" ht="19.899999999999999" customHeight="1"/>
    <row r="1930" ht="19.899999999999999" customHeight="1"/>
    <row r="1931" ht="19.899999999999999" customHeight="1"/>
    <row r="1932" ht="19.899999999999999" customHeight="1"/>
    <row r="1933" ht="19.899999999999999" customHeight="1"/>
    <row r="1934" ht="19.899999999999999" customHeight="1"/>
    <row r="1935" ht="19.899999999999999" customHeight="1"/>
    <row r="1936" ht="19.899999999999999" customHeight="1"/>
    <row r="1937" ht="19.899999999999999" customHeight="1"/>
    <row r="1938" ht="19.899999999999999" customHeight="1"/>
    <row r="1939" ht="19.899999999999999" customHeight="1"/>
    <row r="1940" ht="19.899999999999999" customHeight="1"/>
    <row r="1941" ht="19.899999999999999" customHeight="1"/>
    <row r="1942" ht="19.899999999999999" customHeight="1"/>
    <row r="1943" ht="19.899999999999999" customHeight="1"/>
    <row r="1944" ht="19.899999999999999" customHeight="1"/>
    <row r="1945" ht="19.899999999999999" customHeight="1"/>
    <row r="1946" ht="19.899999999999999" customHeight="1"/>
    <row r="1947" ht="19.899999999999999" customHeight="1"/>
    <row r="1948" ht="19.899999999999999" customHeight="1"/>
    <row r="1949" ht="19.899999999999999" customHeight="1"/>
    <row r="1950" ht="19.899999999999999" customHeight="1"/>
    <row r="1951" ht="19.899999999999999" customHeight="1"/>
    <row r="1952" ht="19.899999999999999" customHeight="1"/>
    <row r="1953" ht="19.899999999999999" customHeight="1"/>
    <row r="1954" ht="19.899999999999999" customHeight="1"/>
    <row r="1955" ht="19.899999999999999" customHeight="1"/>
    <row r="1956" ht="19.899999999999999" customHeight="1"/>
    <row r="1957" ht="19.899999999999999" customHeight="1"/>
    <row r="1958" ht="19.899999999999999" customHeight="1"/>
    <row r="1959" ht="19.899999999999999" customHeight="1"/>
    <row r="1960" ht="19.899999999999999" customHeight="1"/>
    <row r="1961" ht="19.899999999999999" customHeight="1"/>
    <row r="1962" ht="19.899999999999999" customHeight="1"/>
    <row r="1963" ht="19.899999999999999" customHeight="1"/>
    <row r="1964" ht="19.899999999999999" customHeight="1"/>
    <row r="1965" ht="19.899999999999999" customHeight="1"/>
    <row r="1966" ht="19.899999999999999" customHeight="1"/>
    <row r="1967" ht="19.899999999999999" customHeight="1"/>
    <row r="1968" ht="19.899999999999999" customHeight="1"/>
    <row r="1969" ht="19.899999999999999" customHeight="1"/>
    <row r="1970" ht="19.899999999999999" customHeight="1"/>
    <row r="1971" ht="19.899999999999999" customHeight="1"/>
    <row r="1972" ht="19.899999999999999" customHeight="1"/>
    <row r="1973" ht="19.899999999999999" customHeight="1"/>
    <row r="1974" ht="19.899999999999999" customHeight="1"/>
    <row r="1975" ht="19.899999999999999" customHeight="1"/>
    <row r="1976" ht="19.899999999999999" customHeight="1"/>
    <row r="1977" ht="19.899999999999999" customHeight="1"/>
    <row r="1978" ht="19.899999999999999" customHeight="1"/>
    <row r="1979" ht="19.899999999999999" customHeight="1"/>
    <row r="1980" ht="19.899999999999999" customHeight="1"/>
    <row r="1981" ht="19.899999999999999" customHeight="1"/>
    <row r="1982" ht="19.899999999999999" customHeight="1"/>
    <row r="1983" ht="19.899999999999999" customHeight="1"/>
    <row r="1984" ht="19.899999999999999" customHeight="1"/>
    <row r="1985" ht="19.899999999999999" customHeight="1"/>
    <row r="1986" ht="19.899999999999999" customHeight="1"/>
    <row r="1987" ht="19.899999999999999" customHeight="1"/>
    <row r="1988" ht="19.899999999999999" customHeight="1"/>
    <row r="1989" ht="19.899999999999999" customHeight="1"/>
    <row r="1990" ht="19.899999999999999" customHeight="1"/>
    <row r="1991" ht="19.899999999999999" customHeight="1"/>
    <row r="1992" ht="19.899999999999999" customHeight="1"/>
    <row r="1993" ht="19.899999999999999" customHeight="1"/>
    <row r="1994" ht="19.899999999999999" customHeight="1"/>
    <row r="1995" ht="19.899999999999999" customHeight="1"/>
    <row r="1996" ht="19.899999999999999" customHeight="1"/>
    <row r="1997" ht="19.899999999999999" customHeight="1"/>
    <row r="1998" ht="19.899999999999999" customHeight="1"/>
    <row r="1999" ht="19.899999999999999" customHeight="1"/>
    <row r="2000" ht="19.899999999999999" customHeight="1"/>
    <row r="2001" ht="19.899999999999999" customHeight="1"/>
    <row r="2002" ht="19.899999999999999" customHeight="1"/>
    <row r="2003" ht="19.899999999999999" customHeight="1"/>
    <row r="2004" ht="19.899999999999999" customHeight="1"/>
    <row r="2005" ht="19.899999999999999" customHeight="1"/>
    <row r="2006" ht="19.899999999999999" customHeight="1"/>
    <row r="2007" ht="19.899999999999999" customHeight="1"/>
    <row r="2008" ht="19.899999999999999" customHeight="1"/>
    <row r="2009" ht="19.899999999999999" customHeight="1"/>
    <row r="2010" ht="19.899999999999999" customHeight="1"/>
    <row r="2011" ht="19.899999999999999" customHeight="1"/>
    <row r="2012" ht="19.899999999999999" customHeight="1"/>
    <row r="2013" ht="19.899999999999999" customHeight="1"/>
    <row r="2014" ht="19.899999999999999" customHeight="1"/>
    <row r="2015" ht="19.899999999999999" customHeight="1"/>
    <row r="2016" ht="19.899999999999999" customHeight="1"/>
    <row r="2017" ht="19.899999999999999" customHeight="1"/>
    <row r="2018" ht="19.899999999999999" customHeight="1"/>
    <row r="2019" ht="19.899999999999999" customHeight="1"/>
    <row r="2020" ht="19.899999999999999" customHeight="1"/>
    <row r="2021" ht="19.899999999999999" customHeight="1"/>
    <row r="2022" ht="19.899999999999999" customHeight="1"/>
    <row r="2023" ht="19.899999999999999" customHeight="1"/>
    <row r="2024" ht="19.899999999999999" customHeight="1"/>
    <row r="2025" ht="19.899999999999999" customHeight="1"/>
    <row r="2026" ht="19.899999999999999" customHeight="1"/>
    <row r="2027" ht="19.899999999999999" customHeight="1"/>
    <row r="2028" ht="19.899999999999999" customHeight="1"/>
    <row r="2029" ht="19.899999999999999" customHeight="1"/>
    <row r="2030" ht="19.899999999999999" customHeight="1"/>
    <row r="2031" ht="19.899999999999999" customHeight="1"/>
    <row r="2032" ht="19.899999999999999" customHeight="1"/>
    <row r="2033" ht="19.899999999999999" customHeight="1"/>
    <row r="2034" ht="19.899999999999999" customHeight="1"/>
    <row r="2035" ht="19.899999999999999" customHeight="1"/>
    <row r="2036" ht="19.899999999999999" customHeight="1"/>
    <row r="2037" ht="19.899999999999999" customHeight="1"/>
    <row r="2038" ht="19.899999999999999" customHeight="1"/>
    <row r="2039" ht="19.899999999999999" customHeight="1"/>
    <row r="2040" ht="19.899999999999999" customHeight="1"/>
    <row r="2041" ht="19.899999999999999" customHeight="1"/>
    <row r="2042" ht="19.899999999999999" customHeight="1"/>
    <row r="2043" ht="19.899999999999999" customHeight="1"/>
    <row r="2044" ht="19.899999999999999" customHeight="1"/>
    <row r="2045" ht="19.899999999999999" customHeight="1"/>
    <row r="2046" ht="19.899999999999999" customHeight="1"/>
    <row r="2047" ht="19.899999999999999" customHeight="1"/>
    <row r="2048" ht="19.899999999999999" customHeight="1"/>
    <row r="2049" ht="19.899999999999999" customHeight="1"/>
    <row r="2050" ht="19.899999999999999" customHeight="1"/>
    <row r="2051" ht="19.899999999999999" customHeight="1"/>
    <row r="2052" ht="19.899999999999999" customHeight="1"/>
    <row r="2053" ht="19.899999999999999" customHeight="1"/>
    <row r="2054" ht="19.899999999999999" customHeight="1"/>
    <row r="2055" ht="19.899999999999999" customHeight="1"/>
    <row r="2056" ht="19.899999999999999" customHeight="1"/>
    <row r="2057" ht="19.899999999999999" customHeight="1"/>
    <row r="2058" ht="19.899999999999999" customHeight="1"/>
    <row r="2059" ht="19.899999999999999" customHeight="1"/>
    <row r="2060" ht="19.899999999999999" customHeight="1"/>
    <row r="2061" ht="19.899999999999999" customHeight="1"/>
    <row r="2062" ht="19.899999999999999" customHeight="1"/>
    <row r="2063" ht="19.899999999999999" customHeight="1"/>
    <row r="2064" ht="19.899999999999999" customHeight="1"/>
    <row r="2065" ht="19.899999999999999" customHeight="1"/>
    <row r="2066" ht="19.899999999999999" customHeight="1"/>
    <row r="2067" ht="19.899999999999999" customHeight="1"/>
    <row r="2068" ht="19.899999999999999" customHeight="1"/>
    <row r="2069" ht="19.899999999999999" customHeight="1"/>
    <row r="2070" ht="19.899999999999999" customHeight="1"/>
    <row r="2071" ht="19.899999999999999" customHeight="1"/>
    <row r="2072" ht="19.899999999999999" customHeight="1"/>
    <row r="2073" ht="19.899999999999999" customHeight="1"/>
    <row r="2074" ht="19.899999999999999" customHeight="1"/>
    <row r="2075" ht="19.899999999999999" customHeight="1"/>
    <row r="2076" ht="19.899999999999999" customHeight="1"/>
    <row r="2077" ht="19.899999999999999" customHeight="1"/>
    <row r="2078" ht="19.899999999999999" customHeight="1"/>
    <row r="2079" ht="19.899999999999999" customHeight="1"/>
    <row r="2080" ht="19.899999999999999" customHeight="1"/>
    <row r="2081" ht="19.899999999999999" customHeight="1"/>
    <row r="2082" ht="19.899999999999999" customHeight="1"/>
    <row r="2083" ht="19.899999999999999" customHeight="1"/>
    <row r="2084" ht="19.899999999999999" customHeight="1"/>
    <row r="2085" ht="19.899999999999999" customHeight="1"/>
    <row r="2086" ht="19.899999999999999" customHeight="1"/>
    <row r="2087" ht="19.899999999999999" customHeight="1"/>
    <row r="2088" ht="19.899999999999999" customHeight="1"/>
    <row r="2089" ht="19.899999999999999" customHeight="1"/>
    <row r="2090" ht="19.899999999999999" customHeight="1"/>
    <row r="2091" ht="19.899999999999999" customHeight="1"/>
    <row r="2092" ht="19.899999999999999" customHeight="1"/>
    <row r="2093" ht="19.899999999999999" customHeight="1"/>
    <row r="2094" ht="19.899999999999999" customHeight="1"/>
    <row r="2095" ht="19.899999999999999" customHeight="1"/>
    <row r="2096" ht="19.899999999999999" customHeight="1"/>
    <row r="2097" ht="19.899999999999999" customHeight="1"/>
    <row r="2098" ht="19.899999999999999" customHeight="1"/>
    <row r="2099" ht="19.899999999999999" customHeight="1"/>
    <row r="2100" ht="19.899999999999999" customHeight="1"/>
    <row r="2101" ht="19.899999999999999" customHeight="1"/>
    <row r="2102" ht="19.899999999999999" customHeight="1"/>
    <row r="2103" ht="19.899999999999999" customHeight="1"/>
    <row r="2104" ht="19.899999999999999" customHeight="1"/>
    <row r="2105" ht="19.899999999999999" customHeight="1"/>
    <row r="2106" ht="19.899999999999999" customHeight="1"/>
    <row r="2107" ht="19.899999999999999" customHeight="1"/>
    <row r="2108" ht="19.899999999999999" customHeight="1"/>
    <row r="2109" ht="19.899999999999999" customHeight="1"/>
    <row r="2110" ht="19.899999999999999" customHeight="1"/>
    <row r="2111" ht="19.899999999999999" customHeight="1"/>
    <row r="2112" ht="19.899999999999999" customHeight="1"/>
    <row r="2113" ht="19.899999999999999" customHeight="1"/>
    <row r="2114" ht="19.899999999999999" customHeight="1"/>
    <row r="2115" ht="19.899999999999999" customHeight="1"/>
    <row r="2116" ht="19.899999999999999" customHeight="1"/>
    <row r="2117" ht="19.899999999999999" customHeight="1"/>
    <row r="2118" ht="19.899999999999999" customHeight="1"/>
    <row r="2119" ht="19.899999999999999" customHeight="1"/>
    <row r="2120" ht="19.899999999999999" customHeight="1"/>
    <row r="2121" ht="19.899999999999999" customHeight="1"/>
    <row r="2122" ht="19.899999999999999" customHeight="1"/>
    <row r="2123" ht="19.899999999999999" customHeight="1"/>
    <row r="2124" ht="19.899999999999999" customHeight="1"/>
    <row r="2125" ht="19.899999999999999" customHeight="1"/>
    <row r="2126" ht="19.899999999999999" customHeight="1"/>
    <row r="2127" ht="19.899999999999999" customHeight="1"/>
    <row r="2128" ht="19.899999999999999" customHeight="1"/>
    <row r="2129" ht="19.899999999999999" customHeight="1"/>
    <row r="2130" ht="19.899999999999999" customHeight="1"/>
    <row r="2131" ht="19.899999999999999" customHeight="1"/>
    <row r="2132" ht="19.899999999999999" customHeight="1"/>
    <row r="2133" ht="19.899999999999999" customHeight="1"/>
    <row r="2134" ht="19.899999999999999" customHeight="1"/>
    <row r="2135" ht="19.899999999999999" customHeight="1"/>
    <row r="2136" ht="19.899999999999999" customHeight="1"/>
    <row r="2137" ht="19.899999999999999" customHeight="1"/>
    <row r="2138" ht="19.899999999999999" customHeight="1"/>
    <row r="2139" ht="19.899999999999999" customHeight="1"/>
    <row r="2140" ht="19.899999999999999" customHeight="1"/>
    <row r="2141" ht="19.899999999999999" customHeight="1"/>
    <row r="2142" ht="19.899999999999999" customHeight="1"/>
    <row r="2143" ht="19.899999999999999" customHeight="1"/>
    <row r="2144" ht="19.899999999999999" customHeight="1"/>
    <row r="2145" ht="19.899999999999999" customHeight="1"/>
    <row r="2146" ht="19.899999999999999" customHeight="1"/>
    <row r="2147" ht="19.899999999999999" customHeight="1"/>
    <row r="2148" ht="19.899999999999999" customHeight="1"/>
    <row r="2149" ht="19.899999999999999" customHeight="1"/>
    <row r="2150" ht="19.899999999999999" customHeight="1"/>
    <row r="2151" ht="19.899999999999999" customHeight="1"/>
    <row r="2152" ht="19.899999999999999" customHeight="1"/>
    <row r="2153" ht="19.899999999999999" customHeight="1"/>
    <row r="2154" ht="19.899999999999999" customHeight="1"/>
    <row r="2155" ht="19.899999999999999" customHeight="1"/>
    <row r="2156" ht="19.899999999999999" customHeight="1"/>
    <row r="2157" ht="19.899999999999999" customHeight="1"/>
    <row r="2158" ht="19.899999999999999" customHeight="1"/>
    <row r="2159" ht="19.899999999999999" customHeight="1"/>
    <row r="2160" ht="19.899999999999999" customHeight="1"/>
    <row r="2161" ht="19.899999999999999" customHeight="1"/>
    <row r="2162" ht="19.899999999999999" customHeight="1"/>
    <row r="2163" ht="19.899999999999999" customHeight="1"/>
    <row r="2164" ht="19.899999999999999" customHeight="1"/>
    <row r="2165" ht="19.899999999999999" customHeight="1"/>
    <row r="2166" ht="19.899999999999999" customHeight="1"/>
    <row r="2167" ht="19.899999999999999" customHeight="1"/>
    <row r="2168" ht="19.899999999999999" customHeight="1"/>
    <row r="2169" ht="19.899999999999999" customHeight="1"/>
    <row r="2170" ht="19.899999999999999" customHeight="1"/>
    <row r="2171" ht="19.899999999999999" customHeight="1"/>
    <row r="2172" ht="19.899999999999999" customHeight="1"/>
    <row r="2173" ht="19.899999999999999" customHeight="1"/>
    <row r="2174" ht="19.899999999999999" customHeight="1"/>
    <row r="2175" ht="19.899999999999999" customHeight="1"/>
    <row r="2176" ht="19.899999999999999" customHeight="1"/>
    <row r="2177" ht="19.899999999999999" customHeight="1"/>
    <row r="2178" ht="19.899999999999999" customHeight="1"/>
    <row r="2179" ht="19.899999999999999" customHeight="1"/>
    <row r="2180" ht="19.899999999999999" customHeight="1"/>
    <row r="2181" ht="19.899999999999999" customHeight="1"/>
    <row r="2182" ht="19.899999999999999" customHeight="1"/>
    <row r="2183" ht="19.899999999999999" customHeight="1"/>
    <row r="2184" ht="19.899999999999999" customHeight="1"/>
    <row r="2185" ht="19.899999999999999" customHeight="1"/>
    <row r="2186" ht="19.899999999999999" customHeight="1"/>
    <row r="2187" ht="19.899999999999999" customHeight="1"/>
    <row r="2188" ht="19.899999999999999" customHeight="1"/>
    <row r="2189" ht="19.899999999999999" customHeight="1"/>
    <row r="2190" ht="19.899999999999999" customHeight="1"/>
    <row r="2191" ht="19.899999999999999" customHeight="1"/>
    <row r="2192" ht="19.899999999999999" customHeight="1"/>
    <row r="2193" ht="19.899999999999999" customHeight="1"/>
    <row r="2194" ht="19.899999999999999" customHeight="1"/>
    <row r="2195" ht="19.899999999999999" customHeight="1"/>
    <row r="2196" ht="19.899999999999999" customHeight="1"/>
    <row r="2197" ht="19.899999999999999" customHeight="1"/>
    <row r="2198" ht="19.899999999999999" customHeight="1"/>
    <row r="2199" ht="19.899999999999999" customHeight="1"/>
    <row r="2200" ht="19.899999999999999" customHeight="1"/>
    <row r="2201" ht="19.899999999999999" customHeight="1"/>
    <row r="2202" ht="19.899999999999999" customHeight="1"/>
    <row r="2203" ht="19.899999999999999" customHeight="1"/>
    <row r="2204" ht="19.899999999999999" customHeight="1"/>
    <row r="2205" ht="19.899999999999999" customHeight="1"/>
    <row r="2206" ht="19.899999999999999" customHeight="1"/>
    <row r="2207" ht="19.899999999999999" customHeight="1"/>
    <row r="2208" ht="19.899999999999999" customHeight="1"/>
    <row r="2209" ht="19.899999999999999" customHeight="1"/>
    <row r="2210" ht="19.899999999999999" customHeight="1"/>
    <row r="2211" ht="19.899999999999999" customHeight="1"/>
    <row r="2212" ht="19.899999999999999" customHeight="1"/>
    <row r="2213" ht="19.899999999999999" customHeight="1"/>
    <row r="2214" ht="19.899999999999999" customHeight="1"/>
    <row r="2215" ht="19.899999999999999" customHeight="1"/>
    <row r="2216" ht="19.899999999999999" customHeight="1"/>
    <row r="2217" ht="19.899999999999999" customHeight="1"/>
    <row r="2218" ht="19.899999999999999" customHeight="1"/>
    <row r="2219" ht="19.899999999999999" customHeight="1"/>
    <row r="2220" ht="19.899999999999999" customHeight="1"/>
    <row r="2221" ht="19.899999999999999" customHeight="1"/>
    <row r="2222" ht="19.899999999999999" customHeight="1"/>
    <row r="2223" ht="19.899999999999999" customHeight="1"/>
    <row r="2224" ht="19.899999999999999" customHeight="1"/>
    <row r="2225" ht="19.899999999999999" customHeight="1"/>
    <row r="2226" ht="19.899999999999999" customHeight="1"/>
    <row r="2227" ht="19.899999999999999" customHeight="1"/>
    <row r="2228" ht="19.899999999999999" customHeight="1"/>
    <row r="2229" ht="19.899999999999999" customHeight="1"/>
    <row r="2230" ht="19.899999999999999" customHeight="1"/>
    <row r="2231" ht="19.899999999999999" customHeight="1"/>
    <row r="2232" ht="19.899999999999999" customHeight="1"/>
    <row r="2233" ht="19.899999999999999" customHeight="1"/>
    <row r="2234" ht="19.899999999999999" customHeight="1"/>
    <row r="2235" ht="19.899999999999999" customHeight="1"/>
    <row r="2236" ht="19.899999999999999" customHeight="1"/>
    <row r="2237" ht="19.899999999999999" customHeight="1"/>
    <row r="2238" ht="19.899999999999999" customHeight="1"/>
    <row r="2239" ht="19.899999999999999" customHeight="1"/>
    <row r="2240" ht="19.899999999999999" customHeight="1"/>
    <row r="2241" ht="19.899999999999999" customHeight="1"/>
    <row r="2242" ht="19.899999999999999" customHeight="1"/>
    <row r="2243" ht="19.899999999999999" customHeight="1"/>
    <row r="2244" ht="19.899999999999999" customHeight="1"/>
    <row r="2245" ht="19.899999999999999" customHeight="1"/>
    <row r="2246" ht="19.899999999999999" customHeight="1"/>
    <row r="2247" ht="19.899999999999999" customHeight="1"/>
    <row r="2248" ht="19.899999999999999" customHeight="1"/>
    <row r="2249" ht="19.899999999999999" customHeight="1"/>
    <row r="2250" ht="19.899999999999999" customHeight="1"/>
    <row r="2251" ht="19.899999999999999" customHeight="1"/>
    <row r="2252" ht="19.899999999999999" customHeight="1"/>
    <row r="2253" ht="19.899999999999999" customHeight="1"/>
    <row r="2254" ht="19.899999999999999" customHeight="1"/>
    <row r="2255" ht="19.899999999999999" customHeight="1"/>
    <row r="2256" ht="19.899999999999999" customHeight="1"/>
    <row r="2257" ht="19.899999999999999" customHeight="1"/>
    <row r="2258" ht="19.899999999999999" customHeight="1"/>
    <row r="2259" ht="19.899999999999999" customHeight="1"/>
    <row r="2260" ht="19.899999999999999" customHeight="1"/>
    <row r="2261" ht="19.899999999999999" customHeight="1"/>
    <row r="2262" ht="19.899999999999999" customHeight="1"/>
    <row r="2263" ht="19.899999999999999" customHeight="1"/>
    <row r="2264" ht="19.899999999999999" customHeight="1"/>
    <row r="2265" ht="19.899999999999999" customHeight="1"/>
    <row r="2266" ht="19.899999999999999" customHeight="1"/>
    <row r="2267" ht="19.899999999999999" customHeight="1"/>
    <row r="2268" ht="19.899999999999999" customHeight="1"/>
    <row r="2269" ht="19.899999999999999" customHeight="1"/>
    <row r="2270" ht="19.899999999999999" customHeight="1"/>
    <row r="2271" ht="19.899999999999999" customHeight="1"/>
    <row r="2272" ht="19.899999999999999" customHeight="1"/>
    <row r="2273" ht="19.899999999999999" customHeight="1"/>
    <row r="2274" ht="19.899999999999999" customHeight="1"/>
    <row r="2275" ht="19.899999999999999" customHeight="1"/>
    <row r="2276" ht="19.899999999999999" customHeight="1"/>
    <row r="2277" ht="19.899999999999999" customHeight="1"/>
    <row r="2278" ht="19.899999999999999" customHeight="1"/>
    <row r="2279" ht="19.899999999999999" customHeight="1"/>
    <row r="2280" ht="19.899999999999999" customHeight="1"/>
    <row r="2281" ht="19.899999999999999" customHeight="1"/>
    <row r="2282" ht="19.899999999999999" customHeight="1"/>
    <row r="2283" ht="19.899999999999999" customHeight="1"/>
    <row r="2284" ht="19.899999999999999" customHeight="1"/>
    <row r="2285" ht="19.899999999999999" customHeight="1"/>
    <row r="2286" ht="19.899999999999999" customHeight="1"/>
    <row r="2287" ht="19.899999999999999" customHeight="1"/>
    <row r="2288" ht="19.899999999999999" customHeight="1"/>
    <row r="2289" ht="19.899999999999999" customHeight="1"/>
    <row r="2290" ht="19.899999999999999" customHeight="1"/>
    <row r="2291" ht="19.899999999999999" customHeight="1"/>
    <row r="2292" ht="19.899999999999999" customHeight="1"/>
    <row r="2293" ht="19.899999999999999" customHeight="1"/>
    <row r="2294" ht="19.899999999999999" customHeight="1"/>
    <row r="2295" ht="19.899999999999999" customHeight="1"/>
    <row r="2296" ht="19.899999999999999" customHeight="1"/>
    <row r="2297" ht="19.899999999999999" customHeight="1"/>
    <row r="2298" ht="19.899999999999999" customHeight="1"/>
    <row r="2299" ht="19.899999999999999" customHeight="1"/>
    <row r="2300" ht="19.899999999999999" customHeight="1"/>
    <row r="2301" ht="19.899999999999999" customHeight="1"/>
    <row r="2302" ht="19.899999999999999" customHeight="1"/>
    <row r="2303" ht="19.899999999999999" customHeight="1"/>
    <row r="2304" ht="19.899999999999999" customHeight="1"/>
    <row r="2305" ht="19.899999999999999" customHeight="1"/>
    <row r="2306" ht="19.899999999999999" customHeight="1"/>
    <row r="2307" ht="19.899999999999999" customHeight="1"/>
    <row r="2308" ht="19.899999999999999" customHeight="1"/>
    <row r="2309" ht="19.899999999999999" customHeight="1"/>
    <row r="2310" ht="19.899999999999999" customHeight="1"/>
    <row r="2311" ht="19.899999999999999" customHeight="1"/>
    <row r="2312" ht="19.899999999999999" customHeight="1"/>
    <row r="2313" ht="19.899999999999999" customHeight="1"/>
    <row r="2314" ht="19.899999999999999" customHeight="1"/>
    <row r="2315" ht="19.899999999999999" customHeight="1"/>
    <row r="2316" ht="19.899999999999999" customHeight="1"/>
    <row r="2317" ht="19.899999999999999" customHeight="1"/>
    <row r="2318" ht="19.899999999999999" customHeight="1"/>
    <row r="2319" ht="19.899999999999999" customHeight="1"/>
    <row r="2320" ht="19.899999999999999" customHeight="1"/>
    <row r="2321" ht="19.899999999999999" customHeight="1"/>
    <row r="2322" ht="19.899999999999999" customHeight="1"/>
    <row r="2323" ht="19.899999999999999" customHeight="1"/>
    <row r="2324" ht="19.899999999999999" customHeight="1"/>
    <row r="2325" ht="19.899999999999999" customHeight="1"/>
    <row r="2326" ht="19.899999999999999" customHeight="1"/>
    <row r="2327" ht="19.899999999999999" customHeight="1"/>
    <row r="2328" ht="19.899999999999999" customHeight="1"/>
    <row r="2329" ht="19.899999999999999" customHeight="1"/>
    <row r="2330" ht="19.899999999999999" customHeight="1"/>
    <row r="2331" ht="19.899999999999999" customHeight="1"/>
    <row r="2332" ht="19.899999999999999" customHeight="1"/>
    <row r="2333" ht="19.899999999999999" customHeight="1"/>
    <row r="2334" ht="19.899999999999999" customHeight="1"/>
    <row r="2335" ht="19.899999999999999" customHeight="1"/>
    <row r="2336" ht="19.899999999999999" customHeight="1"/>
    <row r="2337" ht="19.899999999999999" customHeight="1"/>
    <row r="2338" ht="19.899999999999999" customHeight="1"/>
    <row r="2339" ht="19.899999999999999" customHeight="1"/>
    <row r="2340" ht="19.899999999999999" customHeight="1"/>
    <row r="2341" ht="19.899999999999999" customHeight="1"/>
    <row r="2342" ht="19.899999999999999" customHeight="1"/>
    <row r="2343" ht="19.899999999999999" customHeight="1"/>
    <row r="2344" ht="19.899999999999999" customHeight="1"/>
    <row r="2345" ht="19.899999999999999" customHeight="1"/>
    <row r="2346" ht="19.899999999999999" customHeight="1"/>
    <row r="2347" ht="19.899999999999999" customHeight="1"/>
    <row r="2348" ht="19.899999999999999" customHeight="1"/>
    <row r="2349" ht="19.899999999999999" customHeight="1"/>
    <row r="2350" ht="19.899999999999999" customHeight="1"/>
    <row r="2351" ht="19.899999999999999" customHeight="1"/>
    <row r="2352" ht="19.899999999999999" customHeight="1"/>
    <row r="2353" ht="19.899999999999999" customHeight="1"/>
    <row r="2354" ht="19.899999999999999" customHeight="1"/>
    <row r="2355" ht="19.899999999999999" customHeight="1"/>
    <row r="2356" ht="19.899999999999999" customHeight="1"/>
    <row r="2357" ht="19.899999999999999" customHeight="1"/>
    <row r="2358" ht="19.899999999999999" customHeight="1"/>
    <row r="2359" ht="19.899999999999999" customHeight="1"/>
    <row r="2360" ht="19.899999999999999" customHeight="1"/>
    <row r="2361" ht="19.899999999999999" customHeight="1"/>
    <row r="2362" ht="19.899999999999999" customHeight="1"/>
    <row r="2363" ht="19.899999999999999" customHeight="1"/>
    <row r="2364" ht="19.899999999999999" customHeight="1"/>
    <row r="2365" ht="19.899999999999999" customHeight="1"/>
    <row r="2366" ht="19.899999999999999" customHeight="1"/>
    <row r="2367" ht="19.899999999999999" customHeight="1"/>
    <row r="2368" ht="19.899999999999999" customHeight="1"/>
    <row r="2369" ht="19.899999999999999" customHeight="1"/>
    <row r="2370" ht="19.899999999999999" customHeight="1"/>
    <row r="2371" ht="19.899999999999999" customHeight="1"/>
    <row r="2372" ht="19.899999999999999" customHeight="1"/>
    <row r="2373" ht="19.899999999999999" customHeight="1"/>
    <row r="2374" ht="19.899999999999999" customHeight="1"/>
    <row r="2375" ht="19.899999999999999" customHeight="1"/>
    <row r="2376" ht="19.899999999999999" customHeight="1"/>
    <row r="2377" ht="19.899999999999999" customHeight="1"/>
    <row r="2378" ht="19.899999999999999" customHeight="1"/>
    <row r="2379" ht="19.899999999999999" customHeight="1"/>
    <row r="2380" ht="19.899999999999999" customHeight="1"/>
    <row r="2381" ht="19.899999999999999" customHeight="1"/>
    <row r="2382" ht="19.899999999999999" customHeight="1"/>
    <row r="2383" ht="19.899999999999999" customHeight="1"/>
    <row r="2384" ht="19.899999999999999" customHeight="1"/>
    <row r="2385" ht="19.899999999999999" customHeight="1"/>
    <row r="2386" ht="19.899999999999999" customHeight="1"/>
    <row r="2387" ht="19.899999999999999" customHeight="1"/>
    <row r="2388" ht="19.899999999999999" customHeight="1"/>
    <row r="2389" ht="19.899999999999999" customHeight="1"/>
    <row r="2390" ht="19.899999999999999" customHeight="1"/>
    <row r="2391" ht="19.899999999999999" customHeight="1"/>
    <row r="2392" ht="19.899999999999999" customHeight="1"/>
    <row r="2393" ht="19.899999999999999" customHeight="1"/>
    <row r="2394" ht="19.899999999999999" customHeight="1"/>
    <row r="2395" ht="19.899999999999999" customHeight="1"/>
    <row r="2396" ht="19.899999999999999" customHeight="1"/>
    <row r="2397" ht="19.899999999999999" customHeight="1"/>
    <row r="2398" ht="19.899999999999999" customHeight="1"/>
    <row r="2399" ht="19.899999999999999" customHeight="1"/>
    <row r="2400" ht="19.899999999999999" customHeight="1"/>
    <row r="2401" ht="19.899999999999999" customHeight="1"/>
    <row r="2402" ht="19.899999999999999" customHeight="1"/>
    <row r="2403" ht="19.899999999999999" customHeight="1"/>
    <row r="2404" ht="19.899999999999999" customHeight="1"/>
    <row r="2405" ht="19.899999999999999" customHeight="1"/>
    <row r="2406" ht="19.899999999999999" customHeight="1"/>
    <row r="2407" ht="19.899999999999999" customHeight="1"/>
    <row r="2408" ht="19.899999999999999" customHeight="1"/>
    <row r="2409" ht="19.899999999999999" customHeight="1"/>
    <row r="2410" ht="19.899999999999999" customHeight="1"/>
    <row r="2411" ht="19.899999999999999" customHeight="1"/>
    <row r="2412" ht="19.899999999999999" customHeight="1"/>
    <row r="2413" ht="19.899999999999999" customHeight="1"/>
    <row r="2414" ht="19.899999999999999" customHeight="1"/>
    <row r="2415" ht="19.899999999999999" customHeight="1"/>
    <row r="2416" ht="19.899999999999999" customHeight="1"/>
    <row r="2417" ht="19.899999999999999" customHeight="1"/>
    <row r="2418" ht="19.899999999999999" customHeight="1"/>
    <row r="2419" ht="19.899999999999999" customHeight="1"/>
    <row r="2420" ht="19.899999999999999" customHeight="1"/>
    <row r="2421" ht="19.899999999999999" customHeight="1"/>
    <row r="2422" ht="19.899999999999999" customHeight="1"/>
    <row r="2423" ht="19.899999999999999" customHeight="1"/>
    <row r="2424" ht="19.899999999999999" customHeight="1"/>
    <row r="2425" ht="19.899999999999999" customHeight="1"/>
    <row r="2426" ht="19.899999999999999" customHeight="1"/>
    <row r="2427" ht="19.899999999999999" customHeight="1"/>
    <row r="2428" ht="19.899999999999999" customHeight="1"/>
    <row r="2429" ht="19.899999999999999" customHeight="1"/>
    <row r="2430" ht="19.899999999999999" customHeight="1"/>
    <row r="2431" ht="19.899999999999999" customHeight="1"/>
    <row r="2432" ht="19.899999999999999" customHeight="1"/>
    <row r="2433" ht="19.899999999999999" customHeight="1"/>
    <row r="2434" ht="19.899999999999999" customHeight="1"/>
    <row r="2435" ht="19.899999999999999" customHeight="1"/>
    <row r="2436" ht="19.899999999999999" customHeight="1"/>
    <row r="2437" ht="19.899999999999999" customHeight="1"/>
    <row r="2438" ht="19.899999999999999" customHeight="1"/>
    <row r="2439" ht="19.899999999999999" customHeight="1"/>
    <row r="2440" ht="19.899999999999999" customHeight="1"/>
    <row r="2441" ht="19.899999999999999" customHeight="1"/>
    <row r="2442" ht="19.899999999999999" customHeight="1"/>
    <row r="2443" ht="19.899999999999999" customHeight="1"/>
    <row r="2444" ht="19.899999999999999" customHeight="1"/>
    <row r="2445" ht="19.899999999999999" customHeight="1"/>
    <row r="2446" ht="19.899999999999999" customHeight="1"/>
    <row r="2447" ht="19.899999999999999" customHeight="1"/>
    <row r="2448" ht="19.899999999999999" customHeight="1"/>
    <row r="2449" ht="19.899999999999999" customHeight="1"/>
    <row r="2450" ht="19.899999999999999" customHeight="1"/>
    <row r="2451" ht="19.899999999999999" customHeight="1"/>
    <row r="2452" ht="19.899999999999999" customHeight="1"/>
    <row r="2453" ht="19.899999999999999" customHeight="1"/>
    <row r="2454" ht="19.899999999999999" customHeight="1"/>
    <row r="2455" ht="19.899999999999999" customHeight="1"/>
    <row r="2456" ht="19.899999999999999" customHeight="1"/>
    <row r="2457" ht="19.899999999999999" customHeight="1"/>
    <row r="2458" ht="19.899999999999999" customHeight="1"/>
    <row r="2459" ht="19.899999999999999" customHeight="1"/>
    <row r="2460" ht="19.899999999999999" customHeight="1"/>
    <row r="2461" ht="19.899999999999999" customHeight="1"/>
    <row r="2462" ht="19.899999999999999" customHeight="1"/>
    <row r="2463" ht="19.899999999999999" customHeight="1"/>
    <row r="2464" ht="19.899999999999999" customHeight="1"/>
    <row r="2465" ht="19.899999999999999" customHeight="1"/>
    <row r="2466" ht="19.899999999999999" customHeight="1"/>
    <row r="2467" ht="19.899999999999999" customHeight="1"/>
    <row r="2468" ht="19.899999999999999" customHeight="1"/>
    <row r="2469" ht="19.899999999999999" customHeight="1"/>
    <row r="2470" ht="19.899999999999999" customHeight="1"/>
    <row r="2471" ht="19.899999999999999" customHeight="1"/>
    <row r="2472" ht="19.899999999999999" customHeight="1"/>
    <row r="2473" ht="19.899999999999999" customHeight="1"/>
    <row r="2474" ht="19.899999999999999" customHeight="1"/>
    <row r="2475" ht="19.899999999999999" customHeight="1"/>
    <row r="2476" ht="19.899999999999999" customHeight="1"/>
    <row r="2477" ht="19.899999999999999" customHeight="1"/>
    <row r="2478" ht="19.899999999999999" customHeight="1"/>
    <row r="2479" ht="19.899999999999999" customHeight="1"/>
    <row r="2480" ht="19.899999999999999" customHeight="1"/>
    <row r="2481" ht="19.899999999999999" customHeight="1"/>
    <row r="2482" ht="19.899999999999999" customHeight="1"/>
    <row r="2483" ht="19.899999999999999" customHeight="1"/>
    <row r="2484" ht="19.899999999999999" customHeight="1"/>
    <row r="2485" ht="19.899999999999999" customHeight="1"/>
    <row r="2486" ht="19.899999999999999" customHeight="1"/>
    <row r="2487" ht="19.899999999999999" customHeight="1"/>
    <row r="2488" ht="19.899999999999999" customHeight="1"/>
    <row r="2489" ht="19.899999999999999" customHeight="1"/>
    <row r="2490" ht="19.899999999999999" customHeight="1"/>
    <row r="2491" ht="19.899999999999999" customHeight="1"/>
    <row r="2492" ht="19.899999999999999" customHeight="1"/>
    <row r="2493" ht="19.899999999999999" customHeight="1"/>
    <row r="2494" ht="19.899999999999999" customHeight="1"/>
    <row r="2495" ht="19.899999999999999" customHeight="1"/>
    <row r="2496" ht="19.899999999999999" customHeight="1"/>
    <row r="2497" ht="19.899999999999999" customHeight="1"/>
    <row r="2498" ht="19.899999999999999" customHeight="1"/>
    <row r="2499" ht="19.899999999999999" customHeight="1"/>
    <row r="2500" ht="19.899999999999999" customHeight="1"/>
    <row r="2501" ht="19.899999999999999" customHeight="1"/>
    <row r="2502" ht="19.899999999999999" customHeight="1"/>
    <row r="2503" ht="19.899999999999999" customHeight="1"/>
    <row r="2504" ht="19.899999999999999" customHeight="1"/>
    <row r="2505" ht="19.899999999999999" customHeight="1"/>
    <row r="2506" ht="19.899999999999999" customHeight="1"/>
    <row r="2507" ht="19.899999999999999" customHeight="1"/>
    <row r="2508" ht="19.899999999999999" customHeight="1"/>
    <row r="2509" ht="19.899999999999999" customHeight="1"/>
    <row r="2510" ht="19.899999999999999" customHeight="1"/>
    <row r="2511" ht="19.899999999999999" customHeight="1"/>
    <row r="2512" ht="19.899999999999999" customHeight="1"/>
    <row r="2513" ht="19.899999999999999" customHeight="1"/>
    <row r="2514" ht="19.899999999999999" customHeight="1"/>
    <row r="2515" ht="19.899999999999999" customHeight="1"/>
    <row r="2516" ht="19.899999999999999" customHeight="1"/>
    <row r="2517" ht="19.899999999999999" customHeight="1"/>
    <row r="2518" ht="19.899999999999999" customHeight="1"/>
    <row r="2519" ht="19.899999999999999" customHeight="1"/>
    <row r="2520" ht="19.899999999999999" customHeight="1"/>
    <row r="2521" ht="19.899999999999999" customHeight="1"/>
    <row r="2522" ht="19.899999999999999" customHeight="1"/>
    <row r="2523" ht="19.899999999999999" customHeight="1"/>
    <row r="2524" ht="19.899999999999999" customHeight="1"/>
    <row r="2525" ht="19.899999999999999" customHeight="1"/>
    <row r="2526" ht="19.899999999999999" customHeight="1"/>
    <row r="2527" ht="19.899999999999999" customHeight="1"/>
    <row r="2528" ht="19.899999999999999" customHeight="1"/>
    <row r="2529" ht="19.899999999999999" customHeight="1"/>
    <row r="2530" ht="19.899999999999999" customHeight="1"/>
    <row r="2531" ht="19.899999999999999" customHeight="1"/>
    <row r="2532" ht="19.899999999999999" customHeight="1"/>
    <row r="2533" ht="19.899999999999999" customHeight="1"/>
    <row r="2534" ht="19.899999999999999" customHeight="1"/>
    <row r="2535" ht="19.899999999999999" customHeight="1"/>
    <row r="2536" ht="19.899999999999999" customHeight="1"/>
    <row r="2537" ht="19.899999999999999" customHeight="1"/>
    <row r="2538" ht="19.899999999999999" customHeight="1"/>
    <row r="2539" ht="19.899999999999999" customHeight="1"/>
    <row r="2540" ht="19.899999999999999" customHeight="1"/>
    <row r="2541" ht="19.899999999999999" customHeight="1"/>
    <row r="2542" ht="19.899999999999999" customHeight="1"/>
    <row r="2543" ht="19.899999999999999" customHeight="1"/>
    <row r="2544" ht="19.899999999999999" customHeight="1"/>
    <row r="2545" ht="19.899999999999999" customHeight="1"/>
    <row r="2546" ht="19.899999999999999" customHeight="1"/>
    <row r="2547" ht="19.899999999999999" customHeight="1"/>
    <row r="2548" ht="19.899999999999999" customHeight="1"/>
    <row r="2549" ht="19.899999999999999" customHeight="1"/>
    <row r="2550" ht="19.899999999999999" customHeight="1"/>
    <row r="2551" ht="19.899999999999999" customHeight="1"/>
    <row r="2552" ht="19.899999999999999" customHeight="1"/>
    <row r="2553" ht="19.899999999999999" customHeight="1"/>
    <row r="2554" ht="19.899999999999999" customHeight="1"/>
    <row r="2555" ht="19.899999999999999" customHeight="1"/>
    <row r="2556" ht="19.899999999999999" customHeight="1"/>
    <row r="2557" ht="19.899999999999999" customHeight="1"/>
    <row r="2558" ht="19.899999999999999" customHeight="1"/>
    <row r="2559" ht="19.899999999999999" customHeight="1"/>
    <row r="2560" ht="19.899999999999999" customHeight="1"/>
    <row r="2561" ht="19.899999999999999" customHeight="1"/>
    <row r="2562" ht="19.899999999999999" customHeight="1"/>
    <row r="2563" ht="19.899999999999999" customHeight="1"/>
    <row r="2564" ht="19.899999999999999" customHeight="1"/>
    <row r="2565" ht="19.899999999999999" customHeight="1"/>
    <row r="2566" ht="19.899999999999999" customHeight="1"/>
    <row r="2567" ht="19.899999999999999" customHeight="1"/>
    <row r="2568" ht="19.899999999999999" customHeight="1"/>
    <row r="2569" ht="19.899999999999999" customHeight="1"/>
    <row r="2570" ht="19.899999999999999" customHeight="1"/>
    <row r="2571" ht="19.899999999999999" customHeight="1"/>
    <row r="2572" ht="19.899999999999999" customHeight="1"/>
    <row r="2573" ht="19.899999999999999" customHeight="1"/>
    <row r="2574" ht="19.899999999999999" customHeight="1"/>
    <row r="2575" ht="19.899999999999999" customHeight="1"/>
    <row r="2576" ht="19.899999999999999" customHeight="1"/>
    <row r="2577" ht="19.899999999999999" customHeight="1"/>
    <row r="2578" ht="19.899999999999999" customHeight="1"/>
    <row r="2579" ht="19.899999999999999" customHeight="1"/>
    <row r="2580" ht="19.899999999999999" customHeight="1"/>
    <row r="2581" ht="19.899999999999999" customHeight="1"/>
    <row r="2582" ht="19.899999999999999" customHeight="1"/>
    <row r="2583" ht="19.899999999999999" customHeight="1"/>
    <row r="2584" ht="19.899999999999999" customHeight="1"/>
    <row r="2585" ht="19.899999999999999" customHeight="1"/>
    <row r="2586" ht="19.899999999999999" customHeight="1"/>
    <row r="2587" ht="19.899999999999999" customHeight="1"/>
    <row r="2588" ht="19.899999999999999" customHeight="1"/>
    <row r="2589" ht="19.899999999999999" customHeight="1"/>
    <row r="2590" ht="19.899999999999999" customHeight="1"/>
    <row r="2591" ht="19.899999999999999" customHeight="1"/>
    <row r="2592" ht="19.899999999999999" customHeight="1"/>
    <row r="2593" ht="19.899999999999999" customHeight="1"/>
    <row r="2594" ht="19.899999999999999" customHeight="1"/>
    <row r="2595" ht="19.899999999999999" customHeight="1"/>
    <row r="2596" ht="19.899999999999999" customHeight="1"/>
    <row r="2597" ht="19.899999999999999" customHeight="1"/>
    <row r="2598" ht="19.899999999999999" customHeight="1"/>
    <row r="2599" ht="19.899999999999999" customHeight="1"/>
    <row r="2600" ht="19.899999999999999" customHeight="1"/>
    <row r="2601" ht="19.899999999999999" customHeight="1"/>
    <row r="2602" ht="19.899999999999999" customHeight="1"/>
    <row r="2603" ht="19.899999999999999" customHeight="1"/>
    <row r="2604" ht="19.899999999999999" customHeight="1"/>
    <row r="2605" ht="19.899999999999999" customHeight="1"/>
    <row r="2606" ht="19.899999999999999" customHeight="1"/>
    <row r="2607" ht="19.899999999999999" customHeight="1"/>
    <row r="2608" ht="19.899999999999999" customHeight="1"/>
    <row r="2609" ht="19.899999999999999" customHeight="1"/>
    <row r="2610" ht="19.899999999999999" customHeight="1"/>
    <row r="2611" ht="19.899999999999999" customHeight="1"/>
    <row r="2612" ht="19.899999999999999" customHeight="1"/>
    <row r="2613" ht="19.899999999999999" customHeight="1"/>
    <row r="2614" ht="19.899999999999999" customHeight="1"/>
    <row r="2615" ht="19.899999999999999" customHeight="1"/>
    <row r="2616" ht="19.899999999999999" customHeight="1"/>
    <row r="2617" ht="19.899999999999999" customHeight="1"/>
    <row r="2618" ht="19.899999999999999" customHeight="1"/>
    <row r="2619" ht="19.899999999999999" customHeight="1"/>
    <row r="2620" ht="19.899999999999999" customHeight="1"/>
    <row r="2621" ht="19.899999999999999" customHeight="1"/>
    <row r="2622" ht="19.899999999999999" customHeight="1"/>
    <row r="2623" ht="19.899999999999999" customHeight="1"/>
    <row r="2624" ht="19.899999999999999" customHeight="1"/>
    <row r="2625" ht="19.899999999999999" customHeight="1"/>
    <row r="2626" ht="19.899999999999999" customHeight="1"/>
    <row r="2627" ht="19.899999999999999" customHeight="1"/>
    <row r="2628" ht="19.899999999999999" customHeight="1"/>
    <row r="2629" ht="19.899999999999999" customHeight="1"/>
    <row r="2630" ht="19.899999999999999" customHeight="1"/>
    <row r="2631" ht="19.899999999999999" customHeight="1"/>
    <row r="2632" ht="19.899999999999999" customHeight="1"/>
    <row r="2633" ht="19.899999999999999" customHeight="1"/>
    <row r="2634" ht="19.899999999999999" customHeight="1"/>
    <row r="2635" ht="19.899999999999999" customHeight="1"/>
    <row r="2636" ht="19.899999999999999" customHeight="1"/>
    <row r="2637" ht="19.899999999999999" customHeight="1"/>
    <row r="2638" ht="19.899999999999999" customHeight="1"/>
    <row r="2639" ht="19.899999999999999" customHeight="1"/>
    <row r="2640" ht="19.899999999999999" customHeight="1"/>
    <row r="2641" ht="19.899999999999999" customHeight="1"/>
    <row r="2642" ht="19.899999999999999" customHeight="1"/>
    <row r="2643" ht="19.899999999999999" customHeight="1"/>
    <row r="2644" ht="19.899999999999999" customHeight="1"/>
    <row r="2645" ht="19.899999999999999" customHeight="1"/>
    <row r="2646" ht="19.899999999999999" customHeight="1"/>
    <row r="2647" ht="19.899999999999999" customHeight="1"/>
    <row r="2648" ht="19.899999999999999" customHeight="1"/>
    <row r="2649" ht="19.899999999999999" customHeight="1"/>
    <row r="2650" ht="19.899999999999999" customHeight="1"/>
    <row r="2651" ht="19.899999999999999" customHeight="1"/>
    <row r="2652" ht="19.899999999999999" customHeight="1"/>
    <row r="2653" ht="19.899999999999999" customHeight="1"/>
    <row r="2654" ht="19.899999999999999" customHeight="1"/>
    <row r="2655" ht="19.899999999999999" customHeight="1"/>
    <row r="2656" ht="19.899999999999999" customHeight="1"/>
    <row r="2657" ht="19.899999999999999" customHeight="1"/>
    <row r="2658" ht="19.899999999999999" customHeight="1"/>
    <row r="2659" ht="19.899999999999999" customHeight="1"/>
    <row r="2660" ht="19.899999999999999" customHeight="1"/>
    <row r="2661" ht="19.899999999999999" customHeight="1"/>
    <row r="2662" ht="19.899999999999999" customHeight="1"/>
    <row r="2663" ht="19.899999999999999" customHeight="1"/>
    <row r="2664" ht="19.899999999999999" customHeight="1"/>
    <row r="2665" ht="19.899999999999999" customHeight="1"/>
    <row r="2666" ht="19.899999999999999" customHeight="1"/>
    <row r="2667" ht="19.899999999999999" customHeight="1"/>
    <row r="2668" ht="19.899999999999999" customHeight="1"/>
    <row r="2669" ht="19.899999999999999" customHeight="1"/>
    <row r="2670" ht="19.899999999999999" customHeight="1"/>
    <row r="2671" ht="19.899999999999999" customHeight="1"/>
    <row r="2672" ht="19.899999999999999" customHeight="1"/>
    <row r="2673" ht="19.899999999999999" customHeight="1"/>
    <row r="2674" ht="19.899999999999999" customHeight="1"/>
    <row r="2675" ht="19.899999999999999" customHeight="1"/>
    <row r="2676" ht="19.899999999999999" customHeight="1"/>
    <row r="2677" ht="19.899999999999999" customHeight="1"/>
    <row r="2678" ht="19.899999999999999" customHeight="1"/>
    <row r="2679" ht="19.899999999999999" customHeight="1"/>
    <row r="2680" ht="19.899999999999999" customHeight="1"/>
    <row r="2681" ht="19.899999999999999" customHeight="1"/>
    <row r="2682" ht="19.899999999999999" customHeight="1"/>
    <row r="2683" ht="19.899999999999999" customHeight="1"/>
    <row r="2684" ht="19.899999999999999" customHeight="1"/>
    <row r="2685" ht="19.899999999999999" customHeight="1"/>
    <row r="2686" ht="19.899999999999999" customHeight="1"/>
    <row r="2687" ht="19.899999999999999" customHeight="1"/>
    <row r="2688" ht="19.899999999999999" customHeight="1"/>
    <row r="2689" ht="19.899999999999999" customHeight="1"/>
    <row r="2690" ht="19.899999999999999" customHeight="1"/>
    <row r="2691" ht="19.899999999999999" customHeight="1"/>
    <row r="2692" ht="19.899999999999999" customHeight="1"/>
    <row r="2693" ht="19.899999999999999" customHeight="1"/>
    <row r="2694" ht="19.899999999999999" customHeight="1"/>
    <row r="2695" ht="19.899999999999999" customHeight="1"/>
    <row r="2696" ht="19.899999999999999" customHeight="1"/>
    <row r="2697" ht="19.899999999999999" customHeight="1"/>
    <row r="2698" ht="19.899999999999999" customHeight="1"/>
    <row r="2699" ht="19.899999999999999" customHeight="1"/>
    <row r="2700" ht="19.899999999999999" customHeight="1"/>
    <row r="2701" ht="19.899999999999999" customHeight="1"/>
    <row r="2702" ht="19.899999999999999" customHeight="1"/>
    <row r="2703" ht="19.899999999999999" customHeight="1"/>
    <row r="2704" ht="19.899999999999999" customHeight="1"/>
    <row r="2705" ht="19.899999999999999" customHeight="1"/>
    <row r="2706" ht="19.899999999999999" customHeight="1"/>
    <row r="2707" ht="19.899999999999999" customHeight="1"/>
    <row r="2708" ht="19.899999999999999" customHeight="1"/>
    <row r="2709" ht="19.899999999999999" customHeight="1"/>
    <row r="2710" ht="19.899999999999999" customHeight="1"/>
    <row r="2711" ht="19.899999999999999" customHeight="1"/>
    <row r="2712" ht="19.899999999999999" customHeight="1"/>
    <row r="2713" ht="19.899999999999999" customHeight="1"/>
    <row r="2714" ht="19.899999999999999" customHeight="1"/>
    <row r="2715" ht="19.899999999999999" customHeight="1"/>
    <row r="2716" ht="19.899999999999999" customHeight="1"/>
    <row r="2717" ht="19.899999999999999" customHeight="1"/>
    <row r="2718" ht="19.899999999999999" customHeight="1"/>
    <row r="2719" ht="19.899999999999999" customHeight="1"/>
    <row r="2720" ht="19.899999999999999" customHeight="1"/>
    <row r="2721" ht="19.899999999999999" customHeight="1"/>
    <row r="2722" ht="19.899999999999999" customHeight="1"/>
    <row r="2723" ht="19.899999999999999" customHeight="1"/>
    <row r="2724" ht="19.899999999999999" customHeight="1"/>
    <row r="2725" ht="19.899999999999999" customHeight="1"/>
    <row r="2726" ht="19.899999999999999" customHeight="1"/>
    <row r="2727" ht="19.899999999999999" customHeight="1"/>
    <row r="2728" ht="19.899999999999999" customHeight="1"/>
    <row r="2729" ht="19.899999999999999" customHeight="1"/>
    <row r="2730" ht="19.899999999999999" customHeight="1"/>
    <row r="2731" ht="19.899999999999999" customHeight="1"/>
    <row r="2732" ht="19.899999999999999" customHeight="1"/>
    <row r="2733" ht="19.899999999999999" customHeight="1"/>
    <row r="2734" ht="19.899999999999999" customHeight="1"/>
    <row r="2735" ht="19.899999999999999" customHeight="1"/>
    <row r="2736" ht="19.899999999999999" customHeight="1"/>
    <row r="2737" ht="19.899999999999999" customHeight="1"/>
    <row r="2738" ht="19.899999999999999" customHeight="1"/>
    <row r="2739" ht="19.899999999999999" customHeight="1"/>
    <row r="2740" ht="19.899999999999999" customHeight="1"/>
    <row r="2741" ht="19.899999999999999" customHeight="1"/>
    <row r="2742" ht="19.899999999999999" customHeight="1"/>
    <row r="2743" ht="19.899999999999999" customHeight="1"/>
    <row r="2744" ht="19.899999999999999" customHeight="1"/>
    <row r="2745" ht="19.899999999999999" customHeight="1"/>
    <row r="2746" ht="19.899999999999999" customHeight="1"/>
    <row r="2747" ht="19.899999999999999" customHeight="1"/>
    <row r="2748" ht="19.899999999999999" customHeight="1"/>
    <row r="2749" ht="19.899999999999999" customHeight="1"/>
    <row r="2750" ht="19.899999999999999" customHeight="1"/>
    <row r="2751" ht="19.899999999999999" customHeight="1"/>
    <row r="2752" ht="19.899999999999999" customHeight="1"/>
    <row r="2753" ht="19.899999999999999" customHeight="1"/>
    <row r="2754" ht="19.899999999999999" customHeight="1"/>
    <row r="2755" ht="19.899999999999999" customHeight="1"/>
    <row r="2756" ht="19.899999999999999" customHeight="1"/>
    <row r="2757" ht="19.899999999999999" customHeight="1"/>
    <row r="2758" ht="19.899999999999999" customHeight="1"/>
    <row r="2759" ht="19.899999999999999" customHeight="1"/>
    <row r="2760" ht="19.899999999999999" customHeight="1"/>
    <row r="2761" ht="19.899999999999999" customHeight="1"/>
    <row r="2762" ht="19.899999999999999" customHeight="1"/>
    <row r="2763" ht="19.899999999999999" customHeight="1"/>
    <row r="2764" ht="19.899999999999999" customHeight="1"/>
    <row r="2765" ht="19.899999999999999" customHeight="1"/>
    <row r="2766" ht="19.899999999999999" customHeight="1"/>
    <row r="2767" ht="19.899999999999999" customHeight="1"/>
    <row r="2768" ht="19.899999999999999" customHeight="1"/>
    <row r="2769" ht="19.899999999999999" customHeight="1"/>
    <row r="2770" ht="19.899999999999999" customHeight="1"/>
    <row r="2771" ht="19.899999999999999" customHeight="1"/>
    <row r="2772" ht="19.899999999999999" customHeight="1"/>
    <row r="2773" ht="19.899999999999999" customHeight="1"/>
    <row r="2774" ht="19.899999999999999" customHeight="1"/>
    <row r="2775" ht="19.899999999999999" customHeight="1"/>
    <row r="2776" ht="19.899999999999999" customHeight="1"/>
    <row r="2777" ht="19.899999999999999" customHeight="1"/>
    <row r="2778" ht="19.899999999999999" customHeight="1"/>
    <row r="2779" ht="19.899999999999999" customHeight="1"/>
    <row r="2780" ht="19.899999999999999" customHeight="1"/>
    <row r="2781" ht="19.899999999999999" customHeight="1"/>
    <row r="2782" ht="19.899999999999999" customHeight="1"/>
    <row r="2783" ht="19.899999999999999" customHeight="1"/>
    <row r="2784" ht="19.899999999999999" customHeight="1"/>
    <row r="2785" ht="19.899999999999999" customHeight="1"/>
    <row r="2786" ht="19.899999999999999" customHeight="1"/>
    <row r="2787" ht="19.899999999999999" customHeight="1"/>
    <row r="2788" ht="19.899999999999999" customHeight="1"/>
    <row r="2789" ht="19.899999999999999" customHeight="1"/>
    <row r="2790" ht="19.899999999999999" customHeight="1"/>
    <row r="2791" ht="19.899999999999999" customHeight="1"/>
    <row r="2792" ht="19.899999999999999" customHeight="1"/>
    <row r="2793" ht="19.899999999999999" customHeight="1"/>
    <row r="2794" ht="19.899999999999999" customHeight="1"/>
    <row r="2795" ht="19.899999999999999" customHeight="1"/>
    <row r="2796" ht="19.899999999999999" customHeight="1"/>
    <row r="2797" ht="19.899999999999999" customHeight="1"/>
    <row r="2798" ht="19.899999999999999" customHeight="1"/>
    <row r="2799" ht="19.899999999999999" customHeight="1"/>
    <row r="2800" ht="19.899999999999999" customHeight="1"/>
    <row r="2801" ht="19.899999999999999" customHeight="1"/>
    <row r="2802" ht="19.899999999999999" customHeight="1"/>
    <row r="2803" ht="19.899999999999999" customHeight="1"/>
    <row r="2804" ht="19.899999999999999" customHeight="1"/>
    <row r="2805" ht="19.899999999999999" customHeight="1"/>
    <row r="2806" ht="19.899999999999999" customHeight="1"/>
    <row r="2807" ht="19.899999999999999" customHeight="1"/>
    <row r="2808" ht="19.899999999999999" customHeight="1"/>
    <row r="2809" ht="19.899999999999999" customHeight="1"/>
    <row r="2810" ht="19.899999999999999" customHeight="1"/>
    <row r="2811" ht="19.899999999999999" customHeight="1"/>
    <row r="2812" ht="19.899999999999999" customHeight="1"/>
    <row r="2813" ht="19.899999999999999" customHeight="1"/>
    <row r="2814" ht="19.899999999999999" customHeight="1"/>
    <row r="2815" ht="19.899999999999999" customHeight="1"/>
    <row r="2816" ht="19.899999999999999" customHeight="1"/>
    <row r="2817" ht="19.899999999999999" customHeight="1"/>
    <row r="2818" ht="19.899999999999999" customHeight="1"/>
    <row r="2819" ht="19.899999999999999" customHeight="1"/>
    <row r="2820" ht="19.899999999999999" customHeight="1"/>
    <row r="2821" ht="19.899999999999999" customHeight="1"/>
    <row r="2822" ht="19.899999999999999" customHeight="1"/>
    <row r="2823" ht="19.899999999999999" customHeight="1"/>
    <row r="2824" ht="19.899999999999999" customHeight="1"/>
    <row r="2825" ht="19.899999999999999" customHeight="1"/>
    <row r="2826" ht="19.899999999999999" customHeight="1"/>
    <row r="2827" ht="19.899999999999999" customHeight="1"/>
    <row r="2828" ht="19.899999999999999" customHeight="1"/>
    <row r="2829" ht="19.899999999999999" customHeight="1"/>
    <row r="2830" ht="19.899999999999999" customHeight="1"/>
    <row r="2831" ht="19.899999999999999" customHeight="1"/>
    <row r="2832" ht="19.899999999999999" customHeight="1"/>
    <row r="2833" ht="19.899999999999999" customHeight="1"/>
    <row r="2834" ht="19.899999999999999" customHeight="1"/>
    <row r="2835" ht="19.899999999999999" customHeight="1"/>
    <row r="2836" ht="19.899999999999999" customHeight="1"/>
    <row r="2837" ht="19.899999999999999" customHeight="1"/>
    <row r="2838" ht="19.899999999999999" customHeight="1"/>
    <row r="2839" ht="19.899999999999999" customHeight="1"/>
    <row r="2840" ht="19.899999999999999" customHeight="1"/>
    <row r="2841" ht="19.899999999999999" customHeight="1"/>
    <row r="2842" ht="19.899999999999999" customHeight="1"/>
    <row r="2843" ht="19.899999999999999" customHeight="1"/>
    <row r="2844" ht="19.899999999999999" customHeight="1"/>
    <row r="2845" ht="19.899999999999999" customHeight="1"/>
    <row r="2846" ht="19.899999999999999" customHeight="1"/>
    <row r="2847" ht="19.899999999999999" customHeight="1"/>
    <row r="2848" ht="19.899999999999999" customHeight="1"/>
    <row r="2849" ht="19.899999999999999" customHeight="1"/>
    <row r="2850" ht="19.899999999999999" customHeight="1"/>
    <row r="2851" ht="19.899999999999999" customHeight="1"/>
    <row r="2852" ht="19.899999999999999" customHeight="1"/>
    <row r="2853" ht="19.899999999999999" customHeight="1"/>
    <row r="2854" ht="19.899999999999999" customHeight="1"/>
    <row r="2855" ht="19.899999999999999" customHeight="1"/>
    <row r="2856" ht="19.899999999999999" customHeight="1"/>
    <row r="2857" ht="19.899999999999999" customHeight="1"/>
    <row r="2858" ht="19.899999999999999" customHeight="1"/>
    <row r="2859" ht="19.899999999999999" customHeight="1"/>
    <row r="2860" ht="19.899999999999999" customHeight="1"/>
    <row r="2861" ht="19.899999999999999" customHeight="1"/>
    <row r="2862" ht="19.899999999999999" customHeight="1"/>
    <row r="2863" ht="19.899999999999999" customHeight="1"/>
    <row r="2864" ht="19.899999999999999" customHeight="1"/>
    <row r="2865" ht="19.899999999999999" customHeight="1"/>
    <row r="2866" ht="19.899999999999999" customHeight="1"/>
    <row r="2867" ht="19.899999999999999" customHeight="1"/>
    <row r="2868" ht="19.899999999999999" customHeight="1"/>
    <row r="2869" ht="19.899999999999999" customHeight="1"/>
    <row r="2870" ht="19.899999999999999" customHeight="1"/>
    <row r="2871" ht="19.899999999999999" customHeight="1"/>
    <row r="2872" ht="19.899999999999999" customHeight="1"/>
    <row r="2873" ht="19.899999999999999" customHeight="1"/>
    <row r="2874" ht="19.899999999999999" customHeight="1"/>
    <row r="2875" ht="19.899999999999999" customHeight="1"/>
    <row r="2876" ht="19.899999999999999" customHeight="1"/>
    <row r="2877" ht="19.899999999999999" customHeight="1"/>
    <row r="2878" ht="19.899999999999999" customHeight="1"/>
    <row r="2879" ht="19.899999999999999" customHeight="1"/>
    <row r="2880" ht="19.899999999999999" customHeight="1"/>
    <row r="2881" ht="19.899999999999999" customHeight="1"/>
    <row r="2882" ht="19.899999999999999" customHeight="1"/>
    <row r="2883" ht="19.899999999999999" customHeight="1"/>
    <row r="2884" ht="19.899999999999999" customHeight="1"/>
    <row r="2885" ht="19.899999999999999" customHeight="1"/>
    <row r="2886" ht="19.899999999999999" customHeight="1"/>
    <row r="2887" ht="19.899999999999999" customHeight="1"/>
    <row r="2888" ht="19.899999999999999" customHeight="1"/>
    <row r="2889" ht="19.899999999999999" customHeight="1"/>
    <row r="2890" ht="19.899999999999999" customHeight="1"/>
    <row r="2891" ht="19.899999999999999" customHeight="1"/>
    <row r="2892" ht="19.899999999999999" customHeight="1"/>
    <row r="2893" ht="19.899999999999999" customHeight="1"/>
    <row r="2894" ht="19.899999999999999" customHeight="1"/>
    <row r="2895" ht="19.899999999999999" customHeight="1"/>
    <row r="2896" ht="19.899999999999999" customHeight="1"/>
    <row r="2897" ht="19.899999999999999" customHeight="1"/>
    <row r="2898" ht="19.899999999999999" customHeight="1"/>
    <row r="2899" ht="19.899999999999999" customHeight="1"/>
    <row r="2900" ht="19.899999999999999" customHeight="1"/>
    <row r="2901" ht="19.899999999999999" customHeight="1"/>
    <row r="2902" ht="19.899999999999999" customHeight="1"/>
    <row r="2903" ht="19.899999999999999" customHeight="1"/>
    <row r="2904" ht="19.899999999999999" customHeight="1"/>
    <row r="2905" ht="19.899999999999999" customHeight="1"/>
    <row r="2906" ht="19.899999999999999" customHeight="1"/>
    <row r="2907" ht="19.899999999999999" customHeight="1"/>
    <row r="2908" ht="19.899999999999999" customHeight="1"/>
    <row r="2909" ht="19.899999999999999" customHeight="1"/>
    <row r="2910" ht="19.899999999999999" customHeight="1"/>
    <row r="2911" ht="19.899999999999999" customHeight="1"/>
    <row r="2912" ht="19.899999999999999" customHeight="1"/>
    <row r="2913" ht="19.899999999999999" customHeight="1"/>
    <row r="2914" ht="19.899999999999999" customHeight="1"/>
    <row r="2915" ht="19.899999999999999" customHeight="1"/>
    <row r="2916" ht="19.899999999999999" customHeight="1"/>
    <row r="2917" ht="19.899999999999999" customHeight="1"/>
    <row r="2918" ht="19.899999999999999" customHeight="1"/>
    <row r="2919" ht="19.899999999999999" customHeight="1"/>
    <row r="2920" ht="19.899999999999999" customHeight="1"/>
    <row r="2921" ht="19.899999999999999" customHeight="1"/>
    <row r="2922" ht="19.899999999999999" customHeight="1"/>
    <row r="2923" ht="19.899999999999999" customHeight="1"/>
    <row r="2924" ht="19.899999999999999" customHeight="1"/>
    <row r="2925" ht="19.899999999999999" customHeight="1"/>
    <row r="2926" ht="19.899999999999999" customHeight="1"/>
    <row r="2927" ht="19.899999999999999" customHeight="1"/>
    <row r="2928" ht="19.899999999999999" customHeight="1"/>
    <row r="2929" ht="19.899999999999999" customHeight="1"/>
    <row r="2930" ht="19.899999999999999" customHeight="1"/>
    <row r="2931" ht="19.899999999999999" customHeight="1"/>
    <row r="2932" ht="19.899999999999999" customHeight="1"/>
    <row r="2933" ht="19.899999999999999" customHeight="1"/>
    <row r="2934" ht="19.899999999999999" customHeight="1"/>
    <row r="2935" ht="19.899999999999999" customHeight="1"/>
    <row r="2936" ht="19.899999999999999" customHeight="1"/>
    <row r="2937" ht="19.899999999999999" customHeight="1"/>
    <row r="2938" ht="19.899999999999999" customHeight="1"/>
    <row r="2939" ht="19.899999999999999" customHeight="1"/>
    <row r="2940" ht="19.899999999999999" customHeight="1"/>
    <row r="2941" ht="19.899999999999999" customHeight="1"/>
    <row r="2942" ht="19.899999999999999" customHeight="1"/>
    <row r="2943" ht="19.899999999999999" customHeight="1"/>
    <row r="2944" ht="19.899999999999999" customHeight="1"/>
    <row r="2945" ht="19.899999999999999" customHeight="1"/>
    <row r="2946" ht="19.899999999999999" customHeight="1"/>
    <row r="2947" ht="19.899999999999999" customHeight="1"/>
    <row r="2948" ht="19.899999999999999" customHeight="1"/>
    <row r="2949" ht="19.899999999999999" customHeight="1"/>
    <row r="2950" ht="19.899999999999999" customHeight="1"/>
    <row r="2951" ht="19.899999999999999" customHeight="1"/>
    <row r="2952" ht="19.899999999999999" customHeight="1"/>
    <row r="2953" ht="19.899999999999999" customHeight="1"/>
    <row r="2954" ht="19.899999999999999" customHeight="1"/>
    <row r="2955" ht="19.899999999999999" customHeight="1"/>
    <row r="2956" ht="19.899999999999999" customHeight="1"/>
    <row r="2957" ht="19.899999999999999" customHeight="1"/>
    <row r="2958" ht="19.899999999999999" customHeight="1"/>
    <row r="2959" ht="19.899999999999999" customHeight="1"/>
    <row r="2960" ht="19.899999999999999" customHeight="1"/>
    <row r="2961" ht="19.899999999999999" customHeight="1"/>
    <row r="2962" ht="19.899999999999999" customHeight="1"/>
    <row r="2963" ht="19.899999999999999" customHeight="1"/>
    <row r="2964" ht="19.899999999999999" customHeight="1"/>
    <row r="2965" ht="19.899999999999999" customHeight="1"/>
    <row r="2966" ht="19.899999999999999" customHeight="1"/>
    <row r="2967" ht="19.899999999999999" customHeight="1"/>
    <row r="2968" ht="19.899999999999999" customHeight="1"/>
    <row r="2969" ht="19.899999999999999" customHeight="1"/>
    <row r="2970" ht="19.899999999999999" customHeight="1"/>
    <row r="2971" ht="19.899999999999999" customHeight="1"/>
    <row r="2972" ht="19.899999999999999" customHeight="1"/>
    <row r="2973" ht="19.899999999999999" customHeight="1"/>
    <row r="2974" ht="19.899999999999999" customHeight="1"/>
    <row r="2975" ht="19.899999999999999" customHeight="1"/>
    <row r="2976" ht="19.899999999999999" customHeight="1"/>
    <row r="2977" ht="19.899999999999999" customHeight="1"/>
    <row r="2978" ht="19.899999999999999" customHeight="1"/>
    <row r="2979" ht="19.899999999999999" customHeight="1"/>
    <row r="2980" ht="19.899999999999999" customHeight="1"/>
    <row r="2981" ht="19.899999999999999" customHeight="1"/>
    <row r="2982" ht="19.899999999999999" customHeight="1"/>
    <row r="2983" ht="19.899999999999999" customHeight="1"/>
    <row r="2984" ht="19.899999999999999" customHeight="1"/>
    <row r="2985" ht="19.899999999999999" customHeight="1"/>
    <row r="2986" ht="19.899999999999999" customHeight="1"/>
    <row r="2987" ht="19.899999999999999" customHeight="1"/>
    <row r="2988" ht="19.899999999999999" customHeight="1"/>
    <row r="2989" ht="19.899999999999999" customHeight="1"/>
    <row r="2990" ht="19.899999999999999" customHeight="1"/>
    <row r="2991" ht="19.899999999999999" customHeight="1"/>
    <row r="2992" ht="19.899999999999999" customHeight="1"/>
    <row r="2993" ht="19.899999999999999" customHeight="1"/>
    <row r="2994" ht="19.899999999999999" customHeight="1"/>
    <row r="2995" ht="19.899999999999999" customHeight="1"/>
    <row r="2996" ht="19.899999999999999" customHeight="1"/>
    <row r="2997" ht="19.899999999999999" customHeight="1"/>
    <row r="2998" ht="19.899999999999999" customHeight="1"/>
    <row r="2999" ht="19.899999999999999" customHeight="1"/>
    <row r="3000" ht="19.899999999999999" customHeight="1"/>
    <row r="3001" ht="19.899999999999999" customHeight="1"/>
    <row r="3002" ht="19.899999999999999" customHeight="1"/>
    <row r="3003" ht="19.899999999999999" customHeight="1"/>
    <row r="3004" ht="19.899999999999999" customHeight="1"/>
    <row r="3005" ht="19.899999999999999" customHeight="1"/>
    <row r="3006" ht="19.899999999999999" customHeight="1"/>
    <row r="3007" ht="19.899999999999999" customHeight="1"/>
    <row r="3008" ht="19.899999999999999" customHeight="1"/>
    <row r="3009" ht="19.899999999999999" customHeight="1"/>
    <row r="3010" ht="19.899999999999999" customHeight="1"/>
    <row r="3011" ht="19.899999999999999" customHeight="1"/>
    <row r="3012" ht="19.899999999999999" customHeight="1"/>
    <row r="3013" ht="19.899999999999999" customHeight="1"/>
    <row r="3014" ht="19.899999999999999" customHeight="1"/>
    <row r="3015" ht="19.899999999999999" customHeight="1"/>
    <row r="3016" ht="19.899999999999999" customHeight="1"/>
    <row r="3017" ht="19.899999999999999" customHeight="1"/>
    <row r="3018" ht="19.899999999999999" customHeight="1"/>
    <row r="3019" ht="19.899999999999999" customHeight="1"/>
    <row r="3020" ht="19.899999999999999" customHeight="1"/>
    <row r="3021" ht="19.899999999999999" customHeight="1"/>
    <row r="3022" ht="19.899999999999999" customHeight="1"/>
    <row r="3023" ht="19.899999999999999" customHeight="1"/>
    <row r="3024" ht="19.899999999999999" customHeight="1"/>
    <row r="3025" ht="19.899999999999999" customHeight="1"/>
    <row r="3026" ht="19.899999999999999" customHeight="1"/>
    <row r="3027" ht="19.899999999999999" customHeight="1"/>
    <row r="3028" ht="19.899999999999999" customHeight="1"/>
    <row r="3029" ht="19.899999999999999" customHeight="1"/>
    <row r="3030" ht="19.899999999999999" customHeight="1"/>
    <row r="3031" ht="19.899999999999999" customHeight="1"/>
    <row r="3032" ht="19.899999999999999" customHeight="1"/>
    <row r="3033" ht="19.899999999999999" customHeight="1"/>
    <row r="3034" ht="19.899999999999999" customHeight="1"/>
    <row r="3035" ht="19.899999999999999" customHeight="1"/>
    <row r="3036" ht="19.899999999999999" customHeight="1"/>
    <row r="3037" ht="19.899999999999999" customHeight="1"/>
    <row r="3038" ht="19.899999999999999" customHeight="1"/>
    <row r="3039" ht="19.899999999999999" customHeight="1"/>
    <row r="3040" ht="19.899999999999999" customHeight="1"/>
    <row r="3041" ht="19.899999999999999" customHeight="1"/>
    <row r="3042" ht="19.899999999999999" customHeight="1"/>
    <row r="3043" ht="19.899999999999999" customHeight="1"/>
    <row r="3044" ht="19.899999999999999" customHeight="1"/>
    <row r="3045" ht="19.899999999999999" customHeight="1"/>
    <row r="3046" ht="19.899999999999999" customHeight="1"/>
    <row r="3047" ht="19.899999999999999" customHeight="1"/>
    <row r="3048" ht="19.899999999999999" customHeight="1"/>
    <row r="3049" ht="19.899999999999999" customHeight="1"/>
    <row r="3050" ht="19.899999999999999" customHeight="1"/>
    <row r="3051" ht="19.899999999999999" customHeight="1"/>
    <row r="3052" ht="19.899999999999999" customHeight="1"/>
    <row r="3053" ht="19.899999999999999" customHeight="1"/>
    <row r="3054" ht="19.899999999999999" customHeight="1"/>
    <row r="3055" ht="19.899999999999999" customHeight="1"/>
    <row r="3056" ht="19.899999999999999" customHeight="1"/>
    <row r="3057" ht="19.899999999999999" customHeight="1"/>
    <row r="3058" ht="19.899999999999999" customHeight="1"/>
    <row r="3059" ht="19.899999999999999" customHeight="1"/>
    <row r="3060" ht="19.899999999999999" customHeight="1"/>
    <row r="3061" ht="19.899999999999999" customHeight="1"/>
    <row r="3062" ht="19.899999999999999" customHeight="1"/>
    <row r="3063" ht="19.899999999999999" customHeight="1"/>
    <row r="3064" ht="19.899999999999999" customHeight="1"/>
    <row r="3065" ht="19.899999999999999" customHeight="1"/>
    <row r="3066" ht="19.899999999999999" customHeight="1"/>
    <row r="3067" ht="19.899999999999999" customHeight="1"/>
    <row r="3068" ht="19.899999999999999" customHeight="1"/>
    <row r="3069" ht="19.899999999999999" customHeight="1"/>
    <row r="3070" ht="19.899999999999999" customHeight="1"/>
    <row r="3071" ht="19.899999999999999" customHeight="1"/>
    <row r="3072" ht="19.899999999999999" customHeight="1"/>
    <row r="3073" ht="19.899999999999999" customHeight="1"/>
    <row r="3074" ht="19.899999999999999" customHeight="1"/>
    <row r="3075" ht="19.899999999999999" customHeight="1"/>
    <row r="3076" ht="19.899999999999999" customHeight="1"/>
    <row r="3077" ht="19.899999999999999" customHeight="1"/>
    <row r="3078" ht="19.899999999999999" customHeight="1"/>
    <row r="3079" ht="19.899999999999999" customHeight="1"/>
    <row r="3080" ht="19.899999999999999" customHeight="1"/>
    <row r="3081" ht="19.899999999999999" customHeight="1"/>
    <row r="3082" ht="19.899999999999999" customHeight="1"/>
    <row r="3083" ht="19.899999999999999" customHeight="1"/>
    <row r="3084" ht="19.899999999999999" customHeight="1"/>
    <row r="3085" ht="19.899999999999999" customHeight="1"/>
    <row r="3086" ht="19.899999999999999" customHeight="1"/>
    <row r="3087" ht="19.899999999999999" customHeight="1"/>
    <row r="3088" ht="19.899999999999999" customHeight="1"/>
    <row r="3089" ht="19.899999999999999" customHeight="1"/>
    <row r="3090" ht="19.899999999999999" customHeight="1"/>
    <row r="3091" ht="19.899999999999999" customHeight="1"/>
    <row r="3092" ht="19.899999999999999" customHeight="1"/>
    <row r="3093" ht="19.899999999999999" customHeight="1"/>
    <row r="3094" ht="19.899999999999999" customHeight="1"/>
    <row r="3095" ht="19.899999999999999" customHeight="1"/>
    <row r="3096" ht="19.899999999999999" customHeight="1"/>
    <row r="3097" ht="19.899999999999999" customHeight="1"/>
    <row r="3098" ht="19.899999999999999" customHeight="1"/>
    <row r="3099" ht="19.899999999999999" customHeight="1"/>
    <row r="3100" ht="19.899999999999999" customHeight="1"/>
    <row r="3101" ht="19.899999999999999" customHeight="1"/>
    <row r="3102" ht="19.899999999999999" customHeight="1"/>
    <row r="3103" ht="19.899999999999999" customHeight="1"/>
    <row r="3104" ht="19.899999999999999" customHeight="1"/>
    <row r="3105" ht="19.899999999999999" customHeight="1"/>
    <row r="3106" ht="19.899999999999999" customHeight="1"/>
    <row r="3107" ht="19.899999999999999" customHeight="1"/>
    <row r="3108" ht="19.899999999999999" customHeight="1"/>
    <row r="3109" ht="19.899999999999999" customHeight="1"/>
    <row r="3110" ht="19.899999999999999" customHeight="1"/>
    <row r="3111" ht="19.899999999999999" customHeight="1"/>
    <row r="3112" ht="19.899999999999999" customHeight="1"/>
    <row r="3113" ht="19.899999999999999" customHeight="1"/>
    <row r="3114" ht="19.899999999999999" customHeight="1"/>
    <row r="3115" ht="19.899999999999999" customHeight="1"/>
    <row r="3116" ht="19.899999999999999" customHeight="1"/>
    <row r="3117" ht="19.899999999999999" customHeight="1"/>
    <row r="3118" ht="19.899999999999999" customHeight="1"/>
    <row r="3119" ht="19.899999999999999" customHeight="1"/>
    <row r="3120" ht="19.899999999999999" customHeight="1"/>
    <row r="3121" ht="19.899999999999999" customHeight="1"/>
    <row r="3122" ht="19.899999999999999" customHeight="1"/>
    <row r="3123" ht="19.899999999999999" customHeight="1"/>
    <row r="3124" ht="19.899999999999999" customHeight="1"/>
    <row r="3125" ht="19.899999999999999" customHeight="1"/>
    <row r="3126" ht="19.899999999999999" customHeight="1"/>
    <row r="3127" ht="19.899999999999999" customHeight="1"/>
    <row r="3128" ht="19.899999999999999" customHeight="1"/>
    <row r="3129" ht="19.899999999999999" customHeight="1"/>
    <row r="3130" ht="19.899999999999999" customHeight="1"/>
    <row r="3131" ht="19.899999999999999" customHeight="1"/>
    <row r="3132" ht="19.899999999999999" customHeight="1"/>
    <row r="3133" ht="19.899999999999999" customHeight="1"/>
    <row r="3134" ht="19.899999999999999" customHeight="1"/>
    <row r="3135" ht="19.899999999999999" customHeight="1"/>
    <row r="3136" ht="19.899999999999999" customHeight="1"/>
    <row r="3137" ht="19.899999999999999" customHeight="1"/>
    <row r="3138" ht="19.899999999999999" customHeight="1"/>
    <row r="3139" ht="19.899999999999999" customHeight="1"/>
    <row r="3140" ht="19.899999999999999" customHeight="1"/>
    <row r="3141" ht="19.899999999999999" customHeight="1"/>
    <row r="3142" ht="19.899999999999999" customHeight="1"/>
    <row r="3143" ht="19.899999999999999" customHeight="1"/>
    <row r="3144" ht="19.899999999999999" customHeight="1"/>
    <row r="3145" ht="19.899999999999999" customHeight="1"/>
    <row r="3146" ht="19.899999999999999" customHeight="1"/>
    <row r="3147" ht="19.899999999999999" customHeight="1"/>
    <row r="3148" ht="19.899999999999999" customHeight="1"/>
    <row r="3149" ht="19.899999999999999" customHeight="1"/>
    <row r="3150" ht="19.899999999999999" customHeight="1"/>
    <row r="3151" ht="19.899999999999999" customHeight="1"/>
    <row r="3152" ht="19.899999999999999" customHeight="1"/>
    <row r="3153" ht="19.899999999999999" customHeight="1"/>
    <row r="3154" ht="19.899999999999999" customHeight="1"/>
    <row r="3155" ht="19.899999999999999" customHeight="1"/>
    <row r="3156" ht="19.899999999999999" customHeight="1"/>
    <row r="3157" ht="19.899999999999999" customHeight="1"/>
    <row r="3158" ht="19.899999999999999" customHeight="1"/>
    <row r="3159" ht="19.899999999999999" customHeight="1"/>
    <row r="3160" ht="19.899999999999999" customHeight="1"/>
    <row r="3161" ht="19.899999999999999" customHeight="1"/>
    <row r="3162" ht="19.899999999999999" customHeight="1"/>
    <row r="3163" ht="19.899999999999999" customHeight="1"/>
    <row r="3164" ht="19.899999999999999" customHeight="1"/>
    <row r="3165" ht="19.899999999999999" customHeight="1"/>
    <row r="3166" ht="19.899999999999999" customHeight="1"/>
    <row r="3167" ht="19.899999999999999" customHeight="1"/>
    <row r="3168" ht="19.899999999999999" customHeight="1"/>
    <row r="3169" ht="19.899999999999999" customHeight="1"/>
    <row r="3170" ht="19.899999999999999" customHeight="1"/>
    <row r="3171" ht="19.899999999999999" customHeight="1"/>
    <row r="3172" ht="19.899999999999999" customHeight="1"/>
    <row r="3173" ht="19.899999999999999" customHeight="1"/>
    <row r="3174" ht="19.899999999999999" customHeight="1"/>
    <row r="3175" ht="19.899999999999999" customHeight="1"/>
    <row r="3176" ht="19.899999999999999" customHeight="1"/>
    <row r="3177" ht="19.899999999999999" customHeight="1"/>
    <row r="3178" ht="19.899999999999999" customHeight="1"/>
    <row r="3179" ht="19.899999999999999" customHeight="1"/>
    <row r="3180" ht="19.899999999999999" customHeight="1"/>
    <row r="3181" ht="19.899999999999999" customHeight="1"/>
    <row r="3182" ht="19.899999999999999" customHeight="1"/>
    <row r="3183" ht="19.899999999999999" customHeight="1"/>
    <row r="3184" ht="19.899999999999999" customHeight="1"/>
    <row r="3185" ht="19.899999999999999" customHeight="1"/>
    <row r="3186" ht="19.899999999999999" customHeight="1"/>
    <row r="3187" ht="19.899999999999999" customHeight="1"/>
    <row r="3188" ht="19.899999999999999" customHeight="1"/>
    <row r="3189" ht="19.899999999999999" customHeight="1"/>
    <row r="3190" ht="19.899999999999999" customHeight="1"/>
    <row r="3191" ht="19.899999999999999" customHeight="1"/>
    <row r="3192" ht="19.899999999999999" customHeight="1"/>
    <row r="3193" ht="19.899999999999999" customHeight="1"/>
    <row r="3194" ht="19.899999999999999" customHeight="1"/>
    <row r="3195" ht="19.899999999999999" customHeight="1"/>
    <row r="3196" ht="19.899999999999999" customHeight="1"/>
    <row r="3197" ht="19.899999999999999" customHeight="1"/>
    <row r="3198" ht="19.899999999999999" customHeight="1"/>
    <row r="3199" ht="19.899999999999999" customHeight="1"/>
    <row r="3200" ht="19.899999999999999" customHeight="1"/>
    <row r="3201" ht="19.899999999999999" customHeight="1"/>
    <row r="3202" ht="19.899999999999999" customHeight="1"/>
    <row r="3203" ht="19.899999999999999" customHeight="1"/>
    <row r="3204" ht="19.899999999999999" customHeight="1"/>
    <row r="3205" ht="19.899999999999999" customHeight="1"/>
    <row r="3206" ht="19.899999999999999" customHeight="1"/>
    <row r="3207" ht="19.899999999999999" customHeight="1"/>
    <row r="3208" ht="19.899999999999999" customHeight="1"/>
    <row r="3209" ht="19.899999999999999" customHeight="1"/>
    <row r="3210" ht="19.899999999999999" customHeight="1"/>
    <row r="3211" ht="19.899999999999999" customHeight="1"/>
    <row r="3212" ht="19.899999999999999" customHeight="1"/>
    <row r="3213" ht="19.899999999999999" customHeight="1"/>
    <row r="3214" ht="19.899999999999999" customHeight="1"/>
    <row r="3215" ht="19.899999999999999" customHeight="1"/>
    <row r="3216" ht="19.899999999999999" customHeight="1"/>
    <row r="3217" ht="19.899999999999999" customHeight="1"/>
    <row r="3218" ht="19.899999999999999" customHeight="1"/>
    <row r="3219" ht="19.899999999999999" customHeight="1"/>
    <row r="3220" ht="19.899999999999999" customHeight="1"/>
    <row r="3221" ht="19.899999999999999" customHeight="1"/>
    <row r="3222" ht="19.899999999999999" customHeight="1"/>
    <row r="3223" ht="19.899999999999999" customHeight="1"/>
    <row r="3224" ht="19.899999999999999" customHeight="1"/>
    <row r="3225" ht="19.899999999999999" customHeight="1"/>
    <row r="3226" ht="19.899999999999999" customHeight="1"/>
    <row r="3227" ht="19.899999999999999" customHeight="1"/>
    <row r="3228" ht="19.899999999999999" customHeight="1"/>
    <row r="3229" ht="19.899999999999999" customHeight="1"/>
    <row r="3230" ht="19.899999999999999" customHeight="1"/>
    <row r="3231" ht="19.899999999999999" customHeight="1"/>
    <row r="3232" ht="19.899999999999999" customHeight="1"/>
    <row r="3233" ht="19.899999999999999" customHeight="1"/>
    <row r="3234" ht="19.899999999999999" customHeight="1"/>
    <row r="3235" ht="19.899999999999999" customHeight="1"/>
    <row r="3236" ht="19.899999999999999" customHeight="1"/>
    <row r="3237" ht="19.899999999999999" customHeight="1"/>
    <row r="3238" ht="19.899999999999999" customHeight="1"/>
    <row r="3239" ht="19.899999999999999" customHeight="1"/>
    <row r="3240" ht="19.899999999999999" customHeight="1"/>
    <row r="3241" ht="19.899999999999999" customHeight="1"/>
    <row r="3242" ht="19.899999999999999" customHeight="1"/>
    <row r="3243" ht="19.899999999999999" customHeight="1"/>
    <row r="3244" ht="19.899999999999999" customHeight="1"/>
    <row r="3245" ht="19.899999999999999" customHeight="1"/>
    <row r="3246" ht="19.899999999999999" customHeight="1"/>
    <row r="3247" ht="19.899999999999999" customHeight="1"/>
    <row r="3248" ht="19.899999999999999" customHeight="1"/>
    <row r="3249" ht="19.899999999999999" customHeight="1"/>
    <row r="3250" ht="19.899999999999999" customHeight="1"/>
    <row r="3251" ht="19.899999999999999" customHeight="1"/>
    <row r="3252" ht="19.899999999999999" customHeight="1"/>
    <row r="3253" ht="19.899999999999999" customHeight="1"/>
    <row r="3254" ht="19.899999999999999" customHeight="1"/>
    <row r="3255" ht="19.899999999999999" customHeight="1"/>
    <row r="3256" ht="19.899999999999999" customHeight="1"/>
    <row r="3257" ht="19.899999999999999" customHeight="1"/>
    <row r="3258" ht="19.899999999999999" customHeight="1"/>
    <row r="3259" ht="19.899999999999999" customHeight="1"/>
    <row r="3260" ht="19.899999999999999" customHeight="1"/>
    <row r="3261" ht="19.899999999999999" customHeight="1"/>
    <row r="3262" ht="19.899999999999999" customHeight="1"/>
    <row r="3263" ht="19.899999999999999" customHeight="1"/>
    <row r="3264" ht="19.899999999999999" customHeight="1"/>
    <row r="3265" ht="19.899999999999999" customHeight="1"/>
    <row r="3266" ht="19.899999999999999" customHeight="1"/>
    <row r="3267" ht="19.899999999999999" customHeight="1"/>
    <row r="3268" ht="19.899999999999999" customHeight="1"/>
    <row r="3269" ht="19.899999999999999" customHeight="1"/>
    <row r="3270" ht="19.899999999999999" customHeight="1"/>
    <row r="3271" ht="19.899999999999999" customHeight="1"/>
    <row r="3272" ht="19.899999999999999" customHeight="1"/>
    <row r="3273" ht="19.899999999999999" customHeight="1"/>
    <row r="3274" ht="19.899999999999999" customHeight="1"/>
    <row r="3275" ht="19.899999999999999" customHeight="1"/>
    <row r="3276" ht="19.899999999999999" customHeight="1"/>
    <row r="3277" ht="19.899999999999999" customHeight="1"/>
    <row r="3278" ht="19.899999999999999" customHeight="1"/>
    <row r="3279" ht="19.899999999999999" customHeight="1"/>
    <row r="3280" ht="19.899999999999999" customHeight="1"/>
    <row r="3281" ht="19.899999999999999" customHeight="1"/>
    <row r="3282" ht="19.899999999999999" customHeight="1"/>
    <row r="3283" ht="19.899999999999999" customHeight="1"/>
    <row r="3284" ht="19.899999999999999" customHeight="1"/>
    <row r="3285" ht="19.899999999999999" customHeight="1"/>
    <row r="3286" ht="19.899999999999999" customHeight="1"/>
    <row r="3287" ht="19.899999999999999" customHeight="1"/>
    <row r="3288" ht="19.899999999999999" customHeight="1"/>
    <row r="3289" ht="19.899999999999999" customHeight="1"/>
    <row r="3290" ht="19.899999999999999" customHeight="1"/>
    <row r="3291" ht="19.899999999999999" customHeight="1"/>
    <row r="3292" ht="19.899999999999999" customHeight="1"/>
    <row r="3293" ht="19.899999999999999" customHeight="1"/>
    <row r="3294" ht="19.899999999999999" customHeight="1"/>
    <row r="3295" ht="19.899999999999999" customHeight="1"/>
    <row r="3296" ht="19.899999999999999" customHeight="1"/>
    <row r="3297" ht="19.899999999999999" customHeight="1"/>
    <row r="3298" ht="19.899999999999999" customHeight="1"/>
    <row r="3299" ht="19.899999999999999" customHeight="1"/>
    <row r="3300" ht="19.899999999999999" customHeight="1"/>
    <row r="3301" ht="19.899999999999999" customHeight="1"/>
    <row r="3302" ht="19.899999999999999" customHeight="1"/>
    <row r="3303" ht="19.899999999999999" customHeight="1"/>
    <row r="3304" ht="19.899999999999999" customHeight="1"/>
    <row r="3305" ht="19.899999999999999" customHeight="1"/>
    <row r="3306" ht="19.899999999999999" customHeight="1"/>
    <row r="3307" ht="19.899999999999999" customHeight="1"/>
    <row r="3308" ht="19.899999999999999" customHeight="1"/>
    <row r="3309" ht="19.899999999999999" customHeight="1"/>
    <row r="3310" ht="19.899999999999999" customHeight="1"/>
    <row r="3311" ht="19.899999999999999" customHeight="1"/>
    <row r="3312" ht="19.899999999999999" customHeight="1"/>
    <row r="3313" ht="19.899999999999999" customHeight="1"/>
    <row r="3314" ht="19.899999999999999" customHeight="1"/>
    <row r="3315" ht="19.899999999999999" customHeight="1"/>
    <row r="3316" ht="19.899999999999999" customHeight="1"/>
    <row r="3317" ht="19.899999999999999" customHeight="1"/>
    <row r="3318" ht="19.899999999999999" customHeight="1"/>
    <row r="3319" ht="19.899999999999999" customHeight="1"/>
    <row r="3320" ht="19.899999999999999" customHeight="1"/>
    <row r="3321" ht="19.899999999999999" customHeight="1"/>
    <row r="3322" ht="19.899999999999999" customHeight="1"/>
    <row r="3323" ht="19.899999999999999" customHeight="1"/>
    <row r="3324" ht="19.899999999999999" customHeight="1"/>
    <row r="3325" ht="19.899999999999999" customHeight="1"/>
    <row r="3326" ht="19.899999999999999" customHeight="1"/>
    <row r="3327" ht="19.899999999999999" customHeight="1"/>
    <row r="3328" ht="19.899999999999999" customHeight="1"/>
    <row r="3329" ht="19.899999999999999" customHeight="1"/>
    <row r="3330" ht="19.899999999999999" customHeight="1"/>
    <row r="3331" ht="19.899999999999999" customHeight="1"/>
    <row r="3332" ht="19.899999999999999" customHeight="1"/>
    <row r="3333" ht="19.899999999999999" customHeight="1"/>
    <row r="3334" ht="19.899999999999999" customHeight="1"/>
    <row r="3335" ht="19.899999999999999" customHeight="1"/>
    <row r="3336" ht="19.899999999999999" customHeight="1"/>
    <row r="3337" ht="19.899999999999999" customHeight="1"/>
    <row r="3338" ht="19.899999999999999" customHeight="1"/>
    <row r="3339" ht="19.899999999999999" customHeight="1"/>
    <row r="3340" ht="19.899999999999999" customHeight="1"/>
    <row r="3341" ht="19.899999999999999" customHeight="1"/>
    <row r="3342" ht="19.899999999999999" customHeight="1"/>
    <row r="3343" ht="19.899999999999999" customHeight="1"/>
    <row r="3344" ht="19.899999999999999" customHeight="1"/>
    <row r="3345" ht="19.899999999999999" customHeight="1"/>
    <row r="3346" ht="19.899999999999999" customHeight="1"/>
    <row r="3347" ht="19.899999999999999" customHeight="1"/>
    <row r="3348" ht="19.899999999999999" customHeight="1"/>
    <row r="3349" ht="19.899999999999999" customHeight="1"/>
    <row r="3350" ht="19.899999999999999" customHeight="1"/>
    <row r="3351" ht="19.899999999999999" customHeight="1"/>
    <row r="3352" ht="19.899999999999999" customHeight="1"/>
    <row r="3353" ht="19.899999999999999" customHeight="1"/>
    <row r="3354" ht="19.899999999999999" customHeight="1"/>
    <row r="3355" ht="19.899999999999999" customHeight="1"/>
    <row r="3356" ht="19.899999999999999" customHeight="1"/>
    <row r="3357" ht="19.899999999999999" customHeight="1"/>
    <row r="3358" ht="19.899999999999999" customHeight="1"/>
    <row r="3359" ht="19.899999999999999" customHeight="1"/>
    <row r="3360" ht="19.899999999999999" customHeight="1"/>
    <row r="3361" ht="19.899999999999999" customHeight="1"/>
    <row r="3362" ht="19.899999999999999" customHeight="1"/>
    <row r="3363" ht="19.899999999999999" customHeight="1"/>
    <row r="3364" ht="19.899999999999999" customHeight="1"/>
    <row r="3365" ht="19.899999999999999" customHeight="1"/>
    <row r="3366" ht="19.899999999999999" customHeight="1"/>
    <row r="3367" ht="19.899999999999999" customHeight="1"/>
    <row r="3368" ht="19.899999999999999" customHeight="1"/>
    <row r="3369" ht="19.899999999999999" customHeight="1"/>
    <row r="3370" ht="19.899999999999999" customHeight="1"/>
    <row r="3371" ht="19.899999999999999" customHeight="1"/>
    <row r="3372" ht="19.899999999999999" customHeight="1"/>
    <row r="3373" ht="19.899999999999999" customHeight="1"/>
    <row r="3374" ht="19.899999999999999" customHeight="1"/>
    <row r="3375" ht="19.899999999999999" customHeight="1"/>
    <row r="3376" ht="19.899999999999999" customHeight="1"/>
    <row r="3377" ht="19.899999999999999" customHeight="1"/>
    <row r="3378" ht="19.899999999999999" customHeight="1"/>
    <row r="3379" ht="19.899999999999999" customHeight="1"/>
    <row r="3380" ht="19.899999999999999" customHeight="1"/>
    <row r="3381" ht="19.899999999999999" customHeight="1"/>
    <row r="3382" ht="19.899999999999999" customHeight="1"/>
    <row r="3383" ht="19.899999999999999" customHeight="1"/>
    <row r="3384" ht="19.899999999999999" customHeight="1"/>
    <row r="3385" ht="19.899999999999999" customHeight="1"/>
    <row r="3386" ht="19.899999999999999" customHeight="1"/>
    <row r="3387" ht="19.899999999999999" customHeight="1"/>
    <row r="3388" ht="19.899999999999999" customHeight="1"/>
    <row r="3389" ht="19.899999999999999" customHeight="1"/>
    <row r="3390" ht="19.899999999999999" customHeight="1"/>
    <row r="3391" ht="19.899999999999999" customHeight="1"/>
    <row r="3392" ht="19.899999999999999" customHeight="1"/>
    <row r="3393" ht="19.899999999999999" customHeight="1"/>
    <row r="3394" ht="19.899999999999999" customHeight="1"/>
    <row r="3395" ht="19.899999999999999" customHeight="1"/>
    <row r="3396" ht="19.899999999999999" customHeight="1"/>
    <row r="3397" ht="19.899999999999999" customHeight="1"/>
    <row r="3398" ht="19.899999999999999" customHeight="1"/>
    <row r="3399" ht="19.899999999999999" customHeight="1"/>
    <row r="3400" ht="19.899999999999999" customHeight="1"/>
    <row r="3401" ht="19.899999999999999" customHeight="1"/>
    <row r="3402" ht="19.899999999999999" customHeight="1"/>
    <row r="3403" ht="19.899999999999999" customHeight="1"/>
    <row r="3404" ht="19.899999999999999" customHeight="1"/>
    <row r="3405" ht="19.899999999999999" customHeight="1"/>
    <row r="3406" ht="19.899999999999999" customHeight="1"/>
    <row r="3407" ht="19.899999999999999" customHeight="1"/>
    <row r="3408" ht="19.899999999999999" customHeight="1"/>
    <row r="3409" ht="19.899999999999999" customHeight="1"/>
    <row r="3410" ht="19.899999999999999" customHeight="1"/>
    <row r="3411" ht="19.899999999999999" customHeight="1"/>
    <row r="3412" ht="19.899999999999999" customHeight="1"/>
    <row r="3413" ht="19.899999999999999" customHeight="1"/>
    <row r="3414" ht="19.899999999999999" customHeight="1"/>
    <row r="3415" ht="19.899999999999999" customHeight="1"/>
    <row r="3416" ht="19.899999999999999" customHeight="1"/>
    <row r="3417" ht="19.899999999999999" customHeight="1"/>
    <row r="3418" ht="19.899999999999999" customHeight="1"/>
    <row r="3419" ht="19.899999999999999" customHeight="1"/>
    <row r="3420" ht="19.899999999999999" customHeight="1"/>
    <row r="3421" ht="19.899999999999999" customHeight="1"/>
    <row r="3422" ht="19.899999999999999" customHeight="1"/>
    <row r="3423" ht="19.899999999999999" customHeight="1"/>
    <row r="3424" ht="19.899999999999999" customHeight="1"/>
    <row r="3425" ht="19.899999999999999" customHeight="1"/>
    <row r="3426" ht="19.899999999999999" customHeight="1"/>
    <row r="3427" ht="19.899999999999999" customHeight="1"/>
    <row r="3428" ht="19.899999999999999" customHeight="1"/>
    <row r="3429" ht="19.899999999999999" customHeight="1"/>
    <row r="3430" ht="19.899999999999999" customHeight="1"/>
    <row r="3431" ht="19.899999999999999" customHeight="1"/>
    <row r="3432" ht="19.899999999999999" customHeight="1"/>
    <row r="3433" ht="19.899999999999999" customHeight="1"/>
    <row r="3434" ht="19.899999999999999" customHeight="1"/>
    <row r="3435" ht="19.899999999999999" customHeight="1"/>
    <row r="3436" ht="19.899999999999999" customHeight="1"/>
    <row r="3437" ht="19.899999999999999" customHeight="1"/>
    <row r="3438" ht="19.899999999999999" customHeight="1"/>
    <row r="3439" ht="19.899999999999999" customHeight="1"/>
    <row r="3440" ht="19.899999999999999" customHeight="1"/>
    <row r="3441" ht="19.899999999999999" customHeight="1"/>
    <row r="3442" ht="19.899999999999999" customHeight="1"/>
    <row r="3443" ht="19.899999999999999" customHeight="1"/>
    <row r="3444" ht="19.899999999999999" customHeight="1"/>
    <row r="3445" ht="19.899999999999999" customHeight="1"/>
    <row r="3446" ht="19.899999999999999" customHeight="1"/>
    <row r="3447" ht="19.899999999999999" customHeight="1"/>
    <row r="3448" ht="19.899999999999999" customHeight="1"/>
    <row r="3449" ht="19.899999999999999" customHeight="1"/>
    <row r="3450" ht="19.899999999999999" customHeight="1"/>
    <row r="3451" ht="19.899999999999999" customHeight="1"/>
    <row r="3452" ht="19.899999999999999" customHeight="1"/>
    <row r="3453" ht="19.899999999999999" customHeight="1"/>
    <row r="3454" ht="19.899999999999999" customHeight="1"/>
    <row r="3455" ht="19.899999999999999" customHeight="1"/>
    <row r="3456" ht="19.899999999999999" customHeight="1"/>
    <row r="3457" ht="19.899999999999999" customHeight="1"/>
    <row r="3458" ht="19.899999999999999" customHeight="1"/>
    <row r="3459" ht="19.899999999999999" customHeight="1"/>
    <row r="3460" ht="19.899999999999999" customHeight="1"/>
    <row r="3461" ht="19.899999999999999" customHeight="1"/>
    <row r="3462" ht="19.899999999999999" customHeight="1"/>
    <row r="3463" ht="19.899999999999999" customHeight="1"/>
    <row r="3464" ht="19.899999999999999" customHeight="1"/>
    <row r="3465" ht="19.899999999999999" customHeight="1"/>
    <row r="3466" ht="19.899999999999999" customHeight="1"/>
    <row r="3467" ht="19.899999999999999" customHeight="1"/>
    <row r="3468" ht="19.899999999999999" customHeight="1"/>
    <row r="3469" ht="19.899999999999999" customHeight="1"/>
    <row r="3470" ht="19.899999999999999" customHeight="1"/>
    <row r="3471" ht="19.899999999999999" customHeight="1"/>
    <row r="3472" ht="19.899999999999999" customHeight="1"/>
    <row r="3473" ht="19.899999999999999" customHeight="1"/>
    <row r="3474" ht="19.899999999999999" customHeight="1"/>
    <row r="3475" ht="19.899999999999999" customHeight="1"/>
    <row r="3476" ht="19.899999999999999" customHeight="1"/>
    <row r="3477" ht="19.899999999999999" customHeight="1"/>
    <row r="3478" ht="19.899999999999999" customHeight="1"/>
    <row r="3479" ht="19.899999999999999" customHeight="1"/>
    <row r="3480" ht="19.899999999999999" customHeight="1"/>
    <row r="3481" ht="19.899999999999999" customHeight="1"/>
    <row r="3482" ht="19.899999999999999" customHeight="1"/>
    <row r="3483" ht="19.899999999999999" customHeight="1"/>
    <row r="3484" ht="19.899999999999999" customHeight="1"/>
    <row r="3485" ht="19.899999999999999" customHeight="1"/>
    <row r="3486" ht="19.899999999999999" customHeight="1"/>
    <row r="3487" ht="19.899999999999999" customHeight="1"/>
    <row r="3488" ht="19.899999999999999" customHeight="1"/>
    <row r="3489" ht="19.899999999999999" customHeight="1"/>
    <row r="3490" ht="19.899999999999999" customHeight="1"/>
    <row r="3491" ht="19.899999999999999" customHeight="1"/>
    <row r="3492" ht="19.899999999999999" customHeight="1"/>
    <row r="3493" ht="19.899999999999999" customHeight="1"/>
    <row r="3494" ht="19.899999999999999" customHeight="1"/>
    <row r="3495" ht="19.899999999999999" customHeight="1"/>
    <row r="3496" ht="19.899999999999999" customHeight="1"/>
    <row r="3497" ht="19.899999999999999" customHeight="1"/>
    <row r="3498" ht="19.899999999999999" customHeight="1"/>
    <row r="3499" ht="19.899999999999999" customHeight="1"/>
    <row r="3500" ht="19.899999999999999" customHeight="1"/>
    <row r="3501" ht="19.899999999999999" customHeight="1"/>
    <row r="3502" ht="19.899999999999999" customHeight="1"/>
    <row r="3503" ht="19.899999999999999" customHeight="1"/>
    <row r="3504" ht="19.899999999999999" customHeight="1"/>
    <row r="3505" ht="19.899999999999999" customHeight="1"/>
    <row r="3506" ht="19.899999999999999" customHeight="1"/>
    <row r="3507" ht="19.899999999999999" customHeight="1"/>
    <row r="3508" ht="19.899999999999999" customHeight="1"/>
    <row r="3509" ht="19.899999999999999" customHeight="1"/>
    <row r="3510" ht="19.899999999999999" customHeight="1"/>
    <row r="3511" ht="19.899999999999999" customHeight="1"/>
    <row r="3512" ht="19.899999999999999" customHeight="1"/>
    <row r="3513" ht="19.899999999999999" customHeight="1"/>
    <row r="3514" ht="19.899999999999999" customHeight="1"/>
    <row r="3515" ht="19.899999999999999" customHeight="1"/>
    <row r="3516" ht="19.899999999999999" customHeight="1"/>
    <row r="3517" ht="19.899999999999999" customHeight="1"/>
    <row r="3518" ht="19.899999999999999" customHeight="1"/>
    <row r="3519" ht="19.899999999999999" customHeight="1"/>
    <row r="3520" ht="19.899999999999999" customHeight="1"/>
    <row r="3521" ht="19.899999999999999" customHeight="1"/>
    <row r="3522" ht="19.899999999999999" customHeight="1"/>
    <row r="3523" ht="19.899999999999999" customHeight="1"/>
    <row r="3524" ht="19.899999999999999" customHeight="1"/>
    <row r="3525" ht="19.899999999999999" customHeight="1"/>
    <row r="3526" ht="19.899999999999999" customHeight="1"/>
    <row r="3527" ht="19.899999999999999" customHeight="1"/>
    <row r="3528" ht="19.899999999999999" customHeight="1"/>
    <row r="3529" ht="19.899999999999999" customHeight="1"/>
    <row r="3530" ht="19.899999999999999" customHeight="1"/>
    <row r="3531" ht="19.899999999999999" customHeight="1"/>
    <row r="3532" ht="19.899999999999999" customHeight="1"/>
    <row r="3533" ht="19.899999999999999" customHeight="1"/>
    <row r="3534" ht="19.899999999999999" customHeight="1"/>
    <row r="3535" ht="19.899999999999999" customHeight="1"/>
    <row r="3536" ht="19.899999999999999" customHeight="1"/>
    <row r="3537" ht="19.899999999999999" customHeight="1"/>
    <row r="3538" ht="19.899999999999999" customHeight="1"/>
    <row r="3539" ht="19.899999999999999" customHeight="1"/>
    <row r="3540" ht="19.899999999999999" customHeight="1"/>
    <row r="3541" ht="19.899999999999999" customHeight="1"/>
    <row r="3542" ht="19.899999999999999" customHeight="1"/>
    <row r="3543" ht="19.899999999999999" customHeight="1"/>
    <row r="3544" ht="19.899999999999999" customHeight="1"/>
    <row r="3545" ht="19.899999999999999" customHeight="1"/>
    <row r="3546" ht="19.899999999999999" customHeight="1"/>
    <row r="3547" ht="19.899999999999999" customHeight="1"/>
    <row r="3548" ht="19.899999999999999" customHeight="1"/>
    <row r="3549" ht="19.899999999999999" customHeight="1"/>
    <row r="3550" ht="19.899999999999999" customHeight="1"/>
    <row r="3551" ht="19.899999999999999" customHeight="1"/>
    <row r="3552" ht="19.899999999999999" customHeight="1"/>
    <row r="3553" ht="19.899999999999999" customHeight="1"/>
    <row r="3554" ht="19.899999999999999" customHeight="1"/>
    <row r="3555" ht="19.899999999999999" customHeight="1"/>
    <row r="3556" ht="19.899999999999999" customHeight="1"/>
    <row r="3557" ht="19.899999999999999" customHeight="1"/>
    <row r="3558" ht="19.899999999999999" customHeight="1"/>
    <row r="3559" ht="19.899999999999999" customHeight="1"/>
    <row r="3560" ht="19.899999999999999" customHeight="1"/>
    <row r="3561" ht="19.899999999999999" customHeight="1"/>
    <row r="3562" ht="19.899999999999999" customHeight="1"/>
    <row r="3563" ht="19.899999999999999" customHeight="1"/>
    <row r="3564" ht="19.899999999999999" customHeight="1"/>
    <row r="3565" ht="19.899999999999999" customHeight="1"/>
    <row r="3566" ht="19.899999999999999" customHeight="1"/>
    <row r="3567" ht="19.899999999999999" customHeight="1"/>
    <row r="3568" ht="19.899999999999999" customHeight="1"/>
    <row r="3569" ht="19.899999999999999" customHeight="1"/>
    <row r="3570" ht="19.899999999999999" customHeight="1"/>
    <row r="3571" ht="19.899999999999999" customHeight="1"/>
    <row r="3572" ht="19.899999999999999" customHeight="1"/>
    <row r="3573" ht="19.899999999999999" customHeight="1"/>
    <row r="3574" ht="19.899999999999999" customHeight="1"/>
    <row r="3575" ht="19.899999999999999" customHeight="1"/>
    <row r="3576" ht="19.899999999999999" customHeight="1"/>
    <row r="3577" ht="19.899999999999999" customHeight="1"/>
    <row r="3578" ht="19.899999999999999" customHeight="1"/>
    <row r="3579" ht="19.899999999999999" customHeight="1"/>
    <row r="3580" ht="19.899999999999999" customHeight="1"/>
    <row r="3581" ht="19.899999999999999" customHeight="1"/>
    <row r="3582" ht="19.899999999999999" customHeight="1"/>
    <row r="3583" ht="19.899999999999999" customHeight="1"/>
    <row r="3584" ht="19.899999999999999" customHeight="1"/>
    <row r="3585" ht="19.899999999999999" customHeight="1"/>
    <row r="3586" ht="19.899999999999999" customHeight="1"/>
    <row r="3587" ht="19.899999999999999" customHeight="1"/>
    <row r="3588" ht="19.899999999999999" customHeight="1"/>
    <row r="3589" ht="19.899999999999999" customHeight="1"/>
    <row r="3590" ht="19.899999999999999" customHeight="1"/>
    <row r="3591" ht="19.899999999999999" customHeight="1"/>
    <row r="3592" ht="19.899999999999999" customHeight="1"/>
    <row r="3593" ht="19.899999999999999" customHeight="1"/>
    <row r="3594" ht="19.899999999999999" customHeight="1"/>
    <row r="3595" ht="19.899999999999999" customHeight="1"/>
    <row r="3596" ht="19.899999999999999" customHeight="1"/>
    <row r="3597" ht="19.899999999999999" customHeight="1"/>
    <row r="3598" ht="19.899999999999999" customHeight="1"/>
    <row r="3599" ht="19.899999999999999" customHeight="1"/>
    <row r="3600" ht="19.899999999999999" customHeight="1"/>
    <row r="3601" ht="19.899999999999999" customHeight="1"/>
    <row r="3602" ht="19.899999999999999" customHeight="1"/>
    <row r="3603" ht="19.899999999999999" customHeight="1"/>
    <row r="3604" ht="19.899999999999999" customHeight="1"/>
    <row r="3605" ht="19.899999999999999" customHeight="1"/>
    <row r="3606" ht="19.899999999999999" customHeight="1"/>
    <row r="3607" ht="19.899999999999999" customHeight="1"/>
    <row r="3608" ht="19.899999999999999" customHeight="1"/>
    <row r="3609" ht="19.899999999999999" customHeight="1"/>
    <row r="3610" ht="19.899999999999999" customHeight="1"/>
    <row r="3611" ht="19.899999999999999" customHeight="1"/>
    <row r="3612" ht="19.899999999999999" customHeight="1"/>
    <row r="3613" ht="19.899999999999999" customHeight="1"/>
    <row r="3614" ht="19.899999999999999" customHeight="1"/>
    <row r="3615" ht="19.899999999999999" customHeight="1"/>
    <row r="3616" ht="19.899999999999999" customHeight="1"/>
    <row r="3617" ht="19.899999999999999" customHeight="1"/>
    <row r="3618" ht="19.899999999999999" customHeight="1"/>
    <row r="3619" ht="19.899999999999999" customHeight="1"/>
    <row r="3620" ht="19.899999999999999" customHeight="1"/>
    <row r="3621" ht="19.899999999999999" customHeight="1"/>
    <row r="3622" ht="19.899999999999999" customHeight="1"/>
    <row r="3623" ht="19.899999999999999" customHeight="1"/>
    <row r="3624" ht="19.899999999999999" customHeight="1"/>
    <row r="3625" ht="19.899999999999999" customHeight="1"/>
    <row r="3626" ht="19.899999999999999" customHeight="1"/>
    <row r="3627" ht="19.899999999999999" customHeight="1"/>
    <row r="3628" ht="19.899999999999999" customHeight="1"/>
    <row r="3629" ht="19.899999999999999" customHeight="1"/>
    <row r="3630" ht="19.899999999999999" customHeight="1"/>
    <row r="3631" ht="19.899999999999999" customHeight="1"/>
    <row r="3632" ht="19.899999999999999" customHeight="1"/>
    <row r="3633" ht="19.899999999999999" customHeight="1"/>
    <row r="3634" ht="19.899999999999999" customHeight="1"/>
    <row r="3635" ht="19.899999999999999" customHeight="1"/>
    <row r="3636" ht="19.899999999999999" customHeight="1"/>
    <row r="3637" ht="19.899999999999999" customHeight="1"/>
    <row r="3638" ht="19.899999999999999" customHeight="1"/>
    <row r="3639" ht="19.899999999999999" customHeight="1"/>
    <row r="3640" ht="19.899999999999999" customHeight="1"/>
    <row r="3641" ht="19.899999999999999" customHeight="1"/>
    <row r="3642" ht="19.899999999999999" customHeight="1"/>
    <row r="3643" ht="19.899999999999999" customHeight="1"/>
    <row r="3644" ht="19.899999999999999" customHeight="1"/>
    <row r="3645" ht="19.899999999999999" customHeight="1"/>
    <row r="3646" ht="19.899999999999999" customHeight="1"/>
    <row r="3647" ht="19.899999999999999" customHeight="1"/>
    <row r="3648" ht="19.899999999999999" customHeight="1"/>
    <row r="3649" ht="19.899999999999999" customHeight="1"/>
    <row r="3650" ht="19.899999999999999" customHeight="1"/>
    <row r="3651" ht="19.899999999999999" customHeight="1"/>
    <row r="3652" ht="19.899999999999999" customHeight="1"/>
    <row r="3653" ht="19.899999999999999" customHeight="1"/>
    <row r="3654" ht="19.899999999999999" customHeight="1"/>
    <row r="3655" ht="19.899999999999999" customHeight="1"/>
    <row r="3656" ht="19.899999999999999" customHeight="1"/>
    <row r="3657" ht="19.899999999999999" customHeight="1"/>
    <row r="3658" ht="19.899999999999999" customHeight="1"/>
    <row r="3659" ht="19.899999999999999" customHeight="1"/>
    <row r="3660" ht="19.899999999999999" customHeight="1"/>
    <row r="3661" ht="19.899999999999999" customHeight="1"/>
    <row r="3662" ht="19.899999999999999" customHeight="1"/>
    <row r="3663" ht="19.899999999999999" customHeight="1"/>
    <row r="3664" ht="19.899999999999999" customHeight="1"/>
    <row r="3665" ht="19.899999999999999" customHeight="1"/>
    <row r="3666" ht="19.899999999999999" customHeight="1"/>
    <row r="3667" ht="19.899999999999999" customHeight="1"/>
    <row r="3668" ht="19.899999999999999" customHeight="1"/>
    <row r="3669" ht="19.899999999999999" customHeight="1"/>
    <row r="3670" ht="19.899999999999999" customHeight="1"/>
    <row r="3671" ht="19.899999999999999" customHeight="1"/>
    <row r="3672" ht="19.899999999999999" customHeight="1"/>
    <row r="3673" ht="19.899999999999999" customHeight="1"/>
    <row r="3674" ht="19.899999999999999" customHeight="1"/>
    <row r="3675" ht="19.899999999999999" customHeight="1"/>
    <row r="3676" ht="19.899999999999999" customHeight="1"/>
    <row r="3677" ht="19.899999999999999" customHeight="1"/>
    <row r="3678" ht="19.899999999999999" customHeight="1"/>
    <row r="3679" ht="19.899999999999999" customHeight="1"/>
    <row r="3680" ht="19.899999999999999" customHeight="1"/>
    <row r="3681" ht="19.899999999999999" customHeight="1"/>
    <row r="3682" ht="19.899999999999999" customHeight="1"/>
    <row r="3683" ht="19.899999999999999" customHeight="1"/>
    <row r="3684" ht="19.899999999999999" customHeight="1"/>
    <row r="3685" ht="19.899999999999999" customHeight="1"/>
    <row r="3686" ht="19.899999999999999" customHeight="1"/>
    <row r="3687" ht="19.899999999999999" customHeight="1"/>
    <row r="3688" ht="19.899999999999999" customHeight="1"/>
    <row r="3689" ht="19.899999999999999" customHeight="1"/>
    <row r="3690" ht="19.899999999999999" customHeight="1"/>
    <row r="3691" ht="19.899999999999999" customHeight="1"/>
    <row r="3692" ht="19.899999999999999" customHeight="1"/>
    <row r="3693" ht="19.899999999999999" customHeight="1"/>
    <row r="3694" ht="19.899999999999999" customHeight="1"/>
    <row r="3695" ht="19.899999999999999" customHeight="1"/>
    <row r="3696" ht="19.899999999999999" customHeight="1"/>
    <row r="3697" ht="19.899999999999999" customHeight="1"/>
    <row r="3698" ht="19.899999999999999" customHeight="1"/>
    <row r="3699" ht="19.899999999999999" customHeight="1"/>
    <row r="3700" ht="19.899999999999999" customHeight="1"/>
    <row r="3701" ht="19.899999999999999" customHeight="1"/>
    <row r="3702" ht="19.899999999999999" customHeight="1"/>
    <row r="3703" ht="19.899999999999999" customHeight="1"/>
    <row r="3704" ht="19.899999999999999" customHeight="1"/>
    <row r="3705" ht="19.899999999999999" customHeight="1"/>
    <row r="3706" ht="19.899999999999999" customHeight="1"/>
    <row r="3707" ht="19.899999999999999" customHeight="1"/>
    <row r="3708" ht="19.899999999999999" customHeight="1"/>
    <row r="3709" ht="19.899999999999999" customHeight="1"/>
    <row r="3710" ht="19.899999999999999" customHeight="1"/>
    <row r="3711" ht="19.899999999999999" customHeight="1"/>
    <row r="3712" ht="19.899999999999999" customHeight="1"/>
    <row r="3713" ht="19.899999999999999" customHeight="1"/>
    <row r="3714" ht="19.899999999999999" customHeight="1"/>
    <row r="3715" ht="19.899999999999999" customHeight="1"/>
    <row r="3716" ht="19.899999999999999" customHeight="1"/>
    <row r="3717" ht="19.899999999999999" customHeight="1"/>
    <row r="3718" ht="19.899999999999999" customHeight="1"/>
    <row r="3719" ht="19.899999999999999" customHeight="1"/>
    <row r="3720" ht="19.899999999999999" customHeight="1"/>
    <row r="3721" ht="19.899999999999999" customHeight="1"/>
    <row r="3722" ht="19.899999999999999" customHeight="1"/>
    <row r="3723" ht="19.899999999999999" customHeight="1"/>
    <row r="3724" ht="19.899999999999999" customHeight="1"/>
    <row r="3725" ht="19.899999999999999" customHeight="1"/>
    <row r="3726" ht="19.899999999999999" customHeight="1"/>
    <row r="3727" ht="19.899999999999999" customHeight="1"/>
    <row r="3728" ht="19.899999999999999" customHeight="1"/>
    <row r="3729" ht="19.899999999999999" customHeight="1"/>
    <row r="3730" ht="19.899999999999999" customHeight="1"/>
    <row r="3731" ht="19.899999999999999" customHeight="1"/>
    <row r="3732" ht="19.899999999999999" customHeight="1"/>
    <row r="3733" ht="19.899999999999999" customHeight="1"/>
    <row r="3734" ht="19.899999999999999" customHeight="1"/>
    <row r="3735" ht="19.899999999999999" customHeight="1"/>
    <row r="3736" ht="19.899999999999999" customHeight="1"/>
    <row r="3737" ht="19.899999999999999" customHeight="1"/>
    <row r="3738" ht="19.899999999999999" customHeight="1"/>
    <row r="3739" ht="19.899999999999999" customHeight="1"/>
    <row r="3740" ht="19.899999999999999" customHeight="1"/>
    <row r="3741" ht="19.899999999999999" customHeight="1"/>
    <row r="3742" ht="19.899999999999999" customHeight="1"/>
    <row r="3743" ht="19.899999999999999" customHeight="1"/>
    <row r="3744" ht="19.899999999999999" customHeight="1"/>
    <row r="3745" ht="19.899999999999999" customHeight="1"/>
    <row r="3746" ht="19.899999999999999" customHeight="1"/>
    <row r="3747" ht="19.899999999999999" customHeight="1"/>
    <row r="3748" ht="19.899999999999999" customHeight="1"/>
    <row r="3749" ht="19.899999999999999" customHeight="1"/>
    <row r="3750" ht="19.899999999999999" customHeight="1"/>
    <row r="3751" ht="19.899999999999999" customHeight="1"/>
    <row r="3752" ht="19.899999999999999" customHeight="1"/>
    <row r="3753" ht="19.899999999999999" customHeight="1"/>
    <row r="3754" ht="19.899999999999999" customHeight="1"/>
    <row r="3755" ht="19.899999999999999" customHeight="1"/>
    <row r="3756" ht="19.899999999999999" customHeight="1"/>
    <row r="3757" ht="19.899999999999999" customHeight="1"/>
    <row r="3758" ht="19.899999999999999" customHeight="1"/>
    <row r="3759" ht="19.899999999999999" customHeight="1"/>
    <row r="3760" ht="19.899999999999999" customHeight="1"/>
    <row r="3761" ht="19.899999999999999" customHeight="1"/>
    <row r="3762" ht="19.899999999999999" customHeight="1"/>
    <row r="3763" ht="19.899999999999999" customHeight="1"/>
    <row r="3764" ht="19.899999999999999" customHeight="1"/>
    <row r="3765" ht="19.899999999999999" customHeight="1"/>
    <row r="3766" ht="19.899999999999999" customHeight="1"/>
    <row r="3767" ht="19.899999999999999" customHeight="1"/>
    <row r="3768" ht="19.899999999999999" customHeight="1"/>
    <row r="3769" ht="19.899999999999999" customHeight="1"/>
    <row r="3770" ht="19.899999999999999" customHeight="1"/>
    <row r="3771" ht="19.899999999999999" customHeight="1"/>
    <row r="3772" ht="19.899999999999999" customHeight="1"/>
    <row r="3773" ht="19.899999999999999" customHeight="1"/>
    <row r="3774" ht="19.899999999999999" customHeight="1"/>
    <row r="3775" ht="19.899999999999999" customHeight="1"/>
    <row r="3776" ht="19.899999999999999" customHeight="1"/>
    <row r="3777" ht="19.899999999999999" customHeight="1"/>
    <row r="3778" ht="19.899999999999999" customHeight="1"/>
    <row r="3779" ht="19.899999999999999" customHeight="1"/>
    <row r="3780" ht="19.899999999999999" customHeight="1"/>
    <row r="3781" ht="19.899999999999999" customHeight="1"/>
    <row r="3782" ht="19.899999999999999" customHeight="1"/>
    <row r="3783" ht="19.899999999999999" customHeight="1"/>
    <row r="3784" ht="19.899999999999999" customHeight="1"/>
    <row r="3785" ht="19.899999999999999" customHeight="1"/>
    <row r="3786" ht="19.899999999999999" customHeight="1"/>
    <row r="3787" ht="19.899999999999999" customHeight="1"/>
    <row r="3788" ht="19.899999999999999" customHeight="1"/>
    <row r="3789" ht="19.899999999999999" customHeight="1"/>
    <row r="3790" ht="19.899999999999999" customHeight="1"/>
    <row r="3791" ht="19.899999999999999" customHeight="1"/>
    <row r="3792" ht="19.899999999999999" customHeight="1"/>
    <row r="3793" ht="19.899999999999999" customHeight="1"/>
    <row r="3794" ht="19.899999999999999" customHeight="1"/>
    <row r="3795" ht="19.899999999999999" customHeight="1"/>
    <row r="3796" ht="19.899999999999999" customHeight="1"/>
    <row r="3797" ht="19.899999999999999" customHeight="1"/>
    <row r="3798" ht="19.899999999999999" customHeight="1"/>
    <row r="3799" ht="19.899999999999999" customHeight="1"/>
    <row r="3800" ht="19.899999999999999" customHeight="1"/>
    <row r="3801" ht="19.899999999999999" customHeight="1"/>
    <row r="3802" ht="19.899999999999999" customHeight="1"/>
    <row r="3803" ht="19.899999999999999" customHeight="1"/>
    <row r="3804" ht="19.899999999999999" customHeight="1"/>
    <row r="3805" ht="19.899999999999999" customHeight="1"/>
    <row r="3806" ht="19.899999999999999" customHeight="1"/>
    <row r="3807" ht="19.899999999999999" customHeight="1"/>
    <row r="3808" ht="19.899999999999999" customHeight="1"/>
    <row r="3809" ht="19.899999999999999" customHeight="1"/>
    <row r="3810" ht="19.899999999999999" customHeight="1"/>
    <row r="3811" ht="19.899999999999999" customHeight="1"/>
    <row r="3812" ht="19.899999999999999" customHeight="1"/>
    <row r="3813" ht="19.899999999999999" customHeight="1"/>
    <row r="3814" ht="19.899999999999999" customHeight="1"/>
    <row r="3815" ht="19.899999999999999" customHeight="1"/>
    <row r="3816" ht="19.899999999999999" customHeight="1"/>
    <row r="3817" ht="19.899999999999999" customHeight="1"/>
    <row r="3818" ht="19.899999999999999" customHeight="1"/>
    <row r="3819" ht="19.899999999999999" customHeight="1"/>
    <row r="3820" ht="19.899999999999999" customHeight="1"/>
    <row r="3821" ht="19.899999999999999" customHeight="1"/>
    <row r="3822" ht="19.899999999999999" customHeight="1"/>
    <row r="3823" ht="19.899999999999999" customHeight="1"/>
    <row r="3824" ht="19.899999999999999" customHeight="1"/>
    <row r="3825" ht="19.899999999999999" customHeight="1"/>
    <row r="3826" ht="19.899999999999999" customHeight="1"/>
    <row r="3827" ht="19.899999999999999" customHeight="1"/>
    <row r="3828" ht="19.899999999999999" customHeight="1"/>
    <row r="3829" ht="19.899999999999999" customHeight="1"/>
    <row r="3830" ht="19.899999999999999" customHeight="1"/>
    <row r="3831" ht="19.899999999999999" customHeight="1"/>
    <row r="3832" ht="19.899999999999999" customHeight="1"/>
    <row r="3833" ht="19.899999999999999" customHeight="1"/>
    <row r="3834" ht="19.899999999999999" customHeight="1"/>
    <row r="3835" ht="19.899999999999999" customHeight="1"/>
    <row r="3836" ht="19.899999999999999" customHeight="1"/>
    <row r="3837" ht="19.899999999999999" customHeight="1"/>
    <row r="3838" ht="19.899999999999999" customHeight="1"/>
    <row r="3839" ht="19.899999999999999" customHeight="1"/>
    <row r="3840" ht="19.899999999999999" customHeight="1"/>
    <row r="3841" ht="19.899999999999999" customHeight="1"/>
    <row r="3842" ht="19.899999999999999" customHeight="1"/>
    <row r="3843" ht="19.899999999999999" customHeight="1"/>
    <row r="3844" ht="19.899999999999999" customHeight="1"/>
    <row r="3845" ht="19.899999999999999" customHeight="1"/>
    <row r="3846" ht="19.899999999999999" customHeight="1"/>
    <row r="3847" ht="19.899999999999999" customHeight="1"/>
    <row r="3848" ht="19.899999999999999" customHeight="1"/>
    <row r="3849" ht="19.899999999999999" customHeight="1"/>
    <row r="3850" ht="19.899999999999999" customHeight="1"/>
    <row r="3851" ht="19.899999999999999" customHeight="1"/>
    <row r="3852" ht="19.899999999999999" customHeight="1"/>
    <row r="3853" ht="19.899999999999999" customHeight="1"/>
    <row r="3854" ht="19.899999999999999" customHeight="1"/>
    <row r="3855" ht="19.899999999999999" customHeight="1"/>
    <row r="3856" ht="19.899999999999999" customHeight="1"/>
    <row r="3857" ht="19.899999999999999" customHeight="1"/>
    <row r="3858" ht="19.899999999999999" customHeight="1"/>
    <row r="3859" ht="19.899999999999999" customHeight="1"/>
    <row r="3860" ht="19.899999999999999" customHeight="1"/>
    <row r="3861" ht="19.899999999999999" customHeight="1"/>
    <row r="3862" ht="19.899999999999999" customHeight="1"/>
    <row r="3863" ht="19.899999999999999" customHeight="1"/>
    <row r="3864" ht="19.899999999999999" customHeight="1"/>
    <row r="3865" ht="19.899999999999999" customHeight="1"/>
    <row r="3866" ht="19.899999999999999" customHeight="1"/>
    <row r="3867" ht="19.899999999999999" customHeight="1"/>
    <row r="3868" ht="19.899999999999999" customHeight="1"/>
    <row r="3869" ht="19.899999999999999" customHeight="1"/>
    <row r="3870" ht="19.899999999999999" customHeight="1"/>
    <row r="3871" ht="19.899999999999999" customHeight="1"/>
    <row r="3872" ht="19.899999999999999" customHeight="1"/>
    <row r="3873" ht="19.899999999999999" customHeight="1"/>
    <row r="3874" ht="19.899999999999999" customHeight="1"/>
    <row r="3875" ht="19.899999999999999" customHeight="1"/>
    <row r="3876" ht="19.899999999999999" customHeight="1"/>
    <row r="3877" ht="19.899999999999999" customHeight="1"/>
    <row r="3878" ht="19.899999999999999" customHeight="1"/>
    <row r="3879" ht="19.899999999999999" customHeight="1"/>
    <row r="3880" ht="19.899999999999999" customHeight="1"/>
    <row r="3881" ht="19.899999999999999" customHeight="1"/>
    <row r="3882" ht="19.899999999999999" customHeight="1"/>
    <row r="3883" ht="19.899999999999999" customHeight="1"/>
    <row r="3884" ht="19.899999999999999" customHeight="1"/>
    <row r="3885" ht="19.899999999999999" customHeight="1"/>
    <row r="3886" ht="19.899999999999999" customHeight="1"/>
    <row r="3887" ht="19.899999999999999" customHeight="1"/>
    <row r="3888" ht="19.899999999999999" customHeight="1"/>
    <row r="3889" ht="19.899999999999999" customHeight="1"/>
    <row r="3890" ht="19.899999999999999" customHeight="1"/>
    <row r="3891" ht="19.899999999999999" customHeight="1"/>
    <row r="3892" ht="19.899999999999999" customHeight="1"/>
    <row r="3893" ht="19.899999999999999" customHeight="1"/>
    <row r="3894" ht="19.899999999999999" customHeight="1"/>
    <row r="3895" ht="19.899999999999999" customHeight="1"/>
    <row r="3896" ht="19.899999999999999" customHeight="1"/>
    <row r="3897" ht="19.899999999999999" customHeight="1"/>
    <row r="3898" ht="19.899999999999999" customHeight="1"/>
    <row r="3899" ht="19.899999999999999" customHeight="1"/>
    <row r="3900" ht="19.899999999999999" customHeight="1"/>
    <row r="3901" ht="19.899999999999999" customHeight="1"/>
    <row r="3902" ht="19.899999999999999" customHeight="1"/>
    <row r="3903" ht="19.899999999999999" customHeight="1"/>
    <row r="3904" ht="19.899999999999999" customHeight="1"/>
    <row r="3905" ht="19.899999999999999" customHeight="1"/>
    <row r="3906" ht="19.899999999999999" customHeight="1"/>
    <row r="3907" ht="19.899999999999999" customHeight="1"/>
    <row r="3908" ht="19.899999999999999" customHeight="1"/>
    <row r="3909" ht="19.899999999999999" customHeight="1"/>
    <row r="3910" ht="19.899999999999999" customHeight="1"/>
    <row r="3911" ht="19.899999999999999" customHeight="1"/>
    <row r="3912" ht="19.899999999999999" customHeight="1"/>
    <row r="3913" ht="19.899999999999999" customHeight="1"/>
    <row r="3914" ht="19.899999999999999" customHeight="1"/>
    <row r="3915" ht="19.899999999999999" customHeight="1"/>
    <row r="3916" ht="19.899999999999999" customHeight="1"/>
    <row r="3917" ht="19.899999999999999" customHeight="1"/>
    <row r="3918" ht="19.899999999999999" customHeight="1"/>
    <row r="3919" ht="19.899999999999999" customHeight="1"/>
    <row r="3920" ht="19.899999999999999" customHeight="1"/>
    <row r="3921" ht="19.899999999999999" customHeight="1"/>
    <row r="3922" ht="19.899999999999999" customHeight="1"/>
    <row r="3923" ht="19.899999999999999" customHeight="1"/>
    <row r="3924" ht="19.899999999999999" customHeight="1"/>
    <row r="3925" ht="19.899999999999999" customHeight="1"/>
    <row r="3926" ht="19.899999999999999" customHeight="1"/>
    <row r="3927" ht="19.899999999999999" customHeight="1"/>
    <row r="3928" ht="19.899999999999999" customHeight="1"/>
    <row r="3929" ht="19.899999999999999" customHeight="1"/>
    <row r="3930" ht="19.899999999999999" customHeight="1"/>
    <row r="3931" ht="19.899999999999999" customHeight="1"/>
    <row r="3932" ht="19.899999999999999" customHeight="1"/>
    <row r="3933" ht="19.899999999999999" customHeight="1"/>
    <row r="3934" ht="19.899999999999999" customHeight="1"/>
    <row r="3935" ht="19.899999999999999" customHeight="1"/>
    <row r="3936" ht="19.899999999999999" customHeight="1"/>
    <row r="3937" ht="19.899999999999999" customHeight="1"/>
    <row r="3938" ht="19.899999999999999" customHeight="1"/>
    <row r="3939" ht="19.899999999999999" customHeight="1"/>
    <row r="3940" ht="19.899999999999999" customHeight="1"/>
    <row r="3941" ht="19.899999999999999" customHeight="1"/>
    <row r="3942" ht="19.899999999999999" customHeight="1"/>
    <row r="3943" ht="19.899999999999999" customHeight="1"/>
    <row r="3944" ht="19.899999999999999" customHeight="1"/>
    <row r="3945" ht="19.899999999999999" customHeight="1"/>
    <row r="3946" ht="19.899999999999999" customHeight="1"/>
    <row r="3947" ht="19.899999999999999" customHeight="1"/>
    <row r="3948" ht="19.899999999999999" customHeight="1"/>
    <row r="3949" ht="19.899999999999999" customHeight="1"/>
    <row r="3950" ht="19.899999999999999" customHeight="1"/>
    <row r="3951" ht="19.899999999999999" customHeight="1"/>
    <row r="3952" ht="19.899999999999999" customHeight="1"/>
    <row r="3953" ht="19.899999999999999" customHeight="1"/>
    <row r="3954" ht="19.899999999999999" customHeight="1"/>
    <row r="3955" ht="19.899999999999999" customHeight="1"/>
    <row r="3956" ht="19.899999999999999" customHeight="1"/>
    <row r="3957" ht="19.899999999999999" customHeight="1"/>
    <row r="3958" ht="19.899999999999999" customHeight="1"/>
    <row r="3959" ht="19.899999999999999" customHeight="1"/>
    <row r="3960" ht="19.899999999999999" customHeight="1"/>
    <row r="3961" ht="19.899999999999999" customHeight="1"/>
    <row r="3962" ht="19.899999999999999" customHeight="1"/>
    <row r="3963" ht="19.899999999999999" customHeight="1"/>
    <row r="3964" ht="19.899999999999999" customHeight="1"/>
    <row r="3965" ht="19.899999999999999" customHeight="1"/>
    <row r="3966" ht="19.899999999999999" customHeight="1"/>
    <row r="3967" ht="19.899999999999999" customHeight="1"/>
    <row r="3968" ht="19.899999999999999" customHeight="1"/>
    <row r="3969" ht="19.899999999999999" customHeight="1"/>
    <row r="3970" ht="19.899999999999999" customHeight="1"/>
    <row r="3971" ht="19.899999999999999" customHeight="1"/>
    <row r="3972" ht="19.899999999999999" customHeight="1"/>
    <row r="3973" ht="19.899999999999999" customHeight="1"/>
    <row r="3974" ht="19.899999999999999" customHeight="1"/>
    <row r="3975" ht="19.899999999999999" customHeight="1"/>
    <row r="3976" ht="19.899999999999999" customHeight="1"/>
    <row r="3977" ht="19.899999999999999" customHeight="1"/>
    <row r="3978" ht="19.899999999999999" customHeight="1"/>
    <row r="3979" ht="19.899999999999999" customHeight="1"/>
    <row r="3980" ht="19.899999999999999" customHeight="1"/>
    <row r="3981" ht="19.899999999999999" customHeight="1"/>
    <row r="3982" ht="19.899999999999999" customHeight="1"/>
    <row r="3983" ht="19.899999999999999" customHeight="1"/>
    <row r="3984" ht="19.899999999999999" customHeight="1"/>
    <row r="3985" ht="19.899999999999999" customHeight="1"/>
    <row r="3986" ht="19.899999999999999" customHeight="1"/>
    <row r="3987" ht="19.899999999999999" customHeight="1"/>
    <row r="3988" ht="19.899999999999999" customHeight="1"/>
    <row r="3989" ht="19.899999999999999" customHeight="1"/>
    <row r="3990" ht="19.899999999999999" customHeight="1"/>
    <row r="3991" ht="19.899999999999999" customHeight="1"/>
    <row r="3992" ht="19.899999999999999" customHeight="1"/>
    <row r="3993" ht="19.899999999999999" customHeight="1"/>
    <row r="3994" ht="19.899999999999999" customHeight="1"/>
    <row r="3995" ht="19.899999999999999" customHeight="1"/>
    <row r="3996" ht="19.899999999999999" customHeight="1"/>
    <row r="3997" ht="19.899999999999999" customHeight="1"/>
    <row r="3998" ht="19.899999999999999" customHeight="1"/>
    <row r="3999" ht="19.899999999999999" customHeight="1"/>
    <row r="4000" ht="19.899999999999999" customHeight="1"/>
    <row r="4001" ht="19.899999999999999" customHeight="1"/>
    <row r="4002" ht="19.899999999999999" customHeight="1"/>
    <row r="4003" ht="19.899999999999999" customHeight="1"/>
    <row r="4004" ht="19.899999999999999" customHeight="1"/>
    <row r="4005" ht="19.899999999999999" customHeight="1"/>
    <row r="4006" ht="19.899999999999999" customHeight="1"/>
    <row r="4007" ht="19.899999999999999" customHeight="1"/>
    <row r="4008" ht="19.899999999999999" customHeight="1"/>
    <row r="4009" ht="19.899999999999999" customHeight="1"/>
    <row r="4010" ht="19.899999999999999" customHeight="1"/>
    <row r="4011" ht="19.899999999999999" customHeight="1"/>
    <row r="4012" ht="19.899999999999999" customHeight="1"/>
    <row r="4013" ht="19.899999999999999" customHeight="1"/>
    <row r="4014" ht="19.899999999999999" customHeight="1"/>
    <row r="4015" ht="19.899999999999999" customHeight="1"/>
    <row r="4016" ht="19.899999999999999" customHeight="1"/>
    <row r="4017" ht="19.899999999999999" customHeight="1"/>
    <row r="4018" ht="19.899999999999999" customHeight="1"/>
    <row r="4019" ht="19.899999999999999" customHeight="1"/>
    <row r="4020" ht="19.899999999999999" customHeight="1"/>
    <row r="4021" ht="19.899999999999999" customHeight="1"/>
    <row r="4022" ht="19.899999999999999" customHeight="1"/>
    <row r="4023" ht="19.899999999999999" customHeight="1"/>
    <row r="4024" ht="19.899999999999999" customHeight="1"/>
    <row r="4025" ht="19.899999999999999" customHeight="1"/>
    <row r="4026" ht="19.899999999999999" customHeight="1"/>
    <row r="4027" ht="19.899999999999999" customHeight="1"/>
    <row r="4028" ht="19.899999999999999" customHeight="1"/>
    <row r="4029" ht="19.899999999999999" customHeight="1"/>
    <row r="4030" ht="19.899999999999999" customHeight="1"/>
    <row r="4031" ht="19.899999999999999" customHeight="1"/>
    <row r="4032" ht="19.899999999999999" customHeight="1"/>
    <row r="4033" ht="19.899999999999999" customHeight="1"/>
    <row r="4034" ht="19.899999999999999" customHeight="1"/>
    <row r="4035" ht="19.899999999999999" customHeight="1"/>
    <row r="4036" ht="19.899999999999999" customHeight="1"/>
    <row r="4037" ht="19.899999999999999" customHeight="1"/>
    <row r="4038" ht="19.899999999999999" customHeight="1"/>
    <row r="4039" ht="19.899999999999999" customHeight="1"/>
    <row r="4040" ht="19.899999999999999" customHeight="1"/>
    <row r="4041" ht="19.899999999999999" customHeight="1"/>
    <row r="4042" ht="19.899999999999999" customHeight="1"/>
    <row r="4043" ht="19.899999999999999" customHeight="1"/>
    <row r="4044" ht="19.899999999999999" customHeight="1"/>
    <row r="4045" ht="19.899999999999999" customHeight="1"/>
    <row r="4046" ht="19.899999999999999" customHeight="1"/>
    <row r="4047" ht="19.899999999999999" customHeight="1"/>
    <row r="4048" ht="19.899999999999999" customHeight="1"/>
    <row r="4049" ht="19.899999999999999" customHeight="1"/>
    <row r="4050" ht="19.899999999999999" customHeight="1"/>
    <row r="4051" ht="19.899999999999999" customHeight="1"/>
    <row r="4052" ht="19.899999999999999" customHeight="1"/>
    <row r="4053" ht="19.899999999999999" customHeight="1"/>
    <row r="4054" ht="19.899999999999999" customHeight="1"/>
    <row r="4055" ht="19.899999999999999" customHeight="1"/>
    <row r="4056" ht="19.899999999999999" customHeight="1"/>
    <row r="4057" ht="19.899999999999999" customHeight="1"/>
    <row r="4058" ht="19.899999999999999" customHeight="1"/>
    <row r="4059" ht="19.899999999999999" customHeight="1"/>
    <row r="4060" ht="19.899999999999999" customHeight="1"/>
    <row r="4061" ht="19.899999999999999" customHeight="1"/>
    <row r="4062" ht="19.899999999999999" customHeight="1"/>
    <row r="4063" ht="19.899999999999999" customHeight="1"/>
    <row r="4064" ht="19.899999999999999" customHeight="1"/>
    <row r="4065" ht="19.899999999999999" customHeight="1"/>
    <row r="4066" ht="19.899999999999999" customHeight="1"/>
    <row r="4067" ht="19.899999999999999" customHeight="1"/>
    <row r="4068" ht="19.899999999999999" customHeight="1"/>
    <row r="4069" ht="19.899999999999999" customHeight="1"/>
    <row r="4070" ht="19.899999999999999" customHeight="1"/>
    <row r="4071" ht="19.899999999999999" customHeight="1"/>
    <row r="4072" ht="19.899999999999999" customHeight="1"/>
    <row r="4073" ht="19.899999999999999" customHeight="1"/>
    <row r="4074" ht="19.899999999999999" customHeight="1"/>
    <row r="4075" ht="19.899999999999999" customHeight="1"/>
    <row r="4076" ht="19.899999999999999" customHeight="1"/>
    <row r="4077" ht="19.899999999999999" customHeight="1"/>
    <row r="4078" ht="19.899999999999999" customHeight="1"/>
    <row r="4079" ht="19.899999999999999" customHeight="1"/>
    <row r="4080" ht="19.899999999999999" customHeight="1"/>
    <row r="4081" ht="19.899999999999999" customHeight="1"/>
    <row r="4082" ht="19.899999999999999" customHeight="1"/>
    <row r="4083" ht="19.899999999999999" customHeight="1"/>
    <row r="4084" ht="19.899999999999999" customHeight="1"/>
    <row r="4085" ht="19.899999999999999" customHeight="1"/>
    <row r="4086" ht="19.899999999999999" customHeight="1"/>
    <row r="4087" ht="19.899999999999999" customHeight="1"/>
    <row r="4088" ht="19.899999999999999" customHeight="1"/>
    <row r="4089" ht="19.899999999999999" customHeight="1"/>
    <row r="4090" ht="19.899999999999999" customHeight="1"/>
    <row r="4091" ht="19.899999999999999" customHeight="1"/>
    <row r="4092" ht="19.899999999999999" customHeight="1"/>
    <row r="4093" ht="19.899999999999999" customHeight="1"/>
    <row r="4094" ht="19.899999999999999" customHeight="1"/>
    <row r="4095" ht="19.899999999999999" customHeight="1"/>
    <row r="4096" ht="19.899999999999999" customHeight="1"/>
    <row r="4097" ht="19.899999999999999" customHeight="1"/>
    <row r="4098" ht="19.899999999999999" customHeight="1"/>
    <row r="4099" ht="19.899999999999999" customHeight="1"/>
    <row r="4100" ht="19.899999999999999" customHeight="1"/>
    <row r="4101" ht="19.899999999999999" customHeight="1"/>
    <row r="4102" ht="19.899999999999999" customHeight="1"/>
    <row r="4103" ht="19.899999999999999" customHeight="1"/>
    <row r="4104" ht="19.899999999999999" customHeight="1"/>
    <row r="4105" ht="19.899999999999999" customHeight="1"/>
    <row r="4106" ht="19.899999999999999" customHeight="1"/>
    <row r="4107" ht="19.899999999999999" customHeight="1"/>
    <row r="4108" ht="19.899999999999999" customHeight="1"/>
    <row r="4109" ht="19.899999999999999" customHeight="1"/>
    <row r="4110" ht="19.899999999999999" customHeight="1"/>
    <row r="4111" ht="19.899999999999999" customHeight="1"/>
    <row r="4112" ht="19.899999999999999" customHeight="1"/>
    <row r="4113" ht="19.899999999999999" customHeight="1"/>
    <row r="4114" ht="19.899999999999999" customHeight="1"/>
    <row r="4115" ht="19.899999999999999" customHeight="1"/>
    <row r="4116" ht="19.899999999999999" customHeight="1"/>
    <row r="4117" ht="19.899999999999999" customHeight="1"/>
    <row r="4118" ht="19.899999999999999" customHeight="1"/>
    <row r="4119" ht="19.899999999999999" customHeight="1"/>
    <row r="4120" ht="19.899999999999999" customHeight="1"/>
    <row r="4121" ht="19.899999999999999" customHeight="1"/>
    <row r="4122" ht="19.899999999999999" customHeight="1"/>
    <row r="4123" ht="19.899999999999999" customHeight="1"/>
    <row r="4124" ht="19.899999999999999" customHeight="1"/>
    <row r="4125" ht="19.899999999999999" customHeight="1"/>
    <row r="4126" ht="19.899999999999999" customHeight="1"/>
    <row r="4127" ht="19.899999999999999" customHeight="1"/>
    <row r="4128" ht="19.899999999999999" customHeight="1"/>
    <row r="4129" ht="19.899999999999999" customHeight="1"/>
    <row r="4130" ht="19.899999999999999" customHeight="1"/>
    <row r="4131" ht="19.899999999999999" customHeight="1"/>
    <row r="4132" ht="19.899999999999999" customHeight="1"/>
    <row r="4133" ht="19.899999999999999" customHeight="1"/>
    <row r="4134" ht="19.899999999999999" customHeight="1"/>
    <row r="4135" ht="19.899999999999999" customHeight="1"/>
    <row r="4136" ht="19.899999999999999" customHeight="1"/>
    <row r="4137" ht="19.899999999999999" customHeight="1"/>
    <row r="4138" ht="19.899999999999999" customHeight="1"/>
    <row r="4139" ht="19.899999999999999" customHeight="1"/>
    <row r="4140" ht="19.899999999999999" customHeight="1"/>
    <row r="4141" ht="19.899999999999999" customHeight="1"/>
    <row r="4142" ht="19.899999999999999" customHeight="1"/>
    <row r="4143" ht="19.899999999999999" customHeight="1"/>
    <row r="4144" ht="19.899999999999999" customHeight="1"/>
    <row r="4145" ht="19.899999999999999" customHeight="1"/>
    <row r="4146" ht="19.899999999999999" customHeight="1"/>
    <row r="4147" ht="19.899999999999999" customHeight="1"/>
    <row r="4148" ht="19.899999999999999" customHeight="1"/>
    <row r="4149" ht="19.899999999999999" customHeight="1"/>
    <row r="4150" ht="19.899999999999999" customHeight="1"/>
    <row r="4151" ht="19.899999999999999" customHeight="1"/>
    <row r="4152" ht="19.899999999999999" customHeight="1"/>
    <row r="4153" ht="19.899999999999999" customHeight="1"/>
    <row r="4154" ht="19.899999999999999" customHeight="1"/>
    <row r="4155" ht="19.899999999999999" customHeight="1"/>
    <row r="4156" ht="19.899999999999999" customHeight="1"/>
    <row r="4157" ht="19.899999999999999" customHeight="1"/>
    <row r="4158" ht="19.899999999999999" customHeight="1"/>
    <row r="4159" ht="19.899999999999999" customHeight="1"/>
    <row r="4160" ht="19.899999999999999" customHeight="1"/>
    <row r="4161" ht="19.899999999999999" customHeight="1"/>
    <row r="4162" ht="19.899999999999999" customHeight="1"/>
    <row r="4163" ht="19.899999999999999" customHeight="1"/>
    <row r="4164" ht="19.899999999999999" customHeight="1"/>
    <row r="4165" ht="19.899999999999999" customHeight="1"/>
    <row r="4166" ht="19.899999999999999" customHeight="1"/>
    <row r="4167" ht="19.899999999999999" customHeight="1"/>
    <row r="4168" ht="19.899999999999999" customHeight="1"/>
    <row r="4169" ht="19.899999999999999" customHeight="1"/>
    <row r="4170" ht="19.899999999999999" customHeight="1"/>
    <row r="4171" ht="19.899999999999999" customHeight="1"/>
    <row r="4172" ht="19.899999999999999" customHeight="1"/>
    <row r="4173" ht="19.899999999999999" customHeight="1"/>
    <row r="4174" ht="19.899999999999999" customHeight="1"/>
    <row r="4175" ht="19.899999999999999" customHeight="1"/>
    <row r="4176" ht="19.899999999999999" customHeight="1"/>
    <row r="4177" ht="19.899999999999999" customHeight="1"/>
    <row r="4178" ht="19.899999999999999" customHeight="1"/>
    <row r="4179" ht="19.899999999999999" customHeight="1"/>
    <row r="4180" ht="19.899999999999999" customHeight="1"/>
    <row r="4181" ht="19.899999999999999" customHeight="1"/>
    <row r="4182" ht="19.899999999999999" customHeight="1"/>
    <row r="4183" ht="19.899999999999999" customHeight="1"/>
    <row r="4184" ht="19.899999999999999" customHeight="1"/>
    <row r="4185" ht="19.899999999999999" customHeight="1"/>
    <row r="4186" ht="19.899999999999999" customHeight="1"/>
    <row r="4187" ht="19.899999999999999" customHeight="1"/>
    <row r="4188" ht="19.899999999999999" customHeight="1"/>
    <row r="4189" ht="19.899999999999999" customHeight="1"/>
    <row r="4190" ht="19.899999999999999" customHeight="1"/>
    <row r="4191" ht="19.899999999999999" customHeight="1"/>
    <row r="4192" ht="19.899999999999999" customHeight="1"/>
    <row r="4193" ht="19.899999999999999" customHeight="1"/>
    <row r="4194" ht="19.899999999999999" customHeight="1"/>
    <row r="4195" ht="19.899999999999999" customHeight="1"/>
    <row r="4196" ht="19.899999999999999" customHeight="1"/>
    <row r="4197" ht="19.899999999999999" customHeight="1"/>
    <row r="4198" ht="19.899999999999999" customHeight="1"/>
    <row r="4199" ht="19.899999999999999" customHeight="1"/>
    <row r="4200" ht="19.899999999999999" customHeight="1"/>
    <row r="4201" ht="19.899999999999999" customHeight="1"/>
    <row r="4202" ht="19.899999999999999" customHeight="1"/>
    <row r="4203" ht="19.899999999999999" customHeight="1"/>
    <row r="4204" ht="19.899999999999999" customHeight="1"/>
    <row r="4205" ht="19.899999999999999" customHeight="1"/>
    <row r="4206" ht="19.899999999999999" customHeight="1"/>
    <row r="4207" ht="19.899999999999999" customHeight="1"/>
    <row r="4208" ht="19.899999999999999" customHeight="1"/>
    <row r="4209" ht="19.899999999999999" customHeight="1"/>
    <row r="4210" ht="19.899999999999999" customHeight="1"/>
    <row r="4211" ht="19.899999999999999" customHeight="1"/>
    <row r="4212" ht="19.899999999999999" customHeight="1"/>
    <row r="4213" ht="19.899999999999999" customHeight="1"/>
    <row r="4214" ht="19.899999999999999" customHeight="1"/>
    <row r="4215" ht="19.899999999999999" customHeight="1"/>
    <row r="4216" ht="19.899999999999999" customHeight="1"/>
    <row r="4217" ht="19.899999999999999" customHeight="1"/>
    <row r="4218" ht="19.899999999999999" customHeight="1"/>
    <row r="4219" ht="19.899999999999999" customHeight="1"/>
    <row r="4220" ht="19.899999999999999" customHeight="1"/>
    <row r="4221" ht="19.899999999999999" customHeight="1"/>
    <row r="4222" ht="19.899999999999999" customHeight="1"/>
    <row r="4223" ht="19.899999999999999" customHeight="1"/>
    <row r="4224" ht="19.899999999999999" customHeight="1"/>
    <row r="4225" ht="19.899999999999999" customHeight="1"/>
    <row r="4226" ht="19.899999999999999" customHeight="1"/>
    <row r="4227" ht="19.899999999999999" customHeight="1"/>
    <row r="4228" ht="19.899999999999999" customHeight="1"/>
    <row r="4229" ht="19.899999999999999" customHeight="1"/>
    <row r="4230" ht="19.899999999999999" customHeight="1"/>
    <row r="4231" ht="19.899999999999999" customHeight="1"/>
    <row r="4232" ht="19.899999999999999" customHeight="1"/>
    <row r="4233" ht="19.899999999999999" customHeight="1"/>
    <row r="4234" ht="19.899999999999999" customHeight="1"/>
    <row r="4235" ht="19.899999999999999" customHeight="1"/>
    <row r="4236" ht="19.899999999999999" customHeight="1"/>
    <row r="4237" ht="19.899999999999999" customHeight="1"/>
    <row r="4238" ht="19.899999999999999" customHeight="1"/>
    <row r="4239" ht="19.899999999999999" customHeight="1"/>
    <row r="4240" ht="19.899999999999999" customHeight="1"/>
    <row r="4241" ht="19.899999999999999" customHeight="1"/>
    <row r="4242" ht="19.899999999999999" customHeight="1"/>
    <row r="4243" ht="19.899999999999999" customHeight="1"/>
    <row r="4244" ht="19.899999999999999" customHeight="1"/>
    <row r="4245" ht="19.899999999999999" customHeight="1"/>
    <row r="4246" ht="19.899999999999999" customHeight="1"/>
    <row r="4247" ht="19.899999999999999" customHeight="1"/>
    <row r="4248" ht="19.899999999999999" customHeight="1"/>
    <row r="4249" ht="19.899999999999999" customHeight="1"/>
    <row r="4250" ht="19.899999999999999" customHeight="1"/>
    <row r="4251" ht="19.899999999999999" customHeight="1"/>
    <row r="4252" ht="19.899999999999999" customHeight="1"/>
    <row r="4253" ht="19.899999999999999" customHeight="1"/>
    <row r="4254" ht="19.899999999999999" customHeight="1"/>
    <row r="4255" ht="19.899999999999999" customHeight="1"/>
    <row r="4256" ht="19.899999999999999" customHeight="1"/>
    <row r="4257" ht="19.899999999999999" customHeight="1"/>
    <row r="4258" ht="19.899999999999999" customHeight="1"/>
    <row r="4259" ht="19.899999999999999" customHeight="1"/>
    <row r="4260" ht="19.899999999999999" customHeight="1"/>
    <row r="4261" ht="19.899999999999999" customHeight="1"/>
    <row r="4262" ht="19.899999999999999" customHeight="1"/>
    <row r="4263" ht="19.899999999999999" customHeight="1"/>
    <row r="4264" ht="19.899999999999999" customHeight="1"/>
    <row r="4265" ht="19.899999999999999" customHeight="1"/>
    <row r="4266" ht="19.899999999999999" customHeight="1"/>
    <row r="4267" ht="19.899999999999999" customHeight="1"/>
    <row r="4268" ht="19.899999999999999" customHeight="1"/>
    <row r="4269" ht="19.899999999999999" customHeight="1"/>
    <row r="4270" ht="19.899999999999999" customHeight="1"/>
    <row r="4271" ht="19.899999999999999" customHeight="1"/>
    <row r="4272" ht="19.899999999999999" customHeight="1"/>
    <row r="4273" ht="19.899999999999999" customHeight="1"/>
    <row r="4274" ht="19.899999999999999" customHeight="1"/>
    <row r="4275" ht="19.899999999999999" customHeight="1"/>
    <row r="4276" ht="19.899999999999999" customHeight="1"/>
    <row r="4277" ht="19.899999999999999" customHeight="1"/>
    <row r="4278" ht="19.899999999999999" customHeight="1"/>
    <row r="4279" ht="19.899999999999999" customHeight="1"/>
    <row r="4280" ht="19.899999999999999" customHeight="1"/>
    <row r="4281" ht="19.899999999999999" customHeight="1"/>
    <row r="4282" ht="19.899999999999999" customHeight="1"/>
    <row r="4283" ht="19.899999999999999" customHeight="1"/>
    <row r="4284" ht="19.899999999999999" customHeight="1"/>
    <row r="4285" ht="19.899999999999999" customHeight="1"/>
    <row r="4286" ht="19.899999999999999" customHeight="1"/>
    <row r="4287" ht="19.899999999999999" customHeight="1"/>
    <row r="4288" ht="19.899999999999999" customHeight="1"/>
    <row r="4289" ht="19.899999999999999" customHeight="1"/>
    <row r="4290" ht="19.899999999999999" customHeight="1"/>
    <row r="4291" ht="19.899999999999999" customHeight="1"/>
    <row r="4292" ht="19.899999999999999" customHeight="1"/>
    <row r="4293" ht="19.899999999999999" customHeight="1"/>
    <row r="4294" ht="19.899999999999999" customHeight="1"/>
    <row r="4295" ht="19.899999999999999" customHeight="1"/>
    <row r="4296" ht="19.899999999999999" customHeight="1"/>
    <row r="4297" ht="19.899999999999999" customHeight="1"/>
    <row r="4298" ht="19.899999999999999" customHeight="1"/>
    <row r="4299" ht="19.899999999999999" customHeight="1"/>
    <row r="4300" ht="19.899999999999999" customHeight="1"/>
    <row r="4301" ht="19.899999999999999" customHeight="1"/>
    <row r="4302" ht="19.899999999999999" customHeight="1"/>
    <row r="4303" ht="19.899999999999999" customHeight="1"/>
    <row r="4304" ht="19.899999999999999" customHeight="1"/>
    <row r="4305" ht="19.899999999999999" customHeight="1"/>
    <row r="4306" ht="19.899999999999999" customHeight="1"/>
    <row r="4307" ht="19.899999999999999" customHeight="1"/>
    <row r="4308" ht="19.899999999999999" customHeight="1"/>
    <row r="4309" ht="19.899999999999999" customHeight="1"/>
    <row r="4310" ht="19.899999999999999" customHeight="1"/>
    <row r="4311" ht="19.899999999999999" customHeight="1"/>
    <row r="4312" ht="19.899999999999999" customHeight="1"/>
    <row r="4313" ht="19.899999999999999" customHeight="1"/>
    <row r="4314" ht="19.899999999999999" customHeight="1"/>
    <row r="4315" ht="19.899999999999999" customHeight="1"/>
    <row r="4316" ht="19.899999999999999" customHeight="1"/>
    <row r="4317" ht="19.899999999999999" customHeight="1"/>
    <row r="4318" ht="19.899999999999999" customHeight="1"/>
    <row r="4319" ht="19.899999999999999" customHeight="1"/>
    <row r="4320" ht="19.899999999999999" customHeight="1"/>
    <row r="4321" ht="19.899999999999999" customHeight="1"/>
    <row r="4322" ht="19.899999999999999" customHeight="1"/>
    <row r="4323" ht="19.899999999999999" customHeight="1"/>
    <row r="4324" ht="19.899999999999999" customHeight="1"/>
    <row r="4325" ht="19.899999999999999" customHeight="1"/>
    <row r="4326" ht="19.899999999999999" customHeight="1"/>
    <row r="4327" ht="19.899999999999999" customHeight="1"/>
    <row r="4328" ht="19.899999999999999" customHeight="1"/>
    <row r="4329" ht="19.899999999999999" customHeight="1"/>
    <row r="4330" ht="19.899999999999999" customHeight="1"/>
    <row r="4331" ht="19.899999999999999" customHeight="1"/>
    <row r="4332" ht="19.899999999999999" customHeight="1"/>
    <row r="4333" ht="19.899999999999999" customHeight="1"/>
    <row r="4334" ht="19.899999999999999" customHeight="1"/>
    <row r="4335" ht="19.899999999999999" customHeight="1"/>
    <row r="4336" ht="19.899999999999999" customHeight="1"/>
    <row r="4337" ht="19.899999999999999" customHeight="1"/>
    <row r="4338" ht="19.899999999999999" customHeight="1"/>
    <row r="4339" ht="19.899999999999999" customHeight="1"/>
    <row r="4340" ht="19.899999999999999" customHeight="1"/>
    <row r="4341" ht="19.899999999999999" customHeight="1"/>
    <row r="4342" ht="19.899999999999999" customHeight="1"/>
    <row r="4343" ht="19.899999999999999" customHeight="1"/>
    <row r="4344" ht="19.899999999999999" customHeight="1"/>
    <row r="4345" ht="19.899999999999999" customHeight="1"/>
    <row r="4346" ht="19.899999999999999" customHeight="1"/>
    <row r="4347" ht="19.899999999999999" customHeight="1"/>
    <row r="4348" ht="19.899999999999999" customHeight="1"/>
    <row r="4349" ht="19.899999999999999" customHeight="1"/>
    <row r="4350" ht="19.899999999999999" customHeight="1"/>
    <row r="4351" ht="19.899999999999999" customHeight="1"/>
    <row r="4352" ht="19.899999999999999" customHeight="1"/>
    <row r="4353" ht="19.899999999999999" customHeight="1"/>
    <row r="4354" ht="19.899999999999999" customHeight="1"/>
    <row r="4355" ht="19.899999999999999" customHeight="1"/>
    <row r="4356" ht="19.899999999999999" customHeight="1"/>
    <row r="4357" ht="19.899999999999999" customHeight="1"/>
    <row r="4358" ht="19.899999999999999" customHeight="1"/>
    <row r="4359" ht="19.899999999999999" customHeight="1"/>
    <row r="4360" ht="19.899999999999999" customHeight="1"/>
    <row r="4361" ht="19.899999999999999" customHeight="1"/>
    <row r="4362" ht="19.899999999999999" customHeight="1"/>
    <row r="4363" ht="19.899999999999999" customHeight="1"/>
    <row r="4364" ht="19.899999999999999" customHeight="1"/>
    <row r="4365" ht="19.899999999999999" customHeight="1"/>
    <row r="4366" ht="19.899999999999999" customHeight="1"/>
    <row r="4367" ht="19.899999999999999" customHeight="1"/>
    <row r="4368" ht="19.899999999999999" customHeight="1"/>
    <row r="4369" ht="19.899999999999999" customHeight="1"/>
    <row r="4370" ht="19.899999999999999" customHeight="1"/>
    <row r="4371" ht="19.899999999999999" customHeight="1"/>
    <row r="4372" ht="19.899999999999999" customHeight="1"/>
    <row r="4373" ht="19.899999999999999" customHeight="1"/>
    <row r="4374" ht="19.899999999999999" customHeight="1"/>
    <row r="4375" ht="19.899999999999999" customHeight="1"/>
    <row r="4376" ht="19.899999999999999" customHeight="1"/>
    <row r="4377" ht="19.899999999999999" customHeight="1"/>
    <row r="4378" ht="19.899999999999999" customHeight="1"/>
    <row r="4379" ht="19.899999999999999" customHeight="1"/>
    <row r="4380" ht="19.899999999999999" customHeight="1"/>
    <row r="4381" ht="19.899999999999999" customHeight="1"/>
    <row r="4382" ht="19.899999999999999" customHeight="1"/>
    <row r="4383" ht="19.899999999999999" customHeight="1"/>
    <row r="4384" ht="19.899999999999999" customHeight="1"/>
    <row r="4385" ht="19.899999999999999" customHeight="1"/>
    <row r="4386" ht="19.899999999999999" customHeight="1"/>
    <row r="4387" ht="19.899999999999999" customHeight="1"/>
    <row r="4388" ht="19.899999999999999" customHeight="1"/>
    <row r="4389" ht="19.899999999999999" customHeight="1"/>
    <row r="4390" ht="19.899999999999999" customHeight="1"/>
    <row r="4391" ht="19.899999999999999" customHeight="1"/>
    <row r="4392" ht="19.899999999999999" customHeight="1"/>
    <row r="4393" ht="19.899999999999999" customHeight="1"/>
    <row r="4394" ht="19.899999999999999" customHeight="1"/>
    <row r="4395" ht="19.899999999999999" customHeight="1"/>
    <row r="4396" ht="19.899999999999999" customHeight="1"/>
    <row r="4397" ht="19.899999999999999" customHeight="1"/>
    <row r="4398" ht="19.899999999999999" customHeight="1"/>
    <row r="4399" ht="19.899999999999999" customHeight="1"/>
    <row r="4400" ht="19.899999999999999" customHeight="1"/>
    <row r="4401" ht="19.899999999999999" customHeight="1"/>
    <row r="4402" ht="19.899999999999999" customHeight="1"/>
    <row r="4403" ht="19.899999999999999" customHeight="1"/>
    <row r="4404" ht="19.899999999999999" customHeight="1"/>
    <row r="4405" ht="19.899999999999999" customHeight="1"/>
    <row r="4406" ht="19.899999999999999" customHeight="1"/>
    <row r="4407" ht="19.899999999999999" customHeight="1"/>
    <row r="4408" ht="19.899999999999999" customHeight="1"/>
    <row r="4409" ht="19.899999999999999" customHeight="1"/>
    <row r="4410" ht="19.899999999999999" customHeight="1"/>
    <row r="4411" ht="19.899999999999999" customHeight="1"/>
    <row r="4412" ht="19.899999999999999" customHeight="1"/>
    <row r="4413" ht="19.899999999999999" customHeight="1"/>
    <row r="4414" ht="19.899999999999999" customHeight="1"/>
    <row r="4415" ht="19.899999999999999" customHeight="1"/>
    <row r="4416" ht="19.899999999999999" customHeight="1"/>
    <row r="4417" ht="19.899999999999999" customHeight="1"/>
    <row r="4418" ht="19.899999999999999" customHeight="1"/>
    <row r="4419" ht="19.899999999999999" customHeight="1"/>
    <row r="4420" ht="19.899999999999999" customHeight="1"/>
    <row r="4421" ht="19.899999999999999" customHeight="1"/>
    <row r="4422" ht="19.899999999999999" customHeight="1"/>
    <row r="4423" ht="19.899999999999999" customHeight="1"/>
    <row r="4424" ht="19.899999999999999" customHeight="1"/>
    <row r="4425" ht="19.899999999999999" customHeight="1"/>
    <row r="4426" ht="19.899999999999999" customHeight="1"/>
    <row r="4427" ht="19.899999999999999" customHeight="1"/>
    <row r="4428" ht="19.899999999999999" customHeight="1"/>
    <row r="4429" ht="19.899999999999999" customHeight="1"/>
    <row r="4430" ht="19.899999999999999" customHeight="1"/>
    <row r="4431" ht="19.899999999999999" customHeight="1"/>
    <row r="4432" ht="19.899999999999999" customHeight="1"/>
    <row r="4433" ht="19.899999999999999" customHeight="1"/>
    <row r="4434" ht="19.899999999999999" customHeight="1"/>
    <row r="4435" ht="19.899999999999999" customHeight="1"/>
    <row r="4436" ht="19.899999999999999" customHeight="1"/>
    <row r="4437" ht="19.899999999999999" customHeight="1"/>
    <row r="4438" ht="19.899999999999999" customHeight="1"/>
    <row r="4439" ht="19.899999999999999" customHeight="1"/>
    <row r="4440" ht="19.899999999999999" customHeight="1"/>
    <row r="4441" ht="19.899999999999999" customHeight="1"/>
    <row r="4442" ht="19.899999999999999" customHeight="1"/>
    <row r="4443" ht="19.899999999999999" customHeight="1"/>
    <row r="4444" ht="19.899999999999999" customHeight="1"/>
    <row r="4445" ht="19.899999999999999" customHeight="1"/>
    <row r="4446" ht="19.899999999999999" customHeight="1"/>
    <row r="4447" ht="19.899999999999999" customHeight="1"/>
    <row r="4448" ht="19.899999999999999" customHeight="1"/>
    <row r="4449" ht="19.899999999999999" customHeight="1"/>
    <row r="4450" ht="19.899999999999999" customHeight="1"/>
    <row r="4451" ht="19.899999999999999" customHeight="1"/>
    <row r="4452" ht="19.899999999999999" customHeight="1"/>
    <row r="4453" ht="19.899999999999999" customHeight="1"/>
    <row r="4454" ht="19.899999999999999" customHeight="1"/>
    <row r="4455" ht="19.899999999999999" customHeight="1"/>
    <row r="4456" ht="19.899999999999999" customHeight="1"/>
    <row r="4457" ht="19.899999999999999" customHeight="1"/>
    <row r="4458" ht="19.899999999999999" customHeight="1"/>
    <row r="4459" ht="19.899999999999999" customHeight="1"/>
    <row r="4460" ht="19.899999999999999" customHeight="1"/>
    <row r="4461" ht="19.899999999999999" customHeight="1"/>
    <row r="4462" ht="19.899999999999999" customHeight="1"/>
    <row r="4463" ht="19.899999999999999" customHeight="1"/>
    <row r="4464" ht="19.899999999999999" customHeight="1"/>
    <row r="4465" ht="19.899999999999999" customHeight="1"/>
    <row r="4466" ht="19.899999999999999" customHeight="1"/>
    <row r="4467" ht="19.899999999999999" customHeight="1"/>
    <row r="4468" ht="19.899999999999999" customHeight="1"/>
    <row r="4469" ht="19.899999999999999" customHeight="1"/>
    <row r="4470" ht="19.899999999999999" customHeight="1"/>
    <row r="4471" ht="19.899999999999999" customHeight="1"/>
    <row r="4472" ht="19.899999999999999" customHeight="1"/>
    <row r="4473" ht="19.899999999999999" customHeight="1"/>
    <row r="4474" ht="19.899999999999999" customHeight="1"/>
    <row r="4475" ht="19.899999999999999" customHeight="1"/>
    <row r="4476" ht="19.899999999999999" customHeight="1"/>
    <row r="4477" ht="19.899999999999999" customHeight="1"/>
    <row r="4478" ht="19.899999999999999" customHeight="1"/>
    <row r="4479" ht="19.899999999999999" customHeight="1"/>
    <row r="4480" ht="19.899999999999999" customHeight="1"/>
    <row r="4481" ht="19.899999999999999" customHeight="1"/>
    <row r="4482" ht="19.899999999999999" customHeight="1"/>
    <row r="4483" ht="19.899999999999999" customHeight="1"/>
    <row r="4484" ht="19.899999999999999" customHeight="1"/>
    <row r="4485" ht="19.899999999999999" customHeight="1"/>
    <row r="4486" ht="19.899999999999999" customHeight="1"/>
    <row r="4487" ht="19.899999999999999" customHeight="1"/>
    <row r="4488" ht="19.899999999999999" customHeight="1"/>
    <row r="4489" ht="19.899999999999999" customHeight="1"/>
    <row r="4490" ht="19.899999999999999" customHeight="1"/>
    <row r="4491" ht="19.899999999999999" customHeight="1"/>
    <row r="4492" ht="19.899999999999999" customHeight="1"/>
    <row r="4493" ht="19.899999999999999" customHeight="1"/>
    <row r="4494" ht="19.899999999999999" customHeight="1"/>
    <row r="4495" ht="19.899999999999999" customHeight="1"/>
    <row r="4496" ht="19.899999999999999" customHeight="1"/>
    <row r="4497" ht="19.899999999999999" customHeight="1"/>
    <row r="4498" ht="19.899999999999999" customHeight="1"/>
    <row r="4499" ht="19.899999999999999" customHeight="1"/>
    <row r="4500" ht="19.899999999999999" customHeight="1"/>
    <row r="4501" ht="19.899999999999999" customHeight="1"/>
    <row r="4502" ht="19.899999999999999" customHeight="1"/>
    <row r="4503" ht="19.899999999999999" customHeight="1"/>
    <row r="4504" ht="19.899999999999999" customHeight="1"/>
    <row r="4505" ht="19.899999999999999" customHeight="1"/>
    <row r="4506" ht="19.899999999999999" customHeight="1"/>
    <row r="4507" ht="19.899999999999999" customHeight="1"/>
    <row r="4508" ht="19.899999999999999" customHeight="1"/>
    <row r="4509" ht="19.899999999999999" customHeight="1"/>
    <row r="4510" ht="19.899999999999999" customHeight="1"/>
    <row r="4511" ht="19.899999999999999" customHeight="1"/>
    <row r="4512" ht="19.899999999999999" customHeight="1"/>
    <row r="4513" ht="19.899999999999999" customHeight="1"/>
    <row r="4514" ht="19.899999999999999" customHeight="1"/>
    <row r="4515" ht="19.899999999999999" customHeight="1"/>
    <row r="4516" ht="19.899999999999999" customHeight="1"/>
    <row r="4517" ht="19.899999999999999" customHeight="1"/>
    <row r="4518" ht="19.899999999999999" customHeight="1"/>
    <row r="4519" ht="19.899999999999999" customHeight="1"/>
    <row r="4520" ht="19.899999999999999" customHeight="1"/>
    <row r="4521" ht="19.899999999999999" customHeight="1"/>
    <row r="4522" ht="19.899999999999999" customHeight="1"/>
    <row r="4523" ht="19.899999999999999" customHeight="1"/>
    <row r="4524" ht="19.899999999999999" customHeight="1"/>
    <row r="4525" ht="19.899999999999999" customHeight="1"/>
    <row r="4526" ht="19.899999999999999" customHeight="1"/>
    <row r="4527" ht="19.899999999999999" customHeight="1"/>
    <row r="4528" ht="19.899999999999999" customHeight="1"/>
    <row r="4529" ht="19.899999999999999" customHeight="1"/>
    <row r="4530" ht="19.899999999999999" customHeight="1"/>
    <row r="4531" ht="19.899999999999999" customHeight="1"/>
    <row r="4532" ht="19.899999999999999" customHeight="1"/>
    <row r="4533" ht="19.899999999999999" customHeight="1"/>
    <row r="4534" ht="19.899999999999999" customHeight="1"/>
    <row r="4535" ht="19.899999999999999" customHeight="1"/>
    <row r="4536" ht="19.899999999999999" customHeight="1"/>
    <row r="4537" ht="19.899999999999999" customHeight="1"/>
    <row r="4538" ht="19.899999999999999" customHeight="1"/>
    <row r="4539" ht="19.899999999999999" customHeight="1"/>
    <row r="4540" ht="19.899999999999999" customHeight="1"/>
    <row r="4541" ht="19.899999999999999" customHeight="1"/>
    <row r="4542" ht="19.899999999999999" customHeight="1"/>
    <row r="4543" ht="19.899999999999999" customHeight="1"/>
    <row r="4544" ht="19.899999999999999" customHeight="1"/>
    <row r="4545" ht="19.899999999999999" customHeight="1"/>
    <row r="4546" ht="19.899999999999999" customHeight="1"/>
    <row r="4547" ht="19.899999999999999" customHeight="1"/>
    <row r="4548" ht="19.899999999999999" customHeight="1"/>
    <row r="4549" ht="19.899999999999999" customHeight="1"/>
    <row r="4550" ht="19.899999999999999" customHeight="1"/>
    <row r="4551" ht="19.899999999999999" customHeight="1"/>
    <row r="4552" ht="19.899999999999999" customHeight="1"/>
    <row r="4553" ht="19.899999999999999" customHeight="1"/>
    <row r="4554" ht="19.899999999999999" customHeight="1"/>
    <row r="4555" ht="19.899999999999999" customHeight="1"/>
    <row r="4556" ht="19.899999999999999" customHeight="1"/>
    <row r="4557" ht="19.899999999999999" customHeight="1"/>
    <row r="4558" ht="19.899999999999999" customHeight="1"/>
    <row r="4559" ht="19.899999999999999" customHeight="1"/>
    <row r="4560" ht="19.899999999999999" customHeight="1"/>
    <row r="4561" ht="19.899999999999999" customHeight="1"/>
    <row r="4562" ht="19.899999999999999" customHeight="1"/>
    <row r="4563" ht="19.899999999999999" customHeight="1"/>
    <row r="4564" ht="19.899999999999999" customHeight="1"/>
    <row r="4565" ht="19.899999999999999" customHeight="1"/>
    <row r="4566" ht="19.899999999999999" customHeight="1"/>
    <row r="4567" ht="19.899999999999999" customHeight="1"/>
    <row r="4568" ht="19.899999999999999" customHeight="1"/>
    <row r="4569" ht="19.899999999999999" customHeight="1"/>
    <row r="4570" ht="19.899999999999999" customHeight="1"/>
    <row r="4571" ht="19.899999999999999" customHeight="1"/>
    <row r="4572" ht="19.899999999999999" customHeight="1"/>
    <row r="4573" ht="19.899999999999999" customHeight="1"/>
    <row r="4574" ht="19.899999999999999" customHeight="1"/>
    <row r="4575" ht="19.899999999999999" customHeight="1"/>
    <row r="4576" ht="19.899999999999999" customHeight="1"/>
    <row r="4577" ht="19.899999999999999" customHeight="1"/>
    <row r="4578" ht="19.899999999999999" customHeight="1"/>
    <row r="4579" ht="19.899999999999999" customHeight="1"/>
    <row r="4580" ht="19.899999999999999" customHeight="1"/>
    <row r="4581" ht="19.899999999999999" customHeight="1"/>
    <row r="4582" ht="19.899999999999999" customHeight="1"/>
    <row r="4583" ht="19.899999999999999" customHeight="1"/>
    <row r="4584" ht="19.899999999999999" customHeight="1"/>
    <row r="4585" ht="19.899999999999999" customHeight="1"/>
    <row r="4586" ht="19.899999999999999" customHeight="1"/>
    <row r="4587" ht="19.899999999999999" customHeight="1"/>
    <row r="4588" ht="19.899999999999999" customHeight="1"/>
    <row r="4589" ht="19.899999999999999" customHeight="1"/>
    <row r="4590" ht="19.899999999999999" customHeight="1"/>
    <row r="4591" ht="19.899999999999999" customHeight="1"/>
    <row r="4592" ht="19.899999999999999" customHeight="1"/>
    <row r="4593" ht="19.899999999999999" customHeight="1"/>
    <row r="4594" ht="19.899999999999999" customHeight="1"/>
    <row r="4595" ht="19.899999999999999" customHeight="1"/>
    <row r="4596" ht="19.899999999999999" customHeight="1"/>
    <row r="4597" ht="19.899999999999999" customHeight="1"/>
    <row r="4598" ht="19.899999999999999" customHeight="1"/>
    <row r="4599" ht="19.899999999999999" customHeight="1"/>
    <row r="4600" ht="19.899999999999999" customHeight="1"/>
    <row r="4601" ht="19.899999999999999" customHeight="1"/>
    <row r="4602" ht="19.899999999999999" customHeight="1"/>
    <row r="4603" ht="19.899999999999999" customHeight="1"/>
    <row r="4604" ht="19.899999999999999" customHeight="1"/>
    <row r="4605" ht="19.899999999999999" customHeight="1"/>
    <row r="4606" ht="19.899999999999999" customHeight="1"/>
    <row r="4607" ht="19.899999999999999" customHeight="1"/>
    <row r="4608" ht="19.899999999999999" customHeight="1"/>
    <row r="4609" ht="19.899999999999999" customHeight="1"/>
    <row r="4610" ht="19.899999999999999" customHeight="1"/>
    <row r="4611" ht="19.899999999999999" customHeight="1"/>
    <row r="4612" ht="19.899999999999999" customHeight="1"/>
    <row r="4613" ht="19.899999999999999" customHeight="1"/>
    <row r="4614" ht="19.899999999999999" customHeight="1"/>
    <row r="4615" ht="19.899999999999999" customHeight="1"/>
    <row r="4616" ht="19.899999999999999" customHeight="1"/>
    <row r="4617" ht="19.899999999999999" customHeight="1"/>
    <row r="4618" ht="19.899999999999999" customHeight="1"/>
    <row r="4619" ht="19.899999999999999" customHeight="1"/>
    <row r="4620" ht="19.899999999999999" customHeight="1"/>
    <row r="4621" ht="19.899999999999999" customHeight="1"/>
    <row r="4622" ht="19.899999999999999" customHeight="1"/>
    <row r="4623" ht="19.899999999999999" customHeight="1"/>
    <row r="4624" ht="19.899999999999999" customHeight="1"/>
    <row r="4625" ht="19.899999999999999" customHeight="1"/>
    <row r="4626" ht="19.899999999999999" customHeight="1"/>
    <row r="4627" ht="19.899999999999999" customHeight="1"/>
    <row r="4628" ht="19.899999999999999" customHeight="1"/>
    <row r="4629" ht="19.899999999999999" customHeight="1"/>
    <row r="4630" ht="19.899999999999999" customHeight="1"/>
    <row r="4631" ht="19.899999999999999" customHeight="1"/>
    <row r="4632" ht="19.899999999999999" customHeight="1"/>
    <row r="4633" ht="19.899999999999999" customHeight="1"/>
    <row r="4634" ht="19.899999999999999" customHeight="1"/>
    <row r="4635" ht="19.899999999999999" customHeight="1"/>
    <row r="4636" ht="19.899999999999999" customHeight="1"/>
    <row r="4637" ht="19.899999999999999" customHeight="1"/>
    <row r="4638" ht="19.899999999999999" customHeight="1"/>
    <row r="4639" ht="19.899999999999999" customHeight="1"/>
    <row r="4640" ht="19.899999999999999" customHeight="1"/>
    <row r="4641" ht="19.899999999999999" customHeight="1"/>
    <row r="4642" ht="19.899999999999999" customHeight="1"/>
    <row r="4643" ht="19.899999999999999" customHeight="1"/>
    <row r="4644" ht="19.899999999999999" customHeight="1"/>
    <row r="4645" ht="19.899999999999999" customHeight="1"/>
    <row r="4646" ht="19.899999999999999" customHeight="1"/>
    <row r="4647" ht="19.899999999999999" customHeight="1"/>
    <row r="4648" ht="19.899999999999999" customHeight="1"/>
    <row r="4649" ht="19.899999999999999" customHeight="1"/>
    <row r="4650" ht="19.899999999999999" customHeight="1"/>
    <row r="4651" ht="19.899999999999999" customHeight="1"/>
    <row r="4652" ht="19.899999999999999" customHeight="1"/>
    <row r="4653" ht="19.899999999999999" customHeight="1"/>
    <row r="4654" ht="19.899999999999999" customHeight="1"/>
    <row r="4655" ht="19.899999999999999" customHeight="1"/>
    <row r="4656" ht="19.899999999999999" customHeight="1"/>
    <row r="4657" ht="19.899999999999999" customHeight="1"/>
    <row r="4658" ht="19.899999999999999" customHeight="1"/>
    <row r="4659" ht="19.899999999999999" customHeight="1"/>
    <row r="4660" ht="19.899999999999999" customHeight="1"/>
    <row r="4661" ht="19.899999999999999" customHeight="1"/>
    <row r="4662" ht="19.899999999999999" customHeight="1"/>
    <row r="4663" ht="19.899999999999999" customHeight="1"/>
    <row r="4664" ht="19.899999999999999" customHeight="1"/>
    <row r="4665" ht="19.899999999999999" customHeight="1"/>
    <row r="4666" ht="19.899999999999999" customHeight="1"/>
    <row r="4667" ht="19.899999999999999" customHeight="1"/>
    <row r="4668" ht="19.899999999999999" customHeight="1"/>
    <row r="4669" ht="19.899999999999999" customHeight="1"/>
    <row r="4670" ht="19.899999999999999" customHeight="1"/>
    <row r="4671" ht="19.899999999999999" customHeight="1"/>
    <row r="4672" ht="19.899999999999999" customHeight="1"/>
    <row r="4673" ht="19.899999999999999" customHeight="1"/>
    <row r="4674" ht="19.899999999999999" customHeight="1"/>
    <row r="4675" ht="19.899999999999999" customHeight="1"/>
    <row r="4676" ht="19.899999999999999" customHeight="1"/>
    <row r="4677" ht="19.899999999999999" customHeight="1"/>
    <row r="4678" ht="19.899999999999999" customHeight="1"/>
    <row r="4679" ht="19.899999999999999" customHeight="1"/>
    <row r="4680" ht="19.899999999999999" customHeight="1"/>
    <row r="4681" ht="19.899999999999999" customHeight="1"/>
    <row r="4682" ht="19.899999999999999" customHeight="1"/>
    <row r="4683" ht="19.899999999999999" customHeight="1"/>
    <row r="4684" ht="19.899999999999999" customHeight="1"/>
    <row r="4685" ht="19.899999999999999" customHeight="1"/>
    <row r="4686" ht="19.899999999999999" customHeight="1"/>
    <row r="4687" ht="19.899999999999999" customHeight="1"/>
    <row r="4688" ht="19.899999999999999" customHeight="1"/>
    <row r="4689" ht="19.899999999999999" customHeight="1"/>
    <row r="4690" ht="19.899999999999999" customHeight="1"/>
    <row r="4691" ht="19.899999999999999" customHeight="1"/>
    <row r="4692" ht="19.899999999999999" customHeight="1"/>
    <row r="4693" ht="19.899999999999999" customHeight="1"/>
    <row r="4694" ht="19.899999999999999" customHeight="1"/>
    <row r="4695" ht="19.899999999999999" customHeight="1"/>
    <row r="4696" ht="19.899999999999999" customHeight="1"/>
    <row r="4697" ht="19.899999999999999" customHeight="1"/>
    <row r="4698" ht="19.899999999999999" customHeight="1"/>
    <row r="4699" ht="19.899999999999999" customHeight="1"/>
    <row r="4700" ht="19.899999999999999" customHeight="1"/>
    <row r="4701" ht="19.899999999999999" customHeight="1"/>
    <row r="4702" ht="19.899999999999999" customHeight="1"/>
    <row r="4703" ht="19.899999999999999" customHeight="1"/>
    <row r="4704" ht="19.899999999999999" customHeight="1"/>
    <row r="4705" ht="19.899999999999999" customHeight="1"/>
    <row r="4706" ht="19.899999999999999" customHeight="1"/>
    <row r="4707" ht="19.899999999999999" customHeight="1"/>
    <row r="4708" ht="19.899999999999999" customHeight="1"/>
    <row r="4709" ht="19.899999999999999" customHeight="1"/>
    <row r="4710" ht="19.899999999999999" customHeight="1"/>
    <row r="4711" ht="19.899999999999999" customHeight="1"/>
    <row r="4712" ht="19.899999999999999" customHeight="1"/>
    <row r="4713" ht="19.899999999999999" customHeight="1"/>
    <row r="4714" ht="19.899999999999999" customHeight="1"/>
    <row r="4715" ht="19.899999999999999" customHeight="1"/>
    <row r="4716" ht="19.899999999999999" customHeight="1"/>
    <row r="4717" ht="19.899999999999999" customHeight="1"/>
    <row r="4718" ht="19.899999999999999" customHeight="1"/>
    <row r="4719" ht="19.899999999999999" customHeight="1"/>
    <row r="4720" ht="19.899999999999999" customHeight="1"/>
    <row r="4721" ht="19.899999999999999" customHeight="1"/>
    <row r="4722" ht="19.899999999999999" customHeight="1"/>
    <row r="4723" ht="19.899999999999999" customHeight="1"/>
    <row r="4724" ht="19.899999999999999" customHeight="1"/>
    <row r="4725" ht="19.899999999999999" customHeight="1"/>
    <row r="4726" ht="19.899999999999999" customHeight="1"/>
    <row r="4727" ht="19.899999999999999" customHeight="1"/>
    <row r="4728" ht="19.899999999999999" customHeight="1"/>
    <row r="4729" ht="19.899999999999999" customHeight="1"/>
    <row r="4730" ht="19.899999999999999" customHeight="1"/>
    <row r="4731" ht="19.899999999999999" customHeight="1"/>
    <row r="4732" ht="19.899999999999999" customHeight="1"/>
    <row r="4733" ht="19.899999999999999" customHeight="1"/>
    <row r="4734" ht="19.899999999999999" customHeight="1"/>
    <row r="4735" ht="19.899999999999999" customHeight="1"/>
    <row r="4736" ht="19.899999999999999" customHeight="1"/>
    <row r="4737" ht="19.899999999999999" customHeight="1"/>
    <row r="4738" ht="19.899999999999999" customHeight="1"/>
    <row r="4739" ht="19.899999999999999" customHeight="1"/>
    <row r="4740" ht="19.899999999999999" customHeight="1"/>
    <row r="4741" ht="19.899999999999999" customHeight="1"/>
    <row r="4742" ht="19.899999999999999" customHeight="1"/>
    <row r="4743" ht="19.899999999999999" customHeight="1"/>
    <row r="4744" ht="19.899999999999999" customHeight="1"/>
    <row r="4745" ht="19.899999999999999" customHeight="1"/>
    <row r="4746" ht="19.899999999999999" customHeight="1"/>
    <row r="4747" ht="19.899999999999999" customHeight="1"/>
    <row r="4748" ht="19.899999999999999" customHeight="1"/>
    <row r="4749" ht="19.899999999999999" customHeight="1"/>
    <row r="4750" ht="19.899999999999999" customHeight="1"/>
    <row r="4751" ht="19.899999999999999" customHeight="1"/>
    <row r="4752" ht="19.899999999999999" customHeight="1"/>
    <row r="4753" ht="19.899999999999999" customHeight="1"/>
    <row r="4754" ht="19.899999999999999" customHeight="1"/>
    <row r="4755" ht="19.899999999999999" customHeight="1"/>
    <row r="4756" ht="19.899999999999999" customHeight="1"/>
    <row r="4757" ht="19.899999999999999" customHeight="1"/>
    <row r="4758" ht="19.899999999999999" customHeight="1"/>
    <row r="4759" ht="19.899999999999999" customHeight="1"/>
    <row r="4760" ht="19.899999999999999" customHeight="1"/>
    <row r="4761" ht="19.899999999999999" customHeight="1"/>
    <row r="4762" ht="19.899999999999999" customHeight="1"/>
    <row r="4763" ht="19.899999999999999" customHeight="1"/>
    <row r="4764" ht="19.899999999999999" customHeight="1"/>
    <row r="4765" ht="19.899999999999999" customHeight="1"/>
    <row r="4766" ht="19.899999999999999" customHeight="1"/>
    <row r="4767" ht="19.899999999999999" customHeight="1"/>
    <row r="4768" ht="19.899999999999999" customHeight="1"/>
    <row r="4769" ht="19.899999999999999" customHeight="1"/>
    <row r="4770" ht="19.899999999999999" customHeight="1"/>
    <row r="4771" ht="19.899999999999999" customHeight="1"/>
    <row r="4772" ht="19.899999999999999" customHeight="1"/>
    <row r="4773" ht="19.899999999999999" customHeight="1"/>
    <row r="4774" ht="19.899999999999999" customHeight="1"/>
    <row r="4775" ht="19.899999999999999" customHeight="1"/>
    <row r="4776" ht="19.899999999999999" customHeight="1"/>
    <row r="4777" ht="19.899999999999999" customHeight="1"/>
    <row r="4778" ht="19.899999999999999" customHeight="1"/>
    <row r="4779" ht="19.899999999999999" customHeight="1"/>
    <row r="4780" ht="19.899999999999999" customHeight="1"/>
    <row r="4781" ht="19.899999999999999" customHeight="1"/>
    <row r="4782" ht="19.899999999999999" customHeight="1"/>
    <row r="4783" ht="19.899999999999999" customHeight="1"/>
    <row r="4784" ht="19.899999999999999" customHeight="1"/>
    <row r="4785" ht="19.899999999999999" customHeight="1"/>
    <row r="4786" ht="19.899999999999999" customHeight="1"/>
    <row r="4787" ht="19.899999999999999" customHeight="1"/>
    <row r="4788" ht="19.899999999999999" customHeight="1"/>
    <row r="4789" ht="19.899999999999999" customHeight="1"/>
    <row r="4790" ht="19.899999999999999" customHeight="1"/>
    <row r="4791" ht="19.899999999999999" customHeight="1"/>
    <row r="4792" ht="19.899999999999999" customHeight="1"/>
    <row r="4793" ht="19.899999999999999" customHeight="1"/>
    <row r="4794" ht="19.899999999999999" customHeight="1"/>
    <row r="4795" ht="19.899999999999999" customHeight="1"/>
    <row r="4796" ht="19.899999999999999" customHeight="1"/>
    <row r="4797" ht="19.899999999999999" customHeight="1"/>
    <row r="4798" ht="19.899999999999999" customHeight="1"/>
    <row r="4799" ht="19.899999999999999" customHeight="1"/>
    <row r="4800" ht="19.899999999999999" customHeight="1"/>
    <row r="4801" ht="19.899999999999999" customHeight="1"/>
    <row r="4802" ht="19.899999999999999" customHeight="1"/>
    <row r="4803" ht="19.899999999999999" customHeight="1"/>
    <row r="4804" ht="19.899999999999999" customHeight="1"/>
    <row r="4805" ht="19.899999999999999" customHeight="1"/>
    <row r="4806" ht="19.899999999999999" customHeight="1"/>
    <row r="4807" ht="19.899999999999999" customHeight="1"/>
    <row r="4808" ht="19.899999999999999" customHeight="1"/>
    <row r="4809" ht="19.899999999999999" customHeight="1"/>
    <row r="4810" ht="19.899999999999999" customHeight="1"/>
    <row r="4811" ht="19.899999999999999" customHeight="1"/>
    <row r="4812" ht="19.899999999999999" customHeight="1"/>
    <row r="4813" ht="19.899999999999999" customHeight="1"/>
    <row r="4814" ht="19.899999999999999" customHeight="1"/>
    <row r="4815" ht="19.899999999999999" customHeight="1"/>
    <row r="4816" ht="19.899999999999999" customHeight="1"/>
    <row r="4817" ht="19.899999999999999" customHeight="1"/>
    <row r="4818" ht="19.899999999999999" customHeight="1"/>
    <row r="4819" ht="19.899999999999999" customHeight="1"/>
    <row r="4820" ht="19.899999999999999" customHeight="1"/>
    <row r="4821" ht="19.899999999999999" customHeight="1"/>
    <row r="4822" ht="19.899999999999999" customHeight="1"/>
    <row r="4823" ht="19.899999999999999" customHeight="1"/>
    <row r="4824" ht="19.899999999999999" customHeight="1"/>
    <row r="4825" ht="19.899999999999999" customHeight="1"/>
    <row r="4826" ht="19.899999999999999" customHeight="1"/>
    <row r="4827" ht="19.899999999999999" customHeight="1"/>
    <row r="4828" ht="19.899999999999999" customHeight="1"/>
    <row r="4829" ht="19.899999999999999" customHeight="1"/>
    <row r="4830" ht="19.899999999999999" customHeight="1"/>
    <row r="4831" ht="19.899999999999999" customHeight="1"/>
    <row r="4832" ht="19.899999999999999" customHeight="1"/>
    <row r="4833" ht="19.899999999999999" customHeight="1"/>
    <row r="4834" ht="19.899999999999999" customHeight="1"/>
    <row r="4835" ht="19.899999999999999" customHeight="1"/>
    <row r="4836" ht="19.899999999999999" customHeight="1"/>
    <row r="4837" ht="19.899999999999999" customHeight="1"/>
    <row r="4838" ht="19.899999999999999" customHeight="1"/>
    <row r="4839" ht="19.899999999999999" customHeight="1"/>
    <row r="4840" ht="19.899999999999999" customHeight="1"/>
    <row r="4841" ht="19.899999999999999" customHeight="1"/>
    <row r="4842" ht="19.899999999999999" customHeight="1"/>
    <row r="4843" ht="19.899999999999999" customHeight="1"/>
    <row r="4844" ht="19.899999999999999" customHeight="1"/>
    <row r="4845" ht="19.899999999999999" customHeight="1"/>
    <row r="4846" ht="19.899999999999999" customHeight="1"/>
    <row r="4847" ht="19.899999999999999" customHeight="1"/>
    <row r="4848" ht="19.899999999999999" customHeight="1"/>
    <row r="4849" ht="19.899999999999999" customHeight="1"/>
    <row r="4850" ht="19.899999999999999" customHeight="1"/>
    <row r="4851" ht="19.899999999999999" customHeight="1"/>
    <row r="4852" ht="19.899999999999999" customHeight="1"/>
    <row r="4853" ht="19.899999999999999" customHeight="1"/>
    <row r="4854" ht="19.899999999999999" customHeight="1"/>
    <row r="4855" ht="19.899999999999999" customHeight="1"/>
    <row r="4856" ht="19.899999999999999" customHeight="1"/>
    <row r="4857" ht="19.899999999999999" customHeight="1"/>
    <row r="4858" ht="19.899999999999999" customHeight="1"/>
    <row r="4859" ht="19.899999999999999" customHeight="1"/>
    <row r="4860" ht="19.899999999999999" customHeight="1"/>
    <row r="4861" ht="19.899999999999999" customHeight="1"/>
    <row r="4862" ht="19.899999999999999" customHeight="1"/>
    <row r="4863" ht="19.899999999999999" customHeight="1"/>
    <row r="4864" ht="19.899999999999999" customHeight="1"/>
    <row r="4865" ht="19.899999999999999" customHeight="1"/>
    <row r="4866" ht="19.899999999999999" customHeight="1"/>
    <row r="4867" ht="19.899999999999999" customHeight="1"/>
    <row r="4868" ht="19.899999999999999" customHeight="1"/>
    <row r="4869" ht="19.899999999999999" customHeight="1"/>
    <row r="4870" ht="19.899999999999999" customHeight="1"/>
    <row r="4871" ht="19.899999999999999" customHeight="1"/>
    <row r="4872" ht="19.899999999999999" customHeight="1"/>
    <row r="4873" ht="19.899999999999999" customHeight="1"/>
    <row r="4874" ht="19.899999999999999" customHeight="1"/>
    <row r="4875" ht="19.899999999999999" customHeight="1"/>
    <row r="4876" ht="19.899999999999999" customHeight="1"/>
    <row r="4877" ht="19.899999999999999" customHeight="1"/>
    <row r="4878" ht="19.899999999999999" customHeight="1"/>
    <row r="4879" ht="19.899999999999999" customHeight="1"/>
    <row r="4880" ht="19.899999999999999" customHeight="1"/>
    <row r="4881" ht="19.899999999999999" customHeight="1"/>
    <row r="4882" ht="19.899999999999999" customHeight="1"/>
    <row r="4883" ht="19.899999999999999" customHeight="1"/>
    <row r="4884" ht="19.899999999999999" customHeight="1"/>
    <row r="4885" ht="19.899999999999999" customHeight="1"/>
    <row r="4886" ht="19.899999999999999" customHeight="1"/>
    <row r="4887" ht="19.899999999999999" customHeight="1"/>
    <row r="4888" ht="19.899999999999999" customHeight="1"/>
    <row r="4889" ht="19.899999999999999" customHeight="1"/>
    <row r="4890" ht="19.899999999999999" customHeight="1"/>
    <row r="4891" ht="19.899999999999999" customHeight="1"/>
    <row r="4892" ht="19.899999999999999" customHeight="1"/>
    <row r="4893" ht="19.899999999999999" customHeight="1"/>
    <row r="4894" ht="19.899999999999999" customHeight="1"/>
    <row r="4895" ht="19.899999999999999" customHeight="1"/>
    <row r="4896" ht="19.899999999999999" customHeight="1"/>
    <row r="4897" ht="19.899999999999999" customHeight="1"/>
    <row r="4898" ht="19.899999999999999" customHeight="1"/>
    <row r="4899" ht="19.899999999999999" customHeight="1"/>
    <row r="4900" ht="19.899999999999999" customHeight="1"/>
    <row r="4901" ht="19.899999999999999" customHeight="1"/>
    <row r="4902" ht="19.899999999999999" customHeight="1"/>
    <row r="4903" ht="19.899999999999999" customHeight="1"/>
    <row r="4904" ht="19.899999999999999" customHeight="1"/>
    <row r="4905" ht="19.899999999999999" customHeight="1"/>
    <row r="4906" ht="19.899999999999999" customHeight="1"/>
    <row r="4907" ht="19.899999999999999" customHeight="1"/>
    <row r="4908" ht="19.899999999999999" customHeight="1"/>
    <row r="4909" ht="19.899999999999999" customHeight="1"/>
    <row r="4910" ht="19.899999999999999" customHeight="1"/>
    <row r="4911" ht="19.899999999999999" customHeight="1"/>
    <row r="4912" ht="19.899999999999999" customHeight="1"/>
    <row r="4913" ht="19.899999999999999" customHeight="1"/>
    <row r="4914" ht="19.899999999999999" customHeight="1"/>
    <row r="4915" ht="19.899999999999999" customHeight="1"/>
    <row r="4916" ht="19.899999999999999" customHeight="1"/>
    <row r="4917" ht="19.899999999999999" customHeight="1"/>
    <row r="4918" ht="19.899999999999999" customHeight="1"/>
    <row r="4919" ht="19.899999999999999" customHeight="1"/>
    <row r="4920" ht="19.899999999999999" customHeight="1"/>
    <row r="4921" ht="19.899999999999999" customHeight="1"/>
    <row r="4922" ht="19.899999999999999" customHeight="1"/>
    <row r="4923" ht="19.899999999999999" customHeight="1"/>
    <row r="4924" ht="19.899999999999999" customHeight="1"/>
    <row r="4925" ht="19.899999999999999" customHeight="1"/>
    <row r="4926" ht="19.899999999999999" customHeight="1"/>
    <row r="4927" ht="19.899999999999999" customHeight="1"/>
    <row r="4928" ht="19.899999999999999" customHeight="1"/>
    <row r="4929" ht="19.899999999999999" customHeight="1"/>
    <row r="4930" ht="19.899999999999999" customHeight="1"/>
    <row r="4931" ht="19.899999999999999" customHeight="1"/>
    <row r="4932" ht="19.899999999999999" customHeight="1"/>
    <row r="4933" ht="19.899999999999999" customHeight="1"/>
    <row r="4934" ht="19.899999999999999" customHeight="1"/>
    <row r="4935" ht="19.899999999999999" customHeight="1"/>
    <row r="4936" ht="19.899999999999999" customHeight="1"/>
    <row r="4937" ht="19.899999999999999" customHeight="1"/>
    <row r="4938" ht="19.899999999999999" customHeight="1"/>
    <row r="4939" ht="19.899999999999999" customHeight="1"/>
    <row r="4940" ht="19.899999999999999" customHeight="1"/>
    <row r="4941" ht="19.899999999999999" customHeight="1"/>
    <row r="4942" ht="19.899999999999999" customHeight="1"/>
    <row r="4943" ht="19.899999999999999" customHeight="1"/>
    <row r="4944" ht="19.899999999999999" customHeight="1"/>
    <row r="4945" ht="19.899999999999999" customHeight="1"/>
    <row r="4946" ht="19.899999999999999" customHeight="1"/>
    <row r="4947" ht="19.899999999999999" customHeight="1"/>
    <row r="4948" ht="19.899999999999999" customHeight="1"/>
    <row r="4949" ht="19.899999999999999" customHeight="1"/>
    <row r="4950" ht="19.899999999999999" customHeight="1"/>
    <row r="4951" ht="19.899999999999999" customHeight="1"/>
    <row r="4952" ht="19.899999999999999" customHeight="1"/>
    <row r="4953" ht="19.899999999999999" customHeight="1"/>
    <row r="4954" ht="19.899999999999999" customHeight="1"/>
    <row r="4955" ht="19.899999999999999" customHeight="1"/>
    <row r="4956" ht="19.899999999999999" customHeight="1"/>
    <row r="4957" ht="19.899999999999999" customHeight="1"/>
    <row r="4958" ht="19.899999999999999" customHeight="1"/>
    <row r="4959" ht="19.899999999999999" customHeight="1"/>
    <row r="4960" ht="19.899999999999999" customHeight="1"/>
    <row r="4961" ht="19.899999999999999" customHeight="1"/>
    <row r="4962" ht="19.899999999999999" customHeight="1"/>
    <row r="4963" ht="19.899999999999999" customHeight="1"/>
    <row r="4964" ht="19.899999999999999" customHeight="1"/>
    <row r="4965" ht="19.899999999999999" customHeight="1"/>
    <row r="4966" ht="19.899999999999999" customHeight="1"/>
    <row r="4967" ht="19.899999999999999" customHeight="1"/>
    <row r="4968" ht="19.899999999999999" customHeight="1"/>
    <row r="4969" ht="19.899999999999999" customHeight="1"/>
    <row r="4970" ht="19.899999999999999" customHeight="1"/>
    <row r="4971" ht="19.899999999999999" customHeight="1"/>
    <row r="4972" ht="19.899999999999999" customHeight="1"/>
    <row r="4973" ht="19.899999999999999" customHeight="1"/>
    <row r="4974" ht="19.899999999999999" customHeight="1"/>
    <row r="4975" ht="19.899999999999999" customHeight="1"/>
    <row r="4976" ht="19.899999999999999" customHeight="1"/>
    <row r="4977" ht="19.899999999999999" customHeight="1"/>
    <row r="4978" ht="19.899999999999999" customHeight="1"/>
    <row r="4979" ht="19.899999999999999" customHeight="1"/>
    <row r="4980" ht="19.899999999999999" customHeight="1"/>
    <row r="4981" ht="19.899999999999999" customHeight="1"/>
    <row r="4982" ht="19.899999999999999" customHeight="1"/>
    <row r="4983" ht="19.899999999999999" customHeight="1"/>
    <row r="4984" ht="19.899999999999999" customHeight="1"/>
    <row r="4985" ht="19.899999999999999" customHeight="1"/>
    <row r="4986" ht="19.899999999999999" customHeight="1"/>
    <row r="4987" ht="19.899999999999999" customHeight="1"/>
    <row r="4988" ht="19.899999999999999" customHeight="1"/>
    <row r="4989" ht="19.899999999999999" customHeight="1"/>
    <row r="4990" ht="19.899999999999999" customHeight="1"/>
    <row r="4991" ht="19.899999999999999" customHeight="1"/>
    <row r="4992" ht="19.899999999999999" customHeight="1"/>
    <row r="4993" ht="19.899999999999999" customHeight="1"/>
    <row r="4994" ht="19.899999999999999" customHeight="1"/>
    <row r="4995" ht="19.899999999999999" customHeight="1"/>
    <row r="4996" ht="19.899999999999999" customHeight="1"/>
    <row r="4997" ht="19.899999999999999" customHeight="1"/>
    <row r="4998" ht="19.899999999999999" customHeight="1"/>
    <row r="4999" ht="19.899999999999999" customHeight="1"/>
    <row r="5000" ht="19.899999999999999" customHeight="1"/>
    <row r="5001" ht="19.899999999999999" customHeight="1"/>
    <row r="5002" ht="19.899999999999999" customHeight="1"/>
    <row r="5003" ht="19.899999999999999" customHeight="1"/>
    <row r="5004" ht="19.899999999999999" customHeight="1"/>
    <row r="5005" ht="19.899999999999999" customHeight="1"/>
    <row r="5006" ht="19.899999999999999" customHeight="1"/>
    <row r="5007" ht="19.899999999999999" customHeight="1"/>
    <row r="5008" ht="19.899999999999999" customHeight="1"/>
    <row r="5009" ht="19.899999999999999" customHeight="1"/>
    <row r="5010" ht="19.899999999999999" customHeight="1"/>
    <row r="5011" ht="19.899999999999999" customHeight="1"/>
    <row r="5012" ht="19.899999999999999" customHeight="1"/>
    <row r="5013" ht="19.899999999999999" customHeight="1"/>
    <row r="5014" ht="19.899999999999999" customHeight="1"/>
    <row r="5015" ht="19.899999999999999" customHeight="1"/>
    <row r="5016" ht="19.899999999999999" customHeight="1"/>
    <row r="5017" ht="19.899999999999999" customHeight="1"/>
    <row r="5018" ht="19.899999999999999" customHeight="1"/>
    <row r="5019" ht="19.899999999999999" customHeight="1"/>
    <row r="5020" ht="19.899999999999999" customHeight="1"/>
    <row r="5021" ht="19.899999999999999" customHeight="1"/>
    <row r="5022" ht="19.899999999999999" customHeight="1"/>
    <row r="5023" ht="19.899999999999999" customHeight="1"/>
    <row r="5024" ht="19.899999999999999" customHeight="1"/>
    <row r="5025" ht="19.899999999999999" customHeight="1"/>
    <row r="5026" ht="19.899999999999999" customHeight="1"/>
    <row r="5027" ht="19.899999999999999" customHeight="1"/>
    <row r="5028" ht="19.899999999999999" customHeight="1"/>
    <row r="5029" ht="19.899999999999999" customHeight="1"/>
    <row r="5030" ht="19.899999999999999" customHeight="1"/>
    <row r="5031" ht="19.899999999999999" customHeight="1"/>
    <row r="5032" ht="19.899999999999999" customHeight="1"/>
    <row r="5033" ht="19.899999999999999" customHeight="1"/>
    <row r="5034" ht="19.899999999999999" customHeight="1"/>
    <row r="5035" ht="19.899999999999999" customHeight="1"/>
    <row r="5036" ht="19.899999999999999" customHeight="1"/>
    <row r="5037" ht="19.899999999999999" customHeight="1"/>
    <row r="5038" ht="19.899999999999999" customHeight="1"/>
    <row r="5039" ht="19.899999999999999" customHeight="1"/>
    <row r="5040" ht="19.899999999999999" customHeight="1"/>
    <row r="5041" ht="19.899999999999999" customHeight="1"/>
    <row r="5042" ht="19.899999999999999" customHeight="1"/>
    <row r="5043" ht="19.899999999999999" customHeight="1"/>
    <row r="5044" ht="19.899999999999999" customHeight="1"/>
    <row r="5045" ht="19.899999999999999" customHeight="1"/>
    <row r="5046" ht="19.899999999999999" customHeight="1"/>
    <row r="5047" ht="19.899999999999999" customHeight="1"/>
    <row r="5048" ht="19.899999999999999" customHeight="1"/>
    <row r="5049" ht="19.899999999999999" customHeight="1"/>
    <row r="5050" ht="19.899999999999999" customHeight="1"/>
    <row r="5051" ht="19.899999999999999" customHeight="1"/>
    <row r="5052" ht="19.899999999999999" customHeight="1"/>
    <row r="5053" ht="19.899999999999999" customHeight="1"/>
    <row r="5054" ht="19.899999999999999" customHeight="1"/>
    <row r="5055" ht="19.899999999999999" customHeight="1"/>
    <row r="5056" ht="19.899999999999999" customHeight="1"/>
    <row r="5057" ht="19.899999999999999" customHeight="1"/>
    <row r="5058" ht="19.899999999999999" customHeight="1"/>
    <row r="5059" ht="19.899999999999999" customHeight="1"/>
    <row r="5060" ht="19.899999999999999" customHeight="1"/>
    <row r="5061" ht="19.899999999999999" customHeight="1"/>
    <row r="5062" ht="19.899999999999999" customHeight="1"/>
    <row r="5063" ht="19.899999999999999" customHeight="1"/>
    <row r="5064" ht="19.899999999999999" customHeight="1"/>
    <row r="5065" ht="19.899999999999999" customHeight="1"/>
    <row r="5066" ht="19.899999999999999" customHeight="1"/>
    <row r="5067" ht="19.899999999999999" customHeight="1"/>
    <row r="5068" ht="19.899999999999999" customHeight="1"/>
    <row r="5069" ht="19.899999999999999" customHeight="1"/>
    <row r="5070" ht="19.899999999999999" customHeight="1"/>
    <row r="5071" ht="19.899999999999999" customHeight="1"/>
    <row r="5072" ht="19.899999999999999" customHeight="1"/>
    <row r="5073" ht="19.899999999999999" customHeight="1"/>
    <row r="5074" ht="19.899999999999999" customHeight="1"/>
    <row r="5075" ht="19.899999999999999" customHeight="1"/>
    <row r="5076" ht="19.899999999999999" customHeight="1"/>
    <row r="5077" ht="19.899999999999999" customHeight="1"/>
    <row r="5078" ht="19.899999999999999" customHeight="1"/>
    <row r="5079" ht="19.899999999999999" customHeight="1"/>
    <row r="5080" ht="19.899999999999999" customHeight="1"/>
    <row r="5081" ht="19.899999999999999" customHeight="1"/>
    <row r="5082" ht="19.899999999999999" customHeight="1"/>
    <row r="5083" ht="19.899999999999999" customHeight="1"/>
    <row r="5084" ht="19.899999999999999" customHeight="1"/>
    <row r="5085" ht="19.899999999999999" customHeight="1"/>
    <row r="5086" ht="19.899999999999999" customHeight="1"/>
    <row r="5087" ht="19.899999999999999" customHeight="1"/>
    <row r="5088" ht="19.899999999999999" customHeight="1"/>
    <row r="5089" ht="19.899999999999999" customHeight="1"/>
    <row r="5090" ht="19.899999999999999" customHeight="1"/>
    <row r="5091" ht="19.899999999999999" customHeight="1"/>
    <row r="5092" ht="19.899999999999999" customHeight="1"/>
    <row r="5093" ht="19.899999999999999" customHeight="1"/>
    <row r="5094" ht="19.899999999999999" customHeight="1"/>
    <row r="5095" ht="19.899999999999999" customHeight="1"/>
    <row r="5096" ht="19.899999999999999" customHeight="1"/>
    <row r="5097" ht="19.899999999999999" customHeight="1"/>
    <row r="5098" ht="19.899999999999999" customHeight="1"/>
    <row r="5099" ht="19.899999999999999" customHeight="1"/>
    <row r="5100" ht="19.899999999999999" customHeight="1"/>
    <row r="5101" ht="19.899999999999999" customHeight="1"/>
    <row r="5102" ht="19.899999999999999" customHeight="1"/>
    <row r="5103" ht="19.899999999999999" customHeight="1"/>
    <row r="5104" ht="19.899999999999999" customHeight="1"/>
    <row r="5105" ht="19.899999999999999" customHeight="1"/>
    <row r="5106" ht="19.899999999999999" customHeight="1"/>
    <row r="5107" ht="19.899999999999999" customHeight="1"/>
    <row r="5108" ht="19.899999999999999" customHeight="1"/>
    <row r="5109" ht="19.899999999999999" customHeight="1"/>
    <row r="5110" ht="19.899999999999999" customHeight="1"/>
    <row r="5111" ht="19.899999999999999" customHeight="1"/>
    <row r="5112" ht="19.899999999999999" customHeight="1"/>
    <row r="5113" ht="19.899999999999999" customHeight="1"/>
    <row r="5114" ht="19.899999999999999" customHeight="1"/>
    <row r="5115" ht="19.899999999999999" customHeight="1"/>
    <row r="5116" ht="19.899999999999999" customHeight="1"/>
    <row r="5117" ht="19.899999999999999" customHeight="1"/>
    <row r="5118" ht="19.899999999999999" customHeight="1"/>
    <row r="5119" ht="19.899999999999999" customHeight="1"/>
    <row r="5120" ht="19.899999999999999" customHeight="1"/>
    <row r="5121" ht="19.899999999999999" customHeight="1"/>
    <row r="5122" ht="19.899999999999999" customHeight="1"/>
    <row r="5123" ht="19.899999999999999" customHeight="1"/>
    <row r="5124" ht="19.899999999999999" customHeight="1"/>
    <row r="5125" ht="19.899999999999999" customHeight="1"/>
    <row r="5126" ht="19.899999999999999" customHeight="1"/>
    <row r="5127" ht="19.899999999999999" customHeight="1"/>
    <row r="5128" ht="19.899999999999999" customHeight="1"/>
    <row r="5129" ht="19.899999999999999" customHeight="1"/>
    <row r="5130" ht="19.899999999999999" customHeight="1"/>
    <row r="5131" ht="19.899999999999999" customHeight="1"/>
    <row r="5132" ht="19.899999999999999" customHeight="1"/>
    <row r="5133" ht="19.899999999999999" customHeight="1"/>
    <row r="5134" ht="19.899999999999999" customHeight="1"/>
    <row r="5135" ht="19.899999999999999" customHeight="1"/>
    <row r="5136" ht="19.899999999999999" customHeight="1"/>
    <row r="5137" ht="19.899999999999999" customHeight="1"/>
    <row r="5138" ht="19.899999999999999" customHeight="1"/>
    <row r="5139" ht="19.899999999999999" customHeight="1"/>
    <row r="5140" ht="19.899999999999999" customHeight="1"/>
    <row r="5141" ht="19.899999999999999" customHeight="1"/>
    <row r="5142" ht="19.899999999999999" customHeight="1"/>
    <row r="5143" ht="19.899999999999999" customHeight="1"/>
    <row r="5144" ht="19.899999999999999" customHeight="1"/>
    <row r="5145" ht="19.899999999999999" customHeight="1"/>
    <row r="5146" ht="19.899999999999999" customHeight="1"/>
    <row r="5147" ht="19.899999999999999" customHeight="1"/>
    <row r="5148" ht="19.899999999999999" customHeight="1"/>
    <row r="5149" ht="19.899999999999999" customHeight="1"/>
    <row r="5150" ht="19.899999999999999" customHeight="1"/>
    <row r="5151" ht="19.899999999999999" customHeight="1"/>
    <row r="5152" ht="19.899999999999999" customHeight="1"/>
    <row r="5153" ht="19.899999999999999" customHeight="1"/>
    <row r="5154" ht="19.899999999999999" customHeight="1"/>
    <row r="5155" ht="19.899999999999999" customHeight="1"/>
    <row r="5156" ht="19.899999999999999" customHeight="1"/>
    <row r="5157" ht="19.899999999999999" customHeight="1"/>
    <row r="5158" ht="19.899999999999999" customHeight="1"/>
    <row r="5159" ht="19.899999999999999" customHeight="1"/>
    <row r="5160" ht="19.899999999999999" customHeight="1"/>
    <row r="5161" ht="19.899999999999999" customHeight="1"/>
    <row r="5162" ht="19.899999999999999" customHeight="1"/>
    <row r="5163" ht="19.899999999999999" customHeight="1"/>
    <row r="5164" ht="19.899999999999999" customHeight="1"/>
    <row r="5165" ht="19.899999999999999" customHeight="1"/>
    <row r="5166" ht="19.899999999999999" customHeight="1"/>
    <row r="5167" ht="19.899999999999999" customHeight="1"/>
    <row r="5168" ht="19.899999999999999" customHeight="1"/>
    <row r="5169" ht="19.899999999999999" customHeight="1"/>
    <row r="5170" ht="19.899999999999999" customHeight="1"/>
    <row r="5171" ht="19.899999999999999" customHeight="1"/>
    <row r="5172" ht="19.899999999999999" customHeight="1"/>
    <row r="5173" ht="19.899999999999999" customHeight="1"/>
    <row r="5174" ht="19.899999999999999" customHeight="1"/>
    <row r="5175" ht="19.899999999999999" customHeight="1"/>
    <row r="5176" ht="19.899999999999999" customHeight="1"/>
    <row r="5177" ht="19.899999999999999" customHeight="1"/>
    <row r="5178" ht="19.899999999999999" customHeight="1"/>
    <row r="5179" ht="19.899999999999999" customHeight="1"/>
    <row r="5180" ht="19.899999999999999" customHeight="1"/>
    <row r="5181" ht="19.899999999999999" customHeight="1"/>
    <row r="5182" ht="19.899999999999999" customHeight="1"/>
    <row r="5183" ht="19.899999999999999" customHeight="1"/>
    <row r="5184" ht="19.899999999999999" customHeight="1"/>
    <row r="5185" ht="19.899999999999999" customHeight="1"/>
    <row r="5186" ht="19.899999999999999" customHeight="1"/>
    <row r="5187" ht="19.899999999999999" customHeight="1"/>
    <row r="5188" ht="19.899999999999999" customHeight="1"/>
    <row r="5189" ht="19.899999999999999" customHeight="1"/>
    <row r="5190" ht="19.899999999999999" customHeight="1"/>
    <row r="5191" ht="19.899999999999999" customHeight="1"/>
    <row r="5192" ht="19.899999999999999" customHeight="1"/>
    <row r="5193" ht="19.899999999999999" customHeight="1"/>
    <row r="5194" ht="19.899999999999999" customHeight="1"/>
    <row r="5195" ht="19.899999999999999" customHeight="1"/>
    <row r="5196" ht="19.899999999999999" customHeight="1"/>
    <row r="5197" ht="19.899999999999999" customHeight="1"/>
    <row r="5198" ht="19.899999999999999"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row r="39646"/>
    <row r="39647"/>
    <row r="39648"/>
    <row r="39649"/>
    <row r="39650"/>
    <row r="39651"/>
    <row r="39652"/>
    <row r="39653"/>
    <row r="39654"/>
    <row r="39655"/>
    <row r="39656"/>
    <row r="39657"/>
    <row r="39658"/>
    <row r="39659"/>
    <row r="39660"/>
    <row r="39661"/>
    <row r="39662"/>
    <row r="39663"/>
    <row r="39664"/>
    <row r="39665"/>
    <row r="39666"/>
    <row r="39667"/>
    <row r="39668"/>
    <row r="39669"/>
    <row r="39670"/>
    <row r="39671"/>
    <row r="39672"/>
    <row r="39673"/>
    <row r="39674"/>
    <row r="39675"/>
    <row r="39676"/>
    <row r="39677"/>
    <row r="39678"/>
    <row r="39679"/>
    <row r="39680"/>
    <row r="39681"/>
    <row r="39682"/>
    <row r="39683"/>
    <row r="39684"/>
    <row r="39685"/>
    <row r="39686"/>
    <row r="39687"/>
    <row r="39688"/>
    <row r="39689"/>
    <row r="39690"/>
    <row r="39691"/>
    <row r="39692"/>
    <row r="39693"/>
    <row r="39694"/>
    <row r="39695"/>
    <row r="39696"/>
    <row r="39697"/>
    <row r="39698"/>
    <row r="39699"/>
    <row r="39700"/>
    <row r="39701"/>
    <row r="39702"/>
    <row r="39703"/>
    <row r="39704"/>
    <row r="39705"/>
    <row r="39706"/>
    <row r="39707"/>
    <row r="39708"/>
    <row r="39709"/>
    <row r="39710"/>
    <row r="39711"/>
    <row r="39712"/>
    <row r="39713"/>
    <row r="39714"/>
    <row r="39715"/>
    <row r="39716"/>
    <row r="39717"/>
    <row r="39718"/>
    <row r="39719"/>
    <row r="39720"/>
    <row r="39721"/>
    <row r="39722"/>
    <row r="39723"/>
    <row r="39724"/>
    <row r="39725"/>
    <row r="39726"/>
    <row r="39727"/>
    <row r="39728"/>
    <row r="39729"/>
    <row r="39730"/>
    <row r="39731"/>
    <row r="39732"/>
    <row r="39733"/>
    <row r="39734"/>
    <row r="39735"/>
    <row r="39736"/>
    <row r="39737"/>
    <row r="39738"/>
    <row r="39739"/>
    <row r="39740"/>
    <row r="39741"/>
    <row r="39742"/>
    <row r="39743"/>
    <row r="39744"/>
    <row r="39745"/>
    <row r="39746"/>
    <row r="39747"/>
    <row r="39748"/>
    <row r="39749"/>
    <row r="39750"/>
    <row r="39751"/>
    <row r="39752"/>
    <row r="39753"/>
    <row r="39754"/>
    <row r="39755"/>
    <row r="39756"/>
    <row r="39757"/>
    <row r="39758"/>
    <row r="39759"/>
    <row r="39760"/>
    <row r="39761"/>
    <row r="39762"/>
    <row r="39763"/>
    <row r="39764"/>
    <row r="39765"/>
    <row r="39766"/>
    <row r="39767"/>
    <row r="39768"/>
    <row r="39769"/>
    <row r="39770"/>
    <row r="39771"/>
    <row r="39772"/>
    <row r="39773"/>
    <row r="39774"/>
    <row r="39775"/>
    <row r="39776"/>
    <row r="39777"/>
    <row r="39778"/>
    <row r="39779"/>
    <row r="39780"/>
    <row r="39781"/>
    <row r="39782"/>
    <row r="39783"/>
    <row r="39784"/>
    <row r="39785"/>
    <row r="39786"/>
    <row r="39787"/>
    <row r="39788"/>
    <row r="39789"/>
    <row r="39790"/>
    <row r="39791"/>
    <row r="39792"/>
    <row r="39793"/>
    <row r="39794"/>
    <row r="39795"/>
    <row r="39796"/>
    <row r="39797"/>
    <row r="39798"/>
    <row r="39799"/>
    <row r="39800"/>
    <row r="39801"/>
    <row r="39802"/>
    <row r="39803"/>
    <row r="39804"/>
    <row r="39805"/>
    <row r="39806"/>
    <row r="39807"/>
    <row r="39808"/>
    <row r="39809"/>
    <row r="39810"/>
    <row r="39811"/>
    <row r="39812"/>
    <row r="39813"/>
    <row r="39814"/>
    <row r="39815"/>
    <row r="39816"/>
    <row r="39817"/>
    <row r="39818"/>
    <row r="39819"/>
    <row r="39820"/>
    <row r="39821"/>
    <row r="39822"/>
    <row r="39823"/>
    <row r="39824"/>
    <row r="39825"/>
    <row r="39826"/>
    <row r="39827"/>
    <row r="39828"/>
    <row r="39829"/>
    <row r="39830"/>
    <row r="39831"/>
    <row r="39832"/>
    <row r="39833"/>
    <row r="39834"/>
    <row r="39835"/>
    <row r="39836"/>
    <row r="39837"/>
    <row r="39838"/>
    <row r="39839"/>
    <row r="39840"/>
    <row r="39841"/>
    <row r="39842"/>
    <row r="39843"/>
    <row r="39844"/>
    <row r="39845"/>
    <row r="39846"/>
    <row r="39847"/>
    <row r="39848"/>
    <row r="39849"/>
    <row r="39850"/>
    <row r="39851"/>
    <row r="39852"/>
    <row r="39853"/>
    <row r="39854"/>
    <row r="39855"/>
    <row r="39856"/>
    <row r="39857"/>
    <row r="39858"/>
    <row r="39859"/>
    <row r="39860"/>
    <row r="39861"/>
    <row r="39862"/>
    <row r="39863"/>
    <row r="39864"/>
    <row r="39865"/>
    <row r="39866"/>
    <row r="39867"/>
    <row r="39868"/>
    <row r="39869"/>
    <row r="39870"/>
    <row r="39871"/>
    <row r="39872"/>
    <row r="39873"/>
    <row r="39874"/>
    <row r="39875"/>
    <row r="39876"/>
    <row r="39877"/>
    <row r="39878"/>
    <row r="39879"/>
    <row r="39880"/>
    <row r="39881"/>
    <row r="39882"/>
    <row r="39883"/>
    <row r="39884"/>
    <row r="39885"/>
    <row r="39886"/>
    <row r="39887"/>
    <row r="39888"/>
    <row r="39889"/>
    <row r="39890"/>
    <row r="39891"/>
    <row r="39892"/>
    <row r="39893"/>
    <row r="39894"/>
    <row r="39895"/>
    <row r="39896"/>
    <row r="39897"/>
    <row r="39898"/>
    <row r="39899"/>
    <row r="39900"/>
    <row r="39901"/>
    <row r="39902"/>
    <row r="39903"/>
    <row r="39904"/>
    <row r="39905"/>
    <row r="39906"/>
    <row r="39907"/>
    <row r="39908"/>
    <row r="39909"/>
    <row r="39910"/>
    <row r="39911"/>
    <row r="39912"/>
    <row r="39913"/>
    <row r="39914"/>
    <row r="39915"/>
    <row r="39916"/>
    <row r="39917"/>
    <row r="39918"/>
    <row r="39919"/>
    <row r="39920"/>
    <row r="39921"/>
    <row r="39922"/>
    <row r="39923"/>
    <row r="39924"/>
    <row r="39925"/>
    <row r="39926"/>
    <row r="39927"/>
    <row r="39928"/>
    <row r="39929"/>
    <row r="39930"/>
    <row r="39931"/>
    <row r="39932"/>
    <row r="39933"/>
    <row r="39934"/>
    <row r="39935"/>
    <row r="39936"/>
    <row r="39937"/>
    <row r="39938"/>
    <row r="39939"/>
    <row r="39940"/>
    <row r="39941"/>
    <row r="39942"/>
    <row r="39943"/>
    <row r="39944"/>
    <row r="39945"/>
    <row r="39946"/>
    <row r="39947"/>
    <row r="39948"/>
    <row r="39949"/>
    <row r="39950"/>
    <row r="39951"/>
    <row r="39952"/>
    <row r="39953"/>
    <row r="39954"/>
    <row r="39955"/>
    <row r="39956"/>
    <row r="39957"/>
    <row r="39958"/>
    <row r="39959"/>
    <row r="39960"/>
    <row r="39961"/>
    <row r="39962"/>
    <row r="39963"/>
    <row r="39964"/>
    <row r="39965"/>
    <row r="39966"/>
    <row r="39967"/>
    <row r="39968"/>
    <row r="39969"/>
    <row r="39970"/>
    <row r="39971"/>
    <row r="39972"/>
    <row r="39973"/>
    <row r="39974"/>
    <row r="39975"/>
    <row r="39976"/>
    <row r="39977"/>
    <row r="39978"/>
    <row r="39979"/>
    <row r="39980"/>
    <row r="39981"/>
    <row r="39982"/>
    <row r="39983"/>
    <row r="39984"/>
    <row r="39985"/>
    <row r="39986"/>
    <row r="39987"/>
    <row r="39988"/>
    <row r="39989"/>
    <row r="39990"/>
    <row r="39991"/>
    <row r="39992"/>
    <row r="39993"/>
    <row r="39994"/>
    <row r="39995"/>
    <row r="39996"/>
    <row r="39997"/>
    <row r="39998"/>
    <row r="39999"/>
    <row r="40000"/>
    <row r="40001"/>
    <row r="40002"/>
    <row r="40003"/>
    <row r="40004"/>
    <row r="40005"/>
    <row r="40006"/>
    <row r="40007"/>
    <row r="40008"/>
    <row r="40009"/>
    <row r="40010"/>
    <row r="40011"/>
    <row r="40012"/>
    <row r="40013"/>
    <row r="40014"/>
    <row r="40015"/>
    <row r="40016"/>
    <row r="40017"/>
    <row r="40018"/>
    <row r="40019"/>
    <row r="40020"/>
    <row r="40021"/>
    <row r="40022"/>
    <row r="40023"/>
    <row r="40024"/>
    <row r="40025"/>
    <row r="40026"/>
    <row r="40027"/>
    <row r="40028"/>
    <row r="40029"/>
    <row r="40030"/>
    <row r="40031"/>
    <row r="40032"/>
    <row r="40033"/>
    <row r="40034"/>
    <row r="40035"/>
    <row r="40036"/>
    <row r="40037"/>
    <row r="40038"/>
    <row r="40039"/>
    <row r="40040"/>
    <row r="40041"/>
    <row r="40042"/>
    <row r="40043"/>
    <row r="40044"/>
    <row r="40045"/>
    <row r="40046"/>
    <row r="40047"/>
    <row r="40048"/>
    <row r="40049"/>
    <row r="40050"/>
    <row r="40051"/>
    <row r="40052"/>
    <row r="40053"/>
    <row r="40054"/>
    <row r="40055"/>
    <row r="40056"/>
    <row r="40057"/>
    <row r="40058"/>
    <row r="40059"/>
    <row r="40060"/>
    <row r="40061"/>
    <row r="40062"/>
    <row r="40063"/>
    <row r="40064"/>
    <row r="40065"/>
    <row r="40066"/>
    <row r="40067"/>
    <row r="40068"/>
    <row r="40069"/>
    <row r="40070"/>
    <row r="40071"/>
    <row r="40072"/>
    <row r="40073"/>
    <row r="40074"/>
    <row r="40075"/>
    <row r="40076"/>
    <row r="40077"/>
    <row r="40078"/>
    <row r="40079"/>
    <row r="40080"/>
    <row r="40081"/>
    <row r="40082"/>
    <row r="40083"/>
    <row r="40084"/>
    <row r="40085"/>
    <row r="40086"/>
    <row r="40087"/>
    <row r="40088"/>
    <row r="40089"/>
    <row r="40090"/>
    <row r="40091"/>
    <row r="40092"/>
    <row r="40093"/>
    <row r="40094"/>
    <row r="40095"/>
    <row r="40096"/>
    <row r="40097"/>
    <row r="40098"/>
    <row r="40099"/>
    <row r="40100"/>
    <row r="40101"/>
    <row r="40102"/>
    <row r="40103"/>
    <row r="40104"/>
    <row r="40105"/>
    <row r="40106"/>
    <row r="40107"/>
    <row r="40108"/>
    <row r="40109"/>
    <row r="40110"/>
    <row r="40111"/>
    <row r="40112"/>
    <row r="40113"/>
    <row r="40114"/>
    <row r="40115"/>
    <row r="40116"/>
    <row r="40117"/>
    <row r="40118"/>
    <row r="40119"/>
    <row r="40120"/>
    <row r="40121"/>
    <row r="40122"/>
    <row r="40123"/>
    <row r="40124"/>
    <row r="40125"/>
    <row r="40126"/>
    <row r="40127"/>
    <row r="40128"/>
    <row r="40129"/>
    <row r="40130"/>
    <row r="40131"/>
    <row r="40132"/>
    <row r="40133"/>
    <row r="40134"/>
    <row r="40135"/>
    <row r="40136"/>
    <row r="40137"/>
    <row r="40138"/>
    <row r="40139"/>
    <row r="40140"/>
    <row r="40141"/>
    <row r="40142"/>
    <row r="40143"/>
    <row r="40144"/>
    <row r="40145"/>
    <row r="40146"/>
    <row r="40147"/>
    <row r="40148"/>
    <row r="40149"/>
    <row r="40150"/>
    <row r="40151"/>
    <row r="40152"/>
    <row r="40153"/>
    <row r="40154"/>
    <row r="40155"/>
    <row r="40156"/>
    <row r="40157"/>
    <row r="40158"/>
    <row r="40159"/>
    <row r="40160"/>
    <row r="40161"/>
    <row r="40162"/>
    <row r="40163"/>
    <row r="40164"/>
    <row r="40165"/>
    <row r="40166"/>
    <row r="40167"/>
    <row r="40168"/>
    <row r="40169"/>
    <row r="40170"/>
    <row r="40171"/>
    <row r="40172"/>
    <row r="40173"/>
    <row r="40174"/>
    <row r="40175"/>
    <row r="40176"/>
    <row r="40177"/>
    <row r="40178"/>
    <row r="40179"/>
    <row r="40180"/>
    <row r="40181"/>
    <row r="40182"/>
    <row r="40183"/>
    <row r="40184"/>
    <row r="40185"/>
    <row r="40186"/>
    <row r="40187"/>
    <row r="40188"/>
    <row r="40189"/>
    <row r="40190"/>
    <row r="40191"/>
    <row r="40192"/>
    <row r="40193"/>
    <row r="40194"/>
    <row r="40195"/>
    <row r="40196"/>
    <row r="40197"/>
    <row r="40198"/>
    <row r="40199"/>
    <row r="40200"/>
    <row r="40201"/>
    <row r="40202"/>
    <row r="40203"/>
    <row r="40204"/>
    <row r="40205"/>
    <row r="40206"/>
    <row r="40207"/>
    <row r="40208"/>
    <row r="40209"/>
    <row r="40210"/>
    <row r="40211"/>
    <row r="40212"/>
    <row r="40213"/>
    <row r="40214"/>
    <row r="40215"/>
    <row r="40216"/>
    <row r="40217"/>
    <row r="40218"/>
    <row r="40219"/>
    <row r="40220"/>
    <row r="40221"/>
    <row r="40222"/>
    <row r="40223"/>
    <row r="40224"/>
    <row r="40225"/>
    <row r="40226"/>
    <row r="40227"/>
    <row r="40228"/>
    <row r="40229"/>
    <row r="40230"/>
    <row r="40231"/>
    <row r="40232"/>
    <row r="40233"/>
    <row r="40234"/>
    <row r="40235"/>
    <row r="40236"/>
    <row r="40237"/>
    <row r="40238"/>
    <row r="40239"/>
    <row r="40240"/>
    <row r="40241"/>
    <row r="40242"/>
    <row r="40243"/>
    <row r="40244"/>
    <row r="40245"/>
    <row r="40246"/>
    <row r="40247"/>
    <row r="40248"/>
    <row r="40249"/>
    <row r="40250"/>
    <row r="40251"/>
    <row r="40252"/>
    <row r="40253"/>
    <row r="40254"/>
    <row r="40255"/>
    <row r="40256"/>
    <row r="40257"/>
    <row r="40258"/>
    <row r="40259"/>
    <row r="40260"/>
    <row r="40261"/>
    <row r="40262"/>
    <row r="40263"/>
    <row r="40264"/>
    <row r="40265"/>
    <row r="40266"/>
    <row r="40267"/>
    <row r="40268"/>
    <row r="40269"/>
    <row r="40270"/>
    <row r="40271"/>
    <row r="40272"/>
    <row r="40273"/>
    <row r="40274"/>
    <row r="40275"/>
    <row r="40276"/>
    <row r="40277"/>
    <row r="40278"/>
    <row r="40279"/>
    <row r="40280"/>
    <row r="40281"/>
    <row r="40282"/>
    <row r="40283"/>
    <row r="40284"/>
    <row r="40285"/>
    <row r="40286"/>
    <row r="40287"/>
    <row r="40288"/>
    <row r="40289"/>
    <row r="40290"/>
    <row r="40291"/>
    <row r="40292"/>
    <row r="40293"/>
    <row r="40294"/>
    <row r="40295"/>
    <row r="40296"/>
    <row r="40297"/>
    <row r="40298"/>
    <row r="40299"/>
    <row r="40300"/>
    <row r="40301"/>
    <row r="40302"/>
    <row r="40303"/>
    <row r="40304"/>
    <row r="40305"/>
    <row r="40306"/>
    <row r="40307"/>
    <row r="40308"/>
    <row r="40309"/>
    <row r="40310"/>
    <row r="40311"/>
    <row r="40312"/>
    <row r="40313"/>
    <row r="40314"/>
    <row r="40315"/>
    <row r="40316"/>
    <row r="40317"/>
    <row r="40318"/>
    <row r="40319"/>
    <row r="40320"/>
    <row r="40321"/>
    <row r="40322"/>
    <row r="40323"/>
    <row r="40324"/>
    <row r="40325"/>
    <row r="40326"/>
    <row r="40327"/>
    <row r="40328"/>
    <row r="40329"/>
    <row r="40330"/>
    <row r="40331"/>
    <row r="40332"/>
    <row r="40333"/>
    <row r="40334"/>
    <row r="40335"/>
    <row r="40336"/>
    <row r="40337"/>
    <row r="40338"/>
    <row r="40339"/>
    <row r="40340"/>
    <row r="40341"/>
    <row r="40342"/>
    <row r="40343"/>
    <row r="40344"/>
    <row r="40345"/>
    <row r="40346"/>
    <row r="40347"/>
    <row r="40348"/>
    <row r="40349"/>
    <row r="40350"/>
    <row r="40351"/>
    <row r="40352"/>
    <row r="40353"/>
    <row r="40354"/>
    <row r="40355"/>
    <row r="40356"/>
    <row r="40357"/>
    <row r="40358"/>
    <row r="40359"/>
    <row r="40360"/>
    <row r="40361"/>
    <row r="40362"/>
    <row r="40363"/>
    <row r="40364"/>
    <row r="40365"/>
    <row r="40366"/>
    <row r="40367"/>
    <row r="40368"/>
    <row r="40369"/>
    <row r="40370"/>
    <row r="40371"/>
    <row r="40372"/>
    <row r="40373"/>
    <row r="40374"/>
    <row r="40375"/>
    <row r="40376"/>
    <row r="40377"/>
    <row r="40378"/>
    <row r="40379"/>
    <row r="40380"/>
    <row r="40381"/>
    <row r="40382"/>
    <row r="40383"/>
    <row r="40384"/>
    <row r="40385"/>
    <row r="40386"/>
    <row r="40387"/>
    <row r="40388"/>
    <row r="40389"/>
    <row r="40390"/>
    <row r="40391"/>
    <row r="40392"/>
    <row r="40393"/>
    <row r="40394"/>
    <row r="40395"/>
    <row r="40396"/>
    <row r="40397"/>
    <row r="40398"/>
    <row r="40399"/>
    <row r="40400"/>
    <row r="40401"/>
    <row r="40402"/>
    <row r="40403"/>
    <row r="40404"/>
    <row r="40405"/>
    <row r="40406"/>
    <row r="40407"/>
    <row r="40408"/>
    <row r="40409"/>
    <row r="40410"/>
    <row r="40411"/>
    <row r="40412"/>
    <row r="40413"/>
    <row r="40414"/>
    <row r="40415"/>
    <row r="40416"/>
    <row r="40417"/>
    <row r="40418"/>
    <row r="40419"/>
    <row r="40420"/>
    <row r="40421"/>
    <row r="40422"/>
    <row r="40423"/>
    <row r="40424"/>
    <row r="40425"/>
    <row r="40426"/>
    <row r="40427"/>
    <row r="40428"/>
    <row r="40429"/>
    <row r="40430"/>
    <row r="40431"/>
    <row r="40432"/>
    <row r="40433"/>
    <row r="40434"/>
    <row r="40435"/>
    <row r="40436"/>
    <row r="40437"/>
    <row r="40438"/>
    <row r="40439"/>
    <row r="40440"/>
    <row r="40441"/>
    <row r="40442"/>
    <row r="40443"/>
    <row r="40444"/>
    <row r="40445"/>
    <row r="40446"/>
    <row r="40447"/>
    <row r="40448"/>
    <row r="40449"/>
    <row r="40450"/>
    <row r="40451"/>
    <row r="40452"/>
    <row r="40453"/>
    <row r="40454"/>
    <row r="40455"/>
    <row r="40456"/>
    <row r="40457"/>
    <row r="40458"/>
    <row r="40459"/>
    <row r="40460"/>
    <row r="40461"/>
    <row r="40462"/>
    <row r="40463"/>
    <row r="40464"/>
    <row r="40465"/>
    <row r="40466"/>
    <row r="40467"/>
    <row r="40468"/>
    <row r="40469"/>
    <row r="40470"/>
    <row r="40471"/>
    <row r="40472"/>
    <row r="40473"/>
    <row r="40474"/>
    <row r="40475"/>
    <row r="40476"/>
    <row r="40477"/>
    <row r="40478"/>
    <row r="40479"/>
    <row r="40480"/>
    <row r="40481"/>
    <row r="40482"/>
    <row r="40483"/>
    <row r="40484"/>
    <row r="40485"/>
    <row r="40486"/>
    <row r="40487"/>
    <row r="40488"/>
    <row r="40489"/>
    <row r="40490"/>
    <row r="40491"/>
    <row r="40492"/>
    <row r="40493"/>
    <row r="40494"/>
    <row r="40495"/>
    <row r="40496"/>
    <row r="40497"/>
    <row r="40498"/>
    <row r="40499"/>
    <row r="40500"/>
    <row r="40501"/>
    <row r="40502"/>
    <row r="40503"/>
    <row r="40504"/>
    <row r="40505"/>
    <row r="40506"/>
    <row r="40507"/>
    <row r="40508"/>
    <row r="40509"/>
    <row r="40510"/>
    <row r="40511"/>
    <row r="40512"/>
    <row r="40513"/>
    <row r="40514"/>
    <row r="40515"/>
    <row r="40516"/>
    <row r="40517"/>
    <row r="40518"/>
    <row r="40519"/>
    <row r="40520"/>
    <row r="40521"/>
    <row r="40522"/>
    <row r="40523"/>
    <row r="40524"/>
    <row r="40525"/>
    <row r="40526"/>
    <row r="40527"/>
    <row r="40528"/>
    <row r="40529"/>
    <row r="40530"/>
    <row r="40531"/>
    <row r="40532"/>
    <row r="40533"/>
    <row r="40534"/>
    <row r="40535"/>
    <row r="40536"/>
    <row r="40537"/>
    <row r="40538"/>
    <row r="40539"/>
    <row r="40540"/>
    <row r="40541"/>
    <row r="40542"/>
    <row r="40543"/>
    <row r="40544"/>
    <row r="40545"/>
    <row r="40546"/>
    <row r="40547"/>
    <row r="40548"/>
    <row r="40549"/>
    <row r="40550"/>
    <row r="40551"/>
    <row r="40552"/>
    <row r="40553"/>
    <row r="40554"/>
    <row r="40555"/>
    <row r="40556"/>
    <row r="40557"/>
    <row r="40558"/>
    <row r="40559"/>
    <row r="40560"/>
    <row r="40561"/>
    <row r="40562"/>
    <row r="40563"/>
    <row r="40564"/>
    <row r="40565"/>
    <row r="40566"/>
    <row r="40567"/>
    <row r="40568"/>
    <row r="40569"/>
    <row r="40570"/>
    <row r="40571"/>
    <row r="40572"/>
    <row r="40573"/>
    <row r="40574"/>
    <row r="40575"/>
    <row r="40576"/>
    <row r="40577"/>
    <row r="40578"/>
    <row r="40579"/>
    <row r="40580"/>
    <row r="40581"/>
    <row r="40582"/>
    <row r="40583"/>
    <row r="40584"/>
    <row r="40585"/>
    <row r="40586"/>
    <row r="40587"/>
    <row r="40588"/>
    <row r="40589"/>
    <row r="40590"/>
    <row r="40591"/>
    <row r="40592"/>
    <row r="40593"/>
    <row r="40594"/>
    <row r="40595"/>
    <row r="40596"/>
    <row r="40597"/>
    <row r="40598"/>
    <row r="40599"/>
    <row r="40600"/>
    <row r="40601"/>
    <row r="40602"/>
    <row r="40603"/>
    <row r="40604"/>
    <row r="40605"/>
    <row r="40606"/>
    <row r="40607"/>
    <row r="40608"/>
    <row r="40609"/>
    <row r="40610"/>
    <row r="40611"/>
    <row r="40612"/>
    <row r="40613"/>
    <row r="40614"/>
    <row r="40615"/>
    <row r="40616"/>
    <row r="40617"/>
    <row r="40618"/>
    <row r="40619"/>
    <row r="40620"/>
    <row r="40621"/>
    <row r="40622"/>
    <row r="40623"/>
    <row r="40624"/>
    <row r="40625"/>
    <row r="40626"/>
    <row r="40627"/>
    <row r="40628"/>
    <row r="40629"/>
    <row r="40630"/>
    <row r="40631"/>
    <row r="40632"/>
    <row r="40633"/>
    <row r="40634"/>
    <row r="40635"/>
    <row r="40636"/>
    <row r="40637"/>
    <row r="40638"/>
    <row r="40639"/>
    <row r="40640"/>
    <row r="40641"/>
    <row r="40642"/>
    <row r="40643"/>
    <row r="40644"/>
    <row r="40645"/>
    <row r="40646"/>
    <row r="40647"/>
    <row r="40648"/>
    <row r="40649"/>
    <row r="40650"/>
    <row r="40651"/>
    <row r="40652"/>
    <row r="40653"/>
    <row r="40654"/>
    <row r="40655"/>
    <row r="40656"/>
    <row r="40657"/>
    <row r="40658"/>
    <row r="40659"/>
    <row r="40660"/>
    <row r="40661"/>
    <row r="40662"/>
    <row r="40663"/>
    <row r="40664"/>
    <row r="40665"/>
    <row r="40666"/>
    <row r="40667"/>
    <row r="40668"/>
    <row r="40669"/>
    <row r="40670"/>
    <row r="40671"/>
    <row r="40672"/>
    <row r="40673"/>
    <row r="40674"/>
    <row r="40675"/>
    <row r="40676"/>
    <row r="40677"/>
    <row r="40678"/>
    <row r="40679"/>
    <row r="40680"/>
    <row r="40681"/>
    <row r="40682"/>
    <row r="40683"/>
    <row r="40684"/>
    <row r="40685"/>
    <row r="40686"/>
    <row r="40687"/>
    <row r="40688"/>
    <row r="40689"/>
    <row r="40690"/>
    <row r="40691"/>
    <row r="40692"/>
    <row r="40693"/>
    <row r="40694"/>
    <row r="40695"/>
    <row r="40696"/>
    <row r="40697"/>
    <row r="40698"/>
    <row r="40699"/>
    <row r="40700"/>
    <row r="40701"/>
    <row r="40702"/>
    <row r="40703"/>
    <row r="40704"/>
    <row r="40705"/>
    <row r="40706"/>
    <row r="40707"/>
    <row r="40708"/>
    <row r="40709"/>
    <row r="40710"/>
    <row r="40711"/>
    <row r="40712"/>
    <row r="40713"/>
    <row r="40714"/>
    <row r="40715"/>
    <row r="40716"/>
    <row r="40717"/>
    <row r="40718"/>
    <row r="40719"/>
    <row r="40720"/>
    <row r="40721"/>
    <row r="40722"/>
    <row r="40723"/>
    <row r="40724"/>
    <row r="40725"/>
    <row r="40726"/>
    <row r="40727"/>
    <row r="40728"/>
    <row r="40729"/>
    <row r="40730"/>
    <row r="40731"/>
    <row r="40732"/>
    <row r="40733"/>
    <row r="40734"/>
    <row r="40735"/>
    <row r="40736"/>
    <row r="40737"/>
    <row r="40738"/>
    <row r="40739"/>
    <row r="40740"/>
    <row r="40741"/>
    <row r="40742"/>
    <row r="40743"/>
    <row r="40744"/>
    <row r="40745"/>
    <row r="40746"/>
    <row r="40747"/>
    <row r="40748"/>
    <row r="40749"/>
    <row r="40750"/>
    <row r="40751"/>
    <row r="40752"/>
    <row r="40753"/>
    <row r="40754"/>
    <row r="40755"/>
    <row r="40756"/>
    <row r="40757"/>
    <row r="40758"/>
    <row r="40759"/>
    <row r="40760"/>
    <row r="40761"/>
    <row r="40762"/>
    <row r="40763"/>
    <row r="40764"/>
    <row r="40765"/>
    <row r="40766"/>
    <row r="40767"/>
    <row r="40768"/>
    <row r="40769"/>
    <row r="40770"/>
    <row r="40771"/>
    <row r="40772"/>
    <row r="40773"/>
    <row r="40774"/>
    <row r="40775"/>
    <row r="40776"/>
    <row r="40777"/>
    <row r="40778"/>
    <row r="40779"/>
    <row r="40780"/>
    <row r="40781"/>
    <row r="40782"/>
    <row r="40783"/>
    <row r="40784"/>
    <row r="40785"/>
    <row r="40786"/>
    <row r="40787"/>
    <row r="40788"/>
    <row r="40789"/>
    <row r="40790"/>
    <row r="40791"/>
    <row r="40792"/>
    <row r="40793"/>
    <row r="40794"/>
    <row r="40795"/>
    <row r="40796"/>
    <row r="40797"/>
    <row r="40798"/>
    <row r="40799"/>
    <row r="40800"/>
    <row r="40801"/>
    <row r="40802"/>
    <row r="40803"/>
    <row r="40804"/>
    <row r="40805"/>
    <row r="40806"/>
    <row r="40807"/>
    <row r="40808"/>
    <row r="40809"/>
    <row r="40810"/>
    <row r="40811"/>
    <row r="40812"/>
    <row r="40813"/>
    <row r="40814"/>
    <row r="40815"/>
    <row r="40816"/>
    <row r="40817"/>
    <row r="40818"/>
    <row r="40819"/>
    <row r="40820"/>
    <row r="40821"/>
    <row r="40822"/>
    <row r="40823"/>
    <row r="40824"/>
    <row r="40825"/>
    <row r="40826"/>
    <row r="40827"/>
    <row r="40828"/>
    <row r="40829"/>
    <row r="40830"/>
    <row r="40831"/>
    <row r="40832"/>
    <row r="40833"/>
    <row r="40834"/>
    <row r="40835"/>
    <row r="40836"/>
    <row r="40837"/>
    <row r="40838"/>
    <row r="40839"/>
    <row r="40840"/>
    <row r="40841"/>
    <row r="40842"/>
    <row r="40843"/>
    <row r="40844"/>
    <row r="40845"/>
    <row r="40846"/>
    <row r="40847"/>
    <row r="40848"/>
    <row r="40849"/>
    <row r="40850"/>
    <row r="40851"/>
    <row r="40852"/>
    <row r="40853"/>
    <row r="40854"/>
    <row r="40855"/>
    <row r="40856"/>
    <row r="40857"/>
    <row r="40858"/>
    <row r="40859"/>
    <row r="40860"/>
    <row r="40861"/>
    <row r="40862"/>
    <row r="40863"/>
    <row r="40864"/>
    <row r="40865"/>
    <row r="40866"/>
    <row r="40867"/>
    <row r="40868"/>
    <row r="40869"/>
    <row r="40870"/>
    <row r="40871"/>
    <row r="40872"/>
    <row r="40873"/>
    <row r="40874"/>
    <row r="40875"/>
    <row r="40876"/>
    <row r="40877"/>
    <row r="40878"/>
    <row r="40879"/>
    <row r="40880"/>
    <row r="40881"/>
    <row r="40882"/>
    <row r="40883"/>
    <row r="40884"/>
    <row r="40885"/>
    <row r="40886"/>
    <row r="40887"/>
    <row r="40888"/>
    <row r="40889"/>
    <row r="40890"/>
    <row r="40891"/>
    <row r="40892"/>
    <row r="40893"/>
    <row r="40894"/>
    <row r="40895"/>
    <row r="40896"/>
    <row r="40897"/>
    <row r="40898"/>
    <row r="40899"/>
    <row r="40900"/>
    <row r="40901"/>
    <row r="40902"/>
    <row r="40903"/>
    <row r="40904"/>
    <row r="40905"/>
    <row r="40906"/>
    <row r="40907"/>
    <row r="40908"/>
    <row r="40909"/>
    <row r="40910"/>
    <row r="40911"/>
    <row r="40912"/>
    <row r="40913"/>
    <row r="40914"/>
    <row r="40915"/>
    <row r="40916"/>
    <row r="40917"/>
    <row r="40918"/>
    <row r="40919"/>
    <row r="40920"/>
    <row r="40921"/>
    <row r="40922"/>
    <row r="40923"/>
    <row r="40924"/>
    <row r="40925"/>
    <row r="40926"/>
    <row r="40927"/>
    <row r="40928"/>
    <row r="40929"/>
    <row r="40930"/>
    <row r="40931"/>
    <row r="40932"/>
    <row r="40933"/>
    <row r="40934"/>
    <row r="40935"/>
    <row r="40936"/>
    <row r="40937"/>
    <row r="40938"/>
    <row r="40939"/>
    <row r="40940"/>
    <row r="40941"/>
    <row r="40942"/>
    <row r="40943"/>
    <row r="40944"/>
    <row r="40945"/>
    <row r="40946"/>
    <row r="40947"/>
    <row r="40948"/>
    <row r="40949"/>
    <row r="40950"/>
    <row r="40951"/>
    <row r="40952"/>
    <row r="40953"/>
    <row r="40954"/>
    <row r="40955"/>
    <row r="40956"/>
    <row r="40957"/>
    <row r="40958"/>
    <row r="40959"/>
    <row r="40960"/>
    <row r="40961"/>
    <row r="40962"/>
    <row r="40963"/>
    <row r="40964"/>
    <row r="40965"/>
    <row r="40966"/>
    <row r="40967"/>
    <row r="40968"/>
    <row r="40969"/>
    <row r="40970"/>
    <row r="40971"/>
    <row r="40972"/>
    <row r="40973"/>
    <row r="40974"/>
    <row r="40975"/>
    <row r="40976"/>
    <row r="40977"/>
    <row r="40978"/>
    <row r="40979"/>
    <row r="40980"/>
    <row r="40981"/>
    <row r="40982"/>
    <row r="40983"/>
    <row r="40984"/>
    <row r="40985"/>
    <row r="40986"/>
    <row r="40987"/>
    <row r="40988"/>
    <row r="40989"/>
    <row r="40990"/>
    <row r="40991"/>
    <row r="40992"/>
    <row r="40993"/>
    <row r="40994"/>
    <row r="40995"/>
    <row r="40996"/>
    <row r="40997"/>
    <row r="40998"/>
    <row r="40999"/>
    <row r="41000"/>
    <row r="41001"/>
    <row r="41002"/>
    <row r="41003"/>
    <row r="41004"/>
    <row r="41005"/>
    <row r="41006"/>
    <row r="41007"/>
    <row r="41008"/>
    <row r="41009"/>
    <row r="41010"/>
    <row r="41011"/>
    <row r="41012"/>
    <row r="41013"/>
    <row r="41014"/>
    <row r="41015"/>
    <row r="41016"/>
    <row r="41017"/>
    <row r="41018"/>
    <row r="41019"/>
    <row r="41020"/>
    <row r="41021"/>
    <row r="41022"/>
    <row r="41023"/>
    <row r="41024"/>
    <row r="41025"/>
    <row r="41026"/>
    <row r="41027"/>
    <row r="41028"/>
    <row r="41029"/>
    <row r="41030"/>
    <row r="41031"/>
    <row r="41032"/>
    <row r="41033"/>
    <row r="41034"/>
    <row r="41035"/>
    <row r="41036"/>
    <row r="41037"/>
    <row r="41038"/>
    <row r="41039"/>
    <row r="41040"/>
    <row r="41041"/>
    <row r="41042"/>
    <row r="41043"/>
    <row r="41044"/>
    <row r="41045"/>
    <row r="41046"/>
    <row r="41047"/>
    <row r="41048"/>
    <row r="41049"/>
    <row r="41050"/>
    <row r="41051"/>
    <row r="41052"/>
    <row r="41053"/>
    <row r="41054"/>
    <row r="41055"/>
    <row r="41056"/>
    <row r="41057"/>
    <row r="41058"/>
    <row r="41059"/>
    <row r="41060"/>
    <row r="41061"/>
    <row r="41062"/>
    <row r="41063"/>
    <row r="41064"/>
    <row r="41065"/>
    <row r="41066"/>
    <row r="41067"/>
    <row r="41068"/>
    <row r="41069"/>
    <row r="41070"/>
    <row r="41071"/>
    <row r="41072"/>
    <row r="41073"/>
    <row r="41074"/>
    <row r="41075"/>
    <row r="41076"/>
    <row r="41077"/>
    <row r="41078"/>
    <row r="41079"/>
    <row r="41080"/>
    <row r="41081"/>
    <row r="41082"/>
    <row r="41083"/>
    <row r="41084"/>
    <row r="41085"/>
    <row r="41086"/>
    <row r="41087"/>
    <row r="41088"/>
    <row r="41089"/>
    <row r="41090"/>
    <row r="41091"/>
    <row r="41092"/>
    <row r="41093"/>
    <row r="41094"/>
    <row r="41095"/>
    <row r="41096"/>
    <row r="41097"/>
    <row r="41098"/>
    <row r="41099"/>
    <row r="41100"/>
    <row r="41101"/>
    <row r="41102"/>
    <row r="41103"/>
    <row r="41104"/>
    <row r="41105"/>
    <row r="41106"/>
    <row r="41107"/>
    <row r="41108"/>
    <row r="41109"/>
    <row r="41110"/>
    <row r="41111"/>
    <row r="41112"/>
    <row r="41113"/>
    <row r="41114"/>
    <row r="41115"/>
    <row r="41116"/>
    <row r="41117"/>
    <row r="41118"/>
    <row r="41119"/>
    <row r="41120"/>
    <row r="41121"/>
    <row r="41122"/>
    <row r="41123"/>
    <row r="41124"/>
    <row r="41125"/>
    <row r="41126"/>
    <row r="41127"/>
    <row r="41128"/>
    <row r="41129"/>
    <row r="41130"/>
    <row r="41131"/>
    <row r="41132"/>
    <row r="41133"/>
    <row r="41134"/>
    <row r="41135"/>
    <row r="41136"/>
    <row r="41137"/>
    <row r="41138"/>
    <row r="41139"/>
    <row r="41140"/>
    <row r="41141"/>
    <row r="41142"/>
    <row r="41143"/>
    <row r="41144"/>
    <row r="41145"/>
    <row r="41146"/>
    <row r="41147"/>
    <row r="41148"/>
    <row r="41149"/>
    <row r="41150"/>
    <row r="41151"/>
    <row r="41152"/>
    <row r="41153"/>
    <row r="41154"/>
    <row r="41155"/>
    <row r="41156"/>
    <row r="41157"/>
    <row r="41158"/>
    <row r="41159"/>
    <row r="41160"/>
    <row r="41161"/>
    <row r="41162"/>
    <row r="41163"/>
    <row r="41164"/>
    <row r="41165"/>
    <row r="41166"/>
    <row r="41167"/>
    <row r="41168"/>
    <row r="41169"/>
    <row r="41170"/>
    <row r="41171"/>
    <row r="41172"/>
    <row r="41173"/>
    <row r="41174"/>
    <row r="41175"/>
    <row r="41176"/>
    <row r="41177"/>
    <row r="41178"/>
    <row r="41179"/>
    <row r="41180"/>
    <row r="41181"/>
    <row r="41182"/>
    <row r="41183"/>
    <row r="41184"/>
    <row r="41185"/>
    <row r="41186"/>
    <row r="41187"/>
    <row r="41188"/>
    <row r="41189"/>
    <row r="41190"/>
    <row r="41191"/>
    <row r="41192"/>
    <row r="41193"/>
    <row r="41194"/>
    <row r="41195"/>
    <row r="41196"/>
    <row r="41197"/>
    <row r="41198"/>
    <row r="41199"/>
    <row r="41200"/>
    <row r="41201"/>
    <row r="41202"/>
    <row r="41203"/>
    <row r="41204"/>
    <row r="41205"/>
    <row r="41206"/>
    <row r="41207"/>
    <row r="41208"/>
    <row r="41209"/>
    <row r="41210"/>
    <row r="41211"/>
    <row r="41212"/>
    <row r="41213"/>
    <row r="41214"/>
    <row r="41215"/>
    <row r="41216"/>
    <row r="41217"/>
    <row r="41218"/>
    <row r="41219"/>
    <row r="41220"/>
    <row r="41221"/>
    <row r="41222"/>
    <row r="41223"/>
    <row r="41224"/>
    <row r="41225"/>
    <row r="41226"/>
    <row r="41227"/>
    <row r="41228"/>
    <row r="41229"/>
    <row r="41230"/>
    <row r="41231"/>
    <row r="41232"/>
    <row r="41233"/>
    <row r="41234"/>
    <row r="41235"/>
    <row r="41236"/>
    <row r="41237"/>
    <row r="41238"/>
    <row r="41239"/>
    <row r="41240"/>
    <row r="41241"/>
    <row r="41242"/>
    <row r="41243"/>
    <row r="41244"/>
    <row r="41245"/>
    <row r="41246"/>
    <row r="41247"/>
    <row r="41248"/>
    <row r="41249"/>
    <row r="41250"/>
    <row r="41251"/>
    <row r="41252"/>
    <row r="41253"/>
    <row r="41254"/>
    <row r="41255"/>
    <row r="41256"/>
    <row r="41257"/>
    <row r="41258"/>
    <row r="41259"/>
    <row r="41260"/>
    <row r="41261"/>
    <row r="41262"/>
    <row r="41263"/>
    <row r="41264"/>
    <row r="41265"/>
    <row r="41266"/>
    <row r="41267"/>
    <row r="41268"/>
    <row r="41269"/>
    <row r="41270"/>
    <row r="41271"/>
    <row r="41272"/>
    <row r="41273"/>
    <row r="41274"/>
    <row r="41275"/>
    <row r="41276"/>
    <row r="41277"/>
    <row r="41278"/>
    <row r="41279"/>
    <row r="41280"/>
    <row r="41281"/>
    <row r="41282"/>
    <row r="41283"/>
    <row r="41284"/>
    <row r="41285"/>
    <row r="41286"/>
    <row r="41287"/>
    <row r="41288"/>
    <row r="41289"/>
    <row r="41290"/>
    <row r="41291"/>
    <row r="41292"/>
    <row r="41293"/>
    <row r="41294"/>
    <row r="41295"/>
    <row r="41296"/>
    <row r="41297"/>
    <row r="41298"/>
    <row r="41299"/>
    <row r="41300"/>
    <row r="41301"/>
    <row r="41302"/>
    <row r="41303"/>
    <row r="41304"/>
    <row r="41305"/>
    <row r="41306"/>
    <row r="41307"/>
    <row r="41308"/>
    <row r="41309"/>
    <row r="41310"/>
    <row r="41311"/>
    <row r="41312"/>
    <row r="41313"/>
    <row r="41314"/>
    <row r="41315"/>
    <row r="41316"/>
    <row r="41317"/>
    <row r="41318"/>
    <row r="41319"/>
    <row r="41320"/>
    <row r="41321"/>
    <row r="41322"/>
    <row r="41323"/>
    <row r="41324"/>
    <row r="41325"/>
    <row r="41326"/>
    <row r="41327"/>
    <row r="41328"/>
    <row r="41329"/>
    <row r="41330"/>
    <row r="41331"/>
    <row r="41332"/>
    <row r="41333"/>
    <row r="41334"/>
    <row r="41335"/>
    <row r="41336"/>
    <row r="41337"/>
    <row r="41338"/>
    <row r="41339"/>
    <row r="41340"/>
    <row r="41341"/>
    <row r="41342"/>
    <row r="41343"/>
    <row r="41344"/>
    <row r="41345"/>
    <row r="41346"/>
    <row r="41347"/>
    <row r="41348"/>
    <row r="41349"/>
    <row r="41350"/>
    <row r="41351"/>
    <row r="41352"/>
    <row r="41353"/>
    <row r="41354"/>
    <row r="41355"/>
    <row r="41356"/>
    <row r="41357"/>
    <row r="41358"/>
    <row r="41359"/>
    <row r="41360"/>
    <row r="41361"/>
    <row r="41362"/>
    <row r="41363"/>
    <row r="41364"/>
    <row r="41365"/>
    <row r="41366"/>
    <row r="41367"/>
    <row r="41368"/>
    <row r="41369"/>
    <row r="41370"/>
    <row r="41371"/>
    <row r="41372"/>
    <row r="41373"/>
    <row r="41374"/>
    <row r="41375"/>
    <row r="41376"/>
    <row r="41377"/>
    <row r="41378"/>
    <row r="41379"/>
    <row r="41380"/>
    <row r="41381"/>
    <row r="41382"/>
    <row r="41383"/>
    <row r="41384"/>
    <row r="41385"/>
    <row r="41386"/>
    <row r="41387"/>
    <row r="41388"/>
    <row r="41389"/>
    <row r="41390"/>
    <row r="41391"/>
    <row r="41392"/>
    <row r="41393"/>
    <row r="41394"/>
    <row r="41395"/>
    <row r="41396"/>
    <row r="41397"/>
    <row r="41398"/>
    <row r="41399"/>
    <row r="41400"/>
    <row r="41401"/>
    <row r="41402"/>
    <row r="41403"/>
    <row r="41404"/>
    <row r="41405"/>
    <row r="41406"/>
    <row r="41407"/>
    <row r="41408"/>
    <row r="41409"/>
    <row r="41410"/>
    <row r="41411"/>
    <row r="41412"/>
    <row r="41413"/>
    <row r="41414"/>
    <row r="41415"/>
    <row r="41416"/>
    <row r="41417"/>
    <row r="41418"/>
    <row r="41419"/>
    <row r="41420"/>
    <row r="41421"/>
    <row r="41422"/>
    <row r="41423"/>
    <row r="41424"/>
    <row r="41425"/>
    <row r="41426"/>
    <row r="41427"/>
    <row r="41428"/>
    <row r="41429"/>
    <row r="41430"/>
    <row r="41431"/>
    <row r="41432"/>
    <row r="41433"/>
    <row r="41434"/>
    <row r="41435"/>
    <row r="41436"/>
    <row r="41437"/>
    <row r="41438"/>
    <row r="41439"/>
    <row r="41440"/>
    <row r="41441"/>
    <row r="41442"/>
    <row r="41443"/>
    <row r="41444"/>
    <row r="41445"/>
    <row r="41446"/>
    <row r="41447"/>
    <row r="41448"/>
    <row r="41449"/>
    <row r="41450"/>
    <row r="41451"/>
    <row r="41452"/>
    <row r="41453"/>
    <row r="41454"/>
    <row r="41455"/>
    <row r="41456"/>
    <row r="41457"/>
    <row r="41458"/>
    <row r="41459"/>
    <row r="41460"/>
    <row r="41461"/>
    <row r="41462"/>
    <row r="41463"/>
    <row r="41464"/>
    <row r="41465"/>
    <row r="41466"/>
    <row r="41467"/>
    <row r="41468"/>
    <row r="41469"/>
    <row r="41470"/>
    <row r="41471"/>
    <row r="41472"/>
    <row r="41473"/>
    <row r="41474"/>
    <row r="41475"/>
    <row r="41476"/>
    <row r="41477"/>
    <row r="41478"/>
    <row r="41479"/>
    <row r="41480"/>
    <row r="41481"/>
    <row r="41482"/>
    <row r="41483"/>
    <row r="41484"/>
    <row r="41485"/>
    <row r="41486"/>
    <row r="41487"/>
    <row r="41488"/>
    <row r="41489"/>
    <row r="41490"/>
    <row r="41491"/>
    <row r="41492"/>
    <row r="41493"/>
    <row r="41494"/>
    <row r="41495"/>
    <row r="41496"/>
    <row r="41497"/>
    <row r="41498"/>
    <row r="41499"/>
    <row r="41500"/>
    <row r="41501"/>
    <row r="41502"/>
    <row r="41503"/>
    <row r="41504"/>
    <row r="41505"/>
    <row r="41506"/>
    <row r="41507"/>
    <row r="41508"/>
    <row r="41509"/>
    <row r="41510"/>
    <row r="41511"/>
    <row r="41512"/>
    <row r="41513"/>
    <row r="41514"/>
    <row r="41515"/>
    <row r="41516"/>
    <row r="41517"/>
    <row r="41518"/>
    <row r="41519"/>
    <row r="41520"/>
    <row r="41521"/>
    <row r="41522"/>
    <row r="41523"/>
    <row r="41524"/>
    <row r="41525"/>
    <row r="41526"/>
    <row r="41527"/>
    <row r="41528"/>
    <row r="41529"/>
    <row r="41530"/>
    <row r="41531"/>
    <row r="41532"/>
    <row r="41533"/>
    <row r="41534"/>
    <row r="41535"/>
    <row r="41536"/>
    <row r="41537"/>
    <row r="41538"/>
    <row r="41539"/>
    <row r="41540"/>
    <row r="41541"/>
    <row r="41542"/>
    <row r="41543"/>
    <row r="41544"/>
    <row r="41545"/>
    <row r="41546"/>
    <row r="41547"/>
    <row r="41548"/>
    <row r="41549"/>
    <row r="41550"/>
    <row r="41551"/>
    <row r="41552"/>
    <row r="41553"/>
    <row r="41554"/>
    <row r="41555"/>
    <row r="41556"/>
    <row r="41557"/>
    <row r="41558"/>
    <row r="41559"/>
    <row r="41560"/>
    <row r="41561"/>
    <row r="41562"/>
    <row r="41563"/>
    <row r="41564"/>
    <row r="41565"/>
    <row r="41566"/>
    <row r="41567"/>
    <row r="41568"/>
    <row r="41569"/>
    <row r="41570"/>
    <row r="41571"/>
    <row r="41572"/>
    <row r="41573"/>
    <row r="41574"/>
    <row r="41575"/>
    <row r="41576"/>
    <row r="41577"/>
    <row r="41578"/>
    <row r="41579"/>
    <row r="41580"/>
    <row r="41581"/>
    <row r="41582"/>
    <row r="41583"/>
    <row r="41584"/>
    <row r="41585"/>
    <row r="41586"/>
    <row r="41587"/>
    <row r="41588"/>
    <row r="41589"/>
    <row r="41590"/>
    <row r="41591"/>
    <row r="41592"/>
    <row r="41593"/>
    <row r="41594"/>
    <row r="41595"/>
    <row r="41596"/>
    <row r="41597"/>
    <row r="41598"/>
    <row r="41599"/>
    <row r="41600"/>
    <row r="41601"/>
    <row r="41602"/>
    <row r="41603"/>
    <row r="41604"/>
    <row r="41605"/>
    <row r="41606"/>
    <row r="41607"/>
    <row r="41608"/>
    <row r="41609"/>
    <row r="41610"/>
    <row r="41611"/>
    <row r="41612"/>
    <row r="41613"/>
    <row r="41614"/>
    <row r="41615"/>
    <row r="41616"/>
    <row r="41617"/>
    <row r="41618"/>
    <row r="41619"/>
    <row r="41620"/>
    <row r="41621"/>
    <row r="41622"/>
    <row r="41623"/>
    <row r="41624"/>
    <row r="41625"/>
    <row r="41626"/>
    <row r="41627"/>
    <row r="41628"/>
    <row r="41629"/>
    <row r="41630"/>
    <row r="41631"/>
    <row r="41632"/>
    <row r="41633"/>
    <row r="41634"/>
    <row r="41635"/>
    <row r="41636"/>
    <row r="41637"/>
    <row r="41638"/>
    <row r="41639"/>
    <row r="41640"/>
    <row r="41641"/>
    <row r="41642"/>
    <row r="41643"/>
    <row r="41644"/>
    <row r="41645"/>
    <row r="41646"/>
    <row r="41647"/>
    <row r="41648"/>
    <row r="41649"/>
    <row r="41650"/>
    <row r="41651"/>
    <row r="41652"/>
    <row r="41653"/>
    <row r="41654"/>
    <row r="41655"/>
    <row r="41656"/>
    <row r="41657"/>
    <row r="41658"/>
    <row r="41659"/>
    <row r="41660"/>
    <row r="41661"/>
    <row r="41662"/>
    <row r="41663"/>
    <row r="41664"/>
    <row r="41665"/>
    <row r="41666"/>
    <row r="41667"/>
    <row r="41668"/>
    <row r="41669"/>
    <row r="41670"/>
    <row r="41671"/>
    <row r="41672"/>
    <row r="41673"/>
    <row r="41674"/>
    <row r="41675"/>
    <row r="41676"/>
    <row r="41677"/>
    <row r="41678"/>
    <row r="41679"/>
    <row r="41680"/>
    <row r="41681"/>
    <row r="41682"/>
    <row r="41683"/>
    <row r="41684"/>
    <row r="41685"/>
    <row r="41686"/>
    <row r="41687"/>
    <row r="41688"/>
    <row r="41689"/>
    <row r="41690"/>
    <row r="41691"/>
    <row r="41692"/>
    <row r="41693"/>
    <row r="41694"/>
    <row r="41695"/>
    <row r="41696"/>
    <row r="41697"/>
    <row r="41698"/>
    <row r="41699"/>
    <row r="41700"/>
    <row r="41701"/>
    <row r="41702"/>
    <row r="41703"/>
    <row r="41704"/>
    <row r="41705"/>
    <row r="41706"/>
    <row r="41707"/>
    <row r="41708"/>
    <row r="41709"/>
    <row r="41710"/>
    <row r="41711"/>
    <row r="41712"/>
    <row r="41713"/>
    <row r="41714"/>
    <row r="41715"/>
    <row r="41716"/>
    <row r="41717"/>
    <row r="41718"/>
    <row r="41719"/>
    <row r="41720"/>
    <row r="41721"/>
    <row r="41722"/>
    <row r="41723"/>
    <row r="41724"/>
    <row r="41725"/>
    <row r="41726"/>
    <row r="41727"/>
    <row r="41728"/>
    <row r="41729"/>
    <row r="41730"/>
    <row r="41731"/>
    <row r="41732"/>
    <row r="41733"/>
    <row r="41734"/>
    <row r="41735"/>
    <row r="41736"/>
    <row r="41737"/>
    <row r="41738"/>
    <row r="41739"/>
    <row r="41740"/>
    <row r="41741"/>
    <row r="41742"/>
    <row r="41743"/>
    <row r="41744"/>
    <row r="41745"/>
    <row r="41746"/>
    <row r="41747"/>
    <row r="41748"/>
    <row r="41749"/>
    <row r="41750"/>
    <row r="41751"/>
    <row r="41752"/>
    <row r="41753"/>
    <row r="41754"/>
    <row r="41755"/>
    <row r="41756"/>
    <row r="41757"/>
    <row r="41758"/>
    <row r="41759"/>
    <row r="41760"/>
    <row r="41761"/>
    <row r="41762"/>
    <row r="41763"/>
    <row r="41764"/>
    <row r="41765"/>
    <row r="41766"/>
    <row r="41767"/>
    <row r="41768"/>
    <row r="41769"/>
    <row r="41770"/>
    <row r="41771"/>
    <row r="41772"/>
    <row r="41773"/>
    <row r="41774"/>
    <row r="41775"/>
    <row r="41776"/>
    <row r="41777"/>
    <row r="41778"/>
    <row r="41779"/>
    <row r="41780"/>
    <row r="41781"/>
    <row r="41782"/>
    <row r="41783"/>
    <row r="41784"/>
    <row r="41785"/>
    <row r="41786"/>
    <row r="41787"/>
    <row r="41788"/>
    <row r="41789"/>
    <row r="41790"/>
    <row r="41791"/>
    <row r="41792"/>
    <row r="41793"/>
    <row r="41794"/>
    <row r="41795"/>
    <row r="41796"/>
    <row r="41797"/>
    <row r="41798"/>
    <row r="41799"/>
    <row r="41800"/>
    <row r="41801"/>
    <row r="41802"/>
    <row r="41803"/>
    <row r="41804"/>
    <row r="41805"/>
    <row r="41806"/>
    <row r="41807"/>
    <row r="41808"/>
    <row r="41809"/>
    <row r="41810"/>
    <row r="41811"/>
    <row r="41812"/>
    <row r="41813"/>
    <row r="41814"/>
    <row r="41815"/>
    <row r="41816"/>
    <row r="41817"/>
    <row r="41818"/>
    <row r="41819"/>
    <row r="41820"/>
    <row r="41821"/>
    <row r="41822"/>
    <row r="41823"/>
    <row r="41824"/>
    <row r="41825"/>
    <row r="41826"/>
    <row r="41827"/>
    <row r="41828"/>
    <row r="41829"/>
    <row r="41830"/>
    <row r="41831"/>
    <row r="41832"/>
    <row r="41833"/>
    <row r="41834"/>
    <row r="41835"/>
    <row r="41836"/>
    <row r="41837"/>
    <row r="41838"/>
    <row r="41839"/>
    <row r="41840"/>
    <row r="41841"/>
    <row r="41842"/>
    <row r="41843"/>
    <row r="41844"/>
    <row r="41845"/>
    <row r="41846"/>
    <row r="41847"/>
    <row r="41848"/>
    <row r="41849"/>
    <row r="41850"/>
    <row r="41851"/>
    <row r="41852"/>
    <row r="41853"/>
    <row r="41854"/>
    <row r="41855"/>
    <row r="41856"/>
    <row r="41857"/>
    <row r="41858"/>
    <row r="41859"/>
    <row r="41860"/>
    <row r="41861"/>
    <row r="41862"/>
    <row r="41863"/>
    <row r="41864"/>
    <row r="41865"/>
    <row r="41866"/>
    <row r="41867"/>
    <row r="41868"/>
    <row r="41869"/>
    <row r="41870"/>
    <row r="41871"/>
    <row r="41872"/>
    <row r="41873"/>
    <row r="41874"/>
    <row r="41875"/>
    <row r="41876"/>
    <row r="41877"/>
    <row r="41878"/>
    <row r="41879"/>
    <row r="41880"/>
    <row r="41881"/>
    <row r="41882"/>
    <row r="41883"/>
    <row r="41884"/>
    <row r="41885"/>
    <row r="41886"/>
    <row r="41887"/>
    <row r="41888"/>
    <row r="41889"/>
    <row r="41890"/>
    <row r="41891"/>
    <row r="41892"/>
    <row r="41893"/>
    <row r="41894"/>
    <row r="41895"/>
    <row r="41896"/>
    <row r="41897"/>
    <row r="41898"/>
    <row r="41899"/>
    <row r="41900"/>
    <row r="41901"/>
    <row r="41902"/>
    <row r="41903"/>
    <row r="41904"/>
    <row r="41905"/>
    <row r="41906"/>
    <row r="41907"/>
    <row r="41908"/>
    <row r="41909"/>
    <row r="41910"/>
    <row r="41911"/>
    <row r="41912"/>
    <row r="41913"/>
    <row r="41914"/>
    <row r="41915"/>
    <row r="41916"/>
    <row r="41917"/>
    <row r="41918"/>
    <row r="41919"/>
    <row r="41920"/>
    <row r="41921"/>
    <row r="41922"/>
    <row r="41923"/>
    <row r="41924"/>
    <row r="41925"/>
    <row r="41926"/>
    <row r="41927"/>
    <row r="41928"/>
    <row r="41929"/>
    <row r="41930"/>
    <row r="41931"/>
    <row r="41932"/>
    <row r="41933"/>
    <row r="41934"/>
    <row r="41935"/>
    <row r="41936"/>
    <row r="41937"/>
    <row r="41938"/>
    <row r="41939"/>
    <row r="41940"/>
    <row r="41941"/>
    <row r="41942"/>
    <row r="41943"/>
    <row r="41944"/>
    <row r="41945"/>
    <row r="41946"/>
    <row r="41947"/>
    <row r="41948"/>
    <row r="41949"/>
    <row r="41950"/>
    <row r="41951"/>
    <row r="41952"/>
    <row r="41953"/>
    <row r="41954"/>
    <row r="41955"/>
    <row r="41956"/>
    <row r="41957"/>
    <row r="41958"/>
    <row r="41959"/>
    <row r="41960"/>
    <row r="41961"/>
    <row r="41962"/>
    <row r="41963"/>
    <row r="41964"/>
    <row r="41965"/>
    <row r="41966"/>
    <row r="41967"/>
    <row r="41968"/>
    <row r="41969"/>
    <row r="41970"/>
    <row r="41971"/>
    <row r="41972"/>
    <row r="41973"/>
    <row r="41974"/>
    <row r="41975"/>
    <row r="41976"/>
    <row r="41977"/>
    <row r="41978"/>
    <row r="41979"/>
    <row r="41980"/>
    <row r="41981"/>
    <row r="41982"/>
    <row r="41983"/>
    <row r="41984"/>
    <row r="41985"/>
    <row r="41986"/>
    <row r="41987"/>
    <row r="41988"/>
    <row r="41989"/>
    <row r="41990"/>
    <row r="41991"/>
    <row r="41992"/>
    <row r="41993"/>
    <row r="41994"/>
    <row r="41995"/>
    <row r="41996"/>
    <row r="41997"/>
    <row r="41998"/>
    <row r="41999"/>
    <row r="42000"/>
    <row r="42001"/>
    <row r="42002"/>
    <row r="42003"/>
    <row r="42004"/>
    <row r="42005"/>
    <row r="42006"/>
    <row r="42007"/>
    <row r="42008"/>
    <row r="42009"/>
    <row r="42010"/>
    <row r="42011"/>
    <row r="42012"/>
    <row r="42013"/>
    <row r="42014"/>
    <row r="42015"/>
    <row r="42016"/>
    <row r="42017"/>
    <row r="42018"/>
    <row r="42019"/>
    <row r="42020"/>
    <row r="42021"/>
    <row r="42022"/>
    <row r="42023"/>
    <row r="42024"/>
    <row r="42025"/>
    <row r="42026"/>
    <row r="42027"/>
    <row r="42028"/>
    <row r="42029"/>
    <row r="42030"/>
    <row r="42031"/>
    <row r="42032"/>
    <row r="42033"/>
    <row r="42034"/>
    <row r="42035"/>
    <row r="42036"/>
    <row r="42037"/>
    <row r="42038"/>
    <row r="42039"/>
    <row r="42040"/>
    <row r="42041"/>
    <row r="42042"/>
    <row r="42043"/>
    <row r="42044"/>
    <row r="42045"/>
    <row r="42046"/>
    <row r="42047"/>
    <row r="42048"/>
    <row r="42049"/>
    <row r="42050"/>
    <row r="42051"/>
    <row r="42052"/>
    <row r="42053"/>
    <row r="42054"/>
    <row r="42055"/>
    <row r="42056"/>
    <row r="42057"/>
    <row r="42058"/>
    <row r="42059"/>
    <row r="42060"/>
    <row r="42061"/>
    <row r="42062"/>
    <row r="42063"/>
    <row r="42064"/>
    <row r="42065"/>
    <row r="42066"/>
    <row r="42067"/>
    <row r="42068"/>
    <row r="42069"/>
    <row r="42070"/>
    <row r="42071"/>
    <row r="42072"/>
    <row r="42073"/>
    <row r="42074"/>
    <row r="42075"/>
    <row r="42076"/>
    <row r="42077"/>
    <row r="42078"/>
    <row r="42079"/>
    <row r="42080"/>
    <row r="42081"/>
    <row r="42082"/>
    <row r="42083"/>
    <row r="42084"/>
    <row r="42085"/>
    <row r="42086"/>
    <row r="42087"/>
    <row r="42088"/>
    <row r="42089"/>
    <row r="42090"/>
    <row r="42091"/>
    <row r="42092"/>
    <row r="42093"/>
    <row r="42094"/>
    <row r="42095"/>
    <row r="42096"/>
    <row r="42097"/>
    <row r="42098"/>
    <row r="42099"/>
    <row r="42100"/>
    <row r="42101"/>
    <row r="42102"/>
    <row r="42103"/>
    <row r="42104"/>
    <row r="42105"/>
    <row r="42106"/>
    <row r="42107"/>
    <row r="42108"/>
    <row r="42109"/>
    <row r="42110"/>
    <row r="42111"/>
    <row r="42112"/>
    <row r="42113"/>
    <row r="42114"/>
    <row r="42115"/>
    <row r="42116"/>
    <row r="42117"/>
    <row r="42118"/>
    <row r="42119"/>
    <row r="42120"/>
    <row r="42121"/>
    <row r="42122"/>
    <row r="42123"/>
    <row r="42124"/>
    <row r="42125"/>
    <row r="42126"/>
    <row r="42127"/>
    <row r="42128"/>
    <row r="42129"/>
    <row r="42130"/>
    <row r="42131"/>
    <row r="42132"/>
    <row r="42133"/>
    <row r="42134"/>
    <row r="42135"/>
    <row r="42136"/>
    <row r="42137"/>
    <row r="42138"/>
    <row r="42139"/>
    <row r="42140"/>
    <row r="42141"/>
    <row r="42142"/>
    <row r="42143"/>
    <row r="42144"/>
    <row r="42145"/>
    <row r="42146"/>
    <row r="42147"/>
    <row r="42148"/>
    <row r="42149"/>
    <row r="42150"/>
    <row r="42151"/>
    <row r="42152"/>
    <row r="42153"/>
    <row r="42154"/>
    <row r="42155"/>
    <row r="42156"/>
    <row r="42157"/>
    <row r="42158"/>
    <row r="42159"/>
    <row r="42160"/>
    <row r="42161"/>
    <row r="42162"/>
    <row r="42163"/>
    <row r="42164"/>
    <row r="42165"/>
    <row r="42166"/>
    <row r="42167"/>
    <row r="42168"/>
    <row r="42169"/>
    <row r="42170"/>
    <row r="42171"/>
    <row r="42172"/>
    <row r="42173"/>
    <row r="42174"/>
    <row r="42175"/>
    <row r="42176"/>
    <row r="42177"/>
    <row r="42178"/>
    <row r="42179"/>
    <row r="42180"/>
    <row r="42181"/>
    <row r="42182"/>
    <row r="42183"/>
    <row r="42184"/>
    <row r="42185"/>
    <row r="42186"/>
    <row r="42187"/>
    <row r="42188"/>
    <row r="42189"/>
    <row r="42190"/>
    <row r="42191"/>
    <row r="42192"/>
    <row r="42193"/>
    <row r="42194"/>
    <row r="42195"/>
    <row r="42196"/>
    <row r="42197"/>
    <row r="42198"/>
    <row r="42199"/>
    <row r="42200"/>
    <row r="42201"/>
    <row r="42202"/>
    <row r="42203"/>
    <row r="42204"/>
    <row r="42205"/>
    <row r="42206"/>
    <row r="42207"/>
    <row r="42208"/>
    <row r="42209"/>
    <row r="42210"/>
    <row r="42211"/>
    <row r="42212"/>
    <row r="42213"/>
    <row r="42214"/>
    <row r="42215"/>
    <row r="42216"/>
    <row r="42217"/>
    <row r="42218"/>
    <row r="42219"/>
    <row r="42220"/>
    <row r="42221"/>
    <row r="42222"/>
    <row r="42223"/>
    <row r="42224"/>
    <row r="42225"/>
    <row r="42226"/>
    <row r="42227"/>
    <row r="42228"/>
    <row r="42229"/>
    <row r="42230"/>
    <row r="42231"/>
    <row r="42232"/>
    <row r="42233"/>
    <row r="42234"/>
    <row r="42235"/>
    <row r="42236"/>
    <row r="42237"/>
    <row r="42238"/>
    <row r="42239"/>
    <row r="42240"/>
    <row r="42241"/>
    <row r="42242"/>
    <row r="42243"/>
    <row r="42244"/>
    <row r="42245"/>
    <row r="42246"/>
    <row r="42247"/>
    <row r="42248"/>
    <row r="42249"/>
    <row r="42250"/>
    <row r="42251"/>
    <row r="42252"/>
    <row r="42253"/>
    <row r="42254"/>
    <row r="42255"/>
    <row r="42256"/>
    <row r="42257"/>
    <row r="42258"/>
    <row r="42259"/>
    <row r="42260"/>
    <row r="42261"/>
    <row r="42262"/>
    <row r="42263"/>
    <row r="42264"/>
    <row r="42265"/>
    <row r="42266"/>
    <row r="42267"/>
    <row r="42268"/>
    <row r="42269"/>
    <row r="42270"/>
    <row r="42271"/>
    <row r="42272"/>
    <row r="42273"/>
    <row r="42274"/>
    <row r="42275"/>
    <row r="42276"/>
    <row r="42277"/>
    <row r="42278"/>
    <row r="42279"/>
    <row r="42280"/>
    <row r="42281"/>
    <row r="42282"/>
    <row r="42283"/>
    <row r="42284"/>
    <row r="42285"/>
    <row r="42286"/>
    <row r="42287"/>
    <row r="42288"/>
    <row r="42289"/>
    <row r="42290"/>
    <row r="42291"/>
    <row r="42292"/>
    <row r="42293"/>
    <row r="42294"/>
    <row r="42295"/>
    <row r="42296"/>
    <row r="42297"/>
    <row r="42298"/>
    <row r="42299"/>
    <row r="42300"/>
    <row r="42301"/>
    <row r="42302"/>
    <row r="42303"/>
    <row r="42304"/>
    <row r="42305"/>
    <row r="42306"/>
    <row r="42307"/>
    <row r="42308"/>
    <row r="42309"/>
    <row r="42310"/>
    <row r="42311"/>
    <row r="42312"/>
    <row r="42313"/>
    <row r="42314"/>
    <row r="42315"/>
    <row r="42316"/>
    <row r="42317"/>
    <row r="42318"/>
    <row r="42319"/>
    <row r="42320"/>
    <row r="42321"/>
    <row r="42322"/>
    <row r="42323"/>
    <row r="42324"/>
    <row r="42325"/>
    <row r="42326"/>
    <row r="42327"/>
    <row r="42328"/>
    <row r="42329"/>
    <row r="42330"/>
    <row r="42331"/>
    <row r="42332"/>
    <row r="42333"/>
    <row r="42334"/>
    <row r="42335"/>
    <row r="42336"/>
    <row r="42337"/>
    <row r="42338"/>
    <row r="42339"/>
    <row r="42340"/>
    <row r="42341"/>
    <row r="42342"/>
    <row r="42343"/>
    <row r="42344"/>
    <row r="42345"/>
    <row r="42346"/>
    <row r="42347"/>
    <row r="42348"/>
    <row r="42349"/>
    <row r="42350"/>
    <row r="42351"/>
    <row r="42352"/>
    <row r="42353"/>
    <row r="42354"/>
    <row r="42355"/>
    <row r="42356"/>
    <row r="42357"/>
    <row r="42358"/>
    <row r="42359"/>
    <row r="42360"/>
    <row r="42361"/>
    <row r="42362"/>
    <row r="42363"/>
    <row r="42364"/>
    <row r="42365"/>
    <row r="42366"/>
    <row r="42367"/>
    <row r="42368"/>
    <row r="42369"/>
    <row r="42370"/>
    <row r="42371"/>
    <row r="42372"/>
    <row r="42373"/>
    <row r="42374"/>
    <row r="42375"/>
    <row r="42376"/>
    <row r="42377"/>
    <row r="42378"/>
    <row r="42379"/>
    <row r="42380"/>
    <row r="42381"/>
    <row r="42382"/>
    <row r="42383"/>
    <row r="42384"/>
    <row r="42385"/>
    <row r="42386"/>
    <row r="42387"/>
    <row r="42388"/>
    <row r="42389"/>
    <row r="42390"/>
    <row r="42391"/>
    <row r="42392"/>
    <row r="42393"/>
    <row r="42394"/>
    <row r="42395"/>
    <row r="42396"/>
    <row r="42397"/>
    <row r="42398"/>
    <row r="42399"/>
    <row r="42400"/>
    <row r="42401"/>
    <row r="42402"/>
    <row r="42403"/>
    <row r="42404"/>
    <row r="42405"/>
    <row r="42406"/>
    <row r="42407"/>
    <row r="42408"/>
    <row r="42409"/>
    <row r="42410"/>
    <row r="42411"/>
    <row r="42412"/>
    <row r="42413"/>
    <row r="42414"/>
    <row r="42415"/>
    <row r="42416"/>
    <row r="42417"/>
    <row r="42418"/>
    <row r="42419"/>
    <row r="42420"/>
    <row r="42421"/>
    <row r="42422"/>
    <row r="42423"/>
    <row r="42424"/>
    <row r="42425"/>
    <row r="42426"/>
    <row r="42427"/>
    <row r="42428"/>
    <row r="42429"/>
    <row r="42430"/>
    <row r="42431"/>
    <row r="42432"/>
    <row r="42433"/>
    <row r="42434"/>
    <row r="42435"/>
    <row r="42436"/>
    <row r="42437"/>
    <row r="42438"/>
    <row r="42439"/>
    <row r="42440"/>
    <row r="42441"/>
    <row r="42442"/>
    <row r="42443"/>
    <row r="42444"/>
    <row r="42445"/>
    <row r="42446"/>
    <row r="42447"/>
    <row r="42448"/>
    <row r="42449"/>
    <row r="42450"/>
    <row r="42451"/>
    <row r="42452"/>
    <row r="42453"/>
    <row r="42454"/>
    <row r="42455"/>
    <row r="42456"/>
    <row r="42457"/>
    <row r="42458"/>
    <row r="42459"/>
    <row r="42460"/>
    <row r="42461"/>
    <row r="42462"/>
    <row r="42463"/>
    <row r="42464"/>
    <row r="42465"/>
    <row r="42466"/>
    <row r="42467"/>
    <row r="42468"/>
    <row r="42469"/>
    <row r="42470"/>
    <row r="42471"/>
    <row r="42472"/>
    <row r="42473"/>
    <row r="42474"/>
    <row r="42475"/>
    <row r="42476"/>
    <row r="42477"/>
    <row r="42478"/>
    <row r="42479"/>
    <row r="42480"/>
    <row r="42481"/>
    <row r="42482"/>
    <row r="42483"/>
    <row r="42484"/>
    <row r="42485"/>
    <row r="42486"/>
    <row r="42487"/>
    <row r="42488"/>
    <row r="42489"/>
    <row r="42490"/>
    <row r="42491"/>
    <row r="42492"/>
    <row r="42493"/>
    <row r="42494"/>
    <row r="42495"/>
    <row r="42496"/>
    <row r="42497"/>
    <row r="42498"/>
    <row r="42499"/>
    <row r="42500"/>
    <row r="42501"/>
    <row r="42502"/>
    <row r="42503"/>
    <row r="42504"/>
    <row r="42505"/>
    <row r="42506"/>
    <row r="42507"/>
    <row r="42508"/>
    <row r="42509"/>
    <row r="42510"/>
    <row r="42511"/>
    <row r="42512"/>
    <row r="42513"/>
    <row r="42514"/>
    <row r="42515"/>
    <row r="42516"/>
    <row r="42517"/>
    <row r="42518"/>
    <row r="42519"/>
    <row r="42520"/>
    <row r="42521"/>
    <row r="42522"/>
    <row r="42523"/>
    <row r="42524"/>
    <row r="42525"/>
    <row r="42526"/>
    <row r="42527"/>
    <row r="42528"/>
    <row r="42529"/>
    <row r="42530"/>
    <row r="42531"/>
    <row r="42532"/>
    <row r="42533"/>
    <row r="42534"/>
    <row r="42535"/>
    <row r="42536"/>
    <row r="42537"/>
    <row r="42538"/>
    <row r="42539"/>
    <row r="42540"/>
    <row r="42541"/>
    <row r="42542"/>
    <row r="42543"/>
    <row r="42544"/>
    <row r="42545"/>
    <row r="42546"/>
    <row r="42547"/>
    <row r="42548"/>
    <row r="42549"/>
    <row r="42550"/>
    <row r="42551"/>
    <row r="42552"/>
    <row r="42553"/>
    <row r="42554"/>
    <row r="42555"/>
    <row r="42556"/>
    <row r="42557"/>
    <row r="42558"/>
    <row r="42559"/>
    <row r="42560"/>
    <row r="42561"/>
    <row r="42562"/>
    <row r="42563"/>
    <row r="42564"/>
    <row r="42565"/>
    <row r="42566"/>
    <row r="42567"/>
    <row r="42568"/>
    <row r="42569"/>
    <row r="42570"/>
    <row r="42571"/>
    <row r="42572"/>
    <row r="42573"/>
    <row r="42574"/>
    <row r="42575"/>
    <row r="42576"/>
    <row r="42577"/>
    <row r="42578"/>
    <row r="42579"/>
    <row r="42580"/>
    <row r="42581"/>
    <row r="42582"/>
    <row r="42583"/>
    <row r="42584"/>
    <row r="42585"/>
    <row r="42586"/>
    <row r="42587"/>
    <row r="42588"/>
    <row r="42589"/>
    <row r="42590"/>
    <row r="42591"/>
    <row r="42592"/>
    <row r="42593"/>
    <row r="42594"/>
    <row r="42595"/>
    <row r="42596"/>
    <row r="42597"/>
    <row r="42598"/>
    <row r="42599"/>
    <row r="42600"/>
    <row r="42601"/>
    <row r="42602"/>
    <row r="42603"/>
    <row r="42604"/>
    <row r="42605"/>
    <row r="42606"/>
    <row r="42607"/>
    <row r="42608"/>
    <row r="42609"/>
    <row r="42610"/>
    <row r="42611"/>
    <row r="42612"/>
    <row r="42613"/>
    <row r="42614"/>
    <row r="42615"/>
    <row r="42616"/>
    <row r="42617"/>
    <row r="42618"/>
    <row r="42619"/>
    <row r="42620"/>
    <row r="42621"/>
    <row r="42622"/>
    <row r="42623"/>
    <row r="42624"/>
    <row r="42625"/>
    <row r="42626"/>
    <row r="42627"/>
    <row r="42628"/>
    <row r="42629"/>
    <row r="42630"/>
    <row r="42631"/>
    <row r="42632"/>
    <row r="42633"/>
    <row r="42634"/>
    <row r="42635"/>
    <row r="42636"/>
    <row r="42637"/>
    <row r="42638"/>
    <row r="42639"/>
    <row r="42640"/>
    <row r="42641"/>
    <row r="42642"/>
    <row r="42643"/>
    <row r="42644"/>
    <row r="42645"/>
    <row r="42646"/>
    <row r="42647"/>
    <row r="42648"/>
    <row r="42649"/>
    <row r="42650"/>
    <row r="42651"/>
    <row r="42652"/>
    <row r="42653"/>
    <row r="42654"/>
    <row r="42655"/>
    <row r="42656"/>
    <row r="42657"/>
    <row r="42658"/>
    <row r="42659"/>
    <row r="42660"/>
    <row r="42661"/>
    <row r="42662"/>
    <row r="42663"/>
    <row r="42664"/>
    <row r="42665"/>
    <row r="42666"/>
    <row r="42667"/>
    <row r="42668"/>
    <row r="42669"/>
    <row r="42670"/>
    <row r="42671"/>
    <row r="42672"/>
    <row r="42673"/>
    <row r="42674"/>
    <row r="42675"/>
    <row r="42676"/>
    <row r="42677"/>
    <row r="42678"/>
    <row r="42679"/>
    <row r="42680"/>
    <row r="42681"/>
    <row r="42682"/>
    <row r="42683"/>
    <row r="42684"/>
    <row r="42685"/>
    <row r="42686"/>
    <row r="42687"/>
    <row r="42688"/>
    <row r="42689"/>
    <row r="42690"/>
    <row r="42691"/>
    <row r="42692"/>
    <row r="42693"/>
    <row r="42694"/>
    <row r="42695"/>
    <row r="42696"/>
    <row r="42697"/>
    <row r="42698"/>
    <row r="42699"/>
    <row r="42700"/>
    <row r="42701"/>
    <row r="42702"/>
    <row r="42703"/>
    <row r="42704"/>
    <row r="42705"/>
    <row r="42706"/>
    <row r="42707"/>
    <row r="42708"/>
    <row r="42709"/>
    <row r="42710"/>
    <row r="42711"/>
    <row r="42712"/>
    <row r="42713"/>
    <row r="42714"/>
    <row r="42715"/>
    <row r="42716"/>
    <row r="42717"/>
    <row r="42718"/>
    <row r="42719"/>
    <row r="42720"/>
    <row r="42721"/>
    <row r="42722"/>
    <row r="42723"/>
    <row r="42724"/>
    <row r="42725"/>
    <row r="42726"/>
    <row r="42727"/>
    <row r="42728"/>
    <row r="42729"/>
    <row r="42730"/>
    <row r="42731"/>
    <row r="42732"/>
    <row r="42733"/>
    <row r="42734"/>
    <row r="42735"/>
    <row r="42736"/>
    <row r="42737"/>
    <row r="42738"/>
    <row r="42739"/>
    <row r="42740"/>
    <row r="42741"/>
    <row r="42742"/>
    <row r="42743"/>
    <row r="42744"/>
    <row r="42745"/>
    <row r="42746"/>
    <row r="42747"/>
    <row r="42748"/>
    <row r="42749"/>
    <row r="42750"/>
    <row r="42751"/>
    <row r="42752"/>
    <row r="42753"/>
    <row r="42754"/>
    <row r="42755"/>
    <row r="42756"/>
    <row r="42757"/>
    <row r="42758"/>
    <row r="42759"/>
    <row r="42760"/>
    <row r="42761"/>
    <row r="42762"/>
    <row r="42763"/>
    <row r="42764"/>
    <row r="42765"/>
    <row r="42766"/>
    <row r="42767"/>
    <row r="42768"/>
    <row r="42769"/>
    <row r="42770"/>
    <row r="42771"/>
    <row r="42772"/>
    <row r="42773"/>
    <row r="42774"/>
    <row r="42775"/>
    <row r="42776"/>
    <row r="42777"/>
    <row r="42778"/>
    <row r="42779"/>
    <row r="42780"/>
    <row r="42781"/>
    <row r="42782"/>
    <row r="42783"/>
    <row r="42784"/>
    <row r="42785"/>
    <row r="42786"/>
    <row r="42787"/>
    <row r="42788"/>
    <row r="42789"/>
    <row r="42790"/>
    <row r="42791"/>
    <row r="42792"/>
    <row r="42793"/>
    <row r="42794"/>
    <row r="42795"/>
    <row r="42796"/>
    <row r="42797"/>
    <row r="42798"/>
    <row r="42799"/>
    <row r="42800"/>
    <row r="42801"/>
    <row r="42802"/>
    <row r="42803"/>
    <row r="42804"/>
    <row r="42805"/>
    <row r="42806"/>
    <row r="42807"/>
    <row r="42808"/>
    <row r="42809"/>
    <row r="42810"/>
    <row r="42811"/>
    <row r="42812"/>
    <row r="42813"/>
    <row r="42814"/>
    <row r="42815"/>
    <row r="42816"/>
    <row r="42817"/>
    <row r="42818"/>
    <row r="42819"/>
    <row r="42820"/>
    <row r="42821"/>
    <row r="42822"/>
    <row r="42823"/>
    <row r="42824"/>
    <row r="42825"/>
    <row r="42826"/>
    <row r="42827"/>
    <row r="42828"/>
    <row r="42829"/>
    <row r="42830"/>
    <row r="42831"/>
    <row r="42832"/>
    <row r="42833"/>
    <row r="42834"/>
    <row r="42835"/>
    <row r="42836"/>
    <row r="42837"/>
    <row r="42838"/>
    <row r="42839"/>
    <row r="42840"/>
    <row r="42841"/>
    <row r="42842"/>
    <row r="42843"/>
    <row r="42844"/>
    <row r="42845"/>
    <row r="42846"/>
    <row r="42847"/>
    <row r="42848"/>
    <row r="42849"/>
    <row r="42850"/>
    <row r="42851"/>
    <row r="42852"/>
    <row r="42853"/>
    <row r="42854"/>
    <row r="42855"/>
    <row r="42856"/>
    <row r="42857"/>
    <row r="42858"/>
    <row r="42859"/>
    <row r="42860"/>
    <row r="42861"/>
    <row r="42862"/>
    <row r="42863"/>
    <row r="42864"/>
    <row r="42865"/>
    <row r="42866"/>
    <row r="42867"/>
    <row r="42868"/>
    <row r="42869"/>
    <row r="42870"/>
    <row r="42871"/>
    <row r="42872"/>
    <row r="42873"/>
    <row r="42874"/>
    <row r="42875"/>
    <row r="42876"/>
    <row r="42877"/>
    <row r="42878"/>
    <row r="42879"/>
    <row r="42880"/>
    <row r="42881"/>
    <row r="42882"/>
    <row r="42883"/>
    <row r="42884"/>
    <row r="42885"/>
    <row r="42886"/>
    <row r="42887"/>
    <row r="42888"/>
    <row r="42889"/>
    <row r="42890"/>
    <row r="42891"/>
    <row r="42892"/>
    <row r="42893"/>
    <row r="42894"/>
    <row r="42895"/>
    <row r="42896"/>
    <row r="42897"/>
    <row r="42898"/>
    <row r="42899"/>
    <row r="42900"/>
    <row r="42901"/>
    <row r="42902"/>
    <row r="42903"/>
    <row r="42904"/>
    <row r="42905"/>
    <row r="42906"/>
    <row r="42907"/>
    <row r="42908"/>
    <row r="42909"/>
    <row r="42910"/>
    <row r="42911"/>
    <row r="42912"/>
    <row r="42913"/>
    <row r="42914"/>
    <row r="42915"/>
    <row r="42916"/>
    <row r="42917"/>
    <row r="42918"/>
    <row r="42919"/>
    <row r="42920"/>
    <row r="42921"/>
    <row r="42922"/>
    <row r="42923"/>
    <row r="42924"/>
    <row r="42925"/>
    <row r="42926"/>
    <row r="42927"/>
    <row r="42928"/>
    <row r="42929"/>
    <row r="42930"/>
    <row r="42931"/>
    <row r="42932"/>
    <row r="42933"/>
    <row r="42934"/>
    <row r="42935"/>
    <row r="42936"/>
    <row r="42937"/>
    <row r="42938"/>
    <row r="42939"/>
    <row r="42940"/>
    <row r="42941"/>
    <row r="42942"/>
    <row r="42943"/>
    <row r="42944"/>
    <row r="42945"/>
    <row r="42946"/>
    <row r="42947"/>
    <row r="42948"/>
    <row r="42949"/>
    <row r="42950"/>
    <row r="42951"/>
    <row r="42952"/>
    <row r="42953"/>
    <row r="42954"/>
    <row r="42955"/>
    <row r="42956"/>
    <row r="42957"/>
    <row r="42958"/>
    <row r="42959"/>
    <row r="42960"/>
    <row r="42961"/>
    <row r="42962"/>
    <row r="42963"/>
    <row r="42964"/>
    <row r="42965"/>
    <row r="42966"/>
    <row r="42967"/>
    <row r="42968"/>
    <row r="42969"/>
    <row r="42970"/>
    <row r="42971"/>
    <row r="42972"/>
    <row r="42973"/>
    <row r="42974"/>
    <row r="42975"/>
    <row r="42976"/>
    <row r="42977"/>
    <row r="42978"/>
    <row r="42979"/>
    <row r="42980"/>
    <row r="42981"/>
    <row r="42982"/>
    <row r="42983"/>
    <row r="42984"/>
    <row r="42985"/>
    <row r="42986"/>
    <row r="42987"/>
    <row r="42988"/>
    <row r="42989"/>
    <row r="42990"/>
    <row r="42991"/>
    <row r="42992"/>
    <row r="42993"/>
    <row r="42994"/>
    <row r="42995"/>
    <row r="42996"/>
    <row r="42997"/>
    <row r="42998"/>
    <row r="42999"/>
    <row r="43000"/>
    <row r="43001"/>
    <row r="43002"/>
    <row r="43003"/>
    <row r="43004"/>
    <row r="43005"/>
    <row r="43006"/>
    <row r="43007"/>
    <row r="43008"/>
    <row r="43009"/>
    <row r="43010"/>
    <row r="43011"/>
    <row r="43012"/>
    <row r="43013"/>
    <row r="43014"/>
    <row r="43015"/>
    <row r="43016"/>
    <row r="43017"/>
    <row r="43018"/>
    <row r="43019"/>
    <row r="43020"/>
    <row r="43021"/>
    <row r="43022"/>
    <row r="43023"/>
    <row r="43024"/>
    <row r="43025"/>
    <row r="43026"/>
    <row r="43027"/>
    <row r="43028"/>
    <row r="43029"/>
    <row r="43030"/>
    <row r="43031"/>
    <row r="43032"/>
    <row r="43033"/>
    <row r="43034"/>
    <row r="43035"/>
    <row r="43036"/>
    <row r="43037"/>
    <row r="43038"/>
    <row r="43039"/>
    <row r="43040"/>
    <row r="43041"/>
    <row r="43042"/>
    <row r="43043"/>
    <row r="43044"/>
    <row r="43045"/>
    <row r="43046"/>
    <row r="43047"/>
    <row r="43048"/>
    <row r="43049"/>
    <row r="43050"/>
    <row r="43051"/>
    <row r="43052"/>
    <row r="43053"/>
    <row r="43054"/>
    <row r="43055"/>
    <row r="43056"/>
    <row r="43057"/>
    <row r="43058"/>
    <row r="43059"/>
    <row r="43060"/>
    <row r="43061"/>
    <row r="43062"/>
    <row r="43063"/>
    <row r="43064"/>
    <row r="43065"/>
    <row r="43066"/>
    <row r="43067"/>
    <row r="43068"/>
    <row r="43069"/>
    <row r="43070"/>
    <row r="43071"/>
    <row r="43072"/>
    <row r="43073"/>
    <row r="43074"/>
    <row r="43075"/>
    <row r="43076"/>
    <row r="43077"/>
    <row r="43078"/>
    <row r="43079"/>
    <row r="43080"/>
    <row r="43081"/>
    <row r="43082"/>
    <row r="43083"/>
    <row r="43084"/>
    <row r="43085"/>
    <row r="43086"/>
    <row r="43087"/>
    <row r="43088"/>
    <row r="43089"/>
    <row r="43090"/>
    <row r="43091"/>
    <row r="43092"/>
    <row r="43093"/>
    <row r="43094"/>
    <row r="43095"/>
    <row r="43096"/>
    <row r="43097"/>
    <row r="43098"/>
    <row r="43099"/>
    <row r="43100"/>
    <row r="43101"/>
    <row r="43102"/>
    <row r="43103"/>
    <row r="43104"/>
    <row r="43105"/>
    <row r="43106"/>
    <row r="43107"/>
    <row r="43108"/>
    <row r="43109"/>
    <row r="43110"/>
    <row r="43111"/>
    <row r="43112"/>
    <row r="43113"/>
    <row r="43114"/>
    <row r="43115"/>
    <row r="43116"/>
    <row r="43117"/>
    <row r="43118"/>
    <row r="43119"/>
    <row r="43120"/>
    <row r="43121"/>
    <row r="43122"/>
    <row r="43123"/>
    <row r="43124"/>
    <row r="43125"/>
    <row r="43126"/>
    <row r="43127"/>
    <row r="43128"/>
    <row r="43129"/>
    <row r="43130"/>
    <row r="43131"/>
    <row r="43132"/>
    <row r="43133"/>
    <row r="43134"/>
    <row r="43135"/>
    <row r="43136"/>
    <row r="43137"/>
    <row r="43138"/>
    <row r="43139"/>
    <row r="43140"/>
    <row r="43141"/>
    <row r="43142"/>
    <row r="43143"/>
    <row r="43144"/>
    <row r="43145"/>
    <row r="43146"/>
    <row r="43147"/>
    <row r="43148"/>
    <row r="43149"/>
    <row r="43150"/>
    <row r="43151"/>
    <row r="43152"/>
    <row r="43153"/>
    <row r="43154"/>
    <row r="43155"/>
    <row r="43156"/>
    <row r="43157"/>
    <row r="43158"/>
    <row r="43159"/>
    <row r="43160"/>
    <row r="43161"/>
    <row r="43162"/>
    <row r="43163"/>
    <row r="43164"/>
    <row r="43165"/>
    <row r="43166"/>
    <row r="43167"/>
    <row r="43168"/>
    <row r="43169"/>
    <row r="43170"/>
    <row r="43171"/>
    <row r="43172"/>
    <row r="43173"/>
    <row r="43174"/>
    <row r="43175"/>
    <row r="43176"/>
    <row r="43177"/>
    <row r="43178"/>
    <row r="43179"/>
    <row r="43180"/>
    <row r="43181"/>
    <row r="43182"/>
    <row r="43183"/>
    <row r="43184"/>
    <row r="43185"/>
    <row r="43186"/>
    <row r="43187"/>
    <row r="43188"/>
    <row r="43189"/>
    <row r="43190"/>
    <row r="43191"/>
    <row r="43192"/>
    <row r="43193"/>
    <row r="43194"/>
    <row r="43195"/>
    <row r="43196"/>
    <row r="43197"/>
    <row r="43198"/>
    <row r="43199"/>
    <row r="43200"/>
    <row r="43201"/>
    <row r="43202"/>
    <row r="43203"/>
    <row r="43204"/>
    <row r="43205"/>
    <row r="43206"/>
    <row r="43207"/>
    <row r="43208"/>
    <row r="43209"/>
    <row r="43210"/>
    <row r="43211"/>
    <row r="43212"/>
    <row r="43213"/>
    <row r="43214"/>
    <row r="43215"/>
    <row r="43216"/>
    <row r="43217"/>
    <row r="43218"/>
    <row r="43219"/>
    <row r="43220"/>
    <row r="43221"/>
    <row r="43222"/>
    <row r="43223"/>
    <row r="43224"/>
    <row r="43225"/>
    <row r="43226"/>
    <row r="43227"/>
    <row r="43228"/>
    <row r="43229"/>
    <row r="43230"/>
    <row r="43231"/>
    <row r="43232"/>
    <row r="43233"/>
    <row r="43234"/>
    <row r="43235"/>
    <row r="43236"/>
    <row r="43237"/>
    <row r="43238"/>
    <row r="43239"/>
    <row r="43240"/>
    <row r="43241"/>
    <row r="43242"/>
    <row r="43243"/>
    <row r="43244"/>
    <row r="43245"/>
    <row r="43246"/>
    <row r="43247"/>
    <row r="43248"/>
    <row r="43249"/>
    <row r="43250"/>
    <row r="43251"/>
    <row r="43252"/>
    <row r="43253"/>
    <row r="43254"/>
    <row r="43255"/>
    <row r="43256"/>
    <row r="43257"/>
    <row r="43258"/>
    <row r="43259"/>
    <row r="43260"/>
    <row r="43261"/>
    <row r="43262"/>
    <row r="43263"/>
    <row r="43264"/>
    <row r="43265"/>
    <row r="43266"/>
    <row r="43267"/>
    <row r="43268"/>
    <row r="43269"/>
    <row r="43270"/>
    <row r="43271"/>
    <row r="43272"/>
    <row r="43273"/>
    <row r="43274"/>
    <row r="43275"/>
    <row r="43276"/>
    <row r="43277"/>
    <row r="43278"/>
    <row r="43279"/>
    <row r="43280"/>
    <row r="43281"/>
    <row r="43282"/>
    <row r="43283"/>
    <row r="43284"/>
    <row r="43285"/>
    <row r="43286"/>
    <row r="43287"/>
    <row r="43288"/>
    <row r="43289"/>
    <row r="43290"/>
    <row r="43291"/>
    <row r="43292"/>
    <row r="43293"/>
    <row r="43294"/>
    <row r="43295"/>
    <row r="43296"/>
    <row r="43297"/>
    <row r="43298"/>
    <row r="43299"/>
    <row r="43300"/>
    <row r="43301"/>
    <row r="43302"/>
    <row r="43303"/>
    <row r="43304"/>
    <row r="43305"/>
    <row r="43306"/>
    <row r="43307"/>
    <row r="43308"/>
    <row r="43309"/>
    <row r="43310"/>
    <row r="43311"/>
    <row r="43312"/>
    <row r="43313"/>
    <row r="43314"/>
    <row r="43315"/>
    <row r="43316"/>
    <row r="43317"/>
    <row r="43318"/>
    <row r="43319"/>
    <row r="43320"/>
    <row r="43321"/>
    <row r="43322"/>
    <row r="43323"/>
    <row r="43324"/>
    <row r="43325"/>
    <row r="43326"/>
    <row r="43327"/>
    <row r="43328"/>
    <row r="43329"/>
    <row r="43330"/>
    <row r="43331"/>
    <row r="43332"/>
    <row r="43333"/>
    <row r="43334"/>
    <row r="43335"/>
    <row r="43336"/>
    <row r="43337"/>
    <row r="43338"/>
    <row r="43339"/>
    <row r="43340"/>
    <row r="43341"/>
    <row r="43342"/>
    <row r="43343"/>
    <row r="43344"/>
    <row r="43345"/>
    <row r="43346"/>
    <row r="43347"/>
    <row r="43348"/>
    <row r="43349"/>
    <row r="43350"/>
    <row r="43351"/>
    <row r="43352"/>
    <row r="43353"/>
    <row r="43354"/>
    <row r="43355"/>
    <row r="43356"/>
    <row r="43357"/>
    <row r="43358"/>
    <row r="43359"/>
    <row r="43360"/>
    <row r="43361"/>
    <row r="43362"/>
    <row r="43363"/>
    <row r="43364"/>
    <row r="43365"/>
    <row r="43366"/>
    <row r="43367"/>
    <row r="43368"/>
    <row r="43369"/>
    <row r="43370"/>
    <row r="43371"/>
    <row r="43372"/>
    <row r="43373"/>
    <row r="43374"/>
    <row r="43375"/>
    <row r="43376"/>
    <row r="43377"/>
    <row r="43378"/>
    <row r="43379"/>
    <row r="43380"/>
    <row r="43381"/>
    <row r="43382"/>
    <row r="43383"/>
    <row r="43384"/>
    <row r="43385"/>
    <row r="43386"/>
    <row r="43387"/>
    <row r="43388"/>
    <row r="43389"/>
    <row r="43390"/>
    <row r="43391"/>
    <row r="43392"/>
    <row r="43393"/>
    <row r="43394"/>
    <row r="43395"/>
    <row r="43396"/>
    <row r="43397"/>
    <row r="43398"/>
    <row r="43399"/>
    <row r="43400"/>
    <row r="43401"/>
    <row r="43402"/>
    <row r="43403"/>
    <row r="43404"/>
    <row r="43405"/>
    <row r="43406"/>
    <row r="43407"/>
    <row r="43408"/>
    <row r="43409"/>
    <row r="43410"/>
    <row r="43411"/>
    <row r="43412"/>
    <row r="43413"/>
    <row r="43414"/>
    <row r="43415"/>
    <row r="43416"/>
    <row r="43417"/>
    <row r="43418"/>
    <row r="43419"/>
    <row r="43420"/>
    <row r="43421"/>
    <row r="43422"/>
    <row r="43423"/>
    <row r="43424"/>
    <row r="43425"/>
    <row r="43426"/>
    <row r="43427"/>
    <row r="43428"/>
    <row r="43429"/>
    <row r="43430"/>
    <row r="43431"/>
    <row r="43432"/>
    <row r="43433"/>
    <row r="43434"/>
    <row r="43435"/>
    <row r="43436"/>
    <row r="43437"/>
    <row r="43438"/>
    <row r="43439"/>
    <row r="43440"/>
    <row r="43441"/>
    <row r="43442"/>
    <row r="43443"/>
    <row r="43444"/>
    <row r="43445"/>
    <row r="43446"/>
    <row r="43447"/>
    <row r="43448"/>
    <row r="43449"/>
    <row r="43450"/>
    <row r="43451"/>
    <row r="43452"/>
    <row r="43453"/>
    <row r="43454"/>
    <row r="43455"/>
    <row r="43456"/>
    <row r="43457"/>
    <row r="43458"/>
    <row r="43459"/>
    <row r="43460"/>
    <row r="43461"/>
    <row r="43462"/>
    <row r="43463"/>
    <row r="43464"/>
    <row r="43465"/>
    <row r="43466"/>
    <row r="43467"/>
    <row r="43468"/>
    <row r="43469"/>
    <row r="43470"/>
    <row r="43471"/>
    <row r="43472"/>
    <row r="43473"/>
    <row r="43474"/>
    <row r="43475"/>
    <row r="43476"/>
    <row r="43477"/>
    <row r="43478"/>
    <row r="43479"/>
    <row r="43480"/>
    <row r="43481"/>
    <row r="43482"/>
    <row r="43483"/>
    <row r="43484"/>
    <row r="43485"/>
    <row r="43486"/>
    <row r="43487"/>
    <row r="43488"/>
    <row r="43489"/>
    <row r="43490"/>
    <row r="43491"/>
    <row r="43492"/>
    <row r="43493"/>
    <row r="43494"/>
    <row r="43495"/>
    <row r="43496"/>
    <row r="43497"/>
    <row r="43498"/>
    <row r="43499"/>
    <row r="43500"/>
    <row r="43501"/>
    <row r="43502"/>
    <row r="43503"/>
    <row r="43504"/>
    <row r="43505"/>
    <row r="43506"/>
    <row r="43507"/>
    <row r="43508"/>
    <row r="43509"/>
    <row r="43510"/>
    <row r="43511"/>
    <row r="43512"/>
    <row r="43513"/>
    <row r="43514"/>
    <row r="43515"/>
    <row r="43516"/>
    <row r="43517"/>
    <row r="43518"/>
    <row r="43519"/>
    <row r="43520"/>
    <row r="43521"/>
    <row r="43522"/>
    <row r="43523"/>
    <row r="43524"/>
    <row r="43525"/>
    <row r="43526"/>
    <row r="43527"/>
    <row r="43528"/>
    <row r="43529"/>
    <row r="43530"/>
    <row r="43531"/>
    <row r="43532"/>
    <row r="43533"/>
    <row r="43534"/>
    <row r="43535"/>
    <row r="43536"/>
    <row r="43537"/>
    <row r="43538"/>
    <row r="43539"/>
    <row r="43540"/>
    <row r="43541"/>
    <row r="43542"/>
    <row r="43543"/>
    <row r="43544"/>
    <row r="43545"/>
    <row r="43546"/>
    <row r="43547"/>
    <row r="43548"/>
    <row r="43549"/>
    <row r="43550"/>
    <row r="43551"/>
    <row r="43552"/>
    <row r="43553"/>
    <row r="43554"/>
    <row r="43555"/>
    <row r="43556"/>
    <row r="43557"/>
    <row r="43558"/>
    <row r="43559"/>
    <row r="43560"/>
    <row r="43561"/>
    <row r="43562"/>
    <row r="43563"/>
    <row r="43564"/>
    <row r="43565"/>
    <row r="43566"/>
    <row r="43567"/>
    <row r="43568"/>
    <row r="43569"/>
    <row r="43570"/>
    <row r="43571"/>
    <row r="43572"/>
    <row r="43573"/>
    <row r="43574"/>
    <row r="43575"/>
    <row r="43576"/>
    <row r="43577"/>
    <row r="43578"/>
    <row r="43579"/>
    <row r="43580"/>
    <row r="43581"/>
    <row r="43582"/>
    <row r="43583"/>
    <row r="43584"/>
    <row r="43585"/>
    <row r="43586"/>
    <row r="43587"/>
    <row r="43588"/>
    <row r="43589"/>
    <row r="43590"/>
    <row r="43591"/>
    <row r="43592"/>
    <row r="43593"/>
    <row r="43594"/>
    <row r="43595"/>
    <row r="43596"/>
    <row r="43597"/>
    <row r="43598"/>
    <row r="43599"/>
    <row r="43600"/>
    <row r="43601"/>
    <row r="43602"/>
    <row r="43603"/>
    <row r="43604"/>
    <row r="43605"/>
    <row r="43606"/>
    <row r="43607"/>
    <row r="43608"/>
    <row r="43609"/>
    <row r="43610"/>
    <row r="43611"/>
    <row r="43612"/>
    <row r="43613"/>
    <row r="43614"/>
    <row r="43615"/>
    <row r="43616"/>
    <row r="43617"/>
    <row r="43618"/>
    <row r="43619"/>
    <row r="43620"/>
    <row r="43621"/>
    <row r="43622"/>
    <row r="43623"/>
    <row r="43624"/>
    <row r="43625"/>
    <row r="43626"/>
    <row r="43627"/>
    <row r="43628"/>
    <row r="43629"/>
    <row r="43630"/>
    <row r="43631"/>
    <row r="43632"/>
    <row r="43633"/>
    <row r="43634"/>
    <row r="43635"/>
    <row r="43636"/>
    <row r="43637"/>
    <row r="43638"/>
    <row r="43639"/>
    <row r="43640"/>
    <row r="43641"/>
    <row r="43642"/>
    <row r="43643"/>
    <row r="43644"/>
    <row r="43645"/>
    <row r="43646"/>
    <row r="43647"/>
    <row r="43648"/>
    <row r="43649"/>
    <row r="43650"/>
    <row r="43651"/>
    <row r="43652"/>
    <row r="43653"/>
    <row r="43654"/>
    <row r="43655"/>
    <row r="43656"/>
    <row r="43657"/>
    <row r="43658"/>
    <row r="43659"/>
    <row r="43660"/>
    <row r="43661"/>
    <row r="43662"/>
    <row r="43663"/>
    <row r="43664"/>
    <row r="43665"/>
    <row r="43666"/>
    <row r="43667"/>
    <row r="43668"/>
    <row r="43669"/>
    <row r="43670"/>
    <row r="43671"/>
    <row r="43672"/>
    <row r="43673"/>
    <row r="43674"/>
    <row r="43675"/>
    <row r="43676"/>
    <row r="43677"/>
    <row r="43678"/>
    <row r="43679"/>
    <row r="43680"/>
    <row r="43681"/>
    <row r="43682"/>
    <row r="43683"/>
    <row r="43684"/>
    <row r="43685"/>
    <row r="43686"/>
    <row r="43687"/>
    <row r="43688"/>
    <row r="43689"/>
    <row r="43690"/>
    <row r="43691"/>
    <row r="43692"/>
    <row r="43693"/>
    <row r="43694"/>
    <row r="43695"/>
    <row r="43696"/>
    <row r="43697"/>
    <row r="43698"/>
    <row r="43699"/>
    <row r="43700"/>
    <row r="43701"/>
    <row r="43702"/>
    <row r="43703"/>
    <row r="43704"/>
    <row r="43705"/>
    <row r="43706"/>
    <row r="43707"/>
    <row r="43708"/>
    <row r="43709"/>
    <row r="43710"/>
    <row r="43711"/>
    <row r="43712"/>
    <row r="43713"/>
    <row r="43714"/>
    <row r="43715"/>
    <row r="43716"/>
    <row r="43717"/>
    <row r="43718"/>
    <row r="43719"/>
    <row r="43720"/>
    <row r="43721"/>
    <row r="43722"/>
    <row r="43723"/>
    <row r="43724"/>
    <row r="43725"/>
    <row r="43726"/>
    <row r="43727"/>
    <row r="43728"/>
    <row r="43729"/>
    <row r="43730"/>
    <row r="43731"/>
    <row r="43732"/>
    <row r="43733"/>
    <row r="43734"/>
    <row r="43735"/>
    <row r="43736"/>
    <row r="43737"/>
    <row r="43738"/>
    <row r="43739"/>
    <row r="43740"/>
    <row r="43741"/>
    <row r="43742"/>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row r="44012"/>
    <row r="44013"/>
    <row r="44014"/>
    <row r="44015"/>
    <row r="44016"/>
    <row r="44017"/>
    <row r="44018"/>
    <row r="44019"/>
    <row r="44020"/>
    <row r="44021"/>
    <row r="44022"/>
    <row r="44023"/>
    <row r="44024"/>
    <row r="44025"/>
    <row r="44026"/>
    <row r="44027"/>
    <row r="44028"/>
    <row r="44029"/>
    <row r="44030"/>
    <row r="44031"/>
    <row r="44032"/>
    <row r="44033"/>
    <row r="44034"/>
    <row r="44035"/>
    <row r="44036"/>
    <row r="44037"/>
    <row r="44038"/>
    <row r="44039"/>
    <row r="44040"/>
    <row r="44041"/>
    <row r="44042"/>
    <row r="44043"/>
    <row r="44044"/>
    <row r="44045"/>
    <row r="44046"/>
    <row r="44047"/>
    <row r="44048"/>
    <row r="44049"/>
    <row r="44050"/>
    <row r="44051"/>
    <row r="44052"/>
    <row r="44053"/>
    <row r="44054"/>
    <row r="44055"/>
    <row r="44056"/>
    <row r="44057"/>
    <row r="44058"/>
    <row r="44059"/>
    <row r="44060"/>
    <row r="44061"/>
    <row r="44062"/>
    <row r="44063"/>
    <row r="44064"/>
    <row r="44065"/>
    <row r="44066"/>
    <row r="44067"/>
    <row r="44068"/>
    <row r="44069"/>
    <row r="44070"/>
    <row r="44071"/>
    <row r="44072"/>
    <row r="44073"/>
    <row r="44074"/>
    <row r="44075"/>
    <row r="44076"/>
    <row r="44077"/>
    <row r="44078"/>
    <row r="44079"/>
    <row r="44080"/>
    <row r="44081"/>
    <row r="44082"/>
    <row r="44083"/>
    <row r="44084"/>
    <row r="44085"/>
    <row r="44086"/>
    <row r="44087"/>
    <row r="44088"/>
    <row r="44089"/>
    <row r="44090"/>
    <row r="44091"/>
    <row r="44092"/>
    <row r="44093"/>
    <row r="44094"/>
    <row r="44095"/>
    <row r="44096"/>
    <row r="44097"/>
    <row r="44098"/>
    <row r="44099"/>
    <row r="44100"/>
    <row r="44101"/>
    <row r="44102"/>
    <row r="44103"/>
    <row r="44104"/>
    <row r="44105"/>
    <row r="44106"/>
    <row r="44107"/>
    <row r="44108"/>
    <row r="44109"/>
    <row r="44110"/>
    <row r="44111"/>
    <row r="44112"/>
    <row r="44113"/>
    <row r="44114"/>
    <row r="44115"/>
    <row r="44116"/>
    <row r="44117"/>
    <row r="44118"/>
    <row r="44119"/>
    <row r="44120"/>
    <row r="44121"/>
    <row r="44122"/>
    <row r="44123"/>
    <row r="44124"/>
    <row r="44125"/>
    <row r="44126"/>
    <row r="44127"/>
    <row r="44128"/>
    <row r="44129"/>
    <row r="44130"/>
    <row r="44131"/>
    <row r="44132"/>
    <row r="44133"/>
    <row r="44134"/>
    <row r="44135"/>
    <row r="44136"/>
    <row r="44137"/>
    <row r="44138"/>
    <row r="44139"/>
    <row r="44140"/>
    <row r="44141"/>
    <row r="44142"/>
    <row r="44143"/>
    <row r="44144"/>
    <row r="44145"/>
    <row r="44146"/>
    <row r="44147"/>
    <row r="44148"/>
    <row r="44149"/>
    <row r="44150"/>
    <row r="44151"/>
    <row r="44152"/>
    <row r="44153"/>
    <row r="44154"/>
    <row r="44155"/>
    <row r="44156"/>
    <row r="44157"/>
    <row r="44158"/>
    <row r="44159"/>
    <row r="44160"/>
    <row r="44161"/>
    <row r="44162"/>
    <row r="44163"/>
    <row r="44164"/>
    <row r="44165"/>
    <row r="44166"/>
    <row r="44167"/>
    <row r="44168"/>
    <row r="44169"/>
    <row r="44170"/>
    <row r="44171"/>
    <row r="44172"/>
    <row r="44173"/>
    <row r="44174"/>
    <row r="44175"/>
    <row r="44176"/>
    <row r="44177"/>
    <row r="44178"/>
    <row r="44179"/>
    <row r="44180"/>
    <row r="44181"/>
    <row r="44182"/>
    <row r="44183"/>
    <row r="44184"/>
    <row r="44185"/>
    <row r="44186"/>
    <row r="44187"/>
    <row r="44188"/>
    <row r="44189"/>
    <row r="44190"/>
    <row r="44191"/>
    <row r="44192"/>
    <row r="44193"/>
    <row r="44194"/>
    <row r="44195"/>
    <row r="44196"/>
    <row r="44197"/>
    <row r="44198"/>
    <row r="44199"/>
    <row r="44200"/>
    <row r="44201"/>
    <row r="44202"/>
    <row r="44203"/>
    <row r="44204"/>
    <row r="44205"/>
    <row r="44206"/>
    <row r="44207"/>
    <row r="44208"/>
    <row r="44209"/>
    <row r="44210"/>
    <row r="44211"/>
    <row r="44212"/>
    <row r="44213"/>
    <row r="44214"/>
    <row r="44215"/>
    <row r="44216"/>
    <row r="44217"/>
    <row r="44218"/>
    <row r="44219"/>
    <row r="44220"/>
    <row r="44221"/>
    <row r="44222"/>
    <row r="44223"/>
    <row r="44224"/>
    <row r="44225"/>
    <row r="44226"/>
    <row r="44227"/>
    <row r="44228"/>
    <row r="44229"/>
    <row r="44230"/>
    <row r="44231"/>
    <row r="44232"/>
    <row r="44233"/>
    <row r="44234"/>
    <row r="44235"/>
    <row r="44236"/>
    <row r="44237"/>
    <row r="44238"/>
    <row r="44239"/>
    <row r="44240"/>
    <row r="44241"/>
    <row r="44242"/>
    <row r="44243"/>
    <row r="44244"/>
    <row r="44245"/>
    <row r="44246"/>
    <row r="44247"/>
    <row r="44248"/>
    <row r="44249"/>
    <row r="44250"/>
    <row r="44251"/>
    <row r="44252"/>
    <row r="44253"/>
    <row r="44254"/>
    <row r="44255"/>
    <row r="44256"/>
    <row r="44257"/>
    <row r="44258"/>
    <row r="44259"/>
    <row r="44260"/>
    <row r="44261"/>
    <row r="44262"/>
    <row r="44263"/>
    <row r="44264"/>
    <row r="44265"/>
    <row r="44266"/>
    <row r="44267"/>
    <row r="44268"/>
    <row r="44269"/>
    <row r="44270"/>
    <row r="44271"/>
    <row r="44272"/>
    <row r="44273"/>
    <row r="44274"/>
    <row r="44275"/>
    <row r="44276"/>
    <row r="44277"/>
    <row r="44278"/>
    <row r="44279"/>
    <row r="44280"/>
    <row r="44281"/>
    <row r="44282"/>
    <row r="44283"/>
    <row r="44284"/>
    <row r="44285"/>
    <row r="44286"/>
    <row r="44287"/>
    <row r="44288"/>
    <row r="44289"/>
    <row r="44290"/>
    <row r="44291"/>
    <row r="44292"/>
    <row r="44293"/>
    <row r="44294"/>
    <row r="44295"/>
    <row r="44296"/>
    <row r="44297"/>
    <row r="44298"/>
    <row r="44299"/>
    <row r="44300"/>
    <row r="44301"/>
    <row r="44302"/>
    <row r="44303"/>
    <row r="44304"/>
    <row r="44305"/>
    <row r="44306"/>
    <row r="44307"/>
    <row r="44308"/>
    <row r="44309"/>
    <row r="44310"/>
    <row r="44311"/>
    <row r="44312"/>
    <row r="44313"/>
    <row r="44314"/>
    <row r="44315"/>
    <row r="44316"/>
    <row r="44317"/>
    <row r="44318"/>
    <row r="44319"/>
    <row r="44320"/>
    <row r="44321"/>
    <row r="44322"/>
    <row r="44323"/>
    <row r="44324"/>
    <row r="44325"/>
    <row r="44326"/>
    <row r="44327"/>
    <row r="44328"/>
    <row r="44329"/>
    <row r="44330"/>
    <row r="44331"/>
    <row r="44332"/>
    <row r="44333"/>
    <row r="44334"/>
    <row r="44335"/>
    <row r="44336"/>
    <row r="44337"/>
    <row r="44338"/>
    <row r="44339"/>
    <row r="44340"/>
    <row r="44341"/>
    <row r="44342"/>
    <row r="44343"/>
    <row r="44344"/>
    <row r="44345"/>
    <row r="44346"/>
    <row r="44347"/>
    <row r="44348"/>
    <row r="44349"/>
    <row r="44350"/>
    <row r="44351"/>
    <row r="44352"/>
    <row r="44353"/>
    <row r="44354"/>
    <row r="44355"/>
    <row r="44356"/>
    <row r="44357"/>
    <row r="44358"/>
    <row r="44359"/>
    <row r="44360"/>
    <row r="44361"/>
    <row r="44362"/>
    <row r="44363"/>
    <row r="44364"/>
    <row r="44365"/>
    <row r="44366"/>
    <row r="44367"/>
    <row r="44368"/>
    <row r="44369"/>
    <row r="44370"/>
    <row r="44371"/>
    <row r="44372"/>
    <row r="44373"/>
    <row r="44374"/>
    <row r="44375"/>
    <row r="44376"/>
    <row r="44377"/>
    <row r="44378"/>
    <row r="44379"/>
    <row r="44380"/>
    <row r="44381"/>
    <row r="44382"/>
    <row r="44383"/>
    <row r="44384"/>
    <row r="44385"/>
    <row r="44386"/>
    <row r="44387"/>
    <row r="44388"/>
    <row r="44389"/>
    <row r="44390"/>
    <row r="44391"/>
    <row r="44392"/>
    <row r="44393"/>
    <row r="44394"/>
    <row r="44395"/>
    <row r="44396"/>
    <row r="44397"/>
    <row r="44398"/>
    <row r="44399"/>
    <row r="44400"/>
    <row r="44401"/>
    <row r="44402"/>
    <row r="44403"/>
    <row r="44404"/>
    <row r="44405"/>
    <row r="44406"/>
    <row r="44407"/>
    <row r="44408"/>
    <row r="44409"/>
    <row r="44410"/>
    <row r="44411"/>
    <row r="44412"/>
    <row r="44413"/>
    <row r="44414"/>
    <row r="44415"/>
    <row r="44416"/>
    <row r="44417"/>
    <row r="44418"/>
    <row r="44419"/>
    <row r="44420"/>
    <row r="44421"/>
    <row r="44422"/>
    <row r="44423"/>
    <row r="44424"/>
    <row r="44425"/>
    <row r="44426"/>
    <row r="44427"/>
    <row r="44428"/>
    <row r="44429"/>
    <row r="44430"/>
    <row r="44431"/>
    <row r="44432"/>
    <row r="44433"/>
    <row r="44434"/>
    <row r="44435"/>
    <row r="44436"/>
    <row r="44437"/>
    <row r="44438"/>
    <row r="44439"/>
    <row r="44440"/>
    <row r="44441"/>
    <row r="44442"/>
    <row r="44443"/>
    <row r="44444"/>
    <row r="44445"/>
    <row r="44446"/>
    <row r="44447"/>
    <row r="44448"/>
    <row r="44449"/>
    <row r="44450"/>
    <row r="44451"/>
    <row r="44452"/>
    <row r="44453"/>
    <row r="44454"/>
    <row r="44455"/>
    <row r="44456"/>
    <row r="44457"/>
    <row r="44458"/>
    <row r="44459"/>
    <row r="44460"/>
    <row r="44461"/>
    <row r="44462"/>
    <row r="44463"/>
    <row r="44464"/>
    <row r="44465"/>
    <row r="44466"/>
    <row r="44467"/>
    <row r="44468"/>
    <row r="44469"/>
    <row r="44470"/>
    <row r="44471"/>
    <row r="44472"/>
    <row r="44473"/>
    <row r="44474"/>
    <row r="44475"/>
    <row r="44476"/>
    <row r="44477"/>
    <row r="44478"/>
    <row r="44479"/>
    <row r="44480"/>
    <row r="44481"/>
    <row r="44482"/>
    <row r="44483"/>
    <row r="44484"/>
    <row r="44485"/>
    <row r="44486"/>
    <row r="44487"/>
    <row r="44488"/>
    <row r="44489"/>
    <row r="44490"/>
    <row r="44491"/>
    <row r="44492"/>
    <row r="44493"/>
    <row r="44494"/>
    <row r="44495"/>
    <row r="44496"/>
    <row r="44497"/>
    <row r="44498"/>
    <row r="44499"/>
    <row r="44500"/>
    <row r="44501"/>
    <row r="44502"/>
    <row r="44503"/>
    <row r="44504"/>
    <row r="44505"/>
    <row r="44506"/>
    <row r="44507"/>
    <row r="44508"/>
    <row r="44509"/>
    <row r="44510"/>
    <row r="44511"/>
    <row r="44512"/>
    <row r="44513"/>
    <row r="44514"/>
    <row r="44515"/>
    <row r="44516"/>
    <row r="44517"/>
    <row r="44518"/>
    <row r="44519"/>
    <row r="44520"/>
    <row r="44521"/>
    <row r="44522"/>
    <row r="44523"/>
    <row r="44524"/>
    <row r="44525"/>
    <row r="44526"/>
    <row r="44527"/>
    <row r="44528"/>
    <row r="44529"/>
    <row r="44530"/>
    <row r="44531"/>
    <row r="44532"/>
    <row r="44533"/>
    <row r="44534"/>
    <row r="44535"/>
    <row r="44536"/>
    <row r="44537"/>
    <row r="44538"/>
    <row r="44539"/>
    <row r="44540"/>
    <row r="44541"/>
    <row r="44542"/>
    <row r="44543"/>
    <row r="44544"/>
    <row r="44545"/>
    <row r="44546"/>
    <row r="44547"/>
    <row r="44548"/>
    <row r="44549"/>
    <row r="44550"/>
    <row r="44551"/>
    <row r="44552"/>
    <row r="44553"/>
    <row r="44554"/>
    <row r="44555"/>
    <row r="44556"/>
    <row r="44557"/>
    <row r="44558"/>
    <row r="44559"/>
    <row r="44560"/>
    <row r="44561"/>
    <row r="44562"/>
    <row r="44563"/>
    <row r="44564"/>
    <row r="44565"/>
    <row r="44566"/>
    <row r="44567"/>
    <row r="44568"/>
    <row r="44569"/>
    <row r="44570"/>
    <row r="44571"/>
    <row r="44572"/>
    <row r="44573"/>
    <row r="44574"/>
    <row r="44575"/>
    <row r="44576"/>
    <row r="44577"/>
    <row r="44578"/>
    <row r="44579"/>
    <row r="44580"/>
    <row r="44581"/>
    <row r="44582"/>
    <row r="44583"/>
    <row r="44584"/>
    <row r="44585"/>
    <row r="44586"/>
    <row r="44587"/>
    <row r="44588"/>
    <row r="44589"/>
    <row r="44590"/>
    <row r="44591"/>
    <row r="44592"/>
    <row r="44593"/>
    <row r="44594"/>
    <row r="44595"/>
    <row r="44596"/>
    <row r="44597"/>
    <row r="44598"/>
    <row r="44599"/>
    <row r="44600"/>
    <row r="44601"/>
    <row r="44602"/>
    <row r="44603"/>
    <row r="44604"/>
    <row r="44605"/>
    <row r="44606"/>
    <row r="44607"/>
    <row r="44608"/>
    <row r="44609"/>
    <row r="44610"/>
    <row r="44611"/>
    <row r="44612"/>
    <row r="44613"/>
    <row r="44614"/>
    <row r="44615"/>
    <row r="44616"/>
    <row r="44617"/>
    <row r="44618"/>
    <row r="44619"/>
    <row r="44620"/>
    <row r="44621"/>
    <row r="44622"/>
    <row r="44623"/>
    <row r="44624"/>
    <row r="44625"/>
    <row r="44626"/>
    <row r="44627"/>
    <row r="44628"/>
    <row r="44629"/>
    <row r="44630"/>
    <row r="44631"/>
    <row r="44632"/>
    <row r="44633"/>
    <row r="44634"/>
    <row r="44635"/>
    <row r="44636"/>
    <row r="44637"/>
    <row r="44638"/>
    <row r="44639"/>
    <row r="44640"/>
    <row r="44641"/>
    <row r="44642"/>
    <row r="44643"/>
    <row r="44644"/>
  </sheetData>
  <dataConsolidate link="1"/>
  <mergeCells count="766">
    <mergeCell ref="P60:Q60"/>
    <mergeCell ref="R60:S60"/>
    <mergeCell ref="P53:Q53"/>
    <mergeCell ref="R53:S53"/>
    <mergeCell ref="C67:E67"/>
    <mergeCell ref="T41:V42"/>
    <mergeCell ref="T71:V74"/>
    <mergeCell ref="T249:V252"/>
    <mergeCell ref="T279:V281"/>
    <mergeCell ref="P31:Q31"/>
    <mergeCell ref="B35:V35"/>
    <mergeCell ref="P36:S37"/>
    <mergeCell ref="C37:E37"/>
    <mergeCell ref="B36:B45"/>
    <mergeCell ref="N49:O49"/>
    <mergeCell ref="R30:S30"/>
    <mergeCell ref="H45:I45"/>
    <mergeCell ref="C36:M36"/>
    <mergeCell ref="J37:K37"/>
    <mergeCell ref="P42:S42"/>
    <mergeCell ref="T39:V40"/>
    <mergeCell ref="C38:D38"/>
    <mergeCell ref="O45:S45"/>
    <mergeCell ref="H43:I43"/>
    <mergeCell ref="H44:I44"/>
    <mergeCell ref="R49:S50"/>
    <mergeCell ref="B48:D48"/>
    <mergeCell ref="B49:B50"/>
    <mergeCell ref="I49:I50"/>
    <mergeCell ref="J49:J50"/>
    <mergeCell ref="K49:K50"/>
    <mergeCell ref="H42:I42"/>
    <mergeCell ref="B1:V1"/>
    <mergeCell ref="B2:V2"/>
    <mergeCell ref="B3:V3"/>
    <mergeCell ref="B4:V4"/>
    <mergeCell ref="B6:V6"/>
    <mergeCell ref="I21:I22"/>
    <mergeCell ref="R28:S28"/>
    <mergeCell ref="P25:Q25"/>
    <mergeCell ref="P26:Q26"/>
    <mergeCell ref="P27:Q27"/>
    <mergeCell ref="P28:Q28"/>
    <mergeCell ref="R25:S25"/>
    <mergeCell ref="R27:S27"/>
    <mergeCell ref="R26:S26"/>
    <mergeCell ref="H39:I39"/>
    <mergeCell ref="P24:Q24"/>
    <mergeCell ref="B7:V7"/>
    <mergeCell ref="J21:J22"/>
    <mergeCell ref="R21:S22"/>
    <mergeCell ref="P21:Q21"/>
    <mergeCell ref="P22:Q22"/>
    <mergeCell ref="T21:V21"/>
    <mergeCell ref="L21:L22"/>
    <mergeCell ref="B9:V9"/>
    <mergeCell ref="B11:V11"/>
    <mergeCell ref="B13:V13"/>
    <mergeCell ref="B14:V14"/>
    <mergeCell ref="N21:O21"/>
    <mergeCell ref="R24:S24"/>
    <mergeCell ref="B20:D20"/>
    <mergeCell ref="K21:K22"/>
    <mergeCell ref="M21:M22"/>
    <mergeCell ref="B21:B22"/>
    <mergeCell ref="R29:S29"/>
    <mergeCell ref="R31:S31"/>
    <mergeCell ref="G37:G38"/>
    <mergeCell ref="P29:Q29"/>
    <mergeCell ref="P30:Q30"/>
    <mergeCell ref="Q39:Q41"/>
    <mergeCell ref="R39:S41"/>
    <mergeCell ref="O39:P41"/>
    <mergeCell ref="T49:V49"/>
    <mergeCell ref="P50:Q50"/>
    <mergeCell ref="P52:Q52"/>
    <mergeCell ref="R52:S52"/>
    <mergeCell ref="L49:L50"/>
    <mergeCell ref="M49:M50"/>
    <mergeCell ref="O42:O43"/>
    <mergeCell ref="R44:S44"/>
    <mergeCell ref="V36:V38"/>
    <mergeCell ref="T36:U38"/>
    <mergeCell ref="H37:I38"/>
    <mergeCell ref="C45:D45"/>
    <mergeCell ref="F45:G45"/>
    <mergeCell ref="P49:Q49"/>
    <mergeCell ref="P61:Q61"/>
    <mergeCell ref="R61:S61"/>
    <mergeCell ref="B65:V65"/>
    <mergeCell ref="P57:Q57"/>
    <mergeCell ref="R57:S57"/>
    <mergeCell ref="P58:Q58"/>
    <mergeCell ref="R58:S58"/>
    <mergeCell ref="P59:Q59"/>
    <mergeCell ref="R59:S59"/>
    <mergeCell ref="P54:Q54"/>
    <mergeCell ref="R54:S54"/>
    <mergeCell ref="P55:Q55"/>
    <mergeCell ref="R55:S55"/>
    <mergeCell ref="P56:Q56"/>
    <mergeCell ref="R56:S56"/>
    <mergeCell ref="H40:I40"/>
    <mergeCell ref="H41:I41"/>
    <mergeCell ref="R43:S43"/>
    <mergeCell ref="T66:U68"/>
    <mergeCell ref="V66:V68"/>
    <mergeCell ref="H69:I69"/>
    <mergeCell ref="O69:P71"/>
    <mergeCell ref="Q69:Q71"/>
    <mergeCell ref="R69:S71"/>
    <mergeCell ref="T69:V70"/>
    <mergeCell ref="H70:I70"/>
    <mergeCell ref="H71:I71"/>
    <mergeCell ref="N79:O79"/>
    <mergeCell ref="P79:Q79"/>
    <mergeCell ref="R79:S80"/>
    <mergeCell ref="B78:D78"/>
    <mergeCell ref="B79:B80"/>
    <mergeCell ref="I79:I80"/>
    <mergeCell ref="J79:J80"/>
    <mergeCell ref="K79:K80"/>
    <mergeCell ref="G67:G68"/>
    <mergeCell ref="H67:I68"/>
    <mergeCell ref="J67:K67"/>
    <mergeCell ref="C68:D68"/>
    <mergeCell ref="B66:B75"/>
    <mergeCell ref="C66:M66"/>
    <mergeCell ref="P66:S67"/>
    <mergeCell ref="H72:I72"/>
    <mergeCell ref="O72:O73"/>
    <mergeCell ref="P72:S72"/>
    <mergeCell ref="H73:I73"/>
    <mergeCell ref="R73:S73"/>
    <mergeCell ref="H74:I74"/>
    <mergeCell ref="R74:S74"/>
    <mergeCell ref="C75:D75"/>
    <mergeCell ref="F75:G75"/>
    <mergeCell ref="H75:I75"/>
    <mergeCell ref="O75:S75"/>
    <mergeCell ref="P88:Q88"/>
    <mergeCell ref="R88:S88"/>
    <mergeCell ref="P89:Q89"/>
    <mergeCell ref="R89:S89"/>
    <mergeCell ref="B93:V93"/>
    <mergeCell ref="P85:Q85"/>
    <mergeCell ref="R85:S85"/>
    <mergeCell ref="P86:Q86"/>
    <mergeCell ref="R86:S86"/>
    <mergeCell ref="P87:Q87"/>
    <mergeCell ref="R87:S87"/>
    <mergeCell ref="P82:Q82"/>
    <mergeCell ref="R82:S82"/>
    <mergeCell ref="P83:Q83"/>
    <mergeCell ref="R83:S83"/>
    <mergeCell ref="P84:Q84"/>
    <mergeCell ref="R84:S84"/>
    <mergeCell ref="T79:V79"/>
    <mergeCell ref="P80:Q80"/>
    <mergeCell ref="L79:L80"/>
    <mergeCell ref="M79:M80"/>
    <mergeCell ref="C95:E95"/>
    <mergeCell ref="G95:G96"/>
    <mergeCell ref="H95:I96"/>
    <mergeCell ref="J95:K95"/>
    <mergeCell ref="C96:D96"/>
    <mergeCell ref="B94:B103"/>
    <mergeCell ref="C94:M94"/>
    <mergeCell ref="P94:S95"/>
    <mergeCell ref="T94:U96"/>
    <mergeCell ref="V94:V96"/>
    <mergeCell ref="H97:I97"/>
    <mergeCell ref="O97:P99"/>
    <mergeCell ref="Q97:Q99"/>
    <mergeCell ref="R97:S99"/>
    <mergeCell ref="T97:V98"/>
    <mergeCell ref="H98:I98"/>
    <mergeCell ref="H99:I99"/>
    <mergeCell ref="H100:I100"/>
    <mergeCell ref="O100:O101"/>
    <mergeCell ref="P100:S100"/>
    <mergeCell ref="H101:I101"/>
    <mergeCell ref="T107:V107"/>
    <mergeCell ref="P108:Q108"/>
    <mergeCell ref="P110:Q110"/>
    <mergeCell ref="R110:S110"/>
    <mergeCell ref="P111:Q111"/>
    <mergeCell ref="R111:S111"/>
    <mergeCell ref="L107:L108"/>
    <mergeCell ref="M107:M108"/>
    <mergeCell ref="N107:O107"/>
    <mergeCell ref="P107:Q107"/>
    <mergeCell ref="R107:S108"/>
    <mergeCell ref="B106:D106"/>
    <mergeCell ref="B107:B108"/>
    <mergeCell ref="I107:I108"/>
    <mergeCell ref="J107:J108"/>
    <mergeCell ref="K107:K108"/>
    <mergeCell ref="R101:S101"/>
    <mergeCell ref="H102:I102"/>
    <mergeCell ref="R102:S102"/>
    <mergeCell ref="C103:D103"/>
    <mergeCell ref="F103:G103"/>
    <mergeCell ref="H103:I103"/>
    <mergeCell ref="O103:S103"/>
    <mergeCell ref="P112:Q112"/>
    <mergeCell ref="R112:S112"/>
    <mergeCell ref="P113:Q113"/>
    <mergeCell ref="R113:S113"/>
    <mergeCell ref="P114:Q114"/>
    <mergeCell ref="R114:S114"/>
    <mergeCell ref="C125:E125"/>
    <mergeCell ref="G125:G126"/>
    <mergeCell ref="H125:I126"/>
    <mergeCell ref="J125:K125"/>
    <mergeCell ref="C126:D126"/>
    <mergeCell ref="P118:Q118"/>
    <mergeCell ref="R118:S118"/>
    <mergeCell ref="P119:Q119"/>
    <mergeCell ref="R119:S119"/>
    <mergeCell ref="B123:V123"/>
    <mergeCell ref="P115:Q115"/>
    <mergeCell ref="R115:S115"/>
    <mergeCell ref="P116:Q116"/>
    <mergeCell ref="R116:S116"/>
    <mergeCell ref="P117:Q117"/>
    <mergeCell ref="R117:S117"/>
    <mergeCell ref="T124:U126"/>
    <mergeCell ref="V124:V126"/>
    <mergeCell ref="H127:I127"/>
    <mergeCell ref="O127:P129"/>
    <mergeCell ref="Q127:Q129"/>
    <mergeCell ref="R127:S129"/>
    <mergeCell ref="T127:V128"/>
    <mergeCell ref="H128:I128"/>
    <mergeCell ref="H129:I129"/>
    <mergeCell ref="T137:V137"/>
    <mergeCell ref="P138:Q138"/>
    <mergeCell ref="P140:Q140"/>
    <mergeCell ref="R140:S140"/>
    <mergeCell ref="P141:Q141"/>
    <mergeCell ref="R141:S141"/>
    <mergeCell ref="L137:L138"/>
    <mergeCell ref="M137:M138"/>
    <mergeCell ref="N137:O137"/>
    <mergeCell ref="P137:Q137"/>
    <mergeCell ref="R137:S138"/>
    <mergeCell ref="B136:D136"/>
    <mergeCell ref="B137:B138"/>
    <mergeCell ref="I137:I138"/>
    <mergeCell ref="J137:J138"/>
    <mergeCell ref="K137:K138"/>
    <mergeCell ref="R131:S131"/>
    <mergeCell ref="H132:I132"/>
    <mergeCell ref="R132:S132"/>
    <mergeCell ref="C133:D133"/>
    <mergeCell ref="F133:G133"/>
    <mergeCell ref="H133:I133"/>
    <mergeCell ref="O133:S133"/>
    <mergeCell ref="B124:B133"/>
    <mergeCell ref="C124:M124"/>
    <mergeCell ref="P124:S125"/>
    <mergeCell ref="H130:I130"/>
    <mergeCell ref="O130:O131"/>
    <mergeCell ref="P130:S130"/>
    <mergeCell ref="H131:I131"/>
    <mergeCell ref="P142:Q142"/>
    <mergeCell ref="R142:S142"/>
    <mergeCell ref="P143:Q143"/>
    <mergeCell ref="R143:S143"/>
    <mergeCell ref="P144:Q144"/>
    <mergeCell ref="R144:S144"/>
    <mergeCell ref="C155:E155"/>
    <mergeCell ref="G155:G156"/>
    <mergeCell ref="H155:I156"/>
    <mergeCell ref="J155:K155"/>
    <mergeCell ref="C156:D156"/>
    <mergeCell ref="P148:Q148"/>
    <mergeCell ref="R148:S148"/>
    <mergeCell ref="P149:Q149"/>
    <mergeCell ref="R149:S149"/>
    <mergeCell ref="B153:V153"/>
    <mergeCell ref="P145:Q145"/>
    <mergeCell ref="R145:S145"/>
    <mergeCell ref="P146:Q146"/>
    <mergeCell ref="R146:S146"/>
    <mergeCell ref="P147:Q147"/>
    <mergeCell ref="R147:S147"/>
    <mergeCell ref="T154:U156"/>
    <mergeCell ref="V154:V156"/>
    <mergeCell ref="H157:I157"/>
    <mergeCell ref="O157:P159"/>
    <mergeCell ref="Q157:Q159"/>
    <mergeCell ref="R157:S159"/>
    <mergeCell ref="T157:V158"/>
    <mergeCell ref="H158:I158"/>
    <mergeCell ref="H159:I159"/>
    <mergeCell ref="T167:V167"/>
    <mergeCell ref="P168:Q168"/>
    <mergeCell ref="P170:Q170"/>
    <mergeCell ref="R170:S170"/>
    <mergeCell ref="P171:Q171"/>
    <mergeCell ref="R171:S171"/>
    <mergeCell ref="L167:L168"/>
    <mergeCell ref="M167:M168"/>
    <mergeCell ref="N167:O167"/>
    <mergeCell ref="P167:Q167"/>
    <mergeCell ref="R167:S168"/>
    <mergeCell ref="B166:D166"/>
    <mergeCell ref="B167:B168"/>
    <mergeCell ref="I167:I168"/>
    <mergeCell ref="J167:J168"/>
    <mergeCell ref="K167:K168"/>
    <mergeCell ref="R161:S161"/>
    <mergeCell ref="H162:I162"/>
    <mergeCell ref="R162:S162"/>
    <mergeCell ref="C163:D163"/>
    <mergeCell ref="F163:G163"/>
    <mergeCell ref="H163:I163"/>
    <mergeCell ref="O163:S163"/>
    <mergeCell ref="B154:B163"/>
    <mergeCell ref="C154:M154"/>
    <mergeCell ref="P154:S155"/>
    <mergeCell ref="H160:I160"/>
    <mergeCell ref="O160:O161"/>
    <mergeCell ref="P160:S160"/>
    <mergeCell ref="H161:I161"/>
    <mergeCell ref="P172:Q172"/>
    <mergeCell ref="R172:S172"/>
    <mergeCell ref="P173:Q173"/>
    <mergeCell ref="R173:S173"/>
    <mergeCell ref="P174:Q174"/>
    <mergeCell ref="R174:S174"/>
    <mergeCell ref="C185:E185"/>
    <mergeCell ref="G185:G186"/>
    <mergeCell ref="H185:I186"/>
    <mergeCell ref="J185:K185"/>
    <mergeCell ref="C186:D186"/>
    <mergeCell ref="P178:Q178"/>
    <mergeCell ref="R178:S178"/>
    <mergeCell ref="P179:Q179"/>
    <mergeCell ref="R179:S179"/>
    <mergeCell ref="B183:V183"/>
    <mergeCell ref="P175:Q175"/>
    <mergeCell ref="R175:S175"/>
    <mergeCell ref="P176:Q176"/>
    <mergeCell ref="R176:S176"/>
    <mergeCell ref="P177:Q177"/>
    <mergeCell ref="R177:S177"/>
    <mergeCell ref="T184:U186"/>
    <mergeCell ref="V184:V186"/>
    <mergeCell ref="H187:I187"/>
    <mergeCell ref="O187:P189"/>
    <mergeCell ref="Q187:Q189"/>
    <mergeCell ref="R187:S189"/>
    <mergeCell ref="T187:V188"/>
    <mergeCell ref="H188:I188"/>
    <mergeCell ref="H189:I189"/>
    <mergeCell ref="T197:V197"/>
    <mergeCell ref="P198:Q198"/>
    <mergeCell ref="P200:Q200"/>
    <mergeCell ref="R200:S200"/>
    <mergeCell ref="P201:Q201"/>
    <mergeCell ref="L197:L198"/>
    <mergeCell ref="M197:M198"/>
    <mergeCell ref="N197:O197"/>
    <mergeCell ref="P197:Q197"/>
    <mergeCell ref="R197:S198"/>
    <mergeCell ref="U201:U202"/>
    <mergeCell ref="P202:Q202"/>
    <mergeCell ref="R201:S202"/>
    <mergeCell ref="M201:M202"/>
    <mergeCell ref="N201:N202"/>
    <mergeCell ref="O201:O202"/>
    <mergeCell ref="B196:D196"/>
    <mergeCell ref="B197:B198"/>
    <mergeCell ref="I197:I198"/>
    <mergeCell ref="J197:J198"/>
    <mergeCell ref="K197:K198"/>
    <mergeCell ref="R191:S191"/>
    <mergeCell ref="H192:I192"/>
    <mergeCell ref="R192:S192"/>
    <mergeCell ref="C193:D193"/>
    <mergeCell ref="F193:G193"/>
    <mergeCell ref="H193:I193"/>
    <mergeCell ref="O193:S193"/>
    <mergeCell ref="B184:B193"/>
    <mergeCell ref="C184:M184"/>
    <mergeCell ref="P184:S185"/>
    <mergeCell ref="H190:I190"/>
    <mergeCell ref="O190:O191"/>
    <mergeCell ref="P190:S190"/>
    <mergeCell ref="H191:I191"/>
    <mergeCell ref="K201:K202"/>
    <mergeCell ref="L201:L202"/>
    <mergeCell ref="L203:L204"/>
    <mergeCell ref="K203:K204"/>
    <mergeCell ref="P208:Q208"/>
    <mergeCell ref="R208:S208"/>
    <mergeCell ref="P209:Q209"/>
    <mergeCell ref="R209:S209"/>
    <mergeCell ref="B213:V213"/>
    <mergeCell ref="P205:Q205"/>
    <mergeCell ref="R205:S205"/>
    <mergeCell ref="P206:Q206"/>
    <mergeCell ref="R206:S206"/>
    <mergeCell ref="P207:Q207"/>
    <mergeCell ref="R207:S207"/>
    <mergeCell ref="R203:S204"/>
    <mergeCell ref="F201:F202"/>
    <mergeCell ref="F203:F204"/>
    <mergeCell ref="G203:G204"/>
    <mergeCell ref="G201:G202"/>
    <mergeCell ref="J201:J202"/>
    <mergeCell ref="J203:J204"/>
    <mergeCell ref="M203:M204"/>
    <mergeCell ref="N203:N204"/>
    <mergeCell ref="B201:B202"/>
    <mergeCell ref="C201:C202"/>
    <mergeCell ref="B203:B204"/>
    <mergeCell ref="C203:C204"/>
    <mergeCell ref="D201:D202"/>
    <mergeCell ref="E201:E202"/>
    <mergeCell ref="D203:D204"/>
    <mergeCell ref="E203:E204"/>
    <mergeCell ref="H201:H202"/>
    <mergeCell ref="H203:H204"/>
    <mergeCell ref="U203:U204"/>
    <mergeCell ref="C215:E215"/>
    <mergeCell ref="G215:G216"/>
    <mergeCell ref="H215:I216"/>
    <mergeCell ref="J215:K215"/>
    <mergeCell ref="C216:D216"/>
    <mergeCell ref="B214:B223"/>
    <mergeCell ref="C214:M214"/>
    <mergeCell ref="P214:S215"/>
    <mergeCell ref="T214:U216"/>
    <mergeCell ref="P203:Q203"/>
    <mergeCell ref="P204:Q204"/>
    <mergeCell ref="O203:O204"/>
    <mergeCell ref="V214:V216"/>
    <mergeCell ref="H217:I217"/>
    <mergeCell ref="O217:P219"/>
    <mergeCell ref="Q217:Q219"/>
    <mergeCell ref="R217:S219"/>
    <mergeCell ref="T217:V218"/>
    <mergeCell ref="H218:I218"/>
    <mergeCell ref="H219:I219"/>
    <mergeCell ref="H220:I220"/>
    <mergeCell ref="O220:O221"/>
    <mergeCell ref="P220:S220"/>
    <mergeCell ref="H221:I221"/>
    <mergeCell ref="T227:V227"/>
    <mergeCell ref="P228:Q228"/>
    <mergeCell ref="P230:Q230"/>
    <mergeCell ref="R230:S230"/>
    <mergeCell ref="P231:Q231"/>
    <mergeCell ref="R231:S231"/>
    <mergeCell ref="L227:L228"/>
    <mergeCell ref="M227:M228"/>
    <mergeCell ref="N227:O227"/>
    <mergeCell ref="P227:Q227"/>
    <mergeCell ref="R227:S228"/>
    <mergeCell ref="B226:D226"/>
    <mergeCell ref="B227:B228"/>
    <mergeCell ref="I227:I228"/>
    <mergeCell ref="J227:J228"/>
    <mergeCell ref="K227:K228"/>
    <mergeCell ref="R221:S221"/>
    <mergeCell ref="H222:I222"/>
    <mergeCell ref="R222:S222"/>
    <mergeCell ref="C223:D223"/>
    <mergeCell ref="F223:G223"/>
    <mergeCell ref="H223:I223"/>
    <mergeCell ref="O223:S223"/>
    <mergeCell ref="P232:Q232"/>
    <mergeCell ref="R232:S232"/>
    <mergeCell ref="P233:Q233"/>
    <mergeCell ref="R233:S233"/>
    <mergeCell ref="P234:Q234"/>
    <mergeCell ref="R234:S234"/>
    <mergeCell ref="C245:E245"/>
    <mergeCell ref="G245:G246"/>
    <mergeCell ref="H245:I246"/>
    <mergeCell ref="J245:K245"/>
    <mergeCell ref="C246:D246"/>
    <mergeCell ref="P238:Q238"/>
    <mergeCell ref="R238:S238"/>
    <mergeCell ref="P239:Q239"/>
    <mergeCell ref="R239:S239"/>
    <mergeCell ref="B243:V243"/>
    <mergeCell ref="P235:Q235"/>
    <mergeCell ref="R235:S235"/>
    <mergeCell ref="P236:Q236"/>
    <mergeCell ref="R236:S236"/>
    <mergeCell ref="P237:Q237"/>
    <mergeCell ref="R237:S237"/>
    <mergeCell ref="T244:U246"/>
    <mergeCell ref="V244:V246"/>
    <mergeCell ref="H247:I247"/>
    <mergeCell ref="O247:P249"/>
    <mergeCell ref="Q247:Q249"/>
    <mergeCell ref="R247:S249"/>
    <mergeCell ref="T247:V248"/>
    <mergeCell ref="H248:I248"/>
    <mergeCell ref="H249:I249"/>
    <mergeCell ref="T257:V257"/>
    <mergeCell ref="P258:Q258"/>
    <mergeCell ref="P260:Q260"/>
    <mergeCell ref="R260:S260"/>
    <mergeCell ref="P261:Q261"/>
    <mergeCell ref="R261:S261"/>
    <mergeCell ref="L257:L258"/>
    <mergeCell ref="M257:M258"/>
    <mergeCell ref="N257:O257"/>
    <mergeCell ref="P257:Q257"/>
    <mergeCell ref="R257:S258"/>
    <mergeCell ref="B256:D256"/>
    <mergeCell ref="B257:B258"/>
    <mergeCell ref="I257:I258"/>
    <mergeCell ref="J257:J258"/>
    <mergeCell ref="K257:K258"/>
    <mergeCell ref="R251:S251"/>
    <mergeCell ref="H252:I252"/>
    <mergeCell ref="R252:S252"/>
    <mergeCell ref="C253:D253"/>
    <mergeCell ref="F253:G253"/>
    <mergeCell ref="H253:I253"/>
    <mergeCell ref="O253:S253"/>
    <mergeCell ref="B244:B253"/>
    <mergeCell ref="C244:M244"/>
    <mergeCell ref="P244:S245"/>
    <mergeCell ref="H250:I250"/>
    <mergeCell ref="O250:O251"/>
    <mergeCell ref="P250:S250"/>
    <mergeCell ref="H251:I251"/>
    <mergeCell ref="P262:Q262"/>
    <mergeCell ref="R262:S262"/>
    <mergeCell ref="P263:Q263"/>
    <mergeCell ref="R263:S263"/>
    <mergeCell ref="P264:Q264"/>
    <mergeCell ref="R264:S264"/>
    <mergeCell ref="C275:E275"/>
    <mergeCell ref="G275:G276"/>
    <mergeCell ref="H275:I276"/>
    <mergeCell ref="J275:K275"/>
    <mergeCell ref="C276:D276"/>
    <mergeCell ref="P268:Q268"/>
    <mergeCell ref="R268:S268"/>
    <mergeCell ref="P269:Q269"/>
    <mergeCell ref="R269:S269"/>
    <mergeCell ref="B273:V273"/>
    <mergeCell ref="P265:Q265"/>
    <mergeCell ref="R265:S265"/>
    <mergeCell ref="P266:Q266"/>
    <mergeCell ref="R266:S266"/>
    <mergeCell ref="P267:Q267"/>
    <mergeCell ref="R267:S267"/>
    <mergeCell ref="T274:U276"/>
    <mergeCell ref="V274:V276"/>
    <mergeCell ref="H277:I277"/>
    <mergeCell ref="O277:P279"/>
    <mergeCell ref="Q277:Q279"/>
    <mergeCell ref="R277:S279"/>
    <mergeCell ref="T277:V278"/>
    <mergeCell ref="H278:I278"/>
    <mergeCell ref="H279:I279"/>
    <mergeCell ref="T287:V287"/>
    <mergeCell ref="P288:Q288"/>
    <mergeCell ref="P290:Q290"/>
    <mergeCell ref="R290:S290"/>
    <mergeCell ref="P291:Q291"/>
    <mergeCell ref="R291:S291"/>
    <mergeCell ref="L287:L288"/>
    <mergeCell ref="M287:M288"/>
    <mergeCell ref="N287:O287"/>
    <mergeCell ref="P287:Q287"/>
    <mergeCell ref="R287:S288"/>
    <mergeCell ref="B286:D286"/>
    <mergeCell ref="B287:B288"/>
    <mergeCell ref="I287:I288"/>
    <mergeCell ref="J287:J288"/>
    <mergeCell ref="K287:K288"/>
    <mergeCell ref="R281:S281"/>
    <mergeCell ref="H282:I282"/>
    <mergeCell ref="R282:S282"/>
    <mergeCell ref="C283:D283"/>
    <mergeCell ref="F283:G283"/>
    <mergeCell ref="H283:I283"/>
    <mergeCell ref="O283:S283"/>
    <mergeCell ref="B274:B283"/>
    <mergeCell ref="C274:M274"/>
    <mergeCell ref="P274:S275"/>
    <mergeCell ref="H280:I280"/>
    <mergeCell ref="O280:O281"/>
    <mergeCell ref="P280:S280"/>
    <mergeCell ref="H281:I281"/>
    <mergeCell ref="P292:Q292"/>
    <mergeCell ref="R292:S292"/>
    <mergeCell ref="P293:Q293"/>
    <mergeCell ref="R293:S293"/>
    <mergeCell ref="P294:Q294"/>
    <mergeCell ref="R294:S294"/>
    <mergeCell ref="C305:E305"/>
    <mergeCell ref="G305:G306"/>
    <mergeCell ref="H305:I306"/>
    <mergeCell ref="J305:K305"/>
    <mergeCell ref="C306:D306"/>
    <mergeCell ref="P298:Q298"/>
    <mergeCell ref="R298:S298"/>
    <mergeCell ref="P299:Q299"/>
    <mergeCell ref="R299:S299"/>
    <mergeCell ref="B303:V303"/>
    <mergeCell ref="P295:Q295"/>
    <mergeCell ref="R295:S295"/>
    <mergeCell ref="P296:Q296"/>
    <mergeCell ref="R296:S296"/>
    <mergeCell ref="P297:Q297"/>
    <mergeCell ref="R297:S297"/>
    <mergeCell ref="T304:U306"/>
    <mergeCell ref="V304:V306"/>
    <mergeCell ref="H307:I307"/>
    <mergeCell ref="O307:P309"/>
    <mergeCell ref="Q307:Q309"/>
    <mergeCell ref="R307:S309"/>
    <mergeCell ref="T307:V308"/>
    <mergeCell ref="H308:I308"/>
    <mergeCell ref="H309:I309"/>
    <mergeCell ref="T317:V317"/>
    <mergeCell ref="P318:Q318"/>
    <mergeCell ref="P320:Q320"/>
    <mergeCell ref="R320:S320"/>
    <mergeCell ref="P321:Q321"/>
    <mergeCell ref="R321:S321"/>
    <mergeCell ref="L317:L318"/>
    <mergeCell ref="M317:M318"/>
    <mergeCell ref="N317:O317"/>
    <mergeCell ref="P317:Q317"/>
    <mergeCell ref="R317:S318"/>
    <mergeCell ref="B316:D316"/>
    <mergeCell ref="B317:B318"/>
    <mergeCell ref="I317:I318"/>
    <mergeCell ref="J317:J318"/>
    <mergeCell ref="K317:K318"/>
    <mergeCell ref="R311:S311"/>
    <mergeCell ref="H312:I312"/>
    <mergeCell ref="R312:S312"/>
    <mergeCell ref="C313:D313"/>
    <mergeCell ref="F313:G313"/>
    <mergeCell ref="H313:I313"/>
    <mergeCell ref="O313:S313"/>
    <mergeCell ref="B304:B313"/>
    <mergeCell ref="C304:M304"/>
    <mergeCell ref="P304:S305"/>
    <mergeCell ref="H310:I310"/>
    <mergeCell ref="O310:O311"/>
    <mergeCell ref="P310:S310"/>
    <mergeCell ref="H311:I311"/>
    <mergeCell ref="P322:Q322"/>
    <mergeCell ref="R322:S322"/>
    <mergeCell ref="P323:Q323"/>
    <mergeCell ref="R323:S323"/>
    <mergeCell ref="P324:Q324"/>
    <mergeCell ref="R324:S324"/>
    <mergeCell ref="C335:E335"/>
    <mergeCell ref="G335:G336"/>
    <mergeCell ref="H335:I336"/>
    <mergeCell ref="J335:K335"/>
    <mergeCell ref="C336:D336"/>
    <mergeCell ref="P328:Q328"/>
    <mergeCell ref="R328:S328"/>
    <mergeCell ref="P329:Q329"/>
    <mergeCell ref="R329:S329"/>
    <mergeCell ref="B333:V333"/>
    <mergeCell ref="P325:Q325"/>
    <mergeCell ref="R325:S325"/>
    <mergeCell ref="P326:Q326"/>
    <mergeCell ref="R326:S326"/>
    <mergeCell ref="P327:Q327"/>
    <mergeCell ref="R327:S327"/>
    <mergeCell ref="T334:U336"/>
    <mergeCell ref="V334:V336"/>
    <mergeCell ref="H337:I337"/>
    <mergeCell ref="O337:P339"/>
    <mergeCell ref="Q337:Q339"/>
    <mergeCell ref="R337:S339"/>
    <mergeCell ref="T337:V338"/>
    <mergeCell ref="H338:I338"/>
    <mergeCell ref="H339:I339"/>
    <mergeCell ref="T339:V342"/>
    <mergeCell ref="T347:V347"/>
    <mergeCell ref="P348:Q348"/>
    <mergeCell ref="P350:Q350"/>
    <mergeCell ref="R350:S350"/>
    <mergeCell ref="P351:Q351"/>
    <mergeCell ref="R351:S351"/>
    <mergeCell ref="L347:L348"/>
    <mergeCell ref="M347:M348"/>
    <mergeCell ref="N347:O347"/>
    <mergeCell ref="P347:Q347"/>
    <mergeCell ref="R347:S348"/>
    <mergeCell ref="B346:D346"/>
    <mergeCell ref="B347:B348"/>
    <mergeCell ref="I347:I348"/>
    <mergeCell ref="J347:J348"/>
    <mergeCell ref="K347:K348"/>
    <mergeCell ref="R341:S341"/>
    <mergeCell ref="H342:I342"/>
    <mergeCell ref="R342:S342"/>
    <mergeCell ref="C343:D343"/>
    <mergeCell ref="F343:G343"/>
    <mergeCell ref="H343:I343"/>
    <mergeCell ref="O343:S343"/>
    <mergeCell ref="B334:B343"/>
    <mergeCell ref="C334:M334"/>
    <mergeCell ref="P334:S335"/>
    <mergeCell ref="H340:I340"/>
    <mergeCell ref="O340:O341"/>
    <mergeCell ref="P340:S340"/>
    <mergeCell ref="H341:I341"/>
    <mergeCell ref="P352:Q352"/>
    <mergeCell ref="R352:S352"/>
    <mergeCell ref="P353:Q353"/>
    <mergeCell ref="R353:S353"/>
    <mergeCell ref="P354:Q354"/>
    <mergeCell ref="R354:S354"/>
    <mergeCell ref="C365:E365"/>
    <mergeCell ref="G365:G366"/>
    <mergeCell ref="H365:I366"/>
    <mergeCell ref="J365:K365"/>
    <mergeCell ref="C366:D366"/>
    <mergeCell ref="P358:Q358"/>
    <mergeCell ref="R358:S358"/>
    <mergeCell ref="P359:Q359"/>
    <mergeCell ref="R359:S359"/>
    <mergeCell ref="B363:V363"/>
    <mergeCell ref="P355:Q355"/>
    <mergeCell ref="R355:S355"/>
    <mergeCell ref="P356:Q356"/>
    <mergeCell ref="R356:S356"/>
    <mergeCell ref="P357:Q357"/>
    <mergeCell ref="R357:S357"/>
    <mergeCell ref="B364:B373"/>
    <mergeCell ref="C364:M364"/>
    <mergeCell ref="P364:S365"/>
    <mergeCell ref="T364:U366"/>
    <mergeCell ref="V364:V366"/>
    <mergeCell ref="H367:I367"/>
    <mergeCell ref="O367:P369"/>
    <mergeCell ref="Q367:Q369"/>
    <mergeCell ref="R367:S369"/>
    <mergeCell ref="T367:V368"/>
    <mergeCell ref="H368:I368"/>
    <mergeCell ref="H369:I369"/>
    <mergeCell ref="H370:I370"/>
    <mergeCell ref="O370:O371"/>
    <mergeCell ref="P370:S370"/>
    <mergeCell ref="H371:I371"/>
    <mergeCell ref="R371:S371"/>
    <mergeCell ref="H372:I372"/>
    <mergeCell ref="R372:S372"/>
    <mergeCell ref="C373:D373"/>
    <mergeCell ref="F373:G373"/>
    <mergeCell ref="H373:I373"/>
    <mergeCell ref="O373:S373"/>
    <mergeCell ref="T369:V372"/>
  </mergeCells>
  <conditionalFormatting sqref="C24:I31 K24:M31 P24:V31">
    <cfRule type="cellIs" dxfId="851" priority="580843" stopIfTrue="1" operator="greaterThan">
      <formula>0</formula>
    </cfRule>
  </conditionalFormatting>
  <conditionalFormatting sqref="D25:D30">
    <cfRule type="cellIs" dxfId="850" priority="580779" stopIfTrue="1" operator="greaterThan">
      <formula>0</formula>
    </cfRule>
  </conditionalFormatting>
  <conditionalFormatting sqref="D25:D30 F25:H30">
    <cfRule type="cellIs" dxfId="849" priority="580776" stopIfTrue="1" operator="greaterThan">
      <formula>0</formula>
    </cfRule>
  </conditionalFormatting>
  <conditionalFormatting sqref="H24:H30">
    <cfRule type="cellIs" dxfId="848" priority="580769" stopIfTrue="1" operator="greaterThan">
      <formula>0</formula>
    </cfRule>
  </conditionalFormatting>
  <conditionalFormatting sqref="E24:E30">
    <cfRule type="cellIs" dxfId="847" priority="580630" stopIfTrue="1" operator="greaterThan">
      <formula>0</formula>
    </cfRule>
  </conditionalFormatting>
  <conditionalFormatting sqref="K39:K44">
    <cfRule type="containsText" dxfId="846" priority="579437" stopIfTrue="1" operator="containsText" text="NO CUMPLE">
      <formula>NOT(ISERROR(SEARCH("NO CUMPLE",K39)))</formula>
    </cfRule>
    <cfRule type="containsText" dxfId="845" priority="579438" stopIfTrue="1" operator="containsText" text="CUMPLE">
      <formula>NOT(ISERROR(SEARCH("CUMPLE",K39)))</formula>
    </cfRule>
  </conditionalFormatting>
  <conditionalFormatting sqref="S38">
    <cfRule type="cellIs" dxfId="844" priority="579433" operator="greaterThanOrEqual">
      <formula>NUMMINCONT</formula>
    </cfRule>
    <cfRule type="cellIs" dxfId="843" priority="579434" operator="lessThan">
      <formula>NUMMINCONT</formula>
    </cfRule>
  </conditionalFormatting>
  <conditionalFormatting sqref="T25:V30 T82:V82">
    <cfRule type="cellIs" dxfId="842" priority="575779" stopIfTrue="1" operator="equal">
      <formula>"NO"</formula>
    </cfRule>
    <cfRule type="cellIs" dxfId="841" priority="575780" stopIfTrue="1" operator="equal">
      <formula>"SI"</formula>
    </cfRule>
  </conditionalFormatting>
  <conditionalFormatting sqref="T25:V26">
    <cfRule type="cellIs" dxfId="840" priority="559652" stopIfTrue="1" operator="equal">
      <formula>"NO APLICA"</formula>
    </cfRule>
  </conditionalFormatting>
  <conditionalFormatting sqref="T27:U30">
    <cfRule type="cellIs" dxfId="839" priority="593339" stopIfTrue="1" operator="equal">
      <formula>"NO APLICA"</formula>
    </cfRule>
  </conditionalFormatting>
  <conditionalFormatting sqref="T27:U27">
    <cfRule type="cellIs" dxfId="838" priority="593338" stopIfTrue="1" operator="equal">
      <formula>"NO APLICA"</formula>
    </cfRule>
  </conditionalFormatting>
  <conditionalFormatting sqref="V27:V30">
    <cfRule type="cellIs" dxfId="837" priority="593337" stopIfTrue="1" operator="equal">
      <formula>"NO APLICA"</formula>
    </cfRule>
  </conditionalFormatting>
  <conditionalFormatting sqref="V36">
    <cfRule type="cellIs" dxfId="836" priority="577811" operator="equal">
      <formula>"CUMPLE"</formula>
    </cfRule>
    <cfRule type="cellIs" dxfId="835" priority="577812" operator="equal">
      <formula>"NO CUMPLE"</formula>
    </cfRule>
  </conditionalFormatting>
  <conditionalFormatting sqref="V36:V38">
    <cfRule type="cellIs" dxfId="834" priority="577810" operator="equal">
      <formula>"VERIFICAR"</formula>
    </cfRule>
  </conditionalFormatting>
  <conditionalFormatting sqref="T31:V31">
    <cfRule type="cellIs" dxfId="833" priority="616417" stopIfTrue="1" operator="equal">
      <formula>"NO"</formula>
    </cfRule>
    <cfRule type="cellIs" dxfId="832" priority="616418" stopIfTrue="1" operator="equal">
      <formula>"SI"</formula>
    </cfRule>
  </conditionalFormatting>
  <conditionalFormatting sqref="T31:U31">
    <cfRule type="cellIs" dxfId="831" priority="616420" stopIfTrue="1" operator="equal">
      <formula>"NO APLICA"</formula>
    </cfRule>
  </conditionalFormatting>
  <conditionalFormatting sqref="V31">
    <cfRule type="cellIs" dxfId="830" priority="616419" stopIfTrue="1" operator="equal">
      <formula>"NO APLICA"</formula>
    </cfRule>
  </conditionalFormatting>
  <conditionalFormatting sqref="T41">
    <cfRule type="cellIs" dxfId="829" priority="463700" operator="equal">
      <formula>"CUMPLE"</formula>
    </cfRule>
    <cfRule type="cellIs" dxfId="828" priority="463701" operator="equal">
      <formula>"NO CUMPLE"</formula>
    </cfRule>
  </conditionalFormatting>
  <conditionalFormatting sqref="T41">
    <cfRule type="cellIs" dxfId="827" priority="463699" operator="equal">
      <formula>"VERIFICAR"</formula>
    </cfRule>
  </conditionalFormatting>
  <conditionalFormatting sqref="H45">
    <cfRule type="containsText" dxfId="826" priority="58001" stopIfTrue="1" operator="containsText" text="NO CUMPLE">
      <formula>NOT(ISERROR(SEARCH("NO CUMPLE",H45)))</formula>
    </cfRule>
    <cfRule type="containsText" dxfId="825" priority="58002" stopIfTrue="1" operator="containsText" text="CUMPLE">
      <formula>NOT(ISERROR(SEARCH("CUMPLE",H45)))</formula>
    </cfRule>
  </conditionalFormatting>
  <conditionalFormatting sqref="J45">
    <cfRule type="containsText" dxfId="824" priority="57999" stopIfTrue="1" operator="containsText" text="NO CUMPLE">
      <formula>NOT(ISERROR(SEARCH("NO CUMPLE",J45)))</formula>
    </cfRule>
    <cfRule type="containsText" dxfId="823" priority="58000" stopIfTrue="1" operator="containsText" text="CUMPLE">
      <formula>NOT(ISERROR(SEARCH("CUMPLE",J45)))</formula>
    </cfRule>
  </conditionalFormatting>
  <conditionalFormatting sqref="O44">
    <cfRule type="containsText" dxfId="822" priority="47235" stopIfTrue="1" operator="containsText" text="NO CUMPLE">
      <formula>NOT(ISERROR(SEARCH("NO CUMPLE",O44)))</formula>
    </cfRule>
    <cfRule type="containsText" dxfId="821" priority="47236" stopIfTrue="1" operator="containsText" text="CUMPLE">
      <formula>NOT(ISERROR(SEARCH("CUMPLE",O44)))</formula>
    </cfRule>
  </conditionalFormatting>
  <conditionalFormatting sqref="O45:S45">
    <cfRule type="cellIs" dxfId="820" priority="43561" operator="equal">
      <formula>"EL PROPONENTE SE DEBE REQUERIR POR EXPERIENCIA MINIMA EXIGIDA"</formula>
    </cfRule>
  </conditionalFormatting>
  <conditionalFormatting sqref="J24:J31 J82:J89">
    <cfRule type="cellIs" dxfId="819" priority="36103" stopIfTrue="1" operator="greaterThan">
      <formula>0</formula>
    </cfRule>
  </conditionalFormatting>
  <conditionalFormatting sqref="N39:N44">
    <cfRule type="cellIs" dxfId="818" priority="36054" operator="equal">
      <formula>"NO"</formula>
    </cfRule>
    <cfRule type="cellIs" dxfId="817" priority="36055" operator="between">
      <formula>"SI"</formula>
      <formula>"SI."</formula>
    </cfRule>
  </conditionalFormatting>
  <conditionalFormatting sqref="I31">
    <cfRule type="cellIs" dxfId="816" priority="35946" stopIfTrue="1" operator="greaterThan">
      <formula>0</formula>
    </cfRule>
  </conditionalFormatting>
  <conditionalFormatting sqref="K25:L31">
    <cfRule type="cellIs" dxfId="815" priority="35933" operator="equal">
      <formula>0</formula>
    </cfRule>
    <cfRule type="cellIs" dxfId="814" priority="35934" operator="notBetween">
      <formula>$Q$17</formula>
      <formula>$R$17</formula>
    </cfRule>
  </conditionalFormatting>
  <conditionalFormatting sqref="B24:B31">
    <cfRule type="cellIs" dxfId="813" priority="35887" stopIfTrue="1" operator="greaterThan">
      <formula>0</formula>
    </cfRule>
  </conditionalFormatting>
  <conditionalFormatting sqref="T24:V24">
    <cfRule type="cellIs" dxfId="812" priority="35864" stopIfTrue="1" operator="equal">
      <formula>"NO"</formula>
    </cfRule>
    <cfRule type="cellIs" dxfId="811" priority="35865" stopIfTrue="1" operator="equal">
      <formula>"SI"</formula>
    </cfRule>
  </conditionalFormatting>
  <conditionalFormatting sqref="T24:V24">
    <cfRule type="cellIs" dxfId="810" priority="35863" stopIfTrue="1" operator="equal">
      <formula>"NO APLICA"</formula>
    </cfRule>
  </conditionalFormatting>
  <conditionalFormatting sqref="K24:L24">
    <cfRule type="cellIs" dxfId="809" priority="35859" operator="notBetween">
      <formula>$Q$17</formula>
      <formula>$R$17</formula>
    </cfRule>
  </conditionalFormatting>
  <conditionalFormatting sqref="C24:I31 K24:M31 P24:V31">
    <cfRule type="cellIs" dxfId="808" priority="35858" operator="equal">
      <formula>0</formula>
    </cfRule>
  </conditionalFormatting>
  <conditionalFormatting sqref="M45">
    <cfRule type="cellIs" dxfId="807" priority="35810" operator="notEqual">
      <formula>"NO CUMPLE"</formula>
    </cfRule>
    <cfRule type="containsText" dxfId="806" priority="35811" stopIfTrue="1" operator="containsText" text="NO CUMPLE">
      <formula>NOT(ISERROR(SEARCH("NO CUMPLE",M45)))</formula>
    </cfRule>
    <cfRule type="containsText" dxfId="805" priority="35812" stopIfTrue="1" operator="containsText" text="CUMPLE">
      <formula>NOT(ISERROR(SEARCH("CUMPLE",M45)))</formula>
    </cfRule>
  </conditionalFormatting>
  <conditionalFormatting sqref="M39:M44">
    <cfRule type="cellIs" dxfId="804" priority="25243" stopIfTrue="1" operator="equal">
      <formula>"cumple"</formula>
    </cfRule>
    <cfRule type="containsText" dxfId="803" priority="25244" stopIfTrue="1" operator="containsText" text="NO CUMPLE">
      <formula>NOT(ISERROR(SEARCH("NO CUMPLE",M39)))</formula>
    </cfRule>
  </conditionalFormatting>
  <conditionalFormatting sqref="L39:L44">
    <cfRule type="cellIs" dxfId="802" priority="25241" stopIfTrue="1" operator="equal">
      <formula>"cumple"</formula>
    </cfRule>
    <cfRule type="containsText" dxfId="801" priority="25242" stopIfTrue="1" operator="containsText" text="NO CUMPLE">
      <formula>NOT(ISERROR(SEARCH("NO CUMPLE",L39)))</formula>
    </cfRule>
  </conditionalFormatting>
  <conditionalFormatting sqref="K45">
    <cfRule type="containsText" dxfId="800" priority="25128" stopIfTrue="1" operator="containsText" text="NO CUMPLE">
      <formula>NOT(ISERROR(SEARCH("NO CUMPLE",K45)))</formula>
    </cfRule>
    <cfRule type="containsText" dxfId="799" priority="25129" stopIfTrue="1" operator="containsText" text="CUMPLE">
      <formula>NOT(ISERROR(SEARCH("CUMPLE",K45)))</formula>
    </cfRule>
  </conditionalFormatting>
  <conditionalFormatting sqref="L45">
    <cfRule type="containsText" dxfId="798" priority="25126" stopIfTrue="1" operator="containsText" text="NO CUMPLE">
      <formula>NOT(ISERROR(SEARCH("NO CUMPLE",L45)))</formula>
    </cfRule>
    <cfRule type="containsText" dxfId="797" priority="25127" stopIfTrue="1" operator="containsText" text="CUMPLE">
      <formula>NOT(ISERROR(SEARCH("CUMPLE",L45)))</formula>
    </cfRule>
  </conditionalFormatting>
  <conditionalFormatting sqref="P38">
    <cfRule type="cellIs" dxfId="796" priority="25124" operator="equal">
      <formula>"NO VÁLIDO"</formula>
    </cfRule>
    <cfRule type="cellIs" dxfId="795" priority="25125" operator="equal">
      <formula>"VÁLIDO"</formula>
    </cfRule>
  </conditionalFormatting>
  <conditionalFormatting sqref="B45:C45 H45:V45 E45 B75:C75 H75:V75 E75 B15:V40 B46:V70 B43:V44 B41:T41 B42:S42 B71:S74 B346:V368 B369:S372">
    <cfRule type="cellIs" dxfId="794" priority="25123" operator="equal">
      <formula>"MAL"</formula>
    </cfRule>
  </conditionalFormatting>
  <conditionalFormatting sqref="B45:C45 H45:V45 E45 B75:C75 H75:V75 E75 B15:V40 B46:V70 B43:V44 B41:T41 B42:S42 B71:S74 B346:V368 B369:S372">
    <cfRule type="cellIs" dxfId="793" priority="25122" operator="equal">
      <formula>"CORRECTO"</formula>
    </cfRule>
  </conditionalFormatting>
  <conditionalFormatting sqref="B45:C45 H45:V45 E45 B75:C75 H75:V75 E75 B15:V40 B46:V70 B43:V44 B41:T41 B42:S42 B71:S74">
    <cfRule type="cellIs" dxfId="792" priority="25121" operator="equal">
      <formula>"MAL"</formula>
    </cfRule>
  </conditionalFormatting>
  <conditionalFormatting sqref="B45:C45 H45:V45 E45 B75:C75 H75:V75 E75 B15:V40 B46:V70 B43:V44 B41:T41 B42:S42 B71:S74 B346:V368 B369:S372">
    <cfRule type="cellIs" dxfId="791" priority="25118" operator="equal">
      <formula>"CORRECTO"</formula>
    </cfRule>
    <cfRule type="cellIs" dxfId="790" priority="25120" operator="equal">
      <formula>"CORRECTO"</formula>
    </cfRule>
  </conditionalFormatting>
  <conditionalFormatting sqref="B45:C45 H45:V45 E45 B75:C75 H75:V75 E75 B15:V40 B46:V70 B43:V44 B41:T41 B42:S42 B71:S74">
    <cfRule type="cellIs" dxfId="789" priority="25119" operator="equal">
      <formula>"MAL"</formula>
    </cfRule>
  </conditionalFormatting>
  <conditionalFormatting sqref="H24:H31">
    <cfRule type="cellIs" dxfId="788" priority="25115" operator="equal">
      <formula>"NO"</formula>
    </cfRule>
    <cfRule type="cellIs" dxfId="787" priority="25116" operator="equal">
      <formula>"SI"</formula>
    </cfRule>
  </conditionalFormatting>
  <conditionalFormatting sqref="Q38">
    <cfRule type="cellIs" dxfId="786" priority="25110" operator="greaterThanOrEqual">
      <formula>NUMMINCONT</formula>
    </cfRule>
    <cfRule type="cellIs" dxfId="785" priority="25111" operator="lessThan">
      <formula>NUMMINCONT</formula>
    </cfRule>
  </conditionalFormatting>
  <conditionalFormatting sqref="C52:I61 P52:V61 K52:M61">
    <cfRule type="cellIs" dxfId="784" priority="17730" stopIfTrue="1" operator="greaterThan">
      <formula>0</formula>
    </cfRule>
  </conditionalFormatting>
  <conditionalFormatting sqref="D55:D60">
    <cfRule type="cellIs" dxfId="783" priority="17729" stopIfTrue="1" operator="greaterThan">
      <formula>0</formula>
    </cfRule>
  </conditionalFormatting>
  <conditionalFormatting sqref="D55:D60 F55:H60">
    <cfRule type="cellIs" dxfId="782" priority="17728" stopIfTrue="1" operator="greaterThan">
      <formula>0</formula>
    </cfRule>
  </conditionalFormatting>
  <conditionalFormatting sqref="H52:H60">
    <cfRule type="cellIs" dxfId="781" priority="17727" stopIfTrue="1" operator="greaterThan">
      <formula>0</formula>
    </cfRule>
  </conditionalFormatting>
  <conditionalFormatting sqref="E52:E60">
    <cfRule type="cellIs" dxfId="780" priority="17726" stopIfTrue="1" operator="greaterThan">
      <formula>0</formula>
    </cfRule>
  </conditionalFormatting>
  <conditionalFormatting sqref="K69:K74">
    <cfRule type="containsText" dxfId="779" priority="17724" stopIfTrue="1" operator="containsText" text="NO CUMPLE">
      <formula>NOT(ISERROR(SEARCH("NO CUMPLE",K69)))</formula>
    </cfRule>
    <cfRule type="containsText" dxfId="778" priority="17725" stopIfTrue="1" operator="containsText" text="CUMPLE">
      <formula>NOT(ISERROR(SEARCH("CUMPLE",K69)))</formula>
    </cfRule>
  </conditionalFormatting>
  <conditionalFormatting sqref="S68">
    <cfRule type="cellIs" dxfId="777" priority="17722" operator="greaterThanOrEqual">
      <formula>NUMMINCONT</formula>
    </cfRule>
    <cfRule type="cellIs" dxfId="776" priority="17723" operator="lessThan">
      <formula>NUMMINCONT</formula>
    </cfRule>
  </conditionalFormatting>
  <conditionalFormatting sqref="T55:V60">
    <cfRule type="cellIs" dxfId="775" priority="17720" stopIfTrue="1" operator="equal">
      <formula>"NO"</formula>
    </cfRule>
    <cfRule type="cellIs" dxfId="774" priority="17721" stopIfTrue="1" operator="equal">
      <formula>"SI"</formula>
    </cfRule>
  </conditionalFormatting>
  <conditionalFormatting sqref="T55:V56">
    <cfRule type="cellIs" dxfId="773" priority="17719" stopIfTrue="1" operator="equal">
      <formula>"NO APLICA"</formula>
    </cfRule>
  </conditionalFormatting>
  <conditionalFormatting sqref="T57:U60">
    <cfRule type="cellIs" dxfId="772" priority="17718" stopIfTrue="1" operator="equal">
      <formula>"NO APLICA"</formula>
    </cfRule>
  </conditionalFormatting>
  <conditionalFormatting sqref="T57:U57">
    <cfRule type="cellIs" dxfId="771" priority="17717" stopIfTrue="1" operator="equal">
      <formula>"NO APLICA"</formula>
    </cfRule>
  </conditionalFormatting>
  <conditionalFormatting sqref="V57:V60">
    <cfRule type="cellIs" dxfId="770" priority="17716" stopIfTrue="1" operator="equal">
      <formula>"NO APLICA"</formula>
    </cfRule>
  </conditionalFormatting>
  <conditionalFormatting sqref="V66">
    <cfRule type="cellIs" dxfId="769" priority="17714" operator="equal">
      <formula>"CUMPLE"</formula>
    </cfRule>
    <cfRule type="cellIs" dxfId="768" priority="17715" operator="equal">
      <formula>"NO CUMPLE"</formula>
    </cfRule>
  </conditionalFormatting>
  <conditionalFormatting sqref="V66:V68">
    <cfRule type="cellIs" dxfId="767" priority="17713" operator="equal">
      <formula>"VERIFICAR"</formula>
    </cfRule>
  </conditionalFormatting>
  <conditionalFormatting sqref="T61:V61">
    <cfRule type="cellIs" dxfId="766" priority="17711" stopIfTrue="1" operator="equal">
      <formula>"NO"</formula>
    </cfRule>
    <cfRule type="cellIs" dxfId="765" priority="17712" stopIfTrue="1" operator="equal">
      <formula>"SI"</formula>
    </cfRule>
  </conditionalFormatting>
  <conditionalFormatting sqref="T61:U61">
    <cfRule type="cellIs" dxfId="764" priority="17710" stopIfTrue="1" operator="equal">
      <formula>"NO APLICA"</formula>
    </cfRule>
  </conditionalFormatting>
  <conditionalFormatting sqref="V61">
    <cfRule type="cellIs" dxfId="763" priority="17709" stopIfTrue="1" operator="equal">
      <formula>"NO APLICA"</formula>
    </cfRule>
  </conditionalFormatting>
  <conditionalFormatting sqref="H75">
    <cfRule type="containsText" dxfId="762" priority="17689" stopIfTrue="1" operator="containsText" text="NO CUMPLE">
      <formula>NOT(ISERROR(SEARCH("NO CUMPLE",H75)))</formula>
    </cfRule>
    <cfRule type="containsText" dxfId="761" priority="17690" stopIfTrue="1" operator="containsText" text="CUMPLE">
      <formula>NOT(ISERROR(SEARCH("CUMPLE",H75)))</formula>
    </cfRule>
  </conditionalFormatting>
  <conditionalFormatting sqref="J75">
    <cfRule type="containsText" dxfId="760" priority="17687" stopIfTrue="1" operator="containsText" text="NO CUMPLE">
      <formula>NOT(ISERROR(SEARCH("NO CUMPLE",J75)))</formula>
    </cfRule>
    <cfRule type="containsText" dxfId="759" priority="17688" stopIfTrue="1" operator="containsText" text="CUMPLE">
      <formula>NOT(ISERROR(SEARCH("CUMPLE",J75)))</formula>
    </cfRule>
  </conditionalFormatting>
  <conditionalFormatting sqref="O74">
    <cfRule type="containsText" dxfId="758" priority="17685" stopIfTrue="1" operator="containsText" text="NO CUMPLE">
      <formula>NOT(ISERROR(SEARCH("NO CUMPLE",O74)))</formula>
    </cfRule>
    <cfRule type="containsText" dxfId="757" priority="17686" stopIfTrue="1" operator="containsText" text="CUMPLE">
      <formula>NOT(ISERROR(SEARCH("CUMPLE",O74)))</formula>
    </cfRule>
  </conditionalFormatting>
  <conditionalFormatting sqref="O75:S75">
    <cfRule type="cellIs" dxfId="756" priority="17684" operator="equal">
      <formula>"EL PROPONENTE SE DEBE REQUERIR POR EXPERIENCIA MINIMA EXIGIDA"</formula>
    </cfRule>
  </conditionalFormatting>
  <conditionalFormatting sqref="J52:J61">
    <cfRule type="cellIs" dxfId="755" priority="17683" stopIfTrue="1" operator="greaterThan">
      <formula>0</formula>
    </cfRule>
  </conditionalFormatting>
  <conditionalFormatting sqref="N69:N74">
    <cfRule type="cellIs" dxfId="754" priority="17681" operator="equal">
      <formula>"NO"</formula>
    </cfRule>
    <cfRule type="cellIs" dxfId="753" priority="17682" operator="between">
      <formula>"SI"</formula>
      <formula>"SI."</formula>
    </cfRule>
  </conditionalFormatting>
  <conditionalFormatting sqref="I61">
    <cfRule type="cellIs" dxfId="752" priority="17680" stopIfTrue="1" operator="greaterThan">
      <formula>0</formula>
    </cfRule>
  </conditionalFormatting>
  <conditionalFormatting sqref="K55:L61">
    <cfRule type="cellIs" dxfId="751" priority="17678" operator="equal">
      <formula>0</formula>
    </cfRule>
    <cfRule type="cellIs" dxfId="750" priority="17679" operator="notBetween">
      <formula>$Q$17</formula>
      <formula>$R$17</formula>
    </cfRule>
  </conditionalFormatting>
  <conditionalFormatting sqref="B52:B61">
    <cfRule type="cellIs" dxfId="749" priority="17677" stopIfTrue="1" operator="greaterThan">
      <formula>0</formula>
    </cfRule>
  </conditionalFormatting>
  <conditionalFormatting sqref="T52:V54">
    <cfRule type="cellIs" dxfId="748" priority="17675" stopIfTrue="1" operator="equal">
      <formula>"NO"</formula>
    </cfRule>
    <cfRule type="cellIs" dxfId="747" priority="17676" stopIfTrue="1" operator="equal">
      <formula>"SI"</formula>
    </cfRule>
  </conditionalFormatting>
  <conditionalFormatting sqref="T52:V53">
    <cfRule type="cellIs" dxfId="746" priority="17674" stopIfTrue="1" operator="equal">
      <formula>"NO APLICA"</formula>
    </cfRule>
  </conditionalFormatting>
  <conditionalFormatting sqref="T54:U54">
    <cfRule type="cellIs" dxfId="745" priority="17673" stopIfTrue="1" operator="equal">
      <formula>"NO APLICA"</formula>
    </cfRule>
  </conditionalFormatting>
  <conditionalFormatting sqref="T54:U54">
    <cfRule type="cellIs" dxfId="744" priority="17672" stopIfTrue="1" operator="equal">
      <formula>"NO APLICA"</formula>
    </cfRule>
  </conditionalFormatting>
  <conditionalFormatting sqref="V54">
    <cfRule type="cellIs" dxfId="743" priority="17671" stopIfTrue="1" operator="equal">
      <formula>"NO APLICA"</formula>
    </cfRule>
  </conditionalFormatting>
  <conditionalFormatting sqref="K52:L54">
    <cfRule type="cellIs" dxfId="742" priority="17670" operator="notBetween">
      <formula>$Q$17</formula>
      <formula>$R$17</formula>
    </cfRule>
  </conditionalFormatting>
  <conditionalFormatting sqref="C52:I61 P52:V61 K52:M61">
    <cfRule type="cellIs" dxfId="741" priority="17669" operator="equal">
      <formula>0</formula>
    </cfRule>
  </conditionalFormatting>
  <conditionalFormatting sqref="M75">
    <cfRule type="cellIs" dxfId="740" priority="17665" operator="notEqual">
      <formula>"NO CUMPLE"</formula>
    </cfRule>
    <cfRule type="containsText" dxfId="739" priority="17666" stopIfTrue="1" operator="containsText" text="NO CUMPLE">
      <formula>NOT(ISERROR(SEARCH("NO CUMPLE",M75)))</formula>
    </cfRule>
    <cfRule type="containsText" dxfId="738" priority="17667" stopIfTrue="1" operator="containsText" text="CUMPLE">
      <formula>NOT(ISERROR(SEARCH("CUMPLE",M75)))</formula>
    </cfRule>
  </conditionalFormatting>
  <conditionalFormatting sqref="M69:M74">
    <cfRule type="cellIs" dxfId="737" priority="17663" stopIfTrue="1" operator="equal">
      <formula>"cumple"</formula>
    </cfRule>
    <cfRule type="containsText" dxfId="736" priority="17664" stopIfTrue="1" operator="containsText" text="NO CUMPLE">
      <formula>NOT(ISERROR(SEARCH("NO CUMPLE",M69)))</formula>
    </cfRule>
  </conditionalFormatting>
  <conditionalFormatting sqref="L69:L74">
    <cfRule type="cellIs" dxfId="735" priority="17661" stopIfTrue="1" operator="equal">
      <formula>"cumple"</formula>
    </cfRule>
    <cfRule type="containsText" dxfId="734" priority="17662" stopIfTrue="1" operator="containsText" text="NO CUMPLE">
      <formula>NOT(ISERROR(SEARCH("NO CUMPLE",L69)))</formula>
    </cfRule>
  </conditionalFormatting>
  <conditionalFormatting sqref="K75">
    <cfRule type="containsText" dxfId="733" priority="17651" stopIfTrue="1" operator="containsText" text="NO CUMPLE">
      <formula>NOT(ISERROR(SEARCH("NO CUMPLE",K75)))</formula>
    </cfRule>
    <cfRule type="containsText" dxfId="732" priority="17652" stopIfTrue="1" operator="containsText" text="CUMPLE">
      <formula>NOT(ISERROR(SEARCH("CUMPLE",K75)))</formula>
    </cfRule>
  </conditionalFormatting>
  <conditionalFormatting sqref="L75">
    <cfRule type="containsText" dxfId="731" priority="17649" stopIfTrue="1" operator="containsText" text="NO CUMPLE">
      <formula>NOT(ISERROR(SEARCH("NO CUMPLE",L75)))</formula>
    </cfRule>
    <cfRule type="containsText" dxfId="730" priority="17650" stopIfTrue="1" operator="containsText" text="CUMPLE">
      <formula>NOT(ISERROR(SEARCH("CUMPLE",L75)))</formula>
    </cfRule>
  </conditionalFormatting>
  <conditionalFormatting sqref="P68">
    <cfRule type="cellIs" dxfId="729" priority="17647" operator="equal">
      <formula>"NO VÁLIDO"</formula>
    </cfRule>
    <cfRule type="cellIs" dxfId="728" priority="17648" operator="equal">
      <formula>"VÁLIDO"</formula>
    </cfRule>
  </conditionalFormatting>
  <conditionalFormatting sqref="H52:H61">
    <cfRule type="cellIs" dxfId="727" priority="17644" operator="equal">
      <formula>"NO"</formula>
    </cfRule>
    <cfRule type="cellIs" dxfId="726" priority="17645" operator="equal">
      <formula>"SI"</formula>
    </cfRule>
  </conditionalFormatting>
  <conditionalFormatting sqref="Q68">
    <cfRule type="cellIs" dxfId="725" priority="17642" operator="greaterThanOrEqual">
      <formula>NUMMINCONT</formula>
    </cfRule>
    <cfRule type="cellIs" dxfId="724" priority="17643" operator="lessThan">
      <formula>NUMMINCONT</formula>
    </cfRule>
  </conditionalFormatting>
  <conditionalFormatting sqref="B103:C103 H103:V103 E103 B78:V102">
    <cfRule type="cellIs" dxfId="723" priority="17641" operator="equal">
      <formula>"MAL"</formula>
    </cfRule>
  </conditionalFormatting>
  <conditionalFormatting sqref="B103:C103 H103:V103 E103 B78:V102">
    <cfRule type="cellIs" dxfId="722" priority="17640" operator="equal">
      <formula>"CORRECTO"</formula>
    </cfRule>
  </conditionalFormatting>
  <conditionalFormatting sqref="B103:C103 H103:V103 E103 B78:V102">
    <cfRule type="cellIs" dxfId="721" priority="17639" operator="equal">
      <formula>"MAL"</formula>
    </cfRule>
  </conditionalFormatting>
  <conditionalFormatting sqref="B103:C103 H103:V103 E103 B78:V102">
    <cfRule type="cellIs" dxfId="720" priority="17636" operator="equal">
      <formula>"CORRECTO"</formula>
    </cfRule>
    <cfRule type="cellIs" dxfId="719" priority="17638" operator="equal">
      <formula>"CORRECTO"</formula>
    </cfRule>
  </conditionalFormatting>
  <conditionalFormatting sqref="B103:C103 H103:V103 E103 B78:V102">
    <cfRule type="cellIs" dxfId="718" priority="17637" operator="equal">
      <formula>"MAL"</formula>
    </cfRule>
  </conditionalFormatting>
  <conditionalFormatting sqref="P82:V89 K82:M89 C82:I89">
    <cfRule type="cellIs" dxfId="717" priority="17635" stopIfTrue="1" operator="greaterThan">
      <formula>0</formula>
    </cfRule>
  </conditionalFormatting>
  <conditionalFormatting sqref="D83:D88">
    <cfRule type="cellIs" dxfId="716" priority="17634" stopIfTrue="1" operator="greaterThan">
      <formula>0</formula>
    </cfRule>
  </conditionalFormatting>
  <conditionalFormatting sqref="D83:D88 F83:H88">
    <cfRule type="cellIs" dxfId="715" priority="17633" stopIfTrue="1" operator="greaterThan">
      <formula>0</formula>
    </cfRule>
  </conditionalFormatting>
  <conditionalFormatting sqref="H82:H88">
    <cfRule type="cellIs" dxfId="714" priority="17632" stopIfTrue="1" operator="greaterThan">
      <formula>0</formula>
    </cfRule>
  </conditionalFormatting>
  <conditionalFormatting sqref="E82:E88">
    <cfRule type="cellIs" dxfId="713" priority="17631" stopIfTrue="1" operator="greaterThan">
      <formula>0</formula>
    </cfRule>
  </conditionalFormatting>
  <conditionalFormatting sqref="K97:K102">
    <cfRule type="containsText" dxfId="712" priority="17629" stopIfTrue="1" operator="containsText" text="NO CUMPLE">
      <formula>NOT(ISERROR(SEARCH("NO CUMPLE",K97)))</formula>
    </cfRule>
    <cfRule type="containsText" dxfId="711" priority="17630" stopIfTrue="1" operator="containsText" text="CUMPLE">
      <formula>NOT(ISERROR(SEARCH("CUMPLE",K97)))</formula>
    </cfRule>
  </conditionalFormatting>
  <conditionalFormatting sqref="S96">
    <cfRule type="cellIs" dxfId="710" priority="17627" operator="greaterThanOrEqual">
      <formula>NUMMINCONT</formula>
    </cfRule>
    <cfRule type="cellIs" dxfId="709" priority="17628" operator="lessThan">
      <formula>NUMMINCONT</formula>
    </cfRule>
  </conditionalFormatting>
  <conditionalFormatting sqref="T83:V88">
    <cfRule type="cellIs" dxfId="708" priority="17625" stopIfTrue="1" operator="equal">
      <formula>"NO"</formula>
    </cfRule>
    <cfRule type="cellIs" dxfId="707" priority="17626" stopIfTrue="1" operator="equal">
      <formula>"SI"</formula>
    </cfRule>
  </conditionalFormatting>
  <conditionalFormatting sqref="T83:V84">
    <cfRule type="cellIs" dxfId="706" priority="17624" stopIfTrue="1" operator="equal">
      <formula>"NO APLICA"</formula>
    </cfRule>
  </conditionalFormatting>
  <conditionalFormatting sqref="T85:U88">
    <cfRule type="cellIs" dxfId="705" priority="17623" stopIfTrue="1" operator="equal">
      <formula>"NO APLICA"</formula>
    </cfRule>
  </conditionalFormatting>
  <conditionalFormatting sqref="T85:U85">
    <cfRule type="cellIs" dxfId="704" priority="17622" stopIfTrue="1" operator="equal">
      <formula>"NO APLICA"</formula>
    </cfRule>
  </conditionalFormatting>
  <conditionalFormatting sqref="V85:V88">
    <cfRule type="cellIs" dxfId="703" priority="17621" stopIfTrue="1" operator="equal">
      <formula>"NO APLICA"</formula>
    </cfRule>
  </conditionalFormatting>
  <conditionalFormatting sqref="V94">
    <cfRule type="cellIs" dxfId="702" priority="17619" operator="equal">
      <formula>"CUMPLE"</formula>
    </cfRule>
    <cfRule type="cellIs" dxfId="701" priority="17620" operator="equal">
      <formula>"NO CUMPLE"</formula>
    </cfRule>
  </conditionalFormatting>
  <conditionalFormatting sqref="V94:V96">
    <cfRule type="cellIs" dxfId="700" priority="17618" operator="equal">
      <formula>"VERIFICAR"</formula>
    </cfRule>
  </conditionalFormatting>
  <conditionalFormatting sqref="T89:V89">
    <cfRule type="cellIs" dxfId="699" priority="17616" stopIfTrue="1" operator="equal">
      <formula>"NO"</formula>
    </cfRule>
    <cfRule type="cellIs" dxfId="698" priority="17617" stopIfTrue="1" operator="equal">
      <formula>"SI"</formula>
    </cfRule>
  </conditionalFormatting>
  <conditionalFormatting sqref="T89:U89">
    <cfRule type="cellIs" dxfId="697" priority="17615" stopIfTrue="1" operator="equal">
      <formula>"NO APLICA"</formula>
    </cfRule>
  </conditionalFormatting>
  <conditionalFormatting sqref="V89">
    <cfRule type="cellIs" dxfId="696" priority="17614" stopIfTrue="1" operator="equal">
      <formula>"NO APLICA"</formula>
    </cfRule>
  </conditionalFormatting>
  <conditionalFormatting sqref="T99">
    <cfRule type="cellIs" dxfId="695" priority="17612" operator="equal">
      <formula>"CUMPLE"</formula>
    </cfRule>
    <cfRule type="cellIs" dxfId="694" priority="17613" operator="equal">
      <formula>"NO CUMPLE"</formula>
    </cfRule>
  </conditionalFormatting>
  <conditionalFormatting sqref="T99">
    <cfRule type="cellIs" dxfId="693" priority="17611" operator="equal">
      <formula>"VERIFICAR"</formula>
    </cfRule>
  </conditionalFormatting>
  <conditionalFormatting sqref="H103">
    <cfRule type="containsText" dxfId="692" priority="17594" stopIfTrue="1" operator="containsText" text="NO CUMPLE">
      <formula>NOT(ISERROR(SEARCH("NO CUMPLE",H103)))</formula>
    </cfRule>
    <cfRule type="containsText" dxfId="691" priority="17595" stopIfTrue="1" operator="containsText" text="CUMPLE">
      <formula>NOT(ISERROR(SEARCH("CUMPLE",H103)))</formula>
    </cfRule>
  </conditionalFormatting>
  <conditionalFormatting sqref="J103">
    <cfRule type="containsText" dxfId="690" priority="17592" stopIfTrue="1" operator="containsText" text="NO CUMPLE">
      <formula>NOT(ISERROR(SEARCH("NO CUMPLE",J103)))</formula>
    </cfRule>
    <cfRule type="containsText" dxfId="689" priority="17593" stopIfTrue="1" operator="containsText" text="CUMPLE">
      <formula>NOT(ISERROR(SEARCH("CUMPLE",J103)))</formula>
    </cfRule>
  </conditionalFormatting>
  <conditionalFormatting sqref="O102">
    <cfRule type="containsText" dxfId="688" priority="17590" stopIfTrue="1" operator="containsText" text="NO CUMPLE">
      <formula>NOT(ISERROR(SEARCH("NO CUMPLE",O102)))</formula>
    </cfRule>
    <cfRule type="containsText" dxfId="687" priority="17591" stopIfTrue="1" operator="containsText" text="CUMPLE">
      <formula>NOT(ISERROR(SEARCH("CUMPLE",O102)))</formula>
    </cfRule>
  </conditionalFormatting>
  <conditionalFormatting sqref="O103:S103">
    <cfRule type="cellIs" dxfId="686" priority="17589" operator="equal">
      <formula>"EL PROPONENTE SE DEBE REQUERIR POR EXPERIENCIA MINIMA EXIGIDA"</formula>
    </cfRule>
  </conditionalFormatting>
  <conditionalFormatting sqref="N97:N102">
    <cfRule type="cellIs" dxfId="685" priority="17586" operator="equal">
      <formula>"NO"</formula>
    </cfRule>
    <cfRule type="cellIs" dxfId="684" priority="17587" operator="between">
      <formula>"SI"</formula>
      <formula>"SI."</formula>
    </cfRule>
  </conditionalFormatting>
  <conditionalFormatting sqref="I89">
    <cfRule type="cellIs" dxfId="683" priority="17585" stopIfTrue="1" operator="greaterThan">
      <formula>0</formula>
    </cfRule>
  </conditionalFormatting>
  <conditionalFormatting sqref="K83:L89">
    <cfRule type="cellIs" dxfId="682" priority="17583" operator="equal">
      <formula>0</formula>
    </cfRule>
    <cfRule type="cellIs" dxfId="681" priority="17584" operator="notBetween">
      <formula>$Q$17</formula>
      <formula>$R$17</formula>
    </cfRule>
  </conditionalFormatting>
  <conditionalFormatting sqref="B82:B89">
    <cfRule type="cellIs" dxfId="680" priority="17582" stopIfTrue="1" operator="greaterThan">
      <formula>0</formula>
    </cfRule>
  </conditionalFormatting>
  <conditionalFormatting sqref="T82:U82">
    <cfRule type="cellIs" dxfId="679" priority="17578" stopIfTrue="1" operator="equal">
      <formula>"NO APLICA"</formula>
    </cfRule>
  </conditionalFormatting>
  <conditionalFormatting sqref="T82:U82">
    <cfRule type="cellIs" dxfId="678" priority="17577" stopIfTrue="1" operator="equal">
      <formula>"NO APLICA"</formula>
    </cfRule>
  </conditionalFormatting>
  <conditionalFormatting sqref="V82">
    <cfRule type="cellIs" dxfId="677" priority="17576" stopIfTrue="1" operator="equal">
      <formula>"NO APLICA"</formula>
    </cfRule>
  </conditionalFormatting>
  <conditionalFormatting sqref="K82:L82">
    <cfRule type="cellIs" dxfId="676" priority="17575" operator="notBetween">
      <formula>$Q$17</formula>
      <formula>$R$17</formula>
    </cfRule>
  </conditionalFormatting>
  <conditionalFormatting sqref="P82:V89 K82:M89 C82:I89">
    <cfRule type="cellIs" dxfId="675" priority="17574" operator="equal">
      <formula>0</formula>
    </cfRule>
  </conditionalFormatting>
  <conditionalFormatting sqref="M103">
    <cfRule type="cellIs" dxfId="674" priority="17570" operator="notEqual">
      <formula>"NO CUMPLE"</formula>
    </cfRule>
    <cfRule type="containsText" dxfId="673" priority="17571" stopIfTrue="1" operator="containsText" text="NO CUMPLE">
      <formula>NOT(ISERROR(SEARCH("NO CUMPLE",M103)))</formula>
    </cfRule>
    <cfRule type="containsText" dxfId="672" priority="17572" stopIfTrue="1" operator="containsText" text="CUMPLE">
      <formula>NOT(ISERROR(SEARCH("CUMPLE",M103)))</formula>
    </cfRule>
  </conditionalFormatting>
  <conditionalFormatting sqref="M97:M102">
    <cfRule type="cellIs" dxfId="671" priority="17568" stopIfTrue="1" operator="equal">
      <formula>"cumple"</formula>
    </cfRule>
    <cfRule type="containsText" dxfId="670" priority="17569" stopIfTrue="1" operator="containsText" text="NO CUMPLE">
      <formula>NOT(ISERROR(SEARCH("NO CUMPLE",M97)))</formula>
    </cfRule>
  </conditionalFormatting>
  <conditionalFormatting sqref="L97:L102">
    <cfRule type="cellIs" dxfId="669" priority="17566" stopIfTrue="1" operator="equal">
      <formula>"cumple"</formula>
    </cfRule>
    <cfRule type="containsText" dxfId="668" priority="17567" stopIfTrue="1" operator="containsText" text="NO CUMPLE">
      <formula>NOT(ISERROR(SEARCH("NO CUMPLE",L97)))</formula>
    </cfRule>
  </conditionalFormatting>
  <conditionalFormatting sqref="K103">
    <cfRule type="containsText" dxfId="667" priority="17556" stopIfTrue="1" operator="containsText" text="NO CUMPLE">
      <formula>NOT(ISERROR(SEARCH("NO CUMPLE",K103)))</formula>
    </cfRule>
    <cfRule type="containsText" dxfId="666" priority="17557" stopIfTrue="1" operator="containsText" text="CUMPLE">
      <formula>NOT(ISERROR(SEARCH("CUMPLE",K103)))</formula>
    </cfRule>
  </conditionalFormatting>
  <conditionalFormatting sqref="L103">
    <cfRule type="containsText" dxfId="665" priority="17554" stopIfTrue="1" operator="containsText" text="NO CUMPLE">
      <formula>NOT(ISERROR(SEARCH("NO CUMPLE",L103)))</formula>
    </cfRule>
    <cfRule type="containsText" dxfId="664" priority="17555" stopIfTrue="1" operator="containsText" text="CUMPLE">
      <formula>NOT(ISERROR(SEARCH("CUMPLE",L103)))</formula>
    </cfRule>
  </conditionalFormatting>
  <conditionalFormatting sqref="P96">
    <cfRule type="cellIs" dxfId="663" priority="17552" operator="equal">
      <formula>"NO VÁLIDO"</formula>
    </cfRule>
    <cfRule type="cellIs" dxfId="662" priority="17553" operator="equal">
      <formula>"VÁLIDO"</formula>
    </cfRule>
  </conditionalFormatting>
  <conditionalFormatting sqref="H82:H89">
    <cfRule type="cellIs" dxfId="661" priority="17549" operator="equal">
      <formula>"NO"</formula>
    </cfRule>
    <cfRule type="cellIs" dxfId="660" priority="17550" operator="equal">
      <formula>"SI"</formula>
    </cfRule>
  </conditionalFormatting>
  <conditionalFormatting sqref="Q96">
    <cfRule type="cellIs" dxfId="659" priority="17547" operator="greaterThanOrEqual">
      <formula>NUMMINCONT</formula>
    </cfRule>
    <cfRule type="cellIs" dxfId="658" priority="17548" operator="lessThan">
      <formula>NUMMINCONT</formula>
    </cfRule>
  </conditionalFormatting>
  <conditionalFormatting sqref="B133:C133 H133:V133 E133 B106:V132">
    <cfRule type="cellIs" dxfId="657" priority="17546" operator="equal">
      <formula>"MAL"</formula>
    </cfRule>
  </conditionalFormatting>
  <conditionalFormatting sqref="B133:C133 H133:V133 E133 B106:V132">
    <cfRule type="cellIs" dxfId="656" priority="17545" operator="equal">
      <formula>"CORRECTO"</formula>
    </cfRule>
  </conditionalFormatting>
  <conditionalFormatting sqref="B133:C133 H133:V133 E133 B106:V132">
    <cfRule type="cellIs" dxfId="655" priority="17544" operator="equal">
      <formula>"MAL"</formula>
    </cfRule>
  </conditionalFormatting>
  <conditionalFormatting sqref="B133:C133 H133:V133 E133 B106:V132">
    <cfRule type="cellIs" dxfId="654" priority="17541" operator="equal">
      <formula>"CORRECTO"</formula>
    </cfRule>
    <cfRule type="cellIs" dxfId="653" priority="17543" operator="equal">
      <formula>"CORRECTO"</formula>
    </cfRule>
  </conditionalFormatting>
  <conditionalFormatting sqref="B133:C133 H133:V133 E133 B106:V132">
    <cfRule type="cellIs" dxfId="652" priority="17542" operator="equal">
      <formula>"MAL"</formula>
    </cfRule>
  </conditionalFormatting>
  <conditionalFormatting sqref="P110:V119 K110:M119 C110:I119">
    <cfRule type="cellIs" dxfId="651" priority="17540" stopIfTrue="1" operator="greaterThan">
      <formula>0</formula>
    </cfRule>
  </conditionalFormatting>
  <conditionalFormatting sqref="D113:D118">
    <cfRule type="cellIs" dxfId="650" priority="17539" stopIfTrue="1" operator="greaterThan">
      <formula>0</formula>
    </cfRule>
  </conditionalFormatting>
  <conditionalFormatting sqref="D113:D118 F113:H118">
    <cfRule type="cellIs" dxfId="649" priority="17538" stopIfTrue="1" operator="greaterThan">
      <formula>0</formula>
    </cfRule>
  </conditionalFormatting>
  <conditionalFormatting sqref="H110:H118">
    <cfRule type="cellIs" dxfId="648" priority="17537" stopIfTrue="1" operator="greaterThan">
      <formula>0</formula>
    </cfRule>
  </conditionalFormatting>
  <conditionalFormatting sqref="E110:E118">
    <cfRule type="cellIs" dxfId="647" priority="17536" stopIfTrue="1" operator="greaterThan">
      <formula>0</formula>
    </cfRule>
  </conditionalFormatting>
  <conditionalFormatting sqref="K127:K132">
    <cfRule type="containsText" dxfId="646" priority="17534" stopIfTrue="1" operator="containsText" text="NO CUMPLE">
      <formula>NOT(ISERROR(SEARCH("NO CUMPLE",K127)))</formula>
    </cfRule>
    <cfRule type="containsText" dxfId="645" priority="17535" stopIfTrue="1" operator="containsText" text="CUMPLE">
      <formula>NOT(ISERROR(SEARCH("CUMPLE",K127)))</formula>
    </cfRule>
  </conditionalFormatting>
  <conditionalFormatting sqref="S126">
    <cfRule type="cellIs" dxfId="644" priority="17532" operator="greaterThanOrEqual">
      <formula>NUMMINCONT</formula>
    </cfRule>
    <cfRule type="cellIs" dxfId="643" priority="17533" operator="lessThan">
      <formula>NUMMINCONT</formula>
    </cfRule>
  </conditionalFormatting>
  <conditionalFormatting sqref="T113:V118">
    <cfRule type="cellIs" dxfId="642" priority="17530" stopIfTrue="1" operator="equal">
      <formula>"NO"</formula>
    </cfRule>
    <cfRule type="cellIs" dxfId="641" priority="17531" stopIfTrue="1" operator="equal">
      <formula>"SI"</formula>
    </cfRule>
  </conditionalFormatting>
  <conditionalFormatting sqref="T113:V114">
    <cfRule type="cellIs" dxfId="640" priority="17529" stopIfTrue="1" operator="equal">
      <formula>"NO APLICA"</formula>
    </cfRule>
  </conditionalFormatting>
  <conditionalFormatting sqref="T115:U118">
    <cfRule type="cellIs" dxfId="639" priority="17528" stopIfTrue="1" operator="equal">
      <formula>"NO APLICA"</formula>
    </cfRule>
  </conditionalFormatting>
  <conditionalFormatting sqref="T115:U115">
    <cfRule type="cellIs" dxfId="638" priority="17527" stopIfTrue="1" operator="equal">
      <formula>"NO APLICA"</formula>
    </cfRule>
  </conditionalFormatting>
  <conditionalFormatting sqref="V115:V118">
    <cfRule type="cellIs" dxfId="637" priority="17526" stopIfTrue="1" operator="equal">
      <formula>"NO APLICA"</formula>
    </cfRule>
  </conditionalFormatting>
  <conditionalFormatting sqref="V124">
    <cfRule type="cellIs" dxfId="636" priority="17524" operator="equal">
      <formula>"CUMPLE"</formula>
    </cfRule>
    <cfRule type="cellIs" dxfId="635" priority="17525" operator="equal">
      <formula>"NO CUMPLE"</formula>
    </cfRule>
  </conditionalFormatting>
  <conditionalFormatting sqref="V124:V126">
    <cfRule type="cellIs" dxfId="634" priority="17523" operator="equal">
      <formula>"VERIFICAR"</formula>
    </cfRule>
  </conditionalFormatting>
  <conditionalFormatting sqref="T119:V119">
    <cfRule type="cellIs" dxfId="633" priority="17521" stopIfTrue="1" operator="equal">
      <formula>"NO"</formula>
    </cfRule>
    <cfRule type="cellIs" dxfId="632" priority="17522" stopIfTrue="1" operator="equal">
      <formula>"SI"</formula>
    </cfRule>
  </conditionalFormatting>
  <conditionalFormatting sqref="T119:U119">
    <cfRule type="cellIs" dxfId="631" priority="17520" stopIfTrue="1" operator="equal">
      <formula>"NO APLICA"</formula>
    </cfRule>
  </conditionalFormatting>
  <conditionalFormatting sqref="V119">
    <cfRule type="cellIs" dxfId="630" priority="17519" stopIfTrue="1" operator="equal">
      <formula>"NO APLICA"</formula>
    </cfRule>
  </conditionalFormatting>
  <conditionalFormatting sqref="T129">
    <cfRule type="cellIs" dxfId="629" priority="17517" operator="equal">
      <formula>"CUMPLE"</formula>
    </cfRule>
    <cfRule type="cellIs" dxfId="628" priority="17518" operator="equal">
      <formula>"NO CUMPLE"</formula>
    </cfRule>
  </conditionalFormatting>
  <conditionalFormatting sqref="T129">
    <cfRule type="cellIs" dxfId="627" priority="17516" operator="equal">
      <formula>"VERIFICAR"</formula>
    </cfRule>
  </conditionalFormatting>
  <conditionalFormatting sqref="H133">
    <cfRule type="containsText" dxfId="626" priority="17499" stopIfTrue="1" operator="containsText" text="NO CUMPLE">
      <formula>NOT(ISERROR(SEARCH("NO CUMPLE",H133)))</formula>
    </cfRule>
    <cfRule type="containsText" dxfId="625" priority="17500" stopIfTrue="1" operator="containsText" text="CUMPLE">
      <formula>NOT(ISERROR(SEARCH("CUMPLE",H133)))</formula>
    </cfRule>
  </conditionalFormatting>
  <conditionalFormatting sqref="J133">
    <cfRule type="containsText" dxfId="624" priority="17497" stopIfTrue="1" operator="containsText" text="NO CUMPLE">
      <formula>NOT(ISERROR(SEARCH("NO CUMPLE",J133)))</formula>
    </cfRule>
    <cfRule type="containsText" dxfId="623" priority="17498" stopIfTrue="1" operator="containsText" text="CUMPLE">
      <formula>NOT(ISERROR(SEARCH("CUMPLE",J133)))</formula>
    </cfRule>
  </conditionalFormatting>
  <conditionalFormatting sqref="O132">
    <cfRule type="containsText" dxfId="622" priority="17495" stopIfTrue="1" operator="containsText" text="NO CUMPLE">
      <formula>NOT(ISERROR(SEARCH("NO CUMPLE",O132)))</formula>
    </cfRule>
    <cfRule type="containsText" dxfId="621" priority="17496" stopIfTrue="1" operator="containsText" text="CUMPLE">
      <formula>NOT(ISERROR(SEARCH("CUMPLE",O132)))</formula>
    </cfRule>
  </conditionalFormatting>
  <conditionalFormatting sqref="O133:S133">
    <cfRule type="cellIs" dxfId="620" priority="17494" operator="equal">
      <formula>"EL PROPONENTE SE DEBE REQUERIR POR EXPERIENCIA MINIMA EXIGIDA"</formula>
    </cfRule>
  </conditionalFormatting>
  <conditionalFormatting sqref="J110:J119">
    <cfRule type="cellIs" dxfId="619" priority="17493" stopIfTrue="1" operator="greaterThan">
      <formula>0</formula>
    </cfRule>
  </conditionalFormatting>
  <conditionalFormatting sqref="N127:N132">
    <cfRule type="cellIs" dxfId="618" priority="17491" operator="equal">
      <formula>"NO"</formula>
    </cfRule>
    <cfRule type="cellIs" dxfId="617" priority="17492" operator="between">
      <formula>"SI"</formula>
      <formula>"SI."</formula>
    </cfRule>
  </conditionalFormatting>
  <conditionalFormatting sqref="I119">
    <cfRule type="cellIs" dxfId="616" priority="17490" stopIfTrue="1" operator="greaterThan">
      <formula>0</formula>
    </cfRule>
  </conditionalFormatting>
  <conditionalFormatting sqref="K113:L119">
    <cfRule type="cellIs" dxfId="615" priority="17488" operator="equal">
      <formula>0</formula>
    </cfRule>
    <cfRule type="cellIs" dxfId="614" priority="17489" operator="notBetween">
      <formula>$Q$17</formula>
      <formula>$R$17</formula>
    </cfRule>
  </conditionalFormatting>
  <conditionalFormatting sqref="B110:B119">
    <cfRule type="cellIs" dxfId="613" priority="17487" stopIfTrue="1" operator="greaterThan">
      <formula>0</formula>
    </cfRule>
  </conditionalFormatting>
  <conditionalFormatting sqref="T110:V112">
    <cfRule type="cellIs" dxfId="612" priority="17485" stopIfTrue="1" operator="equal">
      <formula>"NO"</formula>
    </cfRule>
    <cfRule type="cellIs" dxfId="611" priority="17486" stopIfTrue="1" operator="equal">
      <formula>"SI"</formula>
    </cfRule>
  </conditionalFormatting>
  <conditionalFormatting sqref="T110:V111">
    <cfRule type="cellIs" dxfId="610" priority="17484" stopIfTrue="1" operator="equal">
      <formula>"NO APLICA"</formula>
    </cfRule>
  </conditionalFormatting>
  <conditionalFormatting sqref="T112:U112">
    <cfRule type="cellIs" dxfId="609" priority="17483" stopIfTrue="1" operator="equal">
      <formula>"NO APLICA"</formula>
    </cfRule>
  </conditionalFormatting>
  <conditionalFormatting sqref="T112:U112">
    <cfRule type="cellIs" dxfId="608" priority="17482" stopIfTrue="1" operator="equal">
      <formula>"NO APLICA"</formula>
    </cfRule>
  </conditionalFormatting>
  <conditionalFormatting sqref="V112">
    <cfRule type="cellIs" dxfId="607" priority="17481" stopIfTrue="1" operator="equal">
      <formula>"NO APLICA"</formula>
    </cfRule>
  </conditionalFormatting>
  <conditionalFormatting sqref="K110:L112">
    <cfRule type="cellIs" dxfId="606" priority="17480" operator="notBetween">
      <formula>$Q$17</formula>
      <formula>$R$17</formula>
    </cfRule>
  </conditionalFormatting>
  <conditionalFormatting sqref="P110:V119 K110:M119 C110:I119">
    <cfRule type="cellIs" dxfId="605" priority="17479" operator="equal">
      <formula>0</formula>
    </cfRule>
  </conditionalFormatting>
  <conditionalFormatting sqref="M133">
    <cfRule type="cellIs" dxfId="604" priority="17475" operator="notEqual">
      <formula>"NO CUMPLE"</formula>
    </cfRule>
    <cfRule type="containsText" dxfId="603" priority="17476" stopIfTrue="1" operator="containsText" text="NO CUMPLE">
      <formula>NOT(ISERROR(SEARCH("NO CUMPLE",M133)))</formula>
    </cfRule>
    <cfRule type="containsText" dxfId="602" priority="17477" stopIfTrue="1" operator="containsText" text="CUMPLE">
      <formula>NOT(ISERROR(SEARCH("CUMPLE",M133)))</formula>
    </cfRule>
  </conditionalFormatting>
  <conditionalFormatting sqref="M127:M132">
    <cfRule type="cellIs" dxfId="601" priority="17473" stopIfTrue="1" operator="equal">
      <formula>"cumple"</formula>
    </cfRule>
    <cfRule type="containsText" dxfId="600" priority="17474" stopIfTrue="1" operator="containsText" text="NO CUMPLE">
      <formula>NOT(ISERROR(SEARCH("NO CUMPLE",M127)))</formula>
    </cfRule>
  </conditionalFormatting>
  <conditionalFormatting sqref="L127:L132">
    <cfRule type="cellIs" dxfId="599" priority="17471" stopIfTrue="1" operator="equal">
      <formula>"cumple"</formula>
    </cfRule>
    <cfRule type="containsText" dxfId="598" priority="17472" stopIfTrue="1" operator="containsText" text="NO CUMPLE">
      <formula>NOT(ISERROR(SEARCH("NO CUMPLE",L127)))</formula>
    </cfRule>
  </conditionalFormatting>
  <conditionalFormatting sqref="K133">
    <cfRule type="containsText" dxfId="597" priority="17461" stopIfTrue="1" operator="containsText" text="NO CUMPLE">
      <formula>NOT(ISERROR(SEARCH("NO CUMPLE",K133)))</formula>
    </cfRule>
    <cfRule type="containsText" dxfId="596" priority="17462" stopIfTrue="1" operator="containsText" text="CUMPLE">
      <formula>NOT(ISERROR(SEARCH("CUMPLE",K133)))</formula>
    </cfRule>
  </conditionalFormatting>
  <conditionalFormatting sqref="L133">
    <cfRule type="containsText" dxfId="595" priority="17459" stopIfTrue="1" operator="containsText" text="NO CUMPLE">
      <formula>NOT(ISERROR(SEARCH("NO CUMPLE",L133)))</formula>
    </cfRule>
    <cfRule type="containsText" dxfId="594" priority="17460" stopIfTrue="1" operator="containsText" text="CUMPLE">
      <formula>NOT(ISERROR(SEARCH("CUMPLE",L133)))</formula>
    </cfRule>
  </conditionalFormatting>
  <conditionalFormatting sqref="P126">
    <cfRule type="cellIs" dxfId="593" priority="17457" operator="equal">
      <formula>"NO VÁLIDO"</formula>
    </cfRule>
    <cfRule type="cellIs" dxfId="592" priority="17458" operator="equal">
      <formula>"VÁLIDO"</formula>
    </cfRule>
  </conditionalFormatting>
  <conditionalFormatting sqref="H110:H119">
    <cfRule type="cellIs" dxfId="591" priority="17454" operator="equal">
      <formula>"NO"</formula>
    </cfRule>
    <cfRule type="cellIs" dxfId="590" priority="17455" operator="equal">
      <formula>"SI"</formula>
    </cfRule>
  </conditionalFormatting>
  <conditionalFormatting sqref="Q126">
    <cfRule type="cellIs" dxfId="589" priority="17452" operator="greaterThanOrEqual">
      <formula>NUMMINCONT</formula>
    </cfRule>
    <cfRule type="cellIs" dxfId="588" priority="17453" operator="lessThan">
      <formula>NUMMINCONT</formula>
    </cfRule>
  </conditionalFormatting>
  <conditionalFormatting sqref="B163:C163 H163:V163 E163 B136:V162">
    <cfRule type="cellIs" dxfId="587" priority="17451" operator="equal">
      <formula>"MAL"</formula>
    </cfRule>
  </conditionalFormatting>
  <conditionalFormatting sqref="B163:C163 H163:V163 E163 B136:V162">
    <cfRule type="cellIs" dxfId="586" priority="17450" operator="equal">
      <formula>"CORRECTO"</formula>
    </cfRule>
  </conditionalFormatting>
  <conditionalFormatting sqref="B163:C163 H163:V163 E163 B136:V162">
    <cfRule type="cellIs" dxfId="585" priority="17449" operator="equal">
      <formula>"MAL"</formula>
    </cfRule>
  </conditionalFormatting>
  <conditionalFormatting sqref="B163:C163 H163:V163 E163 B136:V162">
    <cfRule type="cellIs" dxfId="584" priority="17446" operator="equal">
      <formula>"CORRECTO"</formula>
    </cfRule>
    <cfRule type="cellIs" dxfId="583" priority="17448" operator="equal">
      <formula>"CORRECTO"</formula>
    </cfRule>
  </conditionalFormatting>
  <conditionalFormatting sqref="B163:C163 H163:V163 E163 B136:V162">
    <cfRule type="cellIs" dxfId="582" priority="17447" operator="equal">
      <formula>"MAL"</formula>
    </cfRule>
  </conditionalFormatting>
  <conditionalFormatting sqref="C140:I149 P140:V149 K140:M149">
    <cfRule type="cellIs" dxfId="581" priority="17445" stopIfTrue="1" operator="greaterThan">
      <formula>0</formula>
    </cfRule>
  </conditionalFormatting>
  <conditionalFormatting sqref="D143:D148">
    <cfRule type="cellIs" dxfId="580" priority="17444" stopIfTrue="1" operator="greaterThan">
      <formula>0</formula>
    </cfRule>
  </conditionalFormatting>
  <conditionalFormatting sqref="D143:D148 F143:H148">
    <cfRule type="cellIs" dxfId="579" priority="17443" stopIfTrue="1" operator="greaterThan">
      <formula>0</formula>
    </cfRule>
  </conditionalFormatting>
  <conditionalFormatting sqref="H140:H148">
    <cfRule type="cellIs" dxfId="578" priority="17442" stopIfTrue="1" operator="greaterThan">
      <formula>0</formula>
    </cfRule>
  </conditionalFormatting>
  <conditionalFormatting sqref="E140:E148">
    <cfRule type="cellIs" dxfId="577" priority="17441" stopIfTrue="1" operator="greaterThan">
      <formula>0</formula>
    </cfRule>
  </conditionalFormatting>
  <conditionalFormatting sqref="K157:K162">
    <cfRule type="containsText" dxfId="576" priority="17439" stopIfTrue="1" operator="containsText" text="NO CUMPLE">
      <formula>NOT(ISERROR(SEARCH("NO CUMPLE",K157)))</formula>
    </cfRule>
    <cfRule type="containsText" dxfId="575" priority="17440" stopIfTrue="1" operator="containsText" text="CUMPLE">
      <formula>NOT(ISERROR(SEARCH("CUMPLE",K157)))</formula>
    </cfRule>
  </conditionalFormatting>
  <conditionalFormatting sqref="S156">
    <cfRule type="cellIs" dxfId="574" priority="17437" operator="greaterThanOrEqual">
      <formula>NUMMINCONT</formula>
    </cfRule>
    <cfRule type="cellIs" dxfId="573" priority="17438" operator="lessThan">
      <formula>NUMMINCONT</formula>
    </cfRule>
  </conditionalFormatting>
  <conditionalFormatting sqref="T143:V148">
    <cfRule type="cellIs" dxfId="572" priority="17435" stopIfTrue="1" operator="equal">
      <formula>"NO"</formula>
    </cfRule>
    <cfRule type="cellIs" dxfId="571" priority="17436" stopIfTrue="1" operator="equal">
      <formula>"SI"</formula>
    </cfRule>
  </conditionalFormatting>
  <conditionalFormatting sqref="T143:V144">
    <cfRule type="cellIs" dxfId="570" priority="17434" stopIfTrue="1" operator="equal">
      <formula>"NO APLICA"</formula>
    </cfRule>
  </conditionalFormatting>
  <conditionalFormatting sqref="T145:U148">
    <cfRule type="cellIs" dxfId="569" priority="17433" stopIfTrue="1" operator="equal">
      <formula>"NO APLICA"</formula>
    </cfRule>
  </conditionalFormatting>
  <conditionalFormatting sqref="T145:U145">
    <cfRule type="cellIs" dxfId="568" priority="17432" stopIfTrue="1" operator="equal">
      <formula>"NO APLICA"</formula>
    </cfRule>
  </conditionalFormatting>
  <conditionalFormatting sqref="V145:V148">
    <cfRule type="cellIs" dxfId="567" priority="17431" stopIfTrue="1" operator="equal">
      <formula>"NO APLICA"</formula>
    </cfRule>
  </conditionalFormatting>
  <conditionalFormatting sqref="V154">
    <cfRule type="cellIs" dxfId="566" priority="17429" operator="equal">
      <formula>"CUMPLE"</formula>
    </cfRule>
    <cfRule type="cellIs" dxfId="565" priority="17430" operator="equal">
      <formula>"NO CUMPLE"</formula>
    </cfRule>
  </conditionalFormatting>
  <conditionalFormatting sqref="V154:V156">
    <cfRule type="cellIs" dxfId="564" priority="17428" operator="equal">
      <formula>"VERIFICAR"</formula>
    </cfRule>
  </conditionalFormatting>
  <conditionalFormatting sqref="T149:V149">
    <cfRule type="cellIs" dxfId="563" priority="17426" stopIfTrue="1" operator="equal">
      <formula>"NO"</formula>
    </cfRule>
    <cfRule type="cellIs" dxfId="562" priority="17427" stopIfTrue="1" operator="equal">
      <formula>"SI"</formula>
    </cfRule>
  </conditionalFormatting>
  <conditionalFormatting sqref="T149:U149">
    <cfRule type="cellIs" dxfId="561" priority="17425" stopIfTrue="1" operator="equal">
      <formula>"NO APLICA"</formula>
    </cfRule>
  </conditionalFormatting>
  <conditionalFormatting sqref="V149">
    <cfRule type="cellIs" dxfId="560" priority="17424" stopIfTrue="1" operator="equal">
      <formula>"NO APLICA"</formula>
    </cfRule>
  </conditionalFormatting>
  <conditionalFormatting sqref="T159">
    <cfRule type="cellIs" dxfId="559" priority="17422" operator="equal">
      <formula>"CUMPLE"</formula>
    </cfRule>
    <cfRule type="cellIs" dxfId="558" priority="17423" operator="equal">
      <formula>"NO CUMPLE"</formula>
    </cfRule>
  </conditionalFormatting>
  <conditionalFormatting sqref="T159">
    <cfRule type="cellIs" dxfId="557" priority="17421" operator="equal">
      <formula>"VERIFICAR"</formula>
    </cfRule>
  </conditionalFormatting>
  <conditionalFormatting sqref="H163">
    <cfRule type="containsText" dxfId="556" priority="17404" stopIfTrue="1" operator="containsText" text="NO CUMPLE">
      <formula>NOT(ISERROR(SEARCH("NO CUMPLE",H163)))</formula>
    </cfRule>
    <cfRule type="containsText" dxfId="555" priority="17405" stopIfTrue="1" operator="containsText" text="CUMPLE">
      <formula>NOT(ISERROR(SEARCH("CUMPLE",H163)))</formula>
    </cfRule>
  </conditionalFormatting>
  <conditionalFormatting sqref="J163">
    <cfRule type="containsText" dxfId="554" priority="17402" stopIfTrue="1" operator="containsText" text="NO CUMPLE">
      <formula>NOT(ISERROR(SEARCH("NO CUMPLE",J163)))</formula>
    </cfRule>
    <cfRule type="containsText" dxfId="553" priority="17403" stopIfTrue="1" operator="containsText" text="CUMPLE">
      <formula>NOT(ISERROR(SEARCH("CUMPLE",J163)))</formula>
    </cfRule>
  </conditionalFormatting>
  <conditionalFormatting sqref="O162">
    <cfRule type="containsText" dxfId="552" priority="17400" stopIfTrue="1" operator="containsText" text="NO CUMPLE">
      <formula>NOT(ISERROR(SEARCH("NO CUMPLE",O162)))</formula>
    </cfRule>
    <cfRule type="containsText" dxfId="551" priority="17401" stopIfTrue="1" operator="containsText" text="CUMPLE">
      <formula>NOT(ISERROR(SEARCH("CUMPLE",O162)))</formula>
    </cfRule>
  </conditionalFormatting>
  <conditionalFormatting sqref="O163:S163">
    <cfRule type="cellIs" dxfId="550" priority="17399" operator="equal">
      <formula>"EL PROPONENTE SE DEBE REQUERIR POR EXPERIENCIA MINIMA EXIGIDA"</formula>
    </cfRule>
  </conditionalFormatting>
  <conditionalFormatting sqref="J140:J149">
    <cfRule type="cellIs" dxfId="549" priority="17398" stopIfTrue="1" operator="greaterThan">
      <formula>0</formula>
    </cfRule>
  </conditionalFormatting>
  <conditionalFormatting sqref="N157:N162">
    <cfRule type="cellIs" dxfId="548" priority="17396" operator="equal">
      <formula>"NO"</formula>
    </cfRule>
    <cfRule type="cellIs" dxfId="547" priority="17397" operator="between">
      <formula>"SI"</formula>
      <formula>"SI."</formula>
    </cfRule>
  </conditionalFormatting>
  <conditionalFormatting sqref="I149">
    <cfRule type="cellIs" dxfId="546" priority="17395" stopIfTrue="1" operator="greaterThan">
      <formula>0</formula>
    </cfRule>
  </conditionalFormatting>
  <conditionalFormatting sqref="K143:L149">
    <cfRule type="cellIs" dxfId="545" priority="17393" operator="equal">
      <formula>0</formula>
    </cfRule>
    <cfRule type="cellIs" dxfId="544" priority="17394" operator="notBetween">
      <formula>$Q$17</formula>
      <formula>$R$17</formula>
    </cfRule>
  </conditionalFormatting>
  <conditionalFormatting sqref="B140:B149">
    <cfRule type="cellIs" dxfId="543" priority="17392" stopIfTrue="1" operator="greaterThan">
      <formula>0</formula>
    </cfRule>
  </conditionalFormatting>
  <conditionalFormatting sqref="T140:V142">
    <cfRule type="cellIs" dxfId="542" priority="17390" stopIfTrue="1" operator="equal">
      <formula>"NO"</formula>
    </cfRule>
    <cfRule type="cellIs" dxfId="541" priority="17391" stopIfTrue="1" operator="equal">
      <formula>"SI"</formula>
    </cfRule>
  </conditionalFormatting>
  <conditionalFormatting sqref="T140:V141">
    <cfRule type="cellIs" dxfId="540" priority="17389" stopIfTrue="1" operator="equal">
      <formula>"NO APLICA"</formula>
    </cfRule>
  </conditionalFormatting>
  <conditionalFormatting sqref="T142:U142">
    <cfRule type="cellIs" dxfId="539" priority="17388" stopIfTrue="1" operator="equal">
      <formula>"NO APLICA"</formula>
    </cfRule>
  </conditionalFormatting>
  <conditionalFormatting sqref="T142:U142">
    <cfRule type="cellIs" dxfId="538" priority="17387" stopIfTrue="1" operator="equal">
      <formula>"NO APLICA"</formula>
    </cfRule>
  </conditionalFormatting>
  <conditionalFormatting sqref="V142">
    <cfRule type="cellIs" dxfId="537" priority="17386" stopIfTrue="1" operator="equal">
      <formula>"NO APLICA"</formula>
    </cfRule>
  </conditionalFormatting>
  <conditionalFormatting sqref="K140:L142">
    <cfRule type="cellIs" dxfId="536" priority="17385" operator="notBetween">
      <formula>$Q$17</formula>
      <formula>$R$17</formula>
    </cfRule>
  </conditionalFormatting>
  <conditionalFormatting sqref="C140:I149 P140:V149 K140:M149">
    <cfRule type="cellIs" dxfId="535" priority="17384" operator="equal">
      <formula>0</formula>
    </cfRule>
  </conditionalFormatting>
  <conditionalFormatting sqref="M163">
    <cfRule type="cellIs" dxfId="534" priority="17380" operator="notEqual">
      <formula>"NO CUMPLE"</formula>
    </cfRule>
    <cfRule type="containsText" dxfId="533" priority="17381" stopIfTrue="1" operator="containsText" text="NO CUMPLE">
      <formula>NOT(ISERROR(SEARCH("NO CUMPLE",M163)))</formula>
    </cfRule>
    <cfRule type="containsText" dxfId="532" priority="17382" stopIfTrue="1" operator="containsText" text="CUMPLE">
      <formula>NOT(ISERROR(SEARCH("CUMPLE",M163)))</formula>
    </cfRule>
  </conditionalFormatting>
  <conditionalFormatting sqref="M157:M162">
    <cfRule type="cellIs" dxfId="531" priority="17378" stopIfTrue="1" operator="equal">
      <formula>"cumple"</formula>
    </cfRule>
    <cfRule type="containsText" dxfId="530" priority="17379" stopIfTrue="1" operator="containsText" text="NO CUMPLE">
      <formula>NOT(ISERROR(SEARCH("NO CUMPLE",M157)))</formula>
    </cfRule>
  </conditionalFormatting>
  <conditionalFormatting sqref="L157:L162">
    <cfRule type="cellIs" dxfId="529" priority="17376" stopIfTrue="1" operator="equal">
      <formula>"cumple"</formula>
    </cfRule>
    <cfRule type="containsText" dxfId="528" priority="17377" stopIfTrue="1" operator="containsText" text="NO CUMPLE">
      <formula>NOT(ISERROR(SEARCH("NO CUMPLE",L157)))</formula>
    </cfRule>
  </conditionalFormatting>
  <conditionalFormatting sqref="K163">
    <cfRule type="containsText" dxfId="527" priority="17366" stopIfTrue="1" operator="containsText" text="NO CUMPLE">
      <formula>NOT(ISERROR(SEARCH("NO CUMPLE",K163)))</formula>
    </cfRule>
    <cfRule type="containsText" dxfId="526" priority="17367" stopIfTrue="1" operator="containsText" text="CUMPLE">
      <formula>NOT(ISERROR(SEARCH("CUMPLE",K163)))</formula>
    </cfRule>
  </conditionalFormatting>
  <conditionalFormatting sqref="L163">
    <cfRule type="containsText" dxfId="525" priority="17364" stopIfTrue="1" operator="containsText" text="NO CUMPLE">
      <formula>NOT(ISERROR(SEARCH("NO CUMPLE",L163)))</formula>
    </cfRule>
    <cfRule type="containsText" dxfId="524" priority="17365" stopIfTrue="1" operator="containsText" text="CUMPLE">
      <formula>NOT(ISERROR(SEARCH("CUMPLE",L163)))</formula>
    </cfRule>
  </conditionalFormatting>
  <conditionalFormatting sqref="P156">
    <cfRule type="cellIs" dxfId="523" priority="17362" operator="equal">
      <formula>"NO VÁLIDO"</formula>
    </cfRule>
    <cfRule type="cellIs" dxfId="522" priority="17363" operator="equal">
      <formula>"VÁLIDO"</formula>
    </cfRule>
  </conditionalFormatting>
  <conditionalFormatting sqref="H140:H149">
    <cfRule type="cellIs" dxfId="521" priority="17359" operator="equal">
      <formula>"NO"</formula>
    </cfRule>
    <cfRule type="cellIs" dxfId="520" priority="17360" operator="equal">
      <formula>"SI"</formula>
    </cfRule>
  </conditionalFormatting>
  <conditionalFormatting sqref="Q156">
    <cfRule type="cellIs" dxfId="519" priority="17357" operator="greaterThanOrEqual">
      <formula>NUMMINCONT</formula>
    </cfRule>
    <cfRule type="cellIs" dxfId="518" priority="17358" operator="lessThan">
      <formula>NUMMINCONT</formula>
    </cfRule>
  </conditionalFormatting>
  <conditionalFormatting sqref="B193:C193 H193:V193 E193 B166:V192">
    <cfRule type="cellIs" dxfId="517" priority="17356" operator="equal">
      <formula>"MAL"</formula>
    </cfRule>
  </conditionalFormatting>
  <conditionalFormatting sqref="B193:C193 H193:V193 E193 B166:V192">
    <cfRule type="cellIs" dxfId="516" priority="17355" operator="equal">
      <formula>"CORRECTO"</formula>
    </cfRule>
  </conditionalFormatting>
  <conditionalFormatting sqref="B193:C193 H193:V193 E193 B166:V192">
    <cfRule type="cellIs" dxfId="515" priority="17354" operator="equal">
      <formula>"MAL"</formula>
    </cfRule>
  </conditionalFormatting>
  <conditionalFormatting sqref="B193:C193 H193:V193 E193 B166:V192">
    <cfRule type="cellIs" dxfId="514" priority="17351" operator="equal">
      <formula>"CORRECTO"</formula>
    </cfRule>
    <cfRule type="cellIs" dxfId="513" priority="17353" operator="equal">
      <formula>"CORRECTO"</formula>
    </cfRule>
  </conditionalFormatting>
  <conditionalFormatting sqref="B193:C193 H193:V193 E193 B166:V192">
    <cfRule type="cellIs" dxfId="512" priority="17352" operator="equal">
      <formula>"MAL"</formula>
    </cfRule>
  </conditionalFormatting>
  <conditionalFormatting sqref="C170:I179 P170:V179 K170:M179">
    <cfRule type="cellIs" dxfId="511" priority="17350" stopIfTrue="1" operator="greaterThan">
      <formula>0</formula>
    </cfRule>
  </conditionalFormatting>
  <conditionalFormatting sqref="D173:D178">
    <cfRule type="cellIs" dxfId="510" priority="17349" stopIfTrue="1" operator="greaterThan">
      <formula>0</formula>
    </cfRule>
  </conditionalFormatting>
  <conditionalFormatting sqref="D173:D178 F173:H178">
    <cfRule type="cellIs" dxfId="509" priority="17348" stopIfTrue="1" operator="greaterThan">
      <formula>0</formula>
    </cfRule>
  </conditionalFormatting>
  <conditionalFormatting sqref="H170:H178">
    <cfRule type="cellIs" dxfId="508" priority="17347" stopIfTrue="1" operator="greaterThan">
      <formula>0</formula>
    </cfRule>
  </conditionalFormatting>
  <conditionalFormatting sqref="E170:E178">
    <cfRule type="cellIs" dxfId="507" priority="17346" stopIfTrue="1" operator="greaterThan">
      <formula>0</formula>
    </cfRule>
  </conditionalFormatting>
  <conditionalFormatting sqref="K187:K192">
    <cfRule type="containsText" dxfId="506" priority="17344" stopIfTrue="1" operator="containsText" text="NO CUMPLE">
      <formula>NOT(ISERROR(SEARCH("NO CUMPLE",K187)))</formula>
    </cfRule>
    <cfRule type="containsText" dxfId="505" priority="17345" stopIfTrue="1" operator="containsText" text="CUMPLE">
      <formula>NOT(ISERROR(SEARCH("CUMPLE",K187)))</formula>
    </cfRule>
  </conditionalFormatting>
  <conditionalFormatting sqref="S186">
    <cfRule type="cellIs" dxfId="504" priority="17342" operator="greaterThanOrEqual">
      <formula>NUMMINCONT</formula>
    </cfRule>
    <cfRule type="cellIs" dxfId="503" priority="17343" operator="lessThan">
      <formula>NUMMINCONT</formula>
    </cfRule>
  </conditionalFormatting>
  <conditionalFormatting sqref="T173:V178">
    <cfRule type="cellIs" dxfId="502" priority="17340" stopIfTrue="1" operator="equal">
      <formula>"NO"</formula>
    </cfRule>
    <cfRule type="cellIs" dxfId="501" priority="17341" stopIfTrue="1" operator="equal">
      <formula>"SI"</formula>
    </cfRule>
  </conditionalFormatting>
  <conditionalFormatting sqref="T173:V174">
    <cfRule type="cellIs" dxfId="500" priority="17339" stopIfTrue="1" operator="equal">
      <formula>"NO APLICA"</formula>
    </cfRule>
  </conditionalFormatting>
  <conditionalFormatting sqref="T175:U178">
    <cfRule type="cellIs" dxfId="499" priority="17338" stopIfTrue="1" operator="equal">
      <formula>"NO APLICA"</formula>
    </cfRule>
  </conditionalFormatting>
  <conditionalFormatting sqref="T175:U175">
    <cfRule type="cellIs" dxfId="498" priority="17337" stopIfTrue="1" operator="equal">
      <formula>"NO APLICA"</formula>
    </cfRule>
  </conditionalFormatting>
  <conditionalFormatting sqref="V175:V178">
    <cfRule type="cellIs" dxfId="497" priority="17336" stopIfTrue="1" operator="equal">
      <formula>"NO APLICA"</formula>
    </cfRule>
  </conditionalFormatting>
  <conditionalFormatting sqref="V184">
    <cfRule type="cellIs" dxfId="496" priority="17334" operator="equal">
      <formula>"CUMPLE"</formula>
    </cfRule>
    <cfRule type="cellIs" dxfId="495" priority="17335" operator="equal">
      <formula>"NO CUMPLE"</formula>
    </cfRule>
  </conditionalFormatting>
  <conditionalFormatting sqref="V184:V186">
    <cfRule type="cellIs" dxfId="494" priority="17333" operator="equal">
      <formula>"VERIFICAR"</formula>
    </cfRule>
  </conditionalFormatting>
  <conditionalFormatting sqref="T179:V179">
    <cfRule type="cellIs" dxfId="493" priority="17331" stopIfTrue="1" operator="equal">
      <formula>"NO"</formula>
    </cfRule>
    <cfRule type="cellIs" dxfId="492" priority="17332" stopIfTrue="1" operator="equal">
      <formula>"SI"</formula>
    </cfRule>
  </conditionalFormatting>
  <conditionalFormatting sqref="T179:U179">
    <cfRule type="cellIs" dxfId="491" priority="17330" stopIfTrue="1" operator="equal">
      <formula>"NO APLICA"</formula>
    </cfRule>
  </conditionalFormatting>
  <conditionalFormatting sqref="V179">
    <cfRule type="cellIs" dxfId="490" priority="17329" stopIfTrue="1" operator="equal">
      <formula>"NO APLICA"</formula>
    </cfRule>
  </conditionalFormatting>
  <conditionalFormatting sqref="T189">
    <cfRule type="cellIs" dxfId="489" priority="17327" operator="equal">
      <formula>"CUMPLE"</formula>
    </cfRule>
    <cfRule type="cellIs" dxfId="488" priority="17328" operator="equal">
      <formula>"NO CUMPLE"</formula>
    </cfRule>
  </conditionalFormatting>
  <conditionalFormatting sqref="T189">
    <cfRule type="cellIs" dxfId="487" priority="17326" operator="equal">
      <formula>"VERIFICAR"</formula>
    </cfRule>
  </conditionalFormatting>
  <conditionalFormatting sqref="H193">
    <cfRule type="containsText" dxfId="486" priority="17309" stopIfTrue="1" operator="containsText" text="NO CUMPLE">
      <formula>NOT(ISERROR(SEARCH("NO CUMPLE",H193)))</formula>
    </cfRule>
    <cfRule type="containsText" dxfId="485" priority="17310" stopIfTrue="1" operator="containsText" text="CUMPLE">
      <formula>NOT(ISERROR(SEARCH("CUMPLE",H193)))</formula>
    </cfRule>
  </conditionalFormatting>
  <conditionalFormatting sqref="J193">
    <cfRule type="containsText" dxfId="484" priority="17307" stopIfTrue="1" operator="containsText" text="NO CUMPLE">
      <formula>NOT(ISERROR(SEARCH("NO CUMPLE",J193)))</formula>
    </cfRule>
    <cfRule type="containsText" dxfId="483" priority="17308" stopIfTrue="1" operator="containsText" text="CUMPLE">
      <formula>NOT(ISERROR(SEARCH("CUMPLE",J193)))</formula>
    </cfRule>
  </conditionalFormatting>
  <conditionalFormatting sqref="O192">
    <cfRule type="containsText" dxfId="482" priority="17305" stopIfTrue="1" operator="containsText" text="NO CUMPLE">
      <formula>NOT(ISERROR(SEARCH("NO CUMPLE",O192)))</formula>
    </cfRule>
    <cfRule type="containsText" dxfId="481" priority="17306" stopIfTrue="1" operator="containsText" text="CUMPLE">
      <formula>NOT(ISERROR(SEARCH("CUMPLE",O192)))</formula>
    </cfRule>
  </conditionalFormatting>
  <conditionalFormatting sqref="O193:S193">
    <cfRule type="cellIs" dxfId="480" priority="17304" operator="equal">
      <formula>"EL PROPONENTE SE DEBE REQUERIR POR EXPERIENCIA MINIMA EXIGIDA"</formula>
    </cfRule>
  </conditionalFormatting>
  <conditionalFormatting sqref="J170:J179">
    <cfRule type="cellIs" dxfId="479" priority="17303" stopIfTrue="1" operator="greaterThan">
      <formula>0</formula>
    </cfRule>
  </conditionalFormatting>
  <conditionalFormatting sqref="N187:N192">
    <cfRule type="cellIs" dxfId="478" priority="17301" operator="equal">
      <formula>"NO"</formula>
    </cfRule>
    <cfRule type="cellIs" dxfId="477" priority="17302" operator="between">
      <formula>"SI"</formula>
      <formula>"SI."</formula>
    </cfRule>
  </conditionalFormatting>
  <conditionalFormatting sqref="I179">
    <cfRule type="cellIs" dxfId="476" priority="17300" stopIfTrue="1" operator="greaterThan">
      <formula>0</formula>
    </cfRule>
  </conditionalFormatting>
  <conditionalFormatting sqref="K173:L179">
    <cfRule type="cellIs" dxfId="475" priority="17298" operator="equal">
      <formula>0</formula>
    </cfRule>
    <cfRule type="cellIs" dxfId="474" priority="17299" operator="notBetween">
      <formula>$Q$17</formula>
      <formula>$R$17</formula>
    </cfRule>
  </conditionalFormatting>
  <conditionalFormatting sqref="B170:B179">
    <cfRule type="cellIs" dxfId="473" priority="17297" stopIfTrue="1" operator="greaterThan">
      <formula>0</formula>
    </cfRule>
  </conditionalFormatting>
  <conditionalFormatting sqref="T170:V172">
    <cfRule type="cellIs" dxfId="472" priority="17295" stopIfTrue="1" operator="equal">
      <formula>"NO"</formula>
    </cfRule>
    <cfRule type="cellIs" dxfId="471" priority="17296" stopIfTrue="1" operator="equal">
      <formula>"SI"</formula>
    </cfRule>
  </conditionalFormatting>
  <conditionalFormatting sqref="T170:V171">
    <cfRule type="cellIs" dxfId="470" priority="17294" stopIfTrue="1" operator="equal">
      <formula>"NO APLICA"</formula>
    </cfRule>
  </conditionalFormatting>
  <conditionalFormatting sqref="T172:U172">
    <cfRule type="cellIs" dxfId="469" priority="17293" stopIfTrue="1" operator="equal">
      <formula>"NO APLICA"</formula>
    </cfRule>
  </conditionalFormatting>
  <conditionalFormatting sqref="T172:U172">
    <cfRule type="cellIs" dxfId="468" priority="17292" stopIfTrue="1" operator="equal">
      <formula>"NO APLICA"</formula>
    </cfRule>
  </conditionalFormatting>
  <conditionalFormatting sqref="V172">
    <cfRule type="cellIs" dxfId="467" priority="17291" stopIfTrue="1" operator="equal">
      <formula>"NO APLICA"</formula>
    </cfRule>
  </conditionalFormatting>
  <conditionalFormatting sqref="K170:L172">
    <cfRule type="cellIs" dxfId="466" priority="17290" operator="notBetween">
      <formula>$Q$17</formula>
      <formula>$R$17</formula>
    </cfRule>
  </conditionalFormatting>
  <conditionalFormatting sqref="C170:I179 P170:V179 K170:M179">
    <cfRule type="cellIs" dxfId="465" priority="17289" operator="equal">
      <formula>0</formula>
    </cfRule>
  </conditionalFormatting>
  <conditionalFormatting sqref="M193">
    <cfRule type="cellIs" dxfId="464" priority="17285" operator="notEqual">
      <formula>"NO CUMPLE"</formula>
    </cfRule>
    <cfRule type="containsText" dxfId="463" priority="17286" stopIfTrue="1" operator="containsText" text="NO CUMPLE">
      <formula>NOT(ISERROR(SEARCH("NO CUMPLE",M193)))</formula>
    </cfRule>
    <cfRule type="containsText" dxfId="462" priority="17287" stopIfTrue="1" operator="containsText" text="CUMPLE">
      <formula>NOT(ISERROR(SEARCH("CUMPLE",M193)))</formula>
    </cfRule>
  </conditionalFormatting>
  <conditionalFormatting sqref="M187:M192">
    <cfRule type="cellIs" dxfId="461" priority="17283" stopIfTrue="1" operator="equal">
      <formula>"cumple"</formula>
    </cfRule>
    <cfRule type="containsText" dxfId="460" priority="17284" stopIfTrue="1" operator="containsText" text="NO CUMPLE">
      <formula>NOT(ISERROR(SEARCH("NO CUMPLE",M187)))</formula>
    </cfRule>
  </conditionalFormatting>
  <conditionalFormatting sqref="L187:L192">
    <cfRule type="cellIs" dxfId="459" priority="17281" stopIfTrue="1" operator="equal">
      <formula>"cumple"</formula>
    </cfRule>
    <cfRule type="containsText" dxfId="458" priority="17282" stopIfTrue="1" operator="containsText" text="NO CUMPLE">
      <formula>NOT(ISERROR(SEARCH("NO CUMPLE",L187)))</formula>
    </cfRule>
  </conditionalFormatting>
  <conditionalFormatting sqref="K193">
    <cfRule type="containsText" dxfId="457" priority="17271" stopIfTrue="1" operator="containsText" text="NO CUMPLE">
      <formula>NOT(ISERROR(SEARCH("NO CUMPLE",K193)))</formula>
    </cfRule>
    <cfRule type="containsText" dxfId="456" priority="17272" stopIfTrue="1" operator="containsText" text="CUMPLE">
      <formula>NOT(ISERROR(SEARCH("CUMPLE",K193)))</formula>
    </cfRule>
  </conditionalFormatting>
  <conditionalFormatting sqref="L193">
    <cfRule type="containsText" dxfId="455" priority="17269" stopIfTrue="1" operator="containsText" text="NO CUMPLE">
      <formula>NOT(ISERROR(SEARCH("NO CUMPLE",L193)))</formula>
    </cfRule>
    <cfRule type="containsText" dxfId="454" priority="17270" stopIfTrue="1" operator="containsText" text="CUMPLE">
      <formula>NOT(ISERROR(SEARCH("CUMPLE",L193)))</formula>
    </cfRule>
  </conditionalFormatting>
  <conditionalFormatting sqref="P186">
    <cfRule type="cellIs" dxfId="453" priority="17267" operator="equal">
      <formula>"NO VÁLIDO"</formula>
    </cfRule>
    <cfRule type="cellIs" dxfId="452" priority="17268" operator="equal">
      <formula>"VÁLIDO"</formula>
    </cfRule>
  </conditionalFormatting>
  <conditionalFormatting sqref="H170:H179">
    <cfRule type="cellIs" dxfId="451" priority="17264" operator="equal">
      <formula>"NO"</formula>
    </cfRule>
    <cfRule type="cellIs" dxfId="450" priority="17265" operator="equal">
      <formula>"SI"</formula>
    </cfRule>
  </conditionalFormatting>
  <conditionalFormatting sqref="Q186">
    <cfRule type="cellIs" dxfId="449" priority="17262" operator="greaterThanOrEqual">
      <formula>NUMMINCONT</formula>
    </cfRule>
    <cfRule type="cellIs" dxfId="448" priority="17263" operator="lessThan">
      <formula>NUMMINCONT</formula>
    </cfRule>
  </conditionalFormatting>
  <conditionalFormatting sqref="B223:C223 H223:V223 E223 B196:V200 B205:V222 I202 I204 P202:Q202 P204:Q204 T201:V201 B201:R201 B203:R203 T203:V203 T202 V202 T204 V204">
    <cfRule type="cellIs" dxfId="447" priority="17261" operator="equal">
      <formula>"MAL"</formula>
    </cfRule>
  </conditionalFormatting>
  <conditionalFormatting sqref="B223:C223 H223:V223 E223 B196:V200 B205:V222 I202 I204 P202:Q202 P204:Q204 T201:V201 B201:R201 B203:R203 T203:V203 T202 V202 T204 V204">
    <cfRule type="cellIs" dxfId="446" priority="17260" operator="equal">
      <formula>"CORRECTO"</formula>
    </cfRule>
  </conditionalFormatting>
  <conditionalFormatting sqref="B223:C223 H223:V223 E223 B196:V200 B205:V222 I202 I204 P202:Q202 P204:Q204 T201:V201 B201:R201 B203:R203 T203:V203 T202 V202 T204 V204">
    <cfRule type="cellIs" dxfId="445" priority="17259" operator="equal">
      <formula>"MAL"</formula>
    </cfRule>
  </conditionalFormatting>
  <conditionalFormatting sqref="B223:C223 H223:V223 E223 B196:V200 B205:V222 I202 I204 P202:Q202 P204:Q204 T201:V201 B201:R201 B203:R203 T203:V203 T202 V202 T204 V204">
    <cfRule type="cellIs" dxfId="444" priority="17256" operator="equal">
      <formula>"CORRECTO"</formula>
    </cfRule>
    <cfRule type="cellIs" dxfId="443" priority="17258" operator="equal">
      <formula>"CORRECTO"</formula>
    </cfRule>
  </conditionalFormatting>
  <conditionalFormatting sqref="B223:C223 H223:V223 E223 B196:V200 B205:V222 I202 I204 P202:Q202 P204:Q204 T201:V201 B201:R201 B203:R203 T203:V203 T202 V202 T204 V204">
    <cfRule type="cellIs" dxfId="442" priority="17257" operator="equal">
      <formula>"MAL"</formula>
    </cfRule>
  </conditionalFormatting>
  <conditionalFormatting sqref="C200:I201 K200:M201 C205:I209 P200:V200 I202 I204 K203:M203 K205:M209 P205:V209 P201:R201 P202:Q204 T201:V201 R203 C203:I203 T203:V203 T202 V202 T204 V204">
    <cfRule type="cellIs" dxfId="441" priority="17255" stopIfTrue="1" operator="greaterThan">
      <formula>0</formula>
    </cfRule>
  </conditionalFormatting>
  <conditionalFormatting sqref="D203 D205:D208">
    <cfRule type="cellIs" dxfId="440" priority="17254" stopIfTrue="1" operator="greaterThan">
      <formula>0</formula>
    </cfRule>
  </conditionalFormatting>
  <conditionalFormatting sqref="D203 F203:H203 D205:D208 F205:H208">
    <cfRule type="cellIs" dxfId="439" priority="17253" stopIfTrue="1" operator="greaterThan">
      <formula>0</formula>
    </cfRule>
  </conditionalFormatting>
  <conditionalFormatting sqref="H200:H201 H203 H205:H208">
    <cfRule type="cellIs" dxfId="438" priority="17252" stopIfTrue="1" operator="greaterThan">
      <formula>0</formula>
    </cfRule>
  </conditionalFormatting>
  <conditionalFormatting sqref="E200:E201 E203 E205:E208">
    <cfRule type="cellIs" dxfId="437" priority="17251" stopIfTrue="1" operator="greaterThan">
      <formula>0</formula>
    </cfRule>
  </conditionalFormatting>
  <conditionalFormatting sqref="K217:K222">
    <cfRule type="containsText" dxfId="436" priority="17249" stopIfTrue="1" operator="containsText" text="NO CUMPLE">
      <formula>NOT(ISERROR(SEARCH("NO CUMPLE",K217)))</formula>
    </cfRule>
    <cfRule type="containsText" dxfId="435" priority="17250" stopIfTrue="1" operator="containsText" text="CUMPLE">
      <formula>NOT(ISERROR(SEARCH("CUMPLE",K217)))</formula>
    </cfRule>
  </conditionalFormatting>
  <conditionalFormatting sqref="S216">
    <cfRule type="cellIs" dxfId="434" priority="17247" operator="greaterThanOrEqual">
      <formula>NUMMINCONT</formula>
    </cfRule>
    <cfRule type="cellIs" dxfId="433" priority="17248" operator="lessThan">
      <formula>NUMMINCONT</formula>
    </cfRule>
  </conditionalFormatting>
  <conditionalFormatting sqref="T203:V203 T205:V208 T204 V204">
    <cfRule type="cellIs" dxfId="432" priority="17245" stopIfTrue="1" operator="equal">
      <formula>"NO"</formula>
    </cfRule>
    <cfRule type="cellIs" dxfId="431" priority="17246" stopIfTrue="1" operator="equal">
      <formula>"SI"</formula>
    </cfRule>
  </conditionalFormatting>
  <conditionalFormatting sqref="T203:V203 T204 V204">
    <cfRule type="cellIs" dxfId="430" priority="17244" stopIfTrue="1" operator="equal">
      <formula>"NO APLICA"</formula>
    </cfRule>
  </conditionalFormatting>
  <conditionalFormatting sqref="T205:U208">
    <cfRule type="cellIs" dxfId="429" priority="17243" stopIfTrue="1" operator="equal">
      <formula>"NO APLICA"</formula>
    </cfRule>
  </conditionalFormatting>
  <conditionalFormatting sqref="T205:U205">
    <cfRule type="cellIs" dxfId="428" priority="17242" stopIfTrue="1" operator="equal">
      <formula>"NO APLICA"</formula>
    </cfRule>
  </conditionalFormatting>
  <conditionalFormatting sqref="V205:V208">
    <cfRule type="cellIs" dxfId="427" priority="17241" stopIfTrue="1" operator="equal">
      <formula>"NO APLICA"</formula>
    </cfRule>
  </conditionalFormatting>
  <conditionalFormatting sqref="V214">
    <cfRule type="cellIs" dxfId="426" priority="17239" operator="equal">
      <formula>"CUMPLE"</formula>
    </cfRule>
    <cfRule type="cellIs" dxfId="425" priority="17240" operator="equal">
      <formula>"NO CUMPLE"</formula>
    </cfRule>
  </conditionalFormatting>
  <conditionalFormatting sqref="V214:V216">
    <cfRule type="cellIs" dxfId="424" priority="17238" operator="equal">
      <formula>"VERIFICAR"</formula>
    </cfRule>
  </conditionalFormatting>
  <conditionalFormatting sqref="T209:V209">
    <cfRule type="cellIs" dxfId="423" priority="17236" stopIfTrue="1" operator="equal">
      <formula>"NO"</formula>
    </cfRule>
    <cfRule type="cellIs" dxfId="422" priority="17237" stopIfTrue="1" operator="equal">
      <formula>"SI"</formula>
    </cfRule>
  </conditionalFormatting>
  <conditionalFormatting sqref="T209:U209">
    <cfRule type="cellIs" dxfId="421" priority="17235" stopIfTrue="1" operator="equal">
      <formula>"NO APLICA"</formula>
    </cfRule>
  </conditionalFormatting>
  <conditionalFormatting sqref="V209">
    <cfRule type="cellIs" dxfId="420" priority="17234" stopIfTrue="1" operator="equal">
      <formula>"NO APLICA"</formula>
    </cfRule>
  </conditionalFormatting>
  <conditionalFormatting sqref="T219">
    <cfRule type="cellIs" dxfId="419" priority="17232" operator="equal">
      <formula>"CUMPLE"</formula>
    </cfRule>
    <cfRule type="cellIs" dxfId="418" priority="17233" operator="equal">
      <formula>"NO CUMPLE"</formula>
    </cfRule>
  </conditionalFormatting>
  <conditionalFormatting sqref="T219">
    <cfRule type="cellIs" dxfId="417" priority="17231" operator="equal">
      <formula>"VERIFICAR"</formula>
    </cfRule>
  </conditionalFormatting>
  <conditionalFormatting sqref="H223">
    <cfRule type="containsText" dxfId="416" priority="17214" stopIfTrue="1" operator="containsText" text="NO CUMPLE">
      <formula>NOT(ISERROR(SEARCH("NO CUMPLE",H223)))</formula>
    </cfRule>
    <cfRule type="containsText" dxfId="415" priority="17215" stopIfTrue="1" operator="containsText" text="CUMPLE">
      <formula>NOT(ISERROR(SEARCH("CUMPLE",H223)))</formula>
    </cfRule>
  </conditionalFormatting>
  <conditionalFormatting sqref="J223">
    <cfRule type="containsText" dxfId="414" priority="17212" stopIfTrue="1" operator="containsText" text="NO CUMPLE">
      <formula>NOT(ISERROR(SEARCH("NO CUMPLE",J223)))</formula>
    </cfRule>
    <cfRule type="containsText" dxfId="413" priority="17213" stopIfTrue="1" operator="containsText" text="CUMPLE">
      <formula>NOT(ISERROR(SEARCH("CUMPLE",J223)))</formula>
    </cfRule>
  </conditionalFormatting>
  <conditionalFormatting sqref="O222">
    <cfRule type="containsText" dxfId="412" priority="17210" stopIfTrue="1" operator="containsText" text="NO CUMPLE">
      <formula>NOT(ISERROR(SEARCH("NO CUMPLE",O222)))</formula>
    </cfRule>
    <cfRule type="containsText" dxfId="411" priority="17211" stopIfTrue="1" operator="containsText" text="CUMPLE">
      <formula>NOT(ISERROR(SEARCH("CUMPLE",O222)))</formula>
    </cfRule>
  </conditionalFormatting>
  <conditionalFormatting sqref="O223:S223">
    <cfRule type="cellIs" dxfId="410" priority="17209" operator="equal">
      <formula>"EL PROPONENTE SE DEBE REQUERIR POR EXPERIENCIA MINIMA EXIGIDA"</formula>
    </cfRule>
  </conditionalFormatting>
  <conditionalFormatting sqref="J200:J201 J205:J209 J203">
    <cfRule type="cellIs" dxfId="409" priority="17208" stopIfTrue="1" operator="greaterThan">
      <formula>0</formula>
    </cfRule>
  </conditionalFormatting>
  <conditionalFormatting sqref="N217:N222">
    <cfRule type="cellIs" dxfId="408" priority="17206" operator="equal">
      <formula>"NO"</formula>
    </cfRule>
    <cfRule type="cellIs" dxfId="407" priority="17207" operator="between">
      <formula>"SI"</formula>
      <formula>"SI."</formula>
    </cfRule>
  </conditionalFormatting>
  <conditionalFormatting sqref="I209">
    <cfRule type="cellIs" dxfId="406" priority="17205" stopIfTrue="1" operator="greaterThan">
      <formula>0</formula>
    </cfRule>
  </conditionalFormatting>
  <conditionalFormatting sqref="K203:L203 K205:L209">
    <cfRule type="cellIs" dxfId="405" priority="17203" operator="equal">
      <formula>0</formula>
    </cfRule>
    <cfRule type="cellIs" dxfId="404" priority="17204" operator="notBetween">
      <formula>$Q$17</formula>
      <formula>$R$17</formula>
    </cfRule>
  </conditionalFormatting>
  <conditionalFormatting sqref="B200:B201 B203 B205:B209">
    <cfRule type="cellIs" dxfId="403" priority="17202" stopIfTrue="1" operator="greaterThan">
      <formula>0</formula>
    </cfRule>
  </conditionalFormatting>
  <conditionalFormatting sqref="T200:V201 T202 V202">
    <cfRule type="cellIs" dxfId="402" priority="17200" stopIfTrue="1" operator="equal">
      <formula>"NO"</formula>
    </cfRule>
    <cfRule type="cellIs" dxfId="401" priority="17201" stopIfTrue="1" operator="equal">
      <formula>"SI"</formula>
    </cfRule>
  </conditionalFormatting>
  <conditionalFormatting sqref="T200:V201">
    <cfRule type="cellIs" dxfId="400" priority="17199" stopIfTrue="1" operator="equal">
      <formula>"NO APLICA"</formula>
    </cfRule>
  </conditionalFormatting>
  <conditionalFormatting sqref="T202">
    <cfRule type="cellIs" dxfId="399" priority="17198" stopIfTrue="1" operator="equal">
      <formula>"NO APLICA"</formula>
    </cfRule>
  </conditionalFormatting>
  <conditionalFormatting sqref="T202">
    <cfRule type="cellIs" dxfId="398" priority="17197" stopIfTrue="1" operator="equal">
      <formula>"NO APLICA"</formula>
    </cfRule>
  </conditionalFormatting>
  <conditionalFormatting sqref="V202">
    <cfRule type="cellIs" dxfId="397" priority="17196" stopIfTrue="1" operator="equal">
      <formula>"NO APLICA"</formula>
    </cfRule>
  </conditionalFormatting>
  <conditionalFormatting sqref="K200:L201">
    <cfRule type="cellIs" dxfId="396" priority="17195" operator="notBetween">
      <formula>$Q$17</formula>
      <formula>$R$17</formula>
    </cfRule>
  </conditionalFormatting>
  <conditionalFormatting sqref="C200:I201 K200:M201 C205:I209 P200:V200 I202 I204 K203:M203 K205:M209 P205:V209 P201:R201 P202:Q204 T201:V201 R203 C203:I203 T203:V203 T202 V202 T204 V204">
    <cfRule type="cellIs" dxfId="395" priority="17194" operator="equal">
      <formula>0</formula>
    </cfRule>
  </conditionalFormatting>
  <conditionalFormatting sqref="M223">
    <cfRule type="cellIs" dxfId="394" priority="17190" operator="notEqual">
      <formula>"NO CUMPLE"</formula>
    </cfRule>
    <cfRule type="containsText" dxfId="393" priority="17191" stopIfTrue="1" operator="containsText" text="NO CUMPLE">
      <formula>NOT(ISERROR(SEARCH("NO CUMPLE",M223)))</formula>
    </cfRule>
    <cfRule type="containsText" dxfId="392" priority="17192" stopIfTrue="1" operator="containsText" text="CUMPLE">
      <formula>NOT(ISERROR(SEARCH("CUMPLE",M223)))</formula>
    </cfRule>
  </conditionalFormatting>
  <conditionalFormatting sqref="M217:M222">
    <cfRule type="cellIs" dxfId="391" priority="17188" stopIfTrue="1" operator="equal">
      <formula>"cumple"</formula>
    </cfRule>
    <cfRule type="containsText" dxfId="390" priority="17189" stopIfTrue="1" operator="containsText" text="NO CUMPLE">
      <formula>NOT(ISERROR(SEARCH("NO CUMPLE",M217)))</formula>
    </cfRule>
  </conditionalFormatting>
  <conditionalFormatting sqref="L217:L222">
    <cfRule type="cellIs" dxfId="389" priority="17186" stopIfTrue="1" operator="equal">
      <formula>"cumple"</formula>
    </cfRule>
    <cfRule type="containsText" dxfId="388" priority="17187" stopIfTrue="1" operator="containsText" text="NO CUMPLE">
      <formula>NOT(ISERROR(SEARCH("NO CUMPLE",L217)))</formula>
    </cfRule>
  </conditionalFormatting>
  <conditionalFormatting sqref="K223">
    <cfRule type="containsText" dxfId="387" priority="17176" stopIfTrue="1" operator="containsText" text="NO CUMPLE">
      <formula>NOT(ISERROR(SEARCH("NO CUMPLE",K223)))</formula>
    </cfRule>
    <cfRule type="containsText" dxfId="386" priority="17177" stopIfTrue="1" operator="containsText" text="CUMPLE">
      <formula>NOT(ISERROR(SEARCH("CUMPLE",K223)))</formula>
    </cfRule>
  </conditionalFormatting>
  <conditionalFormatting sqref="L223">
    <cfRule type="containsText" dxfId="385" priority="17174" stopIfTrue="1" operator="containsText" text="NO CUMPLE">
      <formula>NOT(ISERROR(SEARCH("NO CUMPLE",L223)))</formula>
    </cfRule>
    <cfRule type="containsText" dxfId="384" priority="17175" stopIfTrue="1" operator="containsText" text="CUMPLE">
      <formula>NOT(ISERROR(SEARCH("CUMPLE",L223)))</formula>
    </cfRule>
  </conditionalFormatting>
  <conditionalFormatting sqref="P216">
    <cfRule type="cellIs" dxfId="383" priority="17172" operator="equal">
      <formula>"NO VÁLIDO"</formula>
    </cfRule>
    <cfRule type="cellIs" dxfId="382" priority="17173" operator="equal">
      <formula>"VÁLIDO"</formula>
    </cfRule>
  </conditionalFormatting>
  <conditionalFormatting sqref="H200:H201 H203 H205:H209">
    <cfRule type="cellIs" dxfId="381" priority="17169" operator="equal">
      <formula>"NO"</formula>
    </cfRule>
    <cfRule type="cellIs" dxfId="380" priority="17170" operator="equal">
      <formula>"SI"</formula>
    </cfRule>
  </conditionalFormatting>
  <conditionalFormatting sqref="Q216">
    <cfRule type="cellIs" dxfId="379" priority="17167" operator="greaterThanOrEqual">
      <formula>NUMMINCONT</formula>
    </cfRule>
    <cfRule type="cellIs" dxfId="378" priority="17168" operator="lessThan">
      <formula>NUMMINCONT</formula>
    </cfRule>
  </conditionalFormatting>
  <conditionalFormatting sqref="B253:C253 H253:V253 E253 B226:V248 B250:S252 B249:T249">
    <cfRule type="cellIs" dxfId="377" priority="17166" operator="equal">
      <formula>"MAL"</formula>
    </cfRule>
  </conditionalFormatting>
  <conditionalFormatting sqref="B253:C253 H253:V253 E253 B226:V248 B250:S252 B249:T249">
    <cfRule type="cellIs" dxfId="376" priority="17165" operator="equal">
      <formula>"CORRECTO"</formula>
    </cfRule>
  </conditionalFormatting>
  <conditionalFormatting sqref="B253:C253 H253:V253 E253 B226:V248 B250:S252 B249:T249">
    <cfRule type="cellIs" dxfId="375" priority="17164" operator="equal">
      <formula>"MAL"</formula>
    </cfRule>
  </conditionalFormatting>
  <conditionalFormatting sqref="B253:C253 H253:V253 E253 B226:V248 B250:S252 B249:T249">
    <cfRule type="cellIs" dxfId="374" priority="17161" operator="equal">
      <formula>"CORRECTO"</formula>
    </cfRule>
    <cfRule type="cellIs" dxfId="373" priority="17163" operator="equal">
      <formula>"CORRECTO"</formula>
    </cfRule>
  </conditionalFormatting>
  <conditionalFormatting sqref="B253:C253 H253:V253 E253 B226:V248 B250:S252 B249:T249">
    <cfRule type="cellIs" dxfId="372" priority="17162" operator="equal">
      <formula>"MAL"</formula>
    </cfRule>
  </conditionalFormatting>
  <conditionalFormatting sqref="C230:I239 K230:M239 P230:V239">
    <cfRule type="cellIs" dxfId="371" priority="17160" stopIfTrue="1" operator="greaterThan">
      <formula>0</formula>
    </cfRule>
  </conditionalFormatting>
  <conditionalFormatting sqref="D233:D238">
    <cfRule type="cellIs" dxfId="370" priority="17159" stopIfTrue="1" operator="greaterThan">
      <formula>0</formula>
    </cfRule>
  </conditionalFormatting>
  <conditionalFormatting sqref="D233:D238 F233:H238">
    <cfRule type="cellIs" dxfId="369" priority="17158" stopIfTrue="1" operator="greaterThan">
      <formula>0</formula>
    </cfRule>
  </conditionalFormatting>
  <conditionalFormatting sqref="H230:H238">
    <cfRule type="cellIs" dxfId="368" priority="17157" stopIfTrue="1" operator="greaterThan">
      <formula>0</formula>
    </cfRule>
  </conditionalFormatting>
  <conditionalFormatting sqref="E230:E238">
    <cfRule type="cellIs" dxfId="367" priority="17156" stopIfTrue="1" operator="greaterThan">
      <formula>0</formula>
    </cfRule>
  </conditionalFormatting>
  <conditionalFormatting sqref="K247:K252">
    <cfRule type="containsText" dxfId="366" priority="17154" stopIfTrue="1" operator="containsText" text="NO CUMPLE">
      <formula>NOT(ISERROR(SEARCH("NO CUMPLE",K247)))</formula>
    </cfRule>
    <cfRule type="containsText" dxfId="365" priority="17155" stopIfTrue="1" operator="containsText" text="CUMPLE">
      <formula>NOT(ISERROR(SEARCH("CUMPLE",K247)))</formula>
    </cfRule>
  </conditionalFormatting>
  <conditionalFormatting sqref="S246">
    <cfRule type="cellIs" dxfId="364" priority="17152" operator="greaterThanOrEqual">
      <formula>NUMMINCONT</formula>
    </cfRule>
    <cfRule type="cellIs" dxfId="363" priority="17153" operator="lessThan">
      <formula>NUMMINCONT</formula>
    </cfRule>
  </conditionalFormatting>
  <conditionalFormatting sqref="T233:V238">
    <cfRule type="cellIs" dxfId="362" priority="17150" stopIfTrue="1" operator="equal">
      <formula>"NO"</formula>
    </cfRule>
    <cfRule type="cellIs" dxfId="361" priority="17151" stopIfTrue="1" operator="equal">
      <formula>"SI"</formula>
    </cfRule>
  </conditionalFormatting>
  <conditionalFormatting sqref="T233:V234">
    <cfRule type="cellIs" dxfId="360" priority="17149" stopIfTrue="1" operator="equal">
      <formula>"NO APLICA"</formula>
    </cfRule>
  </conditionalFormatting>
  <conditionalFormatting sqref="T235:U238">
    <cfRule type="cellIs" dxfId="359" priority="17148" stopIfTrue="1" operator="equal">
      <formula>"NO APLICA"</formula>
    </cfRule>
  </conditionalFormatting>
  <conditionalFormatting sqref="T235:U235">
    <cfRule type="cellIs" dxfId="358" priority="17147" stopIfTrue="1" operator="equal">
      <formula>"NO APLICA"</formula>
    </cfRule>
  </conditionalFormatting>
  <conditionalFormatting sqref="V235:V238">
    <cfRule type="cellIs" dxfId="357" priority="17146" stopIfTrue="1" operator="equal">
      <formula>"NO APLICA"</formula>
    </cfRule>
  </conditionalFormatting>
  <conditionalFormatting sqref="V244">
    <cfRule type="cellIs" dxfId="356" priority="17144" operator="equal">
      <formula>"CUMPLE"</formula>
    </cfRule>
    <cfRule type="cellIs" dxfId="355" priority="17145" operator="equal">
      <formula>"NO CUMPLE"</formula>
    </cfRule>
  </conditionalFormatting>
  <conditionalFormatting sqref="V244:V246">
    <cfRule type="cellIs" dxfId="354" priority="17143" operator="equal">
      <formula>"VERIFICAR"</formula>
    </cfRule>
  </conditionalFormatting>
  <conditionalFormatting sqref="T239:V239">
    <cfRule type="cellIs" dxfId="353" priority="17141" stopIfTrue="1" operator="equal">
      <formula>"NO"</formula>
    </cfRule>
    <cfRule type="cellIs" dxfId="352" priority="17142" stopIfTrue="1" operator="equal">
      <formula>"SI"</formula>
    </cfRule>
  </conditionalFormatting>
  <conditionalFormatting sqref="T239:U239">
    <cfRule type="cellIs" dxfId="351" priority="17140" stopIfTrue="1" operator="equal">
      <formula>"NO APLICA"</formula>
    </cfRule>
  </conditionalFormatting>
  <conditionalFormatting sqref="V239">
    <cfRule type="cellIs" dxfId="350" priority="17139" stopIfTrue="1" operator="equal">
      <formula>"NO APLICA"</formula>
    </cfRule>
  </conditionalFormatting>
  <conditionalFormatting sqref="T249">
    <cfRule type="cellIs" dxfId="349" priority="17137" operator="equal">
      <formula>"CUMPLE"</formula>
    </cfRule>
    <cfRule type="cellIs" dxfId="348" priority="17138" operator="equal">
      <formula>"NO CUMPLE"</formula>
    </cfRule>
  </conditionalFormatting>
  <conditionalFormatting sqref="T249">
    <cfRule type="cellIs" dxfId="347" priority="17136" operator="equal">
      <formula>"VERIFICAR"</formula>
    </cfRule>
  </conditionalFormatting>
  <conditionalFormatting sqref="H253">
    <cfRule type="containsText" dxfId="346" priority="17119" stopIfTrue="1" operator="containsText" text="NO CUMPLE">
      <formula>NOT(ISERROR(SEARCH("NO CUMPLE",H253)))</formula>
    </cfRule>
    <cfRule type="containsText" dxfId="345" priority="17120" stopIfTrue="1" operator="containsText" text="CUMPLE">
      <formula>NOT(ISERROR(SEARCH("CUMPLE",H253)))</formula>
    </cfRule>
  </conditionalFormatting>
  <conditionalFormatting sqref="J253">
    <cfRule type="containsText" dxfId="344" priority="17117" stopIfTrue="1" operator="containsText" text="NO CUMPLE">
      <formula>NOT(ISERROR(SEARCH("NO CUMPLE",J253)))</formula>
    </cfRule>
    <cfRule type="containsText" dxfId="343" priority="17118" stopIfTrue="1" operator="containsText" text="CUMPLE">
      <formula>NOT(ISERROR(SEARCH("CUMPLE",J253)))</formula>
    </cfRule>
  </conditionalFormatting>
  <conditionalFormatting sqref="O252">
    <cfRule type="containsText" dxfId="342" priority="17115" stopIfTrue="1" operator="containsText" text="NO CUMPLE">
      <formula>NOT(ISERROR(SEARCH("NO CUMPLE",O252)))</formula>
    </cfRule>
    <cfRule type="containsText" dxfId="341" priority="17116" stopIfTrue="1" operator="containsText" text="CUMPLE">
      <formula>NOT(ISERROR(SEARCH("CUMPLE",O252)))</formula>
    </cfRule>
  </conditionalFormatting>
  <conditionalFormatting sqref="O253:S253">
    <cfRule type="cellIs" dxfId="340" priority="17114" operator="equal">
      <formula>"EL PROPONENTE SE DEBE REQUERIR POR EXPERIENCIA MINIMA EXIGIDA"</formula>
    </cfRule>
  </conditionalFormatting>
  <conditionalFormatting sqref="J230:J239">
    <cfRule type="cellIs" dxfId="339" priority="17113" stopIfTrue="1" operator="greaterThan">
      <formula>0</formula>
    </cfRule>
  </conditionalFormatting>
  <conditionalFormatting sqref="N247:N252">
    <cfRule type="cellIs" dxfId="338" priority="17111" operator="equal">
      <formula>"NO"</formula>
    </cfRule>
    <cfRule type="cellIs" dxfId="337" priority="17112" operator="between">
      <formula>"SI"</formula>
      <formula>"SI."</formula>
    </cfRule>
  </conditionalFormatting>
  <conditionalFormatting sqref="I239">
    <cfRule type="cellIs" dxfId="336" priority="17110" stopIfTrue="1" operator="greaterThan">
      <formula>0</formula>
    </cfRule>
  </conditionalFormatting>
  <conditionalFormatting sqref="K233:L239">
    <cfRule type="cellIs" dxfId="335" priority="17108" operator="equal">
      <formula>0</formula>
    </cfRule>
    <cfRule type="cellIs" dxfId="334" priority="17109" operator="notBetween">
      <formula>$Q$17</formula>
      <formula>$R$17</formula>
    </cfRule>
  </conditionalFormatting>
  <conditionalFormatting sqref="B230:B239">
    <cfRule type="cellIs" dxfId="333" priority="17107" stopIfTrue="1" operator="greaterThan">
      <formula>0</formula>
    </cfRule>
  </conditionalFormatting>
  <conditionalFormatting sqref="T230:V232">
    <cfRule type="cellIs" dxfId="332" priority="17105" stopIfTrue="1" operator="equal">
      <formula>"NO"</formula>
    </cfRule>
    <cfRule type="cellIs" dxfId="331" priority="17106" stopIfTrue="1" operator="equal">
      <formula>"SI"</formula>
    </cfRule>
  </conditionalFormatting>
  <conditionalFormatting sqref="T230:V231">
    <cfRule type="cellIs" dxfId="330" priority="17104" stopIfTrue="1" operator="equal">
      <formula>"NO APLICA"</formula>
    </cfRule>
  </conditionalFormatting>
  <conditionalFormatting sqref="T232:U232">
    <cfRule type="cellIs" dxfId="329" priority="17103" stopIfTrue="1" operator="equal">
      <formula>"NO APLICA"</formula>
    </cfRule>
  </conditionalFormatting>
  <conditionalFormatting sqref="T232:U232">
    <cfRule type="cellIs" dxfId="328" priority="17102" stopIfTrue="1" operator="equal">
      <formula>"NO APLICA"</formula>
    </cfRule>
  </conditionalFormatting>
  <conditionalFormatting sqref="V232">
    <cfRule type="cellIs" dxfId="327" priority="17101" stopIfTrue="1" operator="equal">
      <formula>"NO APLICA"</formula>
    </cfRule>
  </conditionalFormatting>
  <conditionalFormatting sqref="K230:L232">
    <cfRule type="cellIs" dxfId="326" priority="17100" operator="notBetween">
      <formula>$Q$17</formula>
      <formula>$R$17</formula>
    </cfRule>
  </conditionalFormatting>
  <conditionalFormatting sqref="C230:I239 K230:M239 P230:V239">
    <cfRule type="cellIs" dxfId="325" priority="17099" operator="equal">
      <formula>0</formula>
    </cfRule>
  </conditionalFormatting>
  <conditionalFormatting sqref="M253">
    <cfRule type="cellIs" dxfId="324" priority="17095" operator="notEqual">
      <formula>"NO CUMPLE"</formula>
    </cfRule>
    <cfRule type="containsText" dxfId="323" priority="17096" stopIfTrue="1" operator="containsText" text="NO CUMPLE">
      <formula>NOT(ISERROR(SEARCH("NO CUMPLE",M253)))</formula>
    </cfRule>
    <cfRule type="containsText" dxfId="322" priority="17097" stopIfTrue="1" operator="containsText" text="CUMPLE">
      <formula>NOT(ISERROR(SEARCH("CUMPLE",M253)))</formula>
    </cfRule>
  </conditionalFormatting>
  <conditionalFormatting sqref="M247:M252">
    <cfRule type="cellIs" dxfId="321" priority="17093" stopIfTrue="1" operator="equal">
      <formula>"cumple"</formula>
    </cfRule>
    <cfRule type="containsText" dxfId="320" priority="17094" stopIfTrue="1" operator="containsText" text="NO CUMPLE">
      <formula>NOT(ISERROR(SEARCH("NO CUMPLE",M247)))</formula>
    </cfRule>
  </conditionalFormatting>
  <conditionalFormatting sqref="L247:L252">
    <cfRule type="cellIs" dxfId="319" priority="17091" stopIfTrue="1" operator="equal">
      <formula>"cumple"</formula>
    </cfRule>
    <cfRule type="containsText" dxfId="318" priority="17092" stopIfTrue="1" operator="containsText" text="NO CUMPLE">
      <formula>NOT(ISERROR(SEARCH("NO CUMPLE",L247)))</formula>
    </cfRule>
  </conditionalFormatting>
  <conditionalFormatting sqref="K253">
    <cfRule type="containsText" dxfId="317" priority="17081" stopIfTrue="1" operator="containsText" text="NO CUMPLE">
      <formula>NOT(ISERROR(SEARCH("NO CUMPLE",K253)))</formula>
    </cfRule>
    <cfRule type="containsText" dxfId="316" priority="17082" stopIfTrue="1" operator="containsText" text="CUMPLE">
      <formula>NOT(ISERROR(SEARCH("CUMPLE",K253)))</formula>
    </cfRule>
  </conditionalFormatting>
  <conditionalFormatting sqref="L253">
    <cfRule type="containsText" dxfId="315" priority="17079" stopIfTrue="1" operator="containsText" text="NO CUMPLE">
      <formula>NOT(ISERROR(SEARCH("NO CUMPLE",L253)))</formula>
    </cfRule>
    <cfRule type="containsText" dxfId="314" priority="17080" stopIfTrue="1" operator="containsText" text="CUMPLE">
      <formula>NOT(ISERROR(SEARCH("CUMPLE",L253)))</formula>
    </cfRule>
  </conditionalFormatting>
  <conditionalFormatting sqref="P246">
    <cfRule type="cellIs" dxfId="313" priority="17077" operator="equal">
      <formula>"NO VÁLIDO"</formula>
    </cfRule>
    <cfRule type="cellIs" dxfId="312" priority="17078" operator="equal">
      <formula>"VÁLIDO"</formula>
    </cfRule>
  </conditionalFormatting>
  <conditionalFormatting sqref="H230:H239">
    <cfRule type="cellIs" dxfId="311" priority="17074" operator="equal">
      <formula>"NO"</formula>
    </cfRule>
    <cfRule type="cellIs" dxfId="310" priority="17075" operator="equal">
      <formula>"SI"</formula>
    </cfRule>
  </conditionalFormatting>
  <conditionalFormatting sqref="Q246">
    <cfRule type="cellIs" dxfId="309" priority="17072" operator="greaterThanOrEqual">
      <formula>NUMMINCONT</formula>
    </cfRule>
    <cfRule type="cellIs" dxfId="308" priority="17073" operator="lessThan">
      <formula>NUMMINCONT</formula>
    </cfRule>
  </conditionalFormatting>
  <conditionalFormatting sqref="B283:C283 H283:V283 E283 B256:V261 B262:Q262 T262:V262 B263:V278 B282:V282 B279:T279 B280:S281">
    <cfRule type="cellIs" dxfId="307" priority="17071" operator="equal">
      <formula>"MAL"</formula>
    </cfRule>
  </conditionalFormatting>
  <conditionalFormatting sqref="B283:C283 H283:V283 E283 B256:V261 B262:Q262 T262:V262 B263:V278 B282:V282 B279:T279 B280:S281">
    <cfRule type="cellIs" dxfId="306" priority="17070" operator="equal">
      <formula>"CORRECTO"</formula>
    </cfRule>
  </conditionalFormatting>
  <conditionalFormatting sqref="B283:C283 H283:V283 E283 B256:V261 B262:Q262 T262:V262 B263:V278 B282:V282 B279:T279 B280:S281">
    <cfRule type="cellIs" dxfId="305" priority="17069" operator="equal">
      <formula>"MAL"</formula>
    </cfRule>
  </conditionalFormatting>
  <conditionalFormatting sqref="B283:C283 H283:V283 E283 B256:V261 B262:Q262 T262:V262 B263:V278 B282:V282 B279:T279 B280:S281">
    <cfRule type="cellIs" dxfId="304" priority="17066" operator="equal">
      <formula>"CORRECTO"</formula>
    </cfRule>
    <cfRule type="cellIs" dxfId="303" priority="17068" operator="equal">
      <formula>"CORRECTO"</formula>
    </cfRule>
  </conditionalFormatting>
  <conditionalFormatting sqref="B283:C283 H283:V283 E283 B256:V261 B262:Q262 T262:V262 B263:V278 B282:V282 B279:T279 B280:S281">
    <cfRule type="cellIs" dxfId="302" priority="17067" operator="equal">
      <formula>"MAL"</formula>
    </cfRule>
  </conditionalFormatting>
  <conditionalFormatting sqref="C260:I269 K260:M269 P260:V261 P263:V269 P262:Q262 T262:V262">
    <cfRule type="cellIs" dxfId="301" priority="17065" stopIfTrue="1" operator="greaterThan">
      <formula>0</formula>
    </cfRule>
  </conditionalFormatting>
  <conditionalFormatting sqref="D263:D268">
    <cfRule type="cellIs" dxfId="300" priority="17064" stopIfTrue="1" operator="greaterThan">
      <formula>0</formula>
    </cfRule>
  </conditionalFormatting>
  <conditionalFormatting sqref="D263:D268 F263:H268">
    <cfRule type="cellIs" dxfId="299" priority="17063" stopIfTrue="1" operator="greaterThan">
      <formula>0</formula>
    </cfRule>
  </conditionalFormatting>
  <conditionalFormatting sqref="H260:H268">
    <cfRule type="cellIs" dxfId="298" priority="17062" stopIfTrue="1" operator="greaterThan">
      <formula>0</formula>
    </cfRule>
  </conditionalFormatting>
  <conditionalFormatting sqref="E260:E268">
    <cfRule type="cellIs" dxfId="297" priority="17061" stopIfTrue="1" operator="greaterThan">
      <formula>0</formula>
    </cfRule>
  </conditionalFormatting>
  <conditionalFormatting sqref="K277:K282">
    <cfRule type="containsText" dxfId="296" priority="17059" stopIfTrue="1" operator="containsText" text="NO CUMPLE">
      <formula>NOT(ISERROR(SEARCH("NO CUMPLE",K277)))</formula>
    </cfRule>
    <cfRule type="containsText" dxfId="295" priority="17060" stopIfTrue="1" operator="containsText" text="CUMPLE">
      <formula>NOT(ISERROR(SEARCH("CUMPLE",K277)))</formula>
    </cfRule>
  </conditionalFormatting>
  <conditionalFormatting sqref="S276">
    <cfRule type="cellIs" dxfId="294" priority="17057" operator="greaterThanOrEqual">
      <formula>NUMMINCONT</formula>
    </cfRule>
    <cfRule type="cellIs" dxfId="293" priority="17058" operator="lessThan">
      <formula>NUMMINCONT</formula>
    </cfRule>
  </conditionalFormatting>
  <conditionalFormatting sqref="T263:V268">
    <cfRule type="cellIs" dxfId="292" priority="17055" stopIfTrue="1" operator="equal">
      <formula>"NO"</formula>
    </cfRule>
    <cfRule type="cellIs" dxfId="291" priority="17056" stopIfTrue="1" operator="equal">
      <formula>"SI"</formula>
    </cfRule>
  </conditionalFormatting>
  <conditionalFormatting sqref="T263:V264">
    <cfRule type="cellIs" dxfId="290" priority="17054" stopIfTrue="1" operator="equal">
      <formula>"NO APLICA"</formula>
    </cfRule>
  </conditionalFormatting>
  <conditionalFormatting sqref="T265:U268">
    <cfRule type="cellIs" dxfId="289" priority="17053" stopIfTrue="1" operator="equal">
      <formula>"NO APLICA"</formula>
    </cfRule>
  </conditionalFormatting>
  <conditionalFormatting sqref="T265:U265">
    <cfRule type="cellIs" dxfId="288" priority="17052" stopIfTrue="1" operator="equal">
      <formula>"NO APLICA"</formula>
    </cfRule>
  </conditionalFormatting>
  <conditionalFormatting sqref="V265:V268">
    <cfRule type="cellIs" dxfId="287" priority="17051" stopIfTrue="1" operator="equal">
      <formula>"NO APLICA"</formula>
    </cfRule>
  </conditionalFormatting>
  <conditionalFormatting sqref="V274">
    <cfRule type="cellIs" dxfId="286" priority="17049" operator="equal">
      <formula>"CUMPLE"</formula>
    </cfRule>
    <cfRule type="cellIs" dxfId="285" priority="17050" operator="equal">
      <formula>"NO CUMPLE"</formula>
    </cfRule>
  </conditionalFormatting>
  <conditionalFormatting sqref="V274:V276">
    <cfRule type="cellIs" dxfId="284" priority="17048" operator="equal">
      <formula>"VERIFICAR"</formula>
    </cfRule>
  </conditionalFormatting>
  <conditionalFormatting sqref="T269:V269">
    <cfRule type="cellIs" dxfId="283" priority="17046" stopIfTrue="1" operator="equal">
      <formula>"NO"</formula>
    </cfRule>
    <cfRule type="cellIs" dxfId="282" priority="17047" stopIfTrue="1" operator="equal">
      <formula>"SI"</formula>
    </cfRule>
  </conditionalFormatting>
  <conditionalFormatting sqref="T269:U269">
    <cfRule type="cellIs" dxfId="281" priority="17045" stopIfTrue="1" operator="equal">
      <formula>"NO APLICA"</formula>
    </cfRule>
  </conditionalFormatting>
  <conditionalFormatting sqref="V269">
    <cfRule type="cellIs" dxfId="280" priority="17044" stopIfTrue="1" operator="equal">
      <formula>"NO APLICA"</formula>
    </cfRule>
  </conditionalFormatting>
  <conditionalFormatting sqref="T279">
    <cfRule type="cellIs" dxfId="279" priority="17042" operator="equal">
      <formula>"CUMPLE"</formula>
    </cfRule>
    <cfRule type="cellIs" dxfId="278" priority="17043" operator="equal">
      <formula>"NO CUMPLE"</formula>
    </cfRule>
  </conditionalFormatting>
  <conditionalFormatting sqref="T279">
    <cfRule type="cellIs" dxfId="277" priority="17041" operator="equal">
      <formula>"VERIFICAR"</formula>
    </cfRule>
  </conditionalFormatting>
  <conditionalFormatting sqref="H283">
    <cfRule type="containsText" dxfId="276" priority="17024" stopIfTrue="1" operator="containsText" text="NO CUMPLE">
      <formula>NOT(ISERROR(SEARCH("NO CUMPLE",H283)))</formula>
    </cfRule>
    <cfRule type="containsText" dxfId="275" priority="17025" stopIfTrue="1" operator="containsText" text="CUMPLE">
      <formula>NOT(ISERROR(SEARCH("CUMPLE",H283)))</formula>
    </cfRule>
  </conditionalFormatting>
  <conditionalFormatting sqref="J283">
    <cfRule type="containsText" dxfId="274" priority="17022" stopIfTrue="1" operator="containsText" text="NO CUMPLE">
      <formula>NOT(ISERROR(SEARCH("NO CUMPLE",J283)))</formula>
    </cfRule>
    <cfRule type="containsText" dxfId="273" priority="17023" stopIfTrue="1" operator="containsText" text="CUMPLE">
      <formula>NOT(ISERROR(SEARCH("CUMPLE",J283)))</formula>
    </cfRule>
  </conditionalFormatting>
  <conditionalFormatting sqref="O282">
    <cfRule type="containsText" dxfId="272" priority="17020" stopIfTrue="1" operator="containsText" text="NO CUMPLE">
      <formula>NOT(ISERROR(SEARCH("NO CUMPLE",O282)))</formula>
    </cfRule>
    <cfRule type="containsText" dxfId="271" priority="17021" stopIfTrue="1" operator="containsText" text="CUMPLE">
      <formula>NOT(ISERROR(SEARCH("CUMPLE",O282)))</formula>
    </cfRule>
  </conditionalFormatting>
  <conditionalFormatting sqref="O283:S283">
    <cfRule type="cellIs" dxfId="270" priority="17019" operator="equal">
      <formula>"EL PROPONENTE SE DEBE REQUERIR POR EXPERIENCIA MINIMA EXIGIDA"</formula>
    </cfRule>
  </conditionalFormatting>
  <conditionalFormatting sqref="J260:J269">
    <cfRule type="cellIs" dxfId="269" priority="17018" stopIfTrue="1" operator="greaterThan">
      <formula>0</formula>
    </cfRule>
  </conditionalFormatting>
  <conditionalFormatting sqref="N277:N282">
    <cfRule type="cellIs" dxfId="268" priority="17016" operator="equal">
      <formula>"NO"</formula>
    </cfRule>
    <cfRule type="cellIs" dxfId="267" priority="17017" operator="between">
      <formula>"SI"</formula>
      <formula>"SI."</formula>
    </cfRule>
  </conditionalFormatting>
  <conditionalFormatting sqref="I269">
    <cfRule type="cellIs" dxfId="266" priority="17015" stopIfTrue="1" operator="greaterThan">
      <formula>0</formula>
    </cfRule>
  </conditionalFormatting>
  <conditionalFormatting sqref="K263:L269">
    <cfRule type="cellIs" dxfId="265" priority="17013" operator="equal">
      <formula>0</formula>
    </cfRule>
    <cfRule type="cellIs" dxfId="264" priority="17014" operator="notBetween">
      <formula>$Q$17</formula>
      <formula>$R$17</formula>
    </cfRule>
  </conditionalFormatting>
  <conditionalFormatting sqref="B260:B269">
    <cfRule type="cellIs" dxfId="263" priority="17012" stopIfTrue="1" operator="greaterThan">
      <formula>0</formula>
    </cfRule>
  </conditionalFormatting>
  <conditionalFormatting sqref="T260:V262">
    <cfRule type="cellIs" dxfId="262" priority="17010" stopIfTrue="1" operator="equal">
      <formula>"NO"</formula>
    </cfRule>
    <cfRule type="cellIs" dxfId="261" priority="17011" stopIfTrue="1" operator="equal">
      <formula>"SI"</formula>
    </cfRule>
  </conditionalFormatting>
  <conditionalFormatting sqref="T260:V261">
    <cfRule type="cellIs" dxfId="260" priority="17009" stopIfTrue="1" operator="equal">
      <formula>"NO APLICA"</formula>
    </cfRule>
  </conditionalFormatting>
  <conditionalFormatting sqref="T262:U262">
    <cfRule type="cellIs" dxfId="259" priority="17008" stopIfTrue="1" operator="equal">
      <formula>"NO APLICA"</formula>
    </cfRule>
  </conditionalFormatting>
  <conditionalFormatting sqref="T262:U262">
    <cfRule type="cellIs" dxfId="258" priority="17007" stopIfTrue="1" operator="equal">
      <formula>"NO APLICA"</formula>
    </cfRule>
  </conditionalFormatting>
  <conditionalFormatting sqref="V262">
    <cfRule type="cellIs" dxfId="257" priority="17006" stopIfTrue="1" operator="equal">
      <formula>"NO APLICA"</formula>
    </cfRule>
  </conditionalFormatting>
  <conditionalFormatting sqref="K260:L262">
    <cfRule type="cellIs" dxfId="256" priority="17005" operator="notBetween">
      <formula>$Q$17</formula>
      <formula>$R$17</formula>
    </cfRule>
  </conditionalFormatting>
  <conditionalFormatting sqref="C260:I269 K260:M269 P260:V261 P263:V269 P262:Q262 T262:V262">
    <cfRule type="cellIs" dxfId="255" priority="17004" operator="equal">
      <formula>0</formula>
    </cfRule>
  </conditionalFormatting>
  <conditionalFormatting sqref="M283">
    <cfRule type="cellIs" dxfId="254" priority="17000" operator="notEqual">
      <formula>"NO CUMPLE"</formula>
    </cfRule>
    <cfRule type="containsText" dxfId="253" priority="17001" stopIfTrue="1" operator="containsText" text="NO CUMPLE">
      <formula>NOT(ISERROR(SEARCH("NO CUMPLE",M283)))</formula>
    </cfRule>
    <cfRule type="containsText" dxfId="252" priority="17002" stopIfTrue="1" operator="containsText" text="CUMPLE">
      <formula>NOT(ISERROR(SEARCH("CUMPLE",M283)))</formula>
    </cfRule>
  </conditionalFormatting>
  <conditionalFormatting sqref="M277:M282">
    <cfRule type="cellIs" dxfId="251" priority="16998" stopIfTrue="1" operator="equal">
      <formula>"cumple"</formula>
    </cfRule>
    <cfRule type="containsText" dxfId="250" priority="16999" stopIfTrue="1" operator="containsText" text="NO CUMPLE">
      <formula>NOT(ISERROR(SEARCH("NO CUMPLE",M277)))</formula>
    </cfRule>
  </conditionalFormatting>
  <conditionalFormatting sqref="L277:L282">
    <cfRule type="cellIs" dxfId="249" priority="16996" stopIfTrue="1" operator="equal">
      <formula>"cumple"</formula>
    </cfRule>
    <cfRule type="containsText" dxfId="248" priority="16997" stopIfTrue="1" operator="containsText" text="NO CUMPLE">
      <formula>NOT(ISERROR(SEARCH("NO CUMPLE",L277)))</formula>
    </cfRule>
  </conditionalFormatting>
  <conditionalFormatting sqref="K283">
    <cfRule type="containsText" dxfId="247" priority="16986" stopIfTrue="1" operator="containsText" text="NO CUMPLE">
      <formula>NOT(ISERROR(SEARCH("NO CUMPLE",K283)))</formula>
    </cfRule>
    <cfRule type="containsText" dxfId="246" priority="16987" stopIfTrue="1" operator="containsText" text="CUMPLE">
      <formula>NOT(ISERROR(SEARCH("CUMPLE",K283)))</formula>
    </cfRule>
  </conditionalFormatting>
  <conditionalFormatting sqref="L283">
    <cfRule type="containsText" dxfId="245" priority="16984" stopIfTrue="1" operator="containsText" text="NO CUMPLE">
      <formula>NOT(ISERROR(SEARCH("NO CUMPLE",L283)))</formula>
    </cfRule>
    <cfRule type="containsText" dxfId="244" priority="16985" stopIfTrue="1" operator="containsText" text="CUMPLE">
      <formula>NOT(ISERROR(SEARCH("CUMPLE",L283)))</formula>
    </cfRule>
  </conditionalFormatting>
  <conditionalFormatting sqref="P276">
    <cfRule type="cellIs" dxfId="243" priority="16982" operator="equal">
      <formula>"NO VÁLIDO"</formula>
    </cfRule>
    <cfRule type="cellIs" dxfId="242" priority="16983" operator="equal">
      <formula>"VÁLIDO"</formula>
    </cfRule>
  </conditionalFormatting>
  <conditionalFormatting sqref="H260:H269">
    <cfRule type="cellIs" dxfId="241" priority="16979" operator="equal">
      <formula>"NO"</formula>
    </cfRule>
    <cfRule type="cellIs" dxfId="240" priority="16980" operator="equal">
      <formula>"SI"</formula>
    </cfRule>
  </conditionalFormatting>
  <conditionalFormatting sqref="Q276">
    <cfRule type="cellIs" dxfId="239" priority="16977" operator="greaterThanOrEqual">
      <formula>NUMMINCONT</formula>
    </cfRule>
    <cfRule type="cellIs" dxfId="238" priority="16978" operator="lessThan">
      <formula>NUMMINCONT</formula>
    </cfRule>
  </conditionalFormatting>
  <conditionalFormatting sqref="B313:C313 H313:V313 E313 B286:V289 B291:V312 B290:Q290 T290:V290">
    <cfRule type="cellIs" dxfId="237" priority="16976" operator="equal">
      <formula>"MAL"</formula>
    </cfRule>
  </conditionalFormatting>
  <conditionalFormatting sqref="B313:C313 H313:V313 E313 B286:V289 B291:V312 B290:Q290 T290:V290">
    <cfRule type="cellIs" dxfId="236" priority="16975" operator="equal">
      <formula>"CORRECTO"</formula>
    </cfRule>
  </conditionalFormatting>
  <conditionalFormatting sqref="B313:C313 H313:V313 E313 B286:V289 B291:V312 B290:Q290 T290:V290">
    <cfRule type="cellIs" dxfId="235" priority="16974" operator="equal">
      <formula>"MAL"</formula>
    </cfRule>
  </conditionalFormatting>
  <conditionalFormatting sqref="B313:C313 H313:V313 E313 B286:V289 B291:V312 B290:Q290 T290:V290">
    <cfRule type="cellIs" dxfId="234" priority="16971" operator="equal">
      <formula>"CORRECTO"</formula>
    </cfRule>
    <cfRule type="cellIs" dxfId="233" priority="16973" operator="equal">
      <formula>"CORRECTO"</formula>
    </cfRule>
  </conditionalFormatting>
  <conditionalFormatting sqref="B313:C313 H313:V313 E313 B286:V289 B291:V312 B290:Q290 T290:V290">
    <cfRule type="cellIs" dxfId="232" priority="16972" operator="equal">
      <formula>"MAL"</formula>
    </cfRule>
  </conditionalFormatting>
  <conditionalFormatting sqref="C290:I299 P291:V299 K290:M299 P290:Q290 T290:V290">
    <cfRule type="cellIs" dxfId="231" priority="16970" stopIfTrue="1" operator="greaterThan">
      <formula>0</formula>
    </cfRule>
  </conditionalFormatting>
  <conditionalFormatting sqref="D293:D298">
    <cfRule type="cellIs" dxfId="230" priority="16969" stopIfTrue="1" operator="greaterThan">
      <formula>0</formula>
    </cfRule>
  </conditionalFormatting>
  <conditionalFormatting sqref="D293:D298 F293:H298">
    <cfRule type="cellIs" dxfId="229" priority="16968" stopIfTrue="1" operator="greaterThan">
      <formula>0</formula>
    </cfRule>
  </conditionalFormatting>
  <conditionalFormatting sqref="H290:H298">
    <cfRule type="cellIs" dxfId="228" priority="16967" stopIfTrue="1" operator="greaterThan">
      <formula>0</formula>
    </cfRule>
  </conditionalFormatting>
  <conditionalFormatting sqref="E290:E298">
    <cfRule type="cellIs" dxfId="227" priority="16966" stopIfTrue="1" operator="greaterThan">
      <formula>0</formula>
    </cfRule>
  </conditionalFormatting>
  <conditionalFormatting sqref="K307:K312">
    <cfRule type="containsText" dxfId="226" priority="16964" stopIfTrue="1" operator="containsText" text="NO CUMPLE">
      <formula>NOT(ISERROR(SEARCH("NO CUMPLE",K307)))</formula>
    </cfRule>
    <cfRule type="containsText" dxfId="225" priority="16965" stopIfTrue="1" operator="containsText" text="CUMPLE">
      <formula>NOT(ISERROR(SEARCH("CUMPLE",K307)))</formula>
    </cfRule>
  </conditionalFormatting>
  <conditionalFormatting sqref="S306">
    <cfRule type="cellIs" dxfId="224" priority="16962" operator="greaterThanOrEqual">
      <formula>NUMMINCONT</formula>
    </cfRule>
    <cfRule type="cellIs" dxfId="223" priority="16963" operator="lessThan">
      <formula>NUMMINCONT</formula>
    </cfRule>
  </conditionalFormatting>
  <conditionalFormatting sqref="T293:V298">
    <cfRule type="cellIs" dxfId="222" priority="16960" stopIfTrue="1" operator="equal">
      <formula>"NO"</formula>
    </cfRule>
    <cfRule type="cellIs" dxfId="221" priority="16961" stopIfTrue="1" operator="equal">
      <formula>"SI"</formula>
    </cfRule>
  </conditionalFormatting>
  <conditionalFormatting sqref="T293:V294">
    <cfRule type="cellIs" dxfId="220" priority="16959" stopIfTrue="1" operator="equal">
      <formula>"NO APLICA"</formula>
    </cfRule>
  </conditionalFormatting>
  <conditionalFormatting sqref="T295:U298">
    <cfRule type="cellIs" dxfId="219" priority="16958" stopIfTrue="1" operator="equal">
      <formula>"NO APLICA"</formula>
    </cfRule>
  </conditionalFormatting>
  <conditionalFormatting sqref="T295:U295">
    <cfRule type="cellIs" dxfId="218" priority="16957" stopIfTrue="1" operator="equal">
      <formula>"NO APLICA"</formula>
    </cfRule>
  </conditionalFormatting>
  <conditionalFormatting sqref="V295:V298">
    <cfRule type="cellIs" dxfId="217" priority="16956" stopIfTrue="1" operator="equal">
      <formula>"NO APLICA"</formula>
    </cfRule>
  </conditionalFormatting>
  <conditionalFormatting sqref="V304">
    <cfRule type="cellIs" dxfId="216" priority="16954" operator="equal">
      <formula>"CUMPLE"</formula>
    </cfRule>
    <cfRule type="cellIs" dxfId="215" priority="16955" operator="equal">
      <formula>"NO CUMPLE"</formula>
    </cfRule>
  </conditionalFormatting>
  <conditionalFormatting sqref="V304:V306">
    <cfRule type="cellIs" dxfId="214" priority="16953" operator="equal">
      <formula>"VERIFICAR"</formula>
    </cfRule>
  </conditionalFormatting>
  <conditionalFormatting sqref="T299:V299">
    <cfRule type="cellIs" dxfId="213" priority="16951" stopIfTrue="1" operator="equal">
      <formula>"NO"</formula>
    </cfRule>
    <cfRule type="cellIs" dxfId="212" priority="16952" stopIfTrue="1" operator="equal">
      <formula>"SI"</formula>
    </cfRule>
  </conditionalFormatting>
  <conditionalFormatting sqref="T299:U299">
    <cfRule type="cellIs" dxfId="211" priority="16950" stopIfTrue="1" operator="equal">
      <formula>"NO APLICA"</formula>
    </cfRule>
  </conditionalFormatting>
  <conditionalFormatting sqref="V299">
    <cfRule type="cellIs" dxfId="210" priority="16949" stopIfTrue="1" operator="equal">
      <formula>"NO APLICA"</formula>
    </cfRule>
  </conditionalFormatting>
  <conditionalFormatting sqref="T309">
    <cfRule type="cellIs" dxfId="209" priority="16947" operator="equal">
      <formula>"CUMPLE"</formula>
    </cfRule>
    <cfRule type="cellIs" dxfId="208" priority="16948" operator="equal">
      <formula>"NO CUMPLE"</formula>
    </cfRule>
  </conditionalFormatting>
  <conditionalFormatting sqref="T309">
    <cfRule type="cellIs" dxfId="207" priority="16946" operator="equal">
      <formula>"VERIFICAR"</formula>
    </cfRule>
  </conditionalFormatting>
  <conditionalFormatting sqref="H313">
    <cfRule type="containsText" dxfId="206" priority="16929" stopIfTrue="1" operator="containsText" text="NO CUMPLE">
      <formula>NOT(ISERROR(SEARCH("NO CUMPLE",H313)))</formula>
    </cfRule>
    <cfRule type="containsText" dxfId="205" priority="16930" stopIfTrue="1" operator="containsText" text="CUMPLE">
      <formula>NOT(ISERROR(SEARCH("CUMPLE",H313)))</formula>
    </cfRule>
  </conditionalFormatting>
  <conditionalFormatting sqref="J313">
    <cfRule type="containsText" dxfId="204" priority="16927" stopIfTrue="1" operator="containsText" text="NO CUMPLE">
      <formula>NOT(ISERROR(SEARCH("NO CUMPLE",J313)))</formula>
    </cfRule>
    <cfRule type="containsText" dxfId="203" priority="16928" stopIfTrue="1" operator="containsText" text="CUMPLE">
      <formula>NOT(ISERROR(SEARCH("CUMPLE",J313)))</formula>
    </cfRule>
  </conditionalFormatting>
  <conditionalFormatting sqref="O312">
    <cfRule type="containsText" dxfId="202" priority="16925" stopIfTrue="1" operator="containsText" text="NO CUMPLE">
      <formula>NOT(ISERROR(SEARCH("NO CUMPLE",O312)))</formula>
    </cfRule>
    <cfRule type="containsText" dxfId="201" priority="16926" stopIfTrue="1" operator="containsText" text="CUMPLE">
      <formula>NOT(ISERROR(SEARCH("CUMPLE",O312)))</formula>
    </cfRule>
  </conditionalFormatting>
  <conditionalFormatting sqref="O313:S313">
    <cfRule type="cellIs" dxfId="200" priority="16924" operator="equal">
      <formula>"EL PROPONENTE SE DEBE REQUERIR POR EXPERIENCIA MINIMA EXIGIDA"</formula>
    </cfRule>
  </conditionalFormatting>
  <conditionalFormatting sqref="J290:J299">
    <cfRule type="cellIs" dxfId="199" priority="16923" stopIfTrue="1" operator="greaterThan">
      <formula>0</formula>
    </cfRule>
  </conditionalFormatting>
  <conditionalFormatting sqref="N307:N312">
    <cfRule type="cellIs" dxfId="198" priority="16921" operator="equal">
      <formula>"NO"</formula>
    </cfRule>
    <cfRule type="cellIs" dxfId="197" priority="16922" operator="between">
      <formula>"SI"</formula>
      <formula>"SI."</formula>
    </cfRule>
  </conditionalFormatting>
  <conditionalFormatting sqref="I299">
    <cfRule type="cellIs" dxfId="196" priority="16920" stopIfTrue="1" operator="greaterThan">
      <formula>0</formula>
    </cfRule>
  </conditionalFormatting>
  <conditionalFormatting sqref="K293:L299">
    <cfRule type="cellIs" dxfId="195" priority="16918" operator="equal">
      <formula>0</formula>
    </cfRule>
    <cfRule type="cellIs" dxfId="194" priority="16919" operator="notBetween">
      <formula>$Q$17</formula>
      <formula>$R$17</formula>
    </cfRule>
  </conditionalFormatting>
  <conditionalFormatting sqref="B290:B299">
    <cfRule type="cellIs" dxfId="193" priority="16917" stopIfTrue="1" operator="greaterThan">
      <formula>0</formula>
    </cfRule>
  </conditionalFormatting>
  <conditionalFormatting sqref="T290:V292">
    <cfRule type="cellIs" dxfId="192" priority="16915" stopIfTrue="1" operator="equal">
      <formula>"NO"</formula>
    </cfRule>
    <cfRule type="cellIs" dxfId="191" priority="16916" stopIfTrue="1" operator="equal">
      <formula>"SI"</formula>
    </cfRule>
  </conditionalFormatting>
  <conditionalFormatting sqref="T290:V291">
    <cfRule type="cellIs" dxfId="190" priority="16914" stopIfTrue="1" operator="equal">
      <formula>"NO APLICA"</formula>
    </cfRule>
  </conditionalFormatting>
  <conditionalFormatting sqref="T292:U292">
    <cfRule type="cellIs" dxfId="189" priority="16913" stopIfTrue="1" operator="equal">
      <formula>"NO APLICA"</formula>
    </cfRule>
  </conditionalFormatting>
  <conditionalFormatting sqref="T292:U292">
    <cfRule type="cellIs" dxfId="188" priority="16912" stopIfTrue="1" operator="equal">
      <formula>"NO APLICA"</formula>
    </cfRule>
  </conditionalFormatting>
  <conditionalFormatting sqref="V292">
    <cfRule type="cellIs" dxfId="187" priority="16911" stopIfTrue="1" operator="equal">
      <formula>"NO APLICA"</formula>
    </cfRule>
  </conditionalFormatting>
  <conditionalFormatting sqref="K290:L292">
    <cfRule type="cellIs" dxfId="186" priority="16910" operator="notBetween">
      <formula>$Q$17</formula>
      <formula>$R$17</formula>
    </cfRule>
  </conditionalFormatting>
  <conditionalFormatting sqref="C290:I299 P291:V299 K290:M299 P290:Q290 T290:V290">
    <cfRule type="cellIs" dxfId="185" priority="16909" operator="equal">
      <formula>0</formula>
    </cfRule>
  </conditionalFormatting>
  <conditionalFormatting sqref="M313">
    <cfRule type="cellIs" dxfId="184" priority="16905" operator="notEqual">
      <formula>"NO CUMPLE"</formula>
    </cfRule>
    <cfRule type="containsText" dxfId="183" priority="16906" stopIfTrue="1" operator="containsText" text="NO CUMPLE">
      <formula>NOT(ISERROR(SEARCH("NO CUMPLE",M313)))</formula>
    </cfRule>
    <cfRule type="containsText" dxfId="182" priority="16907" stopIfTrue="1" operator="containsText" text="CUMPLE">
      <formula>NOT(ISERROR(SEARCH("CUMPLE",M313)))</formula>
    </cfRule>
  </conditionalFormatting>
  <conditionalFormatting sqref="M307:M312">
    <cfRule type="cellIs" dxfId="181" priority="16903" stopIfTrue="1" operator="equal">
      <formula>"cumple"</formula>
    </cfRule>
    <cfRule type="containsText" dxfId="180" priority="16904" stopIfTrue="1" operator="containsText" text="NO CUMPLE">
      <formula>NOT(ISERROR(SEARCH("NO CUMPLE",M307)))</formula>
    </cfRule>
  </conditionalFormatting>
  <conditionalFormatting sqref="L307:L312">
    <cfRule type="cellIs" dxfId="179" priority="16901" stopIfTrue="1" operator="equal">
      <formula>"cumple"</formula>
    </cfRule>
    <cfRule type="containsText" dxfId="178" priority="16902" stopIfTrue="1" operator="containsText" text="NO CUMPLE">
      <formula>NOT(ISERROR(SEARCH("NO CUMPLE",L307)))</formula>
    </cfRule>
  </conditionalFormatting>
  <conditionalFormatting sqref="K313">
    <cfRule type="containsText" dxfId="177" priority="16891" stopIfTrue="1" operator="containsText" text="NO CUMPLE">
      <formula>NOT(ISERROR(SEARCH("NO CUMPLE",K313)))</formula>
    </cfRule>
    <cfRule type="containsText" dxfId="176" priority="16892" stopIfTrue="1" operator="containsText" text="CUMPLE">
      <formula>NOT(ISERROR(SEARCH("CUMPLE",K313)))</formula>
    </cfRule>
  </conditionalFormatting>
  <conditionalFormatting sqref="L313">
    <cfRule type="containsText" dxfId="175" priority="16889" stopIfTrue="1" operator="containsText" text="NO CUMPLE">
      <formula>NOT(ISERROR(SEARCH("NO CUMPLE",L313)))</formula>
    </cfRule>
    <cfRule type="containsText" dxfId="174" priority="16890" stopIfTrue="1" operator="containsText" text="CUMPLE">
      <formula>NOT(ISERROR(SEARCH("CUMPLE",L313)))</formula>
    </cfRule>
  </conditionalFormatting>
  <conditionalFormatting sqref="P306">
    <cfRule type="cellIs" dxfId="173" priority="16887" operator="equal">
      <formula>"NO VÁLIDO"</formula>
    </cfRule>
    <cfRule type="cellIs" dxfId="172" priority="16888" operator="equal">
      <formula>"VÁLIDO"</formula>
    </cfRule>
  </conditionalFormatting>
  <conditionalFormatting sqref="H290:H299">
    <cfRule type="cellIs" dxfId="171" priority="16884" operator="equal">
      <formula>"NO"</formula>
    </cfRule>
    <cfRule type="cellIs" dxfId="170" priority="16885" operator="equal">
      <formula>"SI"</formula>
    </cfRule>
  </conditionalFormatting>
  <conditionalFormatting sqref="Q306">
    <cfRule type="cellIs" dxfId="169" priority="16882" operator="greaterThanOrEqual">
      <formula>NUMMINCONT</formula>
    </cfRule>
    <cfRule type="cellIs" dxfId="168" priority="16883" operator="lessThan">
      <formula>NUMMINCONT</formula>
    </cfRule>
  </conditionalFormatting>
  <conditionalFormatting sqref="B343:C343 H343:V343 E343 B316:V338 B340:S342 B339:T339">
    <cfRule type="cellIs" dxfId="167" priority="16881" operator="equal">
      <formula>"MAL"</formula>
    </cfRule>
  </conditionalFormatting>
  <conditionalFormatting sqref="B343:C343 H343:V343 E343 B316:V338 B340:S342 B339:T339">
    <cfRule type="cellIs" dxfId="166" priority="16880" operator="equal">
      <formula>"CORRECTO"</formula>
    </cfRule>
  </conditionalFormatting>
  <conditionalFormatting sqref="B343:C343 H343:V343 E343 B316:V338 B340:S342 B339:T339">
    <cfRule type="cellIs" dxfId="165" priority="16879" operator="equal">
      <formula>"MAL"</formula>
    </cfRule>
  </conditionalFormatting>
  <conditionalFormatting sqref="B343:C343 H343:V343 E343 B316:V338 B340:S342 B339:T339">
    <cfRule type="cellIs" dxfId="164" priority="16876" operator="equal">
      <formula>"CORRECTO"</formula>
    </cfRule>
    <cfRule type="cellIs" dxfId="163" priority="16878" operator="equal">
      <formula>"CORRECTO"</formula>
    </cfRule>
  </conditionalFormatting>
  <conditionalFormatting sqref="B343:C343 H343:V343 E343 B316:V338 B340:S342 B339:T339">
    <cfRule type="cellIs" dxfId="162" priority="16877" operator="equal">
      <formula>"MAL"</formula>
    </cfRule>
  </conditionalFormatting>
  <conditionalFormatting sqref="C320:I329 K320:M329 P320:V329">
    <cfRule type="cellIs" dxfId="161" priority="16875" stopIfTrue="1" operator="greaterThan">
      <formula>0</formula>
    </cfRule>
  </conditionalFormatting>
  <conditionalFormatting sqref="D323:D328">
    <cfRule type="cellIs" dxfId="160" priority="16874" stopIfTrue="1" operator="greaterThan">
      <formula>0</formula>
    </cfRule>
  </conditionalFormatting>
  <conditionalFormatting sqref="D323:D328 F323:H328">
    <cfRule type="cellIs" dxfId="159" priority="16873" stopIfTrue="1" operator="greaterThan">
      <formula>0</formula>
    </cfRule>
  </conditionalFormatting>
  <conditionalFormatting sqref="H320:H328">
    <cfRule type="cellIs" dxfId="158" priority="16872" stopIfTrue="1" operator="greaterThan">
      <formula>0</formula>
    </cfRule>
  </conditionalFormatting>
  <conditionalFormatting sqref="E320:E328">
    <cfRule type="cellIs" dxfId="157" priority="16871" stopIfTrue="1" operator="greaterThan">
      <formula>0</formula>
    </cfRule>
  </conditionalFormatting>
  <conditionalFormatting sqref="K337:K342">
    <cfRule type="containsText" dxfId="156" priority="16869" stopIfTrue="1" operator="containsText" text="NO CUMPLE">
      <formula>NOT(ISERROR(SEARCH("NO CUMPLE",K337)))</formula>
    </cfRule>
    <cfRule type="containsText" dxfId="155" priority="16870" stopIfTrue="1" operator="containsText" text="CUMPLE">
      <formula>NOT(ISERROR(SEARCH("CUMPLE",K337)))</formula>
    </cfRule>
  </conditionalFormatting>
  <conditionalFormatting sqref="S336">
    <cfRule type="cellIs" dxfId="154" priority="16867" operator="greaterThanOrEqual">
      <formula>NUMMINCONT</formula>
    </cfRule>
    <cfRule type="cellIs" dxfId="153" priority="16868" operator="lessThan">
      <formula>NUMMINCONT</formula>
    </cfRule>
  </conditionalFormatting>
  <conditionalFormatting sqref="T323:V328">
    <cfRule type="cellIs" dxfId="152" priority="16865" stopIfTrue="1" operator="equal">
      <formula>"NO"</formula>
    </cfRule>
    <cfRule type="cellIs" dxfId="151" priority="16866" stopIfTrue="1" operator="equal">
      <formula>"SI"</formula>
    </cfRule>
  </conditionalFormatting>
  <conditionalFormatting sqref="T323:V324">
    <cfRule type="cellIs" dxfId="150" priority="16864" stopIfTrue="1" operator="equal">
      <formula>"NO APLICA"</formula>
    </cfRule>
  </conditionalFormatting>
  <conditionalFormatting sqref="T325:U328">
    <cfRule type="cellIs" dxfId="149" priority="16863" stopIfTrue="1" operator="equal">
      <formula>"NO APLICA"</formula>
    </cfRule>
  </conditionalFormatting>
  <conditionalFormatting sqref="T325:U325">
    <cfRule type="cellIs" dxfId="148" priority="16862" stopIfTrue="1" operator="equal">
      <formula>"NO APLICA"</formula>
    </cfRule>
  </conditionalFormatting>
  <conditionalFormatting sqref="V325:V328">
    <cfRule type="cellIs" dxfId="147" priority="16861" stopIfTrue="1" operator="equal">
      <formula>"NO APLICA"</formula>
    </cfRule>
  </conditionalFormatting>
  <conditionalFormatting sqref="V334">
    <cfRule type="cellIs" dxfId="146" priority="16859" operator="equal">
      <formula>"CUMPLE"</formula>
    </cfRule>
    <cfRule type="cellIs" dxfId="145" priority="16860" operator="equal">
      <formula>"NO CUMPLE"</formula>
    </cfRule>
  </conditionalFormatting>
  <conditionalFormatting sqref="V334:V336">
    <cfRule type="cellIs" dxfId="144" priority="16858" operator="equal">
      <formula>"VERIFICAR"</formula>
    </cfRule>
  </conditionalFormatting>
  <conditionalFormatting sqref="T329:V329">
    <cfRule type="cellIs" dxfId="143" priority="16856" stopIfTrue="1" operator="equal">
      <formula>"NO"</formula>
    </cfRule>
    <cfRule type="cellIs" dxfId="142" priority="16857" stopIfTrue="1" operator="equal">
      <formula>"SI"</formula>
    </cfRule>
  </conditionalFormatting>
  <conditionalFormatting sqref="T329:U329">
    <cfRule type="cellIs" dxfId="141" priority="16855" stopIfTrue="1" operator="equal">
      <formula>"NO APLICA"</formula>
    </cfRule>
  </conditionalFormatting>
  <conditionalFormatting sqref="V329">
    <cfRule type="cellIs" dxfId="140" priority="16854" stopIfTrue="1" operator="equal">
      <formula>"NO APLICA"</formula>
    </cfRule>
  </conditionalFormatting>
  <conditionalFormatting sqref="T339">
    <cfRule type="cellIs" dxfId="139" priority="16852" operator="equal">
      <formula>"CUMPLE"</formula>
    </cfRule>
    <cfRule type="cellIs" dxfId="138" priority="16853" operator="equal">
      <formula>"NO CUMPLE"</formula>
    </cfRule>
  </conditionalFormatting>
  <conditionalFormatting sqref="T339">
    <cfRule type="cellIs" dxfId="137" priority="16851" operator="equal">
      <formula>"VERIFICAR"</formula>
    </cfRule>
  </conditionalFormatting>
  <conditionalFormatting sqref="H343">
    <cfRule type="containsText" dxfId="136" priority="16834" stopIfTrue="1" operator="containsText" text="NO CUMPLE">
      <formula>NOT(ISERROR(SEARCH("NO CUMPLE",H343)))</formula>
    </cfRule>
    <cfRule type="containsText" dxfId="135" priority="16835" stopIfTrue="1" operator="containsText" text="CUMPLE">
      <formula>NOT(ISERROR(SEARCH("CUMPLE",H343)))</formula>
    </cfRule>
  </conditionalFormatting>
  <conditionalFormatting sqref="J343">
    <cfRule type="containsText" dxfId="134" priority="16832" stopIfTrue="1" operator="containsText" text="NO CUMPLE">
      <formula>NOT(ISERROR(SEARCH("NO CUMPLE",J343)))</formula>
    </cfRule>
    <cfRule type="containsText" dxfId="133" priority="16833" stopIfTrue="1" operator="containsText" text="CUMPLE">
      <formula>NOT(ISERROR(SEARCH("CUMPLE",J343)))</formula>
    </cfRule>
  </conditionalFormatting>
  <conditionalFormatting sqref="O342">
    <cfRule type="containsText" dxfId="132" priority="16830" stopIfTrue="1" operator="containsText" text="NO CUMPLE">
      <formula>NOT(ISERROR(SEARCH("NO CUMPLE",O342)))</formula>
    </cfRule>
    <cfRule type="containsText" dxfId="131" priority="16831" stopIfTrue="1" operator="containsText" text="CUMPLE">
      <formula>NOT(ISERROR(SEARCH("CUMPLE",O342)))</formula>
    </cfRule>
  </conditionalFormatting>
  <conditionalFormatting sqref="O343:S343">
    <cfRule type="cellIs" dxfId="130" priority="16829" operator="equal">
      <formula>"EL PROPONENTE SE DEBE REQUERIR POR EXPERIENCIA MINIMA EXIGIDA"</formula>
    </cfRule>
  </conditionalFormatting>
  <conditionalFormatting sqref="J320:J329">
    <cfRule type="cellIs" dxfId="129" priority="16828" stopIfTrue="1" operator="greaterThan">
      <formula>0</formula>
    </cfRule>
  </conditionalFormatting>
  <conditionalFormatting sqref="N337:N342">
    <cfRule type="cellIs" dxfId="128" priority="16826" operator="equal">
      <formula>"NO"</formula>
    </cfRule>
    <cfRule type="cellIs" dxfId="127" priority="16827" operator="between">
      <formula>"SI"</formula>
      <formula>"SI."</formula>
    </cfRule>
  </conditionalFormatting>
  <conditionalFormatting sqref="I329">
    <cfRule type="cellIs" dxfId="126" priority="16825" stopIfTrue="1" operator="greaterThan">
      <formula>0</formula>
    </cfRule>
  </conditionalFormatting>
  <conditionalFormatting sqref="K323:L329">
    <cfRule type="cellIs" dxfId="125" priority="16823" operator="equal">
      <formula>0</formula>
    </cfRule>
    <cfRule type="cellIs" dxfId="124" priority="16824" operator="notBetween">
      <formula>$Q$17</formula>
      <formula>$R$17</formula>
    </cfRule>
  </conditionalFormatting>
  <conditionalFormatting sqref="B320:B329">
    <cfRule type="cellIs" dxfId="123" priority="16822" stopIfTrue="1" operator="greaterThan">
      <formula>0</formula>
    </cfRule>
  </conditionalFormatting>
  <conditionalFormatting sqref="T320:V322">
    <cfRule type="cellIs" dxfId="122" priority="16820" stopIfTrue="1" operator="equal">
      <formula>"NO"</formula>
    </cfRule>
    <cfRule type="cellIs" dxfId="121" priority="16821" stopIfTrue="1" operator="equal">
      <formula>"SI"</formula>
    </cfRule>
  </conditionalFormatting>
  <conditionalFormatting sqref="T320:V321">
    <cfRule type="cellIs" dxfId="120" priority="16819" stopIfTrue="1" operator="equal">
      <formula>"NO APLICA"</formula>
    </cfRule>
  </conditionalFormatting>
  <conditionalFormatting sqref="T322:U322">
    <cfRule type="cellIs" dxfId="119" priority="16818" stopIfTrue="1" operator="equal">
      <formula>"NO APLICA"</formula>
    </cfRule>
  </conditionalFormatting>
  <conditionalFormatting sqref="T322:U322">
    <cfRule type="cellIs" dxfId="118" priority="16817" stopIfTrue="1" operator="equal">
      <formula>"NO APLICA"</formula>
    </cfRule>
  </conditionalFormatting>
  <conditionalFormatting sqref="V322">
    <cfRule type="cellIs" dxfId="117" priority="16816" stopIfTrue="1" operator="equal">
      <formula>"NO APLICA"</formula>
    </cfRule>
  </conditionalFormatting>
  <conditionalFormatting sqref="K320:L322">
    <cfRule type="cellIs" dxfId="116" priority="16815" operator="notBetween">
      <formula>$Q$17</formula>
      <formula>$R$17</formula>
    </cfRule>
  </conditionalFormatting>
  <conditionalFormatting sqref="C320:I329 K320:M329 P320:V329">
    <cfRule type="cellIs" dxfId="115" priority="16814" operator="equal">
      <formula>0</formula>
    </cfRule>
  </conditionalFormatting>
  <conditionalFormatting sqref="M343">
    <cfRule type="cellIs" dxfId="114" priority="16810" operator="notEqual">
      <formula>"NO CUMPLE"</formula>
    </cfRule>
    <cfRule type="containsText" dxfId="113" priority="16811" stopIfTrue="1" operator="containsText" text="NO CUMPLE">
      <formula>NOT(ISERROR(SEARCH("NO CUMPLE",M343)))</formula>
    </cfRule>
    <cfRule type="containsText" dxfId="112" priority="16812" stopIfTrue="1" operator="containsText" text="CUMPLE">
      <formula>NOT(ISERROR(SEARCH("CUMPLE",M343)))</formula>
    </cfRule>
  </conditionalFormatting>
  <conditionalFormatting sqref="M337:M342">
    <cfRule type="cellIs" dxfId="111" priority="16808" stopIfTrue="1" operator="equal">
      <formula>"cumple"</formula>
    </cfRule>
    <cfRule type="containsText" dxfId="110" priority="16809" stopIfTrue="1" operator="containsText" text="NO CUMPLE">
      <formula>NOT(ISERROR(SEARCH("NO CUMPLE",M337)))</formula>
    </cfRule>
  </conditionalFormatting>
  <conditionalFormatting sqref="L337:L342">
    <cfRule type="cellIs" dxfId="109" priority="16806" stopIfTrue="1" operator="equal">
      <formula>"cumple"</formula>
    </cfRule>
    <cfRule type="containsText" dxfId="108" priority="16807" stopIfTrue="1" operator="containsText" text="NO CUMPLE">
      <formula>NOT(ISERROR(SEARCH("NO CUMPLE",L337)))</formula>
    </cfRule>
  </conditionalFormatting>
  <conditionalFormatting sqref="K343">
    <cfRule type="containsText" dxfId="107" priority="16796" stopIfTrue="1" operator="containsText" text="NO CUMPLE">
      <formula>NOT(ISERROR(SEARCH("NO CUMPLE",K343)))</formula>
    </cfRule>
    <cfRule type="containsText" dxfId="106" priority="16797" stopIfTrue="1" operator="containsText" text="CUMPLE">
      <formula>NOT(ISERROR(SEARCH("CUMPLE",K343)))</formula>
    </cfRule>
  </conditionalFormatting>
  <conditionalFormatting sqref="L343">
    <cfRule type="containsText" dxfId="105" priority="16794" stopIfTrue="1" operator="containsText" text="NO CUMPLE">
      <formula>NOT(ISERROR(SEARCH("NO CUMPLE",L343)))</formula>
    </cfRule>
    <cfRule type="containsText" dxfId="104" priority="16795" stopIfTrue="1" operator="containsText" text="CUMPLE">
      <formula>NOT(ISERROR(SEARCH("CUMPLE",L343)))</formula>
    </cfRule>
  </conditionalFormatting>
  <conditionalFormatting sqref="P336">
    <cfRule type="cellIs" dxfId="103" priority="16792" operator="equal">
      <formula>"NO VÁLIDO"</formula>
    </cfRule>
    <cfRule type="cellIs" dxfId="102" priority="16793" operator="equal">
      <formula>"VÁLIDO"</formula>
    </cfRule>
  </conditionalFormatting>
  <conditionalFormatting sqref="H320:H329">
    <cfRule type="cellIs" dxfId="101" priority="16789" operator="equal">
      <formula>"NO"</formula>
    </cfRule>
    <cfRule type="cellIs" dxfId="100" priority="16790" operator="equal">
      <formula>"SI"</formula>
    </cfRule>
  </conditionalFormatting>
  <conditionalFormatting sqref="Q336">
    <cfRule type="cellIs" dxfId="99" priority="16787" operator="greaterThanOrEqual">
      <formula>NUMMINCONT</formula>
    </cfRule>
    <cfRule type="cellIs" dxfId="98" priority="16788" operator="lessThan">
      <formula>NUMMINCONT</formula>
    </cfRule>
  </conditionalFormatting>
  <conditionalFormatting sqref="B373:C373 H373:V373 E373">
    <cfRule type="cellIs" dxfId="97" priority="16786" operator="equal">
      <formula>"MAL"</formula>
    </cfRule>
  </conditionalFormatting>
  <conditionalFormatting sqref="B373:C373 H373:V373 E373">
    <cfRule type="cellIs" dxfId="96" priority="16785" operator="equal">
      <formula>"CORRECTO"</formula>
    </cfRule>
  </conditionalFormatting>
  <conditionalFormatting sqref="B373:C373 H373:V373 E373">
    <cfRule type="cellIs" dxfId="95" priority="16784" operator="equal">
      <formula>"MAL"</formula>
    </cfRule>
  </conditionalFormatting>
  <conditionalFormatting sqref="B373:C373 H373:V373 E373">
    <cfRule type="cellIs" dxfId="94" priority="16781" operator="equal">
      <formula>"CORRECTO"</formula>
    </cfRule>
    <cfRule type="cellIs" dxfId="93" priority="16783" operator="equal">
      <formula>"CORRECTO"</formula>
    </cfRule>
  </conditionalFormatting>
  <conditionalFormatting sqref="B373:C373 H373:V373 E373">
    <cfRule type="cellIs" dxfId="92" priority="16782" operator="equal">
      <formula>"MAL"</formula>
    </cfRule>
  </conditionalFormatting>
  <conditionalFormatting sqref="C350:I359 K350:M359 P350:V359">
    <cfRule type="cellIs" dxfId="91" priority="16780" stopIfTrue="1" operator="greaterThan">
      <formula>0</formula>
    </cfRule>
  </conditionalFormatting>
  <conditionalFormatting sqref="D353:D358">
    <cfRule type="cellIs" dxfId="90" priority="16779" stopIfTrue="1" operator="greaterThan">
      <formula>0</formula>
    </cfRule>
  </conditionalFormatting>
  <conditionalFormatting sqref="D353:D358 F353:H358">
    <cfRule type="cellIs" dxfId="89" priority="16778" stopIfTrue="1" operator="greaterThan">
      <formula>0</formula>
    </cfRule>
  </conditionalFormatting>
  <conditionalFormatting sqref="H350:H358">
    <cfRule type="cellIs" dxfId="88" priority="16777" stopIfTrue="1" operator="greaterThan">
      <formula>0</formula>
    </cfRule>
  </conditionalFormatting>
  <conditionalFormatting sqref="E350:E358">
    <cfRule type="cellIs" dxfId="87" priority="16776" stopIfTrue="1" operator="greaterThan">
      <formula>0</formula>
    </cfRule>
  </conditionalFormatting>
  <conditionalFormatting sqref="K367:K372">
    <cfRule type="containsText" dxfId="86" priority="16774" stopIfTrue="1" operator="containsText" text="NO CUMPLE">
      <formula>NOT(ISERROR(SEARCH("NO CUMPLE",K367)))</formula>
    </cfRule>
    <cfRule type="containsText" dxfId="85" priority="16775" stopIfTrue="1" operator="containsText" text="CUMPLE">
      <formula>NOT(ISERROR(SEARCH("CUMPLE",K367)))</formula>
    </cfRule>
  </conditionalFormatting>
  <conditionalFormatting sqref="S366">
    <cfRule type="cellIs" dxfId="84" priority="16772" operator="greaterThanOrEqual">
      <formula>NUMMINCONT</formula>
    </cfRule>
    <cfRule type="cellIs" dxfId="83" priority="16773" operator="lessThan">
      <formula>NUMMINCONT</formula>
    </cfRule>
  </conditionalFormatting>
  <conditionalFormatting sqref="T353:V358">
    <cfRule type="cellIs" dxfId="82" priority="16770" stopIfTrue="1" operator="equal">
      <formula>"NO"</formula>
    </cfRule>
    <cfRule type="cellIs" dxfId="81" priority="16771" stopIfTrue="1" operator="equal">
      <formula>"SI"</formula>
    </cfRule>
  </conditionalFormatting>
  <conditionalFormatting sqref="T353:V354">
    <cfRule type="cellIs" dxfId="80" priority="16769" stopIfTrue="1" operator="equal">
      <formula>"NO APLICA"</formula>
    </cfRule>
  </conditionalFormatting>
  <conditionalFormatting sqref="T355:U358">
    <cfRule type="cellIs" dxfId="79" priority="16768" stopIfTrue="1" operator="equal">
      <formula>"NO APLICA"</formula>
    </cfRule>
  </conditionalFormatting>
  <conditionalFormatting sqref="T355:U355">
    <cfRule type="cellIs" dxfId="78" priority="16767" stopIfTrue="1" operator="equal">
      <formula>"NO APLICA"</formula>
    </cfRule>
  </conditionalFormatting>
  <conditionalFormatting sqref="V355:V358">
    <cfRule type="cellIs" dxfId="77" priority="16766" stopIfTrue="1" operator="equal">
      <formula>"NO APLICA"</formula>
    </cfRule>
  </conditionalFormatting>
  <conditionalFormatting sqref="V364">
    <cfRule type="cellIs" dxfId="76" priority="16764" operator="equal">
      <formula>"CUMPLE"</formula>
    </cfRule>
    <cfRule type="cellIs" dxfId="75" priority="16765" operator="equal">
      <formula>"NO CUMPLE"</formula>
    </cfRule>
  </conditionalFormatting>
  <conditionalFormatting sqref="V364:V366">
    <cfRule type="cellIs" dxfId="74" priority="16763" operator="equal">
      <formula>"VERIFICAR"</formula>
    </cfRule>
  </conditionalFormatting>
  <conditionalFormatting sqref="T359:V359">
    <cfRule type="cellIs" dxfId="73" priority="16761" stopIfTrue="1" operator="equal">
      <formula>"NO"</formula>
    </cfRule>
    <cfRule type="cellIs" dxfId="72" priority="16762" stopIfTrue="1" operator="equal">
      <formula>"SI"</formula>
    </cfRule>
  </conditionalFormatting>
  <conditionalFormatting sqref="T359:U359">
    <cfRule type="cellIs" dxfId="71" priority="16760" stopIfTrue="1" operator="equal">
      <formula>"NO APLICA"</formula>
    </cfRule>
  </conditionalFormatting>
  <conditionalFormatting sqref="V359">
    <cfRule type="cellIs" dxfId="70" priority="16759" stopIfTrue="1" operator="equal">
      <formula>"NO APLICA"</formula>
    </cfRule>
  </conditionalFormatting>
  <conditionalFormatting sqref="H373">
    <cfRule type="containsText" dxfId="69" priority="16739" stopIfTrue="1" operator="containsText" text="NO CUMPLE">
      <formula>NOT(ISERROR(SEARCH("NO CUMPLE",H373)))</formula>
    </cfRule>
    <cfRule type="containsText" dxfId="68" priority="16740" stopIfTrue="1" operator="containsText" text="CUMPLE">
      <formula>NOT(ISERROR(SEARCH("CUMPLE",H373)))</formula>
    </cfRule>
  </conditionalFormatting>
  <conditionalFormatting sqref="J373">
    <cfRule type="containsText" dxfId="67" priority="16737" stopIfTrue="1" operator="containsText" text="NO CUMPLE">
      <formula>NOT(ISERROR(SEARCH("NO CUMPLE",J373)))</formula>
    </cfRule>
    <cfRule type="containsText" dxfId="66" priority="16738" stopIfTrue="1" operator="containsText" text="CUMPLE">
      <formula>NOT(ISERROR(SEARCH("CUMPLE",J373)))</formula>
    </cfRule>
  </conditionalFormatting>
  <conditionalFormatting sqref="O372">
    <cfRule type="containsText" dxfId="65" priority="16735" stopIfTrue="1" operator="containsText" text="NO CUMPLE">
      <formula>NOT(ISERROR(SEARCH("NO CUMPLE",O372)))</formula>
    </cfRule>
    <cfRule type="containsText" dxfId="64" priority="16736" stopIfTrue="1" operator="containsText" text="CUMPLE">
      <formula>NOT(ISERROR(SEARCH("CUMPLE",O372)))</formula>
    </cfRule>
  </conditionalFormatting>
  <conditionalFormatting sqref="O373:S373">
    <cfRule type="cellIs" dxfId="63" priority="16734" operator="equal">
      <formula>"EL PROPONENTE SE DEBE REQUERIR POR EXPERIENCIA MINIMA EXIGIDA"</formula>
    </cfRule>
  </conditionalFormatting>
  <conditionalFormatting sqref="J350:J359">
    <cfRule type="cellIs" dxfId="62" priority="16733" stopIfTrue="1" operator="greaterThan">
      <formula>0</formula>
    </cfRule>
  </conditionalFormatting>
  <conditionalFormatting sqref="N367:N372">
    <cfRule type="cellIs" dxfId="61" priority="16731" operator="equal">
      <formula>"NO"</formula>
    </cfRule>
    <cfRule type="cellIs" dxfId="60" priority="16732" operator="between">
      <formula>"SI"</formula>
      <formula>"SI."</formula>
    </cfRule>
  </conditionalFormatting>
  <conditionalFormatting sqref="I359">
    <cfRule type="cellIs" dxfId="59" priority="16730" stopIfTrue="1" operator="greaterThan">
      <formula>0</formula>
    </cfRule>
  </conditionalFormatting>
  <conditionalFormatting sqref="K353:L359">
    <cfRule type="cellIs" dxfId="58" priority="16728" operator="equal">
      <formula>0</formula>
    </cfRule>
    <cfRule type="cellIs" dxfId="57" priority="16729" operator="notBetween">
      <formula>$Q$17</formula>
      <formula>$R$17</formula>
    </cfRule>
  </conditionalFormatting>
  <conditionalFormatting sqref="B350:B359">
    <cfRule type="cellIs" dxfId="56" priority="16727" stopIfTrue="1" operator="greaterThan">
      <formula>0</formula>
    </cfRule>
  </conditionalFormatting>
  <conditionalFormatting sqref="T350:V352">
    <cfRule type="cellIs" dxfId="55" priority="16725" stopIfTrue="1" operator="equal">
      <formula>"NO"</formula>
    </cfRule>
    <cfRule type="cellIs" dxfId="54" priority="16726" stopIfTrue="1" operator="equal">
      <formula>"SI"</formula>
    </cfRule>
  </conditionalFormatting>
  <conditionalFormatting sqref="T350:V351">
    <cfRule type="cellIs" dxfId="53" priority="16724" stopIfTrue="1" operator="equal">
      <formula>"NO APLICA"</formula>
    </cfRule>
  </conditionalFormatting>
  <conditionalFormatting sqref="T352:U352">
    <cfRule type="cellIs" dxfId="52" priority="16723" stopIfTrue="1" operator="equal">
      <formula>"NO APLICA"</formula>
    </cfRule>
  </conditionalFormatting>
  <conditionalFormatting sqref="T352:U352">
    <cfRule type="cellIs" dxfId="51" priority="16722" stopIfTrue="1" operator="equal">
      <formula>"NO APLICA"</formula>
    </cfRule>
  </conditionalFormatting>
  <conditionalFormatting sqref="V352">
    <cfRule type="cellIs" dxfId="50" priority="16721" stopIfTrue="1" operator="equal">
      <formula>"NO APLICA"</formula>
    </cfRule>
  </conditionalFormatting>
  <conditionalFormatting sqref="K350:L352">
    <cfRule type="cellIs" dxfId="49" priority="16720" operator="notBetween">
      <formula>$Q$17</formula>
      <formula>$R$17</formula>
    </cfRule>
  </conditionalFormatting>
  <conditionalFormatting sqref="C350:I359 K350:M359 P350:V359">
    <cfRule type="cellIs" dxfId="48" priority="16719" operator="equal">
      <formula>0</formula>
    </cfRule>
  </conditionalFormatting>
  <conditionalFormatting sqref="M373">
    <cfRule type="cellIs" dxfId="47" priority="16715" operator="notEqual">
      <formula>"NO CUMPLE"</formula>
    </cfRule>
    <cfRule type="containsText" dxfId="46" priority="16716" stopIfTrue="1" operator="containsText" text="NO CUMPLE">
      <formula>NOT(ISERROR(SEARCH("NO CUMPLE",M373)))</formula>
    </cfRule>
    <cfRule type="containsText" dxfId="45" priority="16717" stopIfTrue="1" operator="containsText" text="CUMPLE">
      <formula>NOT(ISERROR(SEARCH("CUMPLE",M373)))</formula>
    </cfRule>
  </conditionalFormatting>
  <conditionalFormatting sqref="M367:M372">
    <cfRule type="cellIs" dxfId="44" priority="16713" stopIfTrue="1" operator="equal">
      <formula>"cumple"</formula>
    </cfRule>
    <cfRule type="containsText" dxfId="43" priority="16714" stopIfTrue="1" operator="containsText" text="NO CUMPLE">
      <formula>NOT(ISERROR(SEARCH("NO CUMPLE",M367)))</formula>
    </cfRule>
  </conditionalFormatting>
  <conditionalFormatting sqref="L367:L372">
    <cfRule type="cellIs" dxfId="42" priority="16711" stopIfTrue="1" operator="equal">
      <formula>"cumple"</formula>
    </cfRule>
    <cfRule type="containsText" dxfId="41" priority="16712" stopIfTrue="1" operator="containsText" text="NO CUMPLE">
      <formula>NOT(ISERROR(SEARCH("NO CUMPLE",L367)))</formula>
    </cfRule>
  </conditionalFormatting>
  <conditionalFormatting sqref="K373">
    <cfRule type="containsText" dxfId="40" priority="16701" stopIfTrue="1" operator="containsText" text="NO CUMPLE">
      <formula>NOT(ISERROR(SEARCH("NO CUMPLE",K373)))</formula>
    </cfRule>
    <cfRule type="containsText" dxfId="39" priority="16702" stopIfTrue="1" operator="containsText" text="CUMPLE">
      <formula>NOT(ISERROR(SEARCH("CUMPLE",K373)))</formula>
    </cfRule>
  </conditionalFormatting>
  <conditionalFormatting sqref="L373">
    <cfRule type="containsText" dxfId="38" priority="16699" stopIfTrue="1" operator="containsText" text="NO CUMPLE">
      <formula>NOT(ISERROR(SEARCH("NO CUMPLE",L373)))</formula>
    </cfRule>
    <cfRule type="containsText" dxfId="37" priority="16700" stopIfTrue="1" operator="containsText" text="CUMPLE">
      <formula>NOT(ISERROR(SEARCH("CUMPLE",L373)))</formula>
    </cfRule>
  </conditionalFormatting>
  <conditionalFormatting sqref="P366">
    <cfRule type="cellIs" dxfId="36" priority="16697" operator="equal">
      <formula>"NO VÁLIDO"</formula>
    </cfRule>
    <cfRule type="cellIs" dxfId="35" priority="16698" operator="equal">
      <formula>"VÁLIDO"</formula>
    </cfRule>
  </conditionalFormatting>
  <conditionalFormatting sqref="H350:H359">
    <cfRule type="cellIs" dxfId="34" priority="16694" operator="equal">
      <formula>"NO"</formula>
    </cfRule>
    <cfRule type="cellIs" dxfId="33" priority="16695" operator="equal">
      <formula>"SI"</formula>
    </cfRule>
  </conditionalFormatting>
  <conditionalFormatting sqref="Q366">
    <cfRule type="cellIs" dxfId="32" priority="16692" operator="greaterThanOrEqual">
      <formula>NUMMINCONT</formula>
    </cfRule>
    <cfRule type="cellIs" dxfId="31" priority="16693" operator="lessThan">
      <formula>NUMMINCONT</formula>
    </cfRule>
  </conditionalFormatting>
  <conditionalFormatting sqref="R262:S262">
    <cfRule type="cellIs" dxfId="30" priority="6421" operator="equal">
      <formula>"MAL"</formula>
    </cfRule>
  </conditionalFormatting>
  <conditionalFormatting sqref="R262:S262">
    <cfRule type="cellIs" dxfId="29" priority="6420" operator="equal">
      <formula>"CORRECTO"</formula>
    </cfRule>
  </conditionalFormatting>
  <conditionalFormatting sqref="R262:S262">
    <cfRule type="cellIs" dxfId="28" priority="6419" operator="equal">
      <formula>"MAL"</formula>
    </cfRule>
  </conditionalFormatting>
  <conditionalFormatting sqref="R262:S262">
    <cfRule type="cellIs" dxfId="27" priority="6416" operator="equal">
      <formula>"CORRECTO"</formula>
    </cfRule>
    <cfRule type="cellIs" dxfId="26" priority="6418" operator="equal">
      <formula>"CORRECTO"</formula>
    </cfRule>
  </conditionalFormatting>
  <conditionalFormatting sqref="R262:S262">
    <cfRule type="cellIs" dxfId="25" priority="6417" operator="equal">
      <formula>"MAL"</formula>
    </cfRule>
  </conditionalFormatting>
  <conditionalFormatting sqref="R262:S262">
    <cfRule type="cellIs" dxfId="24" priority="6415" stopIfTrue="1" operator="greaterThan">
      <formula>0</formula>
    </cfRule>
  </conditionalFormatting>
  <conditionalFormatting sqref="R262:S262">
    <cfRule type="cellIs" dxfId="23" priority="6414" operator="equal">
      <formula>0</formula>
    </cfRule>
  </conditionalFormatting>
  <conditionalFormatting sqref="R290:S290">
    <cfRule type="cellIs" dxfId="22" priority="6413" operator="equal">
      <formula>"MAL"</formula>
    </cfRule>
  </conditionalFormatting>
  <conditionalFormatting sqref="R290:S290">
    <cfRule type="cellIs" dxfId="21" priority="6412" operator="equal">
      <formula>"CORRECTO"</formula>
    </cfRule>
  </conditionalFormatting>
  <conditionalFormatting sqref="R290:S290">
    <cfRule type="cellIs" dxfId="20" priority="6411" operator="equal">
      <formula>"MAL"</formula>
    </cfRule>
  </conditionalFormatting>
  <conditionalFormatting sqref="R290:S290">
    <cfRule type="cellIs" dxfId="19" priority="6408" operator="equal">
      <formula>"CORRECTO"</formula>
    </cfRule>
    <cfRule type="cellIs" dxfId="18" priority="6410" operator="equal">
      <formula>"CORRECTO"</formula>
    </cfRule>
  </conditionalFormatting>
  <conditionalFormatting sqref="R290:S290">
    <cfRule type="cellIs" dxfId="17" priority="6409" operator="equal">
      <formula>"MAL"</formula>
    </cfRule>
  </conditionalFormatting>
  <conditionalFormatting sqref="R290:S290">
    <cfRule type="cellIs" dxfId="16" priority="6407" stopIfTrue="1" operator="greaterThan">
      <formula>0</formula>
    </cfRule>
  </conditionalFormatting>
  <conditionalFormatting sqref="R290:S290">
    <cfRule type="cellIs" dxfId="15" priority="6406" operator="equal">
      <formula>0</formula>
    </cfRule>
  </conditionalFormatting>
  <dataValidations xWindow="537" yWindow="570" count="6">
    <dataValidation type="list" allowBlank="1" showInputMessage="1" showErrorMessage="1" sqref="N39:N44 N97:N102 N127:N132 N157:N162 N187:N192 N217:N222 N247:N252 N277:N282 N69:N74 N307:N312 N367:N372 N337:N342" xr:uid="{00000000-0002-0000-0300-000002000000}">
      <formula1>CONDCUMEXP</formula1>
    </dataValidation>
    <dataValidation type="decimal" errorStyle="warning" allowBlank="1" showInputMessage="1" showErrorMessage="1" sqref="V36:V38 V66:V68 V94:V96 V124:V126 V154:V156 V184:V186 V214:V216 V244:V246 V274:V276 V304:V306 V334:V336 V364:V366" xr:uid="{00000000-0002-0000-0300-000003000000}">
      <formula1>-0.0000007</formula1>
      <formula2>0.0000007</formula2>
    </dataValidation>
    <dataValidation type="list" allowBlank="1" showInputMessage="1" showErrorMessage="1" sqref="L39:L44 L69:L74 L97:L102 L157:L162 L187:L192 L217:L222 L247:L252 L127:L132 L307:L312 L277:L282 L367:L372 L337:L342" xr:uid="{00000000-0002-0000-0300-000004000000}">
      <formula1>"MIPYME,EMPRENDIMIENTO,MIPYME Y EMPRENDIMIENTO"</formula1>
    </dataValidation>
    <dataValidation type="list" allowBlank="1" showInputMessage="1" showErrorMessage="1" sqref="H52:H61 H110:H119 H140:H149 H170:H179 H230:H239 H260:H269 H290:H299 H320:H329 H350:H359 H205:H209 H24:H31 H200:H201 H203 H82:H89" xr:uid="{00000000-0002-0000-0300-000006000000}">
      <formula1>INDIRECT($H$21)</formula1>
    </dataValidation>
    <dataValidation type="list" allowBlank="1" showInputMessage="1" showErrorMessage="1" sqref="V45 V75 V103 V133 V163 V193 V223 V253 V283 V313 V343 V373" xr:uid="{A5CD86D6-E05E-4981-9D93-7F95FFC7E130}">
      <formula1>"RECHAZO"</formula1>
    </dataValidation>
    <dataValidation type="list" allowBlank="1" showInputMessage="1" showErrorMessage="1" sqref="E45 E75 E103 E133 E163 E193 E223 E253 E283 E313 E343 E373" xr:uid="{78307D63-3299-4652-AB6C-62E28AB89137}">
      <formula1>"SUBSANA"</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legacyDrawing r:id="rId3"/>
  <extLst>
    <ext xmlns:x14="http://schemas.microsoft.com/office/spreadsheetml/2009/9/main" uri="{CCE6A557-97BC-4b89-ADB6-D9C93CAAB3DF}">
      <x14:dataValidations xmlns:xm="http://schemas.microsoft.com/office/excel/2006/main" xWindow="537" yWindow="570" count="1">
        <x14:dataValidation type="list" allowBlank="1" showInputMessage="1" showErrorMessage="1" xr:uid="{2934BD7E-877F-4285-8FF1-6FAE7500830D}">
          <x14:formula1>
            <xm:f>LISTAS!$Y$1:$Z$1</xm:f>
          </x14:formula1>
          <xm:sqref>H21 H49 H79 H107 H137 H167 H197 H227 H257 H287 H317 H347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42578125" defaultRowHeight="15"/>
  <cols>
    <col min="1" max="1" width="4.42578125" style="125" customWidth="1"/>
    <col min="2" max="2" width="18.5703125" style="125" bestFit="1" customWidth="1"/>
    <col min="3" max="3" width="18.5703125" style="125" customWidth="1"/>
    <col min="4" max="4" width="19.140625" style="156" customWidth="1"/>
    <col min="5" max="5" width="20.42578125" style="126" bestFit="1" customWidth="1"/>
    <col min="6" max="6" width="20.42578125" style="125" bestFit="1" customWidth="1"/>
    <col min="7" max="7" width="3.5703125" style="125" customWidth="1"/>
    <col min="8" max="8" width="22.7109375" style="125" bestFit="1" customWidth="1"/>
    <col min="9" max="9" width="18.5703125" style="125" customWidth="1"/>
    <col min="10" max="10" width="3.5703125" style="125" customWidth="1"/>
    <col min="11" max="11" width="15.140625" style="125" bestFit="1" customWidth="1"/>
    <col min="12" max="12" width="12.28515625" style="126" bestFit="1" customWidth="1"/>
    <col min="13" max="14" width="16.42578125" style="125" customWidth="1"/>
    <col min="15" max="16384" width="11.42578125" style="125"/>
  </cols>
  <sheetData>
    <row r="1" spans="1:14" ht="15.75" thickBot="1">
      <c r="D1" s="126"/>
    </row>
    <row r="2" spans="1:14" ht="15.75" thickBot="1">
      <c r="B2" s="559" t="s">
        <v>172</v>
      </c>
      <c r="C2" s="560"/>
      <c r="D2" s="560"/>
      <c r="E2" s="560"/>
      <c r="F2" s="560"/>
      <c r="G2" s="560"/>
      <c r="H2" s="560"/>
      <c r="I2" s="560"/>
      <c r="J2" s="560"/>
      <c r="K2" s="560"/>
      <c r="L2" s="560"/>
      <c r="M2" s="560"/>
      <c r="N2" s="561"/>
    </row>
    <row r="3" spans="1:14" ht="15.75" thickBot="1">
      <c r="D3" s="126"/>
      <c r="E3" s="127"/>
    </row>
    <row r="4" spans="1:14" s="146" customFormat="1" ht="60.75" thickBot="1">
      <c r="A4" s="143"/>
      <c r="B4" s="135" t="s">
        <v>118</v>
      </c>
      <c r="C4" s="135" t="s">
        <v>119</v>
      </c>
      <c r="D4" s="135" t="s">
        <v>179</v>
      </c>
      <c r="E4" s="144" t="s">
        <v>173</v>
      </c>
      <c r="F4" s="135" t="s">
        <v>178</v>
      </c>
      <c r="G4" s="145"/>
      <c r="H4" s="562" t="s">
        <v>175</v>
      </c>
      <c r="I4" s="563"/>
      <c r="K4" s="564" t="s">
        <v>176</v>
      </c>
      <c r="L4" s="564"/>
      <c r="M4" s="564"/>
      <c r="N4" s="564"/>
    </row>
    <row r="5" spans="1:14">
      <c r="B5" s="128">
        <v>1</v>
      </c>
      <c r="C5" s="128">
        <v>1</v>
      </c>
      <c r="D5" s="155">
        <v>616000</v>
      </c>
      <c r="E5" s="132">
        <v>41640</v>
      </c>
      <c r="F5" s="157">
        <f ca="1">IF(OR(D5="",E5=""),"",ROUND(D5/LOOKUP(E5,SMMLV!$A$2:$A$36,SMMLV!$D$2:$D$108),3))</f>
        <v>1</v>
      </c>
      <c r="H5" s="149" t="s">
        <v>120</v>
      </c>
      <c r="I5" s="158">
        <v>1</v>
      </c>
      <c r="K5" s="154" t="s">
        <v>120</v>
      </c>
      <c r="L5" s="154" t="s">
        <v>121</v>
      </c>
      <c r="M5" s="565" t="s">
        <v>177</v>
      </c>
      <c r="N5" s="565"/>
    </row>
    <row r="6" spans="1:14">
      <c r="B6" s="128">
        <v>1</v>
      </c>
      <c r="C6" s="128">
        <v>2</v>
      </c>
      <c r="D6" s="156">
        <v>589500</v>
      </c>
      <c r="E6" s="129">
        <v>41275</v>
      </c>
      <c r="F6" s="157">
        <f ca="1">IF(OR(D6="",E6=""),"",ROUND(D6/LOOKUP(E6,SMMLV!$A$2:$A$36,SMMLV!$D$2:$D$108),3))</f>
        <v>1</v>
      </c>
      <c r="G6" s="133"/>
      <c r="H6" s="147" t="s">
        <v>121</v>
      </c>
      <c r="I6" s="159">
        <v>1</v>
      </c>
      <c r="J6" s="133"/>
      <c r="K6" s="566">
        <v>1</v>
      </c>
      <c r="L6" s="134">
        <v>1</v>
      </c>
      <c r="M6" s="568">
        <f t="shared" ref="M6:M15" ca="1" si="0">IF(SUMIFS($F$5:$F$1200,$B$5:$B$1200,$K$6,$C$5:$C$1200,$L6)=0,"NO APLICA",ROUND(SUMIFS($F$5:$F$1200,$B$5:$B$1200,$K$6,$C$5:$C$1200,$L6),3))</f>
        <v>1</v>
      </c>
      <c r="N6" s="568"/>
    </row>
    <row r="7" spans="1:14" ht="15.75" thickBot="1">
      <c r="B7" s="128">
        <v>200</v>
      </c>
      <c r="C7" s="128">
        <v>10</v>
      </c>
      <c r="D7" s="156">
        <v>566700</v>
      </c>
      <c r="E7" s="129">
        <v>40909</v>
      </c>
      <c r="F7" s="157">
        <f ca="1">IF(OR(D7="",E7=""),"",ROUND(D7/LOOKUP(E7,SMMLV!$A$2:$A$36,SMMLV!$D$2:$D$108),3))</f>
        <v>1</v>
      </c>
      <c r="H7" s="142" t="s">
        <v>174</v>
      </c>
      <c r="I7" s="148">
        <f ca="1">IF(OR(I5="",I6=""),"-",IF(SUMIFS($F$5:$F$1200,$B$5:$B$1200,$I$5,$C$5:$C$1200,$I$6)=0,"CONTRATO SIN SUSPENSIÓN",ROUND(SUMIFS($F$5:$F$1200,$B$5:$B$1200,$I$5,$C$5:$C$1200,$I$6),3)))</f>
        <v>1</v>
      </c>
      <c r="K7" s="567"/>
      <c r="L7" s="134">
        <v>2</v>
      </c>
      <c r="M7" s="568">
        <f t="shared" ca="1" si="0"/>
        <v>1</v>
      </c>
      <c r="N7" s="568"/>
    </row>
    <row r="8" spans="1:14">
      <c r="B8" s="128">
        <v>2</v>
      </c>
      <c r="C8" s="128">
        <v>4</v>
      </c>
      <c r="D8" s="156">
        <v>535600</v>
      </c>
      <c r="E8" s="129">
        <v>40544</v>
      </c>
      <c r="F8" s="157">
        <f ca="1">IF(OR(D8="",E8=""),"",ROUND(D8/LOOKUP(E8,SMMLV!$A$2:$A$36,SMMLV!$D$2:$D$108),3))</f>
        <v>1</v>
      </c>
      <c r="K8" s="567"/>
      <c r="L8" s="134">
        <v>3</v>
      </c>
      <c r="M8" s="568" t="str">
        <f t="shared" si="0"/>
        <v>NO APLICA</v>
      </c>
      <c r="N8" s="568"/>
    </row>
    <row r="9" spans="1:14">
      <c r="B9" s="128"/>
      <c r="C9" s="128"/>
      <c r="E9" s="129"/>
      <c r="F9" s="157" t="str">
        <f>IF(OR(D9="",E9=""),"",ROUND(D9/LOOKUP(E9,SMMLV!$A$2:$A$36,SMMLV!$D$2:$D$108),3))</f>
        <v/>
      </c>
      <c r="K9" s="567"/>
      <c r="L9" s="134">
        <v>4</v>
      </c>
      <c r="M9" s="568" t="str">
        <f t="shared" si="0"/>
        <v>NO APLICA</v>
      </c>
      <c r="N9" s="568"/>
    </row>
    <row r="10" spans="1:14">
      <c r="B10" s="128"/>
      <c r="C10" s="128"/>
      <c r="E10" s="129"/>
      <c r="F10" s="157" t="str">
        <f>IF(OR(D10="",E10=""),"",ROUND(D10/LOOKUP(E10,SMMLV!$A$2:$A$36,SMMLV!$D$2:$D$108),3))</f>
        <v/>
      </c>
      <c r="K10" s="567"/>
      <c r="L10" s="134">
        <v>5</v>
      </c>
      <c r="M10" s="568" t="str">
        <f t="shared" si="0"/>
        <v>NO APLICA</v>
      </c>
      <c r="N10" s="568"/>
    </row>
    <row r="11" spans="1:14">
      <c r="B11" s="128"/>
      <c r="C11" s="128"/>
      <c r="E11" s="129"/>
      <c r="F11" s="157" t="str">
        <f>IF(OR(D11="",E11=""),"",ROUND(D11/LOOKUP(E11,SMMLV!$A$2:$A$36,SMMLV!$D$2:$D$108),3))</f>
        <v/>
      </c>
      <c r="K11" s="567"/>
      <c r="L11" s="134">
        <v>6</v>
      </c>
      <c r="M11" s="568" t="str">
        <f t="shared" si="0"/>
        <v>NO APLICA</v>
      </c>
      <c r="N11" s="568"/>
    </row>
    <row r="12" spans="1:14">
      <c r="A12" s="131"/>
      <c r="B12" s="128"/>
      <c r="C12" s="128"/>
      <c r="E12" s="129"/>
      <c r="F12" s="157" t="str">
        <f>IF(OR(D12="",E12=""),"",ROUND(D12/LOOKUP(E12,SMMLV!$A$2:$A$36,SMMLV!$D$2:$D$108),3))</f>
        <v/>
      </c>
      <c r="K12" s="567"/>
      <c r="L12" s="134">
        <v>7</v>
      </c>
      <c r="M12" s="568" t="str">
        <f t="shared" si="0"/>
        <v>NO APLICA</v>
      </c>
      <c r="N12" s="568"/>
    </row>
    <row r="13" spans="1:14">
      <c r="A13" s="130"/>
      <c r="B13" s="128"/>
      <c r="C13" s="128"/>
      <c r="E13" s="129"/>
      <c r="F13" s="157" t="str">
        <f>IF(OR(D13="",E13=""),"",ROUND(D13/LOOKUP(E13,SMMLV!$A$2:$A$36,SMMLV!$D$2:$D$108),3))</f>
        <v/>
      </c>
      <c r="K13" s="567"/>
      <c r="L13" s="134">
        <v>8</v>
      </c>
      <c r="M13" s="568" t="str">
        <f t="shared" si="0"/>
        <v>NO APLICA</v>
      </c>
      <c r="N13" s="568"/>
    </row>
    <row r="14" spans="1:14">
      <c r="B14" s="128"/>
      <c r="C14" s="128"/>
      <c r="E14" s="129"/>
      <c r="F14" s="157" t="str">
        <f>IF(OR(D14="",E14=""),"",ROUND(D14/LOOKUP(E14,SMMLV!$A$2:$A$36,SMMLV!$D$2:$D$108),3))</f>
        <v/>
      </c>
      <c r="K14" s="567"/>
      <c r="L14" s="134">
        <v>9</v>
      </c>
      <c r="M14" s="568" t="str">
        <f t="shared" si="0"/>
        <v>NO APLICA</v>
      </c>
      <c r="N14" s="568"/>
    </row>
    <row r="15" spans="1:14">
      <c r="B15" s="128"/>
      <c r="C15" s="128"/>
      <c r="E15" s="129"/>
      <c r="F15" s="157" t="str">
        <f>IF(OR(D15="",E15=""),"",ROUND(D15/LOOKUP(E15,SMMLV!$A$2:$A$36,SMMLV!$D$2:$D$108),3))</f>
        <v/>
      </c>
      <c r="K15" s="567"/>
      <c r="L15" s="134">
        <v>10</v>
      </c>
      <c r="M15" s="568" t="str">
        <f t="shared" si="0"/>
        <v>NO APLICA</v>
      </c>
      <c r="N15" s="568"/>
    </row>
    <row r="16" spans="1:14">
      <c r="B16" s="128"/>
      <c r="C16" s="128"/>
      <c r="E16" s="129"/>
      <c r="F16" s="157" t="str">
        <f>IF(OR(D16="",E16=""),"",ROUND(D16/LOOKUP(E16,SMMLV!$A$2:$A$36,SMMLV!$D$2:$D$108),3))</f>
        <v/>
      </c>
      <c r="K16" s="567">
        <v>2</v>
      </c>
      <c r="L16" s="134">
        <v>1</v>
      </c>
      <c r="M16" s="568" t="str">
        <f t="shared" ref="M16:M25" si="1">IF(SUMIFS($F$5:$F$1200,$B$5:$B$1200,$K$16,$C$5:$C$1200,$L16)=0,"NO APLICA",ROUND(SUMIFS($F$5:$F$1200,$B$5:$B$1200,$K$16,$C$5:$C$1200,$L16),3))</f>
        <v>NO APLICA</v>
      </c>
      <c r="N16" s="568"/>
    </row>
    <row r="17" spans="2:14">
      <c r="B17" s="128"/>
      <c r="C17" s="128"/>
      <c r="E17" s="129"/>
      <c r="F17" s="157" t="str">
        <f>IF(OR(D17="",E17=""),"",ROUND(D17/LOOKUP(E17,SMMLV!$A$2:$A$36,SMMLV!$D$2:$D$108),3))</f>
        <v/>
      </c>
      <c r="K17" s="567"/>
      <c r="L17" s="134">
        <v>2</v>
      </c>
      <c r="M17" s="568" t="str">
        <f t="shared" si="1"/>
        <v>NO APLICA</v>
      </c>
      <c r="N17" s="568"/>
    </row>
    <row r="18" spans="2:14">
      <c r="B18" s="128"/>
      <c r="C18" s="128"/>
      <c r="E18" s="129"/>
      <c r="F18" s="157" t="str">
        <f>IF(OR(D18="",E18=""),"",ROUND(D18/LOOKUP(E18,SMMLV!$A$2:$A$36,SMMLV!$D$2:$D$108),3))</f>
        <v/>
      </c>
      <c r="K18" s="567"/>
      <c r="L18" s="134">
        <v>3</v>
      </c>
      <c r="M18" s="568" t="str">
        <f t="shared" si="1"/>
        <v>NO APLICA</v>
      </c>
      <c r="N18" s="568"/>
    </row>
    <row r="19" spans="2:14">
      <c r="B19" s="128"/>
      <c r="C19" s="128"/>
      <c r="E19" s="129"/>
      <c r="F19" s="157" t="str">
        <f>IF(OR(D19="",E19=""),"",ROUND(D19/LOOKUP(E19,SMMLV!$A$2:$A$36,SMMLV!$D$2:$D$108),3))</f>
        <v/>
      </c>
      <c r="K19" s="567"/>
      <c r="L19" s="134">
        <v>4</v>
      </c>
      <c r="M19" s="568">
        <f t="shared" ca="1" si="1"/>
        <v>1</v>
      </c>
      <c r="N19" s="568"/>
    </row>
    <row r="20" spans="2:14">
      <c r="B20" s="128"/>
      <c r="C20" s="128"/>
      <c r="E20" s="129"/>
      <c r="F20" s="157" t="str">
        <f>IF(OR(D20="",E20=""),"",ROUND(D20/LOOKUP(E20,SMMLV!$A$2:$A$36,SMMLV!$D$2:$D$108),3))</f>
        <v/>
      </c>
      <c r="H20" s="569"/>
      <c r="I20" s="569"/>
      <c r="K20" s="567"/>
      <c r="L20" s="134">
        <v>5</v>
      </c>
      <c r="M20" s="568" t="str">
        <f t="shared" si="1"/>
        <v>NO APLICA</v>
      </c>
      <c r="N20" s="568"/>
    </row>
    <row r="21" spans="2:14">
      <c r="B21" s="128"/>
      <c r="C21" s="128"/>
      <c r="E21" s="129"/>
      <c r="F21" s="157" t="str">
        <f>IF(OR(D21="",E21=""),"",ROUND(D21/LOOKUP(E21,SMMLV!$A$2:$A$36,SMMLV!$D$2:$D$108),3))</f>
        <v/>
      </c>
      <c r="H21" s="569"/>
      <c r="I21" s="569"/>
      <c r="K21" s="567"/>
      <c r="L21" s="134">
        <v>6</v>
      </c>
      <c r="M21" s="568" t="str">
        <f t="shared" si="1"/>
        <v>NO APLICA</v>
      </c>
      <c r="N21" s="568"/>
    </row>
    <row r="22" spans="2:14">
      <c r="B22" s="128"/>
      <c r="C22" s="128"/>
      <c r="E22" s="129"/>
      <c r="F22" s="157" t="str">
        <f>IF(OR(D22="",E22=""),"",ROUND(D22/LOOKUP(E22,SMMLV!$A$2:$A$36,SMMLV!$D$2:$D$108),3))</f>
        <v/>
      </c>
      <c r="K22" s="567"/>
      <c r="L22" s="134">
        <v>7</v>
      </c>
      <c r="M22" s="568" t="str">
        <f t="shared" si="1"/>
        <v>NO APLICA</v>
      </c>
      <c r="N22" s="568"/>
    </row>
    <row r="23" spans="2:14">
      <c r="B23" s="128"/>
      <c r="C23" s="128"/>
      <c r="E23" s="129"/>
      <c r="F23" s="157" t="str">
        <f>IF(OR(D23="",E23=""),"",ROUND(D23/LOOKUP(E23,SMMLV!$A$2:$A$36,SMMLV!$D$2:$D$108),3))</f>
        <v/>
      </c>
      <c r="K23" s="567"/>
      <c r="L23" s="134">
        <v>8</v>
      </c>
      <c r="M23" s="568" t="str">
        <f t="shared" si="1"/>
        <v>NO APLICA</v>
      </c>
      <c r="N23" s="568"/>
    </row>
    <row r="24" spans="2:14">
      <c r="B24" s="128"/>
      <c r="C24" s="128"/>
      <c r="E24" s="129"/>
      <c r="F24" s="157" t="str">
        <f>IF(OR(D24="",E24=""),"",ROUND(D24/LOOKUP(E24,SMMLV!$A$2:$A$36,SMMLV!$D$2:$D$108),3))</f>
        <v/>
      </c>
      <c r="K24" s="567"/>
      <c r="L24" s="134">
        <v>9</v>
      </c>
      <c r="M24" s="568" t="str">
        <f t="shared" si="1"/>
        <v>NO APLICA</v>
      </c>
      <c r="N24" s="568"/>
    </row>
    <row r="25" spans="2:14">
      <c r="B25" s="128"/>
      <c r="C25" s="128"/>
      <c r="E25" s="129"/>
      <c r="F25" s="157" t="str">
        <f>IF(OR(D25="",E25=""),"",ROUND(D25/LOOKUP(E25,SMMLV!$A$2:$A$36,SMMLV!$D$2:$D$108),3))</f>
        <v/>
      </c>
      <c r="K25" s="567"/>
      <c r="L25" s="134">
        <v>10</v>
      </c>
      <c r="M25" s="568" t="str">
        <f t="shared" si="1"/>
        <v>NO APLICA</v>
      </c>
      <c r="N25" s="568"/>
    </row>
    <row r="26" spans="2:14">
      <c r="B26" s="128"/>
      <c r="C26" s="128"/>
      <c r="E26" s="129"/>
      <c r="F26" s="157" t="str">
        <f>IF(OR(D26="",E26=""),"",ROUND(D26/LOOKUP(E26,SMMLV!$A$2:$A$36,SMMLV!$D$2:$D$108),3))</f>
        <v/>
      </c>
      <c r="K26" s="567">
        <v>3</v>
      </c>
      <c r="L26" s="134">
        <v>1</v>
      </c>
      <c r="M26" s="568" t="str">
        <f t="shared" ref="M26:M35" si="2">IF(SUMIFS($F$5:$F$1200,$B$5:$B$1200,$K$26,$C$5:$C$1200,$L26)=0,"NO APLICA",ROUND(SUMIFS($F$5:$F$1200,$B$5:$B$1200,$K$26,$C$5:$C$1200,$L26),3))</f>
        <v>NO APLICA</v>
      </c>
      <c r="N26" s="568"/>
    </row>
    <row r="27" spans="2:14">
      <c r="B27" s="128"/>
      <c r="C27" s="128"/>
      <c r="E27" s="129"/>
      <c r="F27" s="157" t="str">
        <f>IF(OR(D27="",E27=""),"",ROUND(D27/LOOKUP(E27,SMMLV!$A$2:$A$36,SMMLV!$D$2:$D$108),3))</f>
        <v/>
      </c>
      <c r="K27" s="567"/>
      <c r="L27" s="134">
        <v>2</v>
      </c>
      <c r="M27" s="568" t="str">
        <f t="shared" si="2"/>
        <v>NO APLICA</v>
      </c>
      <c r="N27" s="568"/>
    </row>
    <row r="28" spans="2:14">
      <c r="B28" s="128"/>
      <c r="C28" s="128"/>
      <c r="E28" s="129"/>
      <c r="F28" s="157" t="str">
        <f>IF(OR(D28="",E28=""),"",ROUND(D28/LOOKUP(E28,SMMLV!$A$2:$A$36,SMMLV!$D$2:$D$108),3))</f>
        <v/>
      </c>
      <c r="K28" s="567"/>
      <c r="L28" s="134">
        <v>3</v>
      </c>
      <c r="M28" s="568" t="str">
        <f t="shared" si="2"/>
        <v>NO APLICA</v>
      </c>
      <c r="N28" s="568"/>
    </row>
    <row r="29" spans="2:14">
      <c r="B29" s="128"/>
      <c r="C29" s="128"/>
      <c r="E29" s="129"/>
      <c r="F29" s="157" t="str">
        <f>IF(OR(D29="",E29=""),"",ROUND(D29/LOOKUP(E29,SMMLV!$A$2:$A$36,SMMLV!$D$2:$D$108),3))</f>
        <v/>
      </c>
      <c r="K29" s="567"/>
      <c r="L29" s="134">
        <v>4</v>
      </c>
      <c r="M29" s="568" t="str">
        <f t="shared" si="2"/>
        <v>NO APLICA</v>
      </c>
      <c r="N29" s="568"/>
    </row>
    <row r="30" spans="2:14">
      <c r="B30" s="128"/>
      <c r="C30" s="128"/>
      <c r="E30" s="129"/>
      <c r="F30" s="157" t="str">
        <f>IF(OR(D30="",E30=""),"",ROUND(D30/LOOKUP(E30,SMMLV!$A$2:$A$36,SMMLV!$D$2:$D$108),3))</f>
        <v/>
      </c>
      <c r="K30" s="567"/>
      <c r="L30" s="134">
        <v>5</v>
      </c>
      <c r="M30" s="568" t="str">
        <f t="shared" si="2"/>
        <v>NO APLICA</v>
      </c>
      <c r="N30" s="568"/>
    </row>
    <row r="31" spans="2:14">
      <c r="B31" s="128"/>
      <c r="C31" s="128"/>
      <c r="E31" s="129"/>
      <c r="F31" s="157" t="str">
        <f>IF(OR(D31="",E31=""),"",ROUND(D31/LOOKUP(E31,SMMLV!$A$2:$A$36,SMMLV!$D$2:$D$108),3))</f>
        <v/>
      </c>
      <c r="K31" s="567"/>
      <c r="L31" s="134">
        <v>6</v>
      </c>
      <c r="M31" s="568" t="str">
        <f t="shared" si="2"/>
        <v>NO APLICA</v>
      </c>
      <c r="N31" s="568"/>
    </row>
    <row r="32" spans="2:14">
      <c r="B32" s="128"/>
      <c r="C32" s="128"/>
      <c r="E32" s="129"/>
      <c r="F32" s="157" t="str">
        <f>IF(OR(D32="",E32=""),"",ROUND(D32/LOOKUP(E32,SMMLV!$A$2:$A$36,SMMLV!$D$2:$D$108),3))</f>
        <v/>
      </c>
      <c r="K32" s="567"/>
      <c r="L32" s="134">
        <v>7</v>
      </c>
      <c r="M32" s="568" t="str">
        <f t="shared" si="2"/>
        <v>NO APLICA</v>
      </c>
      <c r="N32" s="568"/>
    </row>
    <row r="33" spans="2:14">
      <c r="B33" s="128"/>
      <c r="C33" s="128"/>
      <c r="E33" s="129"/>
      <c r="F33" s="157" t="str">
        <f>IF(OR(D33="",E33=""),"",ROUND(D33/LOOKUP(E33,SMMLV!$A$2:$A$36,SMMLV!$D$2:$D$108),3))</f>
        <v/>
      </c>
      <c r="K33" s="567"/>
      <c r="L33" s="134">
        <v>8</v>
      </c>
      <c r="M33" s="568" t="str">
        <f t="shared" si="2"/>
        <v>NO APLICA</v>
      </c>
      <c r="N33" s="568"/>
    </row>
    <row r="34" spans="2:14">
      <c r="B34" s="128"/>
      <c r="C34" s="128"/>
      <c r="E34" s="129"/>
      <c r="F34" s="157" t="str">
        <f>IF(OR(D34="",E34=""),"",ROUND(D34/LOOKUP(E34,SMMLV!$A$2:$A$36,SMMLV!$D$2:$D$108),3))</f>
        <v/>
      </c>
      <c r="K34" s="567"/>
      <c r="L34" s="134">
        <v>9</v>
      </c>
      <c r="M34" s="568" t="str">
        <f t="shared" si="2"/>
        <v>NO APLICA</v>
      </c>
      <c r="N34" s="568"/>
    </row>
    <row r="35" spans="2:14">
      <c r="B35" s="128"/>
      <c r="C35" s="128"/>
      <c r="E35" s="129"/>
      <c r="F35" s="157" t="str">
        <f>IF(OR(D35="",E35=""),"",ROUND(D35/LOOKUP(E35,SMMLV!$A$2:$A$36,SMMLV!$D$2:$D$108),3))</f>
        <v/>
      </c>
      <c r="K35" s="567"/>
      <c r="L35" s="134">
        <v>10</v>
      </c>
      <c r="M35" s="568" t="str">
        <f t="shared" si="2"/>
        <v>NO APLICA</v>
      </c>
      <c r="N35" s="568"/>
    </row>
    <row r="36" spans="2:14">
      <c r="B36" s="128"/>
      <c r="C36" s="128"/>
      <c r="E36" s="129"/>
      <c r="F36" s="157" t="str">
        <f>IF(OR(D36="",E36=""),"",ROUND(D36/LOOKUP(E36,SMMLV!$A$2:$A$36,SMMLV!$D$2:$D$108),3))</f>
        <v/>
      </c>
      <c r="K36" s="567">
        <v>4</v>
      </c>
      <c r="L36" s="134">
        <v>1</v>
      </c>
      <c r="M36" s="568" t="str">
        <f t="shared" ref="M36:M45" si="3">IF(SUMIFS($F$5:$F$1200,$B$5:$B$1200,$K$36,$C$5:$C$1200,$L36)=0,"NO APLICA",ROUND(SUMIFS($F$5:$F$1200,$B$5:$B$1200,$K$36,$C$5:$C$1200,$L36),3))</f>
        <v>NO APLICA</v>
      </c>
      <c r="N36" s="568"/>
    </row>
    <row r="37" spans="2:14">
      <c r="B37" s="128"/>
      <c r="C37" s="128"/>
      <c r="E37" s="129"/>
      <c r="F37" s="157" t="str">
        <f>IF(OR(D37="",E37=""),"",ROUND(D37/LOOKUP(E37,SMMLV!$A$2:$A$36,SMMLV!$D$2:$D$108),3))</f>
        <v/>
      </c>
      <c r="K37" s="567"/>
      <c r="L37" s="134">
        <v>2</v>
      </c>
      <c r="M37" s="568" t="str">
        <f t="shared" si="3"/>
        <v>NO APLICA</v>
      </c>
      <c r="N37" s="568"/>
    </row>
    <row r="38" spans="2:14">
      <c r="B38" s="128"/>
      <c r="C38" s="128"/>
      <c r="E38" s="129"/>
      <c r="F38" s="157" t="str">
        <f>IF(OR(D38="",E38=""),"",ROUND(D38/LOOKUP(E38,SMMLV!$A$2:$A$36,SMMLV!$D$2:$D$108),3))</f>
        <v/>
      </c>
      <c r="K38" s="567"/>
      <c r="L38" s="134">
        <v>3</v>
      </c>
      <c r="M38" s="568" t="str">
        <f t="shared" si="3"/>
        <v>NO APLICA</v>
      </c>
      <c r="N38" s="568"/>
    </row>
    <row r="39" spans="2:14">
      <c r="B39" s="128"/>
      <c r="C39" s="128"/>
      <c r="E39" s="129"/>
      <c r="F39" s="157" t="str">
        <f>IF(OR(D39="",E39=""),"",ROUND(D39/LOOKUP(E39,SMMLV!$A$2:$A$36,SMMLV!$D$2:$D$108),3))</f>
        <v/>
      </c>
      <c r="K39" s="567"/>
      <c r="L39" s="134">
        <v>4</v>
      </c>
      <c r="M39" s="568" t="str">
        <f t="shared" si="3"/>
        <v>NO APLICA</v>
      </c>
      <c r="N39" s="568"/>
    </row>
    <row r="40" spans="2:14">
      <c r="B40" s="128"/>
      <c r="C40" s="128"/>
      <c r="E40" s="129"/>
      <c r="F40" s="157" t="str">
        <f>IF(OR(D40="",E40=""),"",ROUND(D40/LOOKUP(E40,SMMLV!$A$2:$A$36,SMMLV!$D$2:$D$108),3))</f>
        <v/>
      </c>
      <c r="K40" s="567"/>
      <c r="L40" s="134">
        <v>5</v>
      </c>
      <c r="M40" s="568" t="str">
        <f t="shared" si="3"/>
        <v>NO APLICA</v>
      </c>
      <c r="N40" s="568"/>
    </row>
    <row r="41" spans="2:14">
      <c r="B41" s="128"/>
      <c r="C41" s="128"/>
      <c r="E41" s="129"/>
      <c r="F41" s="157" t="str">
        <f>IF(OR(D41="",E41=""),"",ROUND(D41/LOOKUP(E41,SMMLV!$A$2:$A$36,SMMLV!$D$2:$D$108),3))</f>
        <v/>
      </c>
      <c r="K41" s="567"/>
      <c r="L41" s="134">
        <v>6</v>
      </c>
      <c r="M41" s="568" t="str">
        <f t="shared" si="3"/>
        <v>NO APLICA</v>
      </c>
      <c r="N41" s="568"/>
    </row>
    <row r="42" spans="2:14">
      <c r="B42" s="128"/>
      <c r="C42" s="128"/>
      <c r="E42" s="129"/>
      <c r="F42" s="157" t="str">
        <f>IF(OR(D42="",E42=""),"",ROUND(D42/LOOKUP(E42,SMMLV!$A$2:$A$36,SMMLV!$D$2:$D$108),3))</f>
        <v/>
      </c>
      <c r="K42" s="567"/>
      <c r="L42" s="134">
        <v>7</v>
      </c>
      <c r="M42" s="568" t="str">
        <f t="shared" si="3"/>
        <v>NO APLICA</v>
      </c>
      <c r="N42" s="568"/>
    </row>
    <row r="43" spans="2:14">
      <c r="B43" s="128"/>
      <c r="C43" s="128"/>
      <c r="E43" s="129"/>
      <c r="F43" s="157" t="str">
        <f>IF(OR(D43="",E43=""),"",ROUND(D43/LOOKUP(E43,SMMLV!$A$2:$A$36,SMMLV!$D$2:$D$108),3))</f>
        <v/>
      </c>
      <c r="K43" s="567"/>
      <c r="L43" s="134">
        <v>8</v>
      </c>
      <c r="M43" s="568" t="str">
        <f t="shared" si="3"/>
        <v>NO APLICA</v>
      </c>
      <c r="N43" s="568"/>
    </row>
    <row r="44" spans="2:14">
      <c r="B44" s="128"/>
      <c r="C44" s="128"/>
      <c r="E44" s="129"/>
      <c r="F44" s="157" t="str">
        <f>IF(OR(D44="",E44=""),"",ROUND(D44/LOOKUP(E44,SMMLV!$A$2:$A$36,SMMLV!$D$2:$D$108),3))</f>
        <v/>
      </c>
      <c r="K44" s="567"/>
      <c r="L44" s="134">
        <v>9</v>
      </c>
      <c r="M44" s="568" t="str">
        <f t="shared" si="3"/>
        <v>NO APLICA</v>
      </c>
      <c r="N44" s="568"/>
    </row>
    <row r="45" spans="2:14">
      <c r="B45" s="128"/>
      <c r="C45" s="128"/>
      <c r="E45" s="129"/>
      <c r="F45" s="157" t="str">
        <f>IF(OR(D45="",E45=""),"",ROUND(D45/LOOKUP(E45,SMMLV!$A$2:$A$36,SMMLV!$D$2:$D$108),3))</f>
        <v/>
      </c>
      <c r="K45" s="567"/>
      <c r="L45" s="134">
        <v>10</v>
      </c>
      <c r="M45" s="568" t="str">
        <f t="shared" si="3"/>
        <v>NO APLICA</v>
      </c>
      <c r="N45" s="568"/>
    </row>
    <row r="46" spans="2:14">
      <c r="B46" s="128"/>
      <c r="C46" s="128"/>
      <c r="E46" s="129"/>
      <c r="F46" s="157" t="str">
        <f>IF(OR(D46="",E46=""),"",ROUND(D46/LOOKUP(E46,SMMLV!$A$2:$A$36,SMMLV!$D$2:$D$108),3))</f>
        <v/>
      </c>
      <c r="K46" s="567">
        <v>5</v>
      </c>
      <c r="L46" s="134">
        <v>1</v>
      </c>
      <c r="M46" s="568" t="str">
        <f t="shared" ref="M46:M55" si="4">IF(SUMIFS($F$5:$F$1200,$B$5:$B$1200,$K$46,$C$5:$C$1200,$L46)=0,"NO APLICA",ROUND(SUMIFS($F$5:$F$1200,$B$5:$B$1200,$K$46,$C$5:$C$1200,$L46),3))</f>
        <v>NO APLICA</v>
      </c>
      <c r="N46" s="568"/>
    </row>
    <row r="47" spans="2:14">
      <c r="B47" s="128"/>
      <c r="C47" s="128"/>
      <c r="E47" s="129"/>
      <c r="F47" s="157" t="str">
        <f>IF(OR(D47="",E47=""),"",ROUND(D47/LOOKUP(E47,SMMLV!$A$2:$A$36,SMMLV!$D$2:$D$108),3))</f>
        <v/>
      </c>
      <c r="K47" s="567"/>
      <c r="L47" s="134">
        <v>2</v>
      </c>
      <c r="M47" s="568" t="str">
        <f t="shared" si="4"/>
        <v>NO APLICA</v>
      </c>
      <c r="N47" s="568"/>
    </row>
    <row r="48" spans="2:14">
      <c r="B48" s="128"/>
      <c r="C48" s="128"/>
      <c r="E48" s="129"/>
      <c r="F48" s="157" t="str">
        <f>IF(OR(D48="",E48=""),"",ROUND(D48/LOOKUP(E48,SMMLV!$A$2:$A$36,SMMLV!$D$2:$D$108),3))</f>
        <v/>
      </c>
      <c r="K48" s="567"/>
      <c r="L48" s="134">
        <v>3</v>
      </c>
      <c r="M48" s="568" t="str">
        <f t="shared" si="4"/>
        <v>NO APLICA</v>
      </c>
      <c r="N48" s="568"/>
    </row>
    <row r="49" spans="2:14">
      <c r="B49" s="128"/>
      <c r="C49" s="128"/>
      <c r="E49" s="129"/>
      <c r="F49" s="157" t="str">
        <f>IF(OR(D49="",E49=""),"",ROUND(D49/LOOKUP(E49,SMMLV!$A$2:$A$36,SMMLV!$D$2:$D$108),3))</f>
        <v/>
      </c>
      <c r="K49" s="567"/>
      <c r="L49" s="134">
        <v>4</v>
      </c>
      <c r="M49" s="568" t="str">
        <f t="shared" si="4"/>
        <v>NO APLICA</v>
      </c>
      <c r="N49" s="568"/>
    </row>
    <row r="50" spans="2:14">
      <c r="B50" s="128"/>
      <c r="C50" s="128"/>
      <c r="E50" s="129"/>
      <c r="F50" s="157" t="str">
        <f>IF(OR(D50="",E50=""),"",ROUND(D50/LOOKUP(E50,SMMLV!$A$2:$A$36,SMMLV!$D$2:$D$108),3))</f>
        <v/>
      </c>
      <c r="K50" s="567"/>
      <c r="L50" s="134">
        <v>5</v>
      </c>
      <c r="M50" s="568" t="str">
        <f t="shared" si="4"/>
        <v>NO APLICA</v>
      </c>
      <c r="N50" s="568"/>
    </row>
    <row r="51" spans="2:14">
      <c r="B51" s="128"/>
      <c r="C51" s="128"/>
      <c r="E51" s="129"/>
      <c r="F51" s="157" t="str">
        <f>IF(OR(D51="",E51=""),"",ROUND(D51/LOOKUP(E51,SMMLV!$A$2:$A$36,SMMLV!$D$2:$D$108),3))</f>
        <v/>
      </c>
      <c r="K51" s="567"/>
      <c r="L51" s="134">
        <v>6</v>
      </c>
      <c r="M51" s="568" t="str">
        <f t="shared" si="4"/>
        <v>NO APLICA</v>
      </c>
      <c r="N51" s="568"/>
    </row>
    <row r="52" spans="2:14">
      <c r="B52" s="128"/>
      <c r="C52" s="128"/>
      <c r="E52" s="129"/>
      <c r="F52" s="157" t="str">
        <f>IF(OR(D52="",E52=""),"",ROUND(D52/LOOKUP(E52,SMMLV!$A$2:$A$36,SMMLV!$D$2:$D$108),3))</f>
        <v/>
      </c>
      <c r="K52" s="567"/>
      <c r="L52" s="134">
        <v>7</v>
      </c>
      <c r="M52" s="568" t="str">
        <f t="shared" si="4"/>
        <v>NO APLICA</v>
      </c>
      <c r="N52" s="568"/>
    </row>
    <row r="53" spans="2:14">
      <c r="B53" s="128"/>
      <c r="C53" s="128"/>
      <c r="E53" s="129"/>
      <c r="F53" s="157" t="str">
        <f>IF(OR(D53="",E53=""),"",ROUND(D53/LOOKUP(E53,SMMLV!$A$2:$A$36,SMMLV!$D$2:$D$108),3))</f>
        <v/>
      </c>
      <c r="K53" s="567"/>
      <c r="L53" s="134">
        <v>8</v>
      </c>
      <c r="M53" s="568" t="str">
        <f t="shared" si="4"/>
        <v>NO APLICA</v>
      </c>
      <c r="N53" s="568"/>
    </row>
    <row r="54" spans="2:14">
      <c r="B54" s="128"/>
      <c r="C54" s="128"/>
      <c r="E54" s="129"/>
      <c r="F54" s="157" t="str">
        <f>IF(OR(D54="",E54=""),"",ROUND(D54/LOOKUP(E54,SMMLV!$A$2:$A$36,SMMLV!$D$2:$D$108),3))</f>
        <v/>
      </c>
      <c r="K54" s="567"/>
      <c r="L54" s="134">
        <v>9</v>
      </c>
      <c r="M54" s="568" t="str">
        <f t="shared" si="4"/>
        <v>NO APLICA</v>
      </c>
      <c r="N54" s="568"/>
    </row>
    <row r="55" spans="2:14">
      <c r="B55" s="128"/>
      <c r="C55" s="128"/>
      <c r="E55" s="129"/>
      <c r="F55" s="157" t="str">
        <f>IF(OR(D55="",E55=""),"",ROUND(D55/LOOKUP(E55,SMMLV!$A$2:$A$36,SMMLV!$D$2:$D$108),3))</f>
        <v/>
      </c>
      <c r="K55" s="567"/>
      <c r="L55" s="134">
        <v>10</v>
      </c>
      <c r="M55" s="568" t="str">
        <f t="shared" si="4"/>
        <v>NO APLICA</v>
      </c>
      <c r="N55" s="568"/>
    </row>
    <row r="56" spans="2:14">
      <c r="B56" s="128"/>
      <c r="C56" s="128"/>
      <c r="E56" s="129"/>
      <c r="F56" s="157" t="str">
        <f>IF(OR(D56="",E56=""),"",ROUND(D56/LOOKUP(E56,SMMLV!$A$2:$A$36,SMMLV!$D$2:$D$108),3))</f>
        <v/>
      </c>
      <c r="K56" s="567">
        <v>6</v>
      </c>
      <c r="L56" s="134">
        <v>1</v>
      </c>
      <c r="M56" s="568" t="str">
        <f t="shared" ref="M56:M65" si="5">IF(SUMIFS($F$5:$F$1200,$B$5:$B$1200,$K$56,$C$5:$C$1200,$L56)=0,"NO APLICA",ROUND(SUMIFS($F$5:$F$1200,$B$5:$B$1200,$K$56,$C$5:$C$1200,$L56),3))</f>
        <v>NO APLICA</v>
      </c>
      <c r="N56" s="568"/>
    </row>
    <row r="57" spans="2:14">
      <c r="B57" s="128"/>
      <c r="C57" s="128"/>
      <c r="E57" s="129"/>
      <c r="F57" s="157" t="str">
        <f>IF(OR(D57="",E57=""),"",ROUND(D57/LOOKUP(E57,SMMLV!$A$2:$A$36,SMMLV!$D$2:$D$108),3))</f>
        <v/>
      </c>
      <c r="K57" s="567"/>
      <c r="L57" s="134">
        <v>2</v>
      </c>
      <c r="M57" s="568" t="str">
        <f t="shared" si="5"/>
        <v>NO APLICA</v>
      </c>
      <c r="N57" s="568"/>
    </row>
    <row r="58" spans="2:14">
      <c r="B58" s="128"/>
      <c r="C58" s="128"/>
      <c r="E58" s="129"/>
      <c r="F58" s="157" t="str">
        <f>IF(OR(D58="",E58=""),"",ROUND(D58/LOOKUP(E58,SMMLV!$A$2:$A$36,SMMLV!$D$2:$D$108),3))</f>
        <v/>
      </c>
      <c r="K58" s="567"/>
      <c r="L58" s="134">
        <v>3</v>
      </c>
      <c r="M58" s="568" t="str">
        <f t="shared" si="5"/>
        <v>NO APLICA</v>
      </c>
      <c r="N58" s="568"/>
    </row>
    <row r="59" spans="2:14">
      <c r="B59" s="128"/>
      <c r="C59" s="128"/>
      <c r="E59" s="129"/>
      <c r="F59" s="157" t="str">
        <f>IF(OR(D59="",E59=""),"",ROUND(D59/LOOKUP(E59,SMMLV!$A$2:$A$36,SMMLV!$D$2:$D$108),3))</f>
        <v/>
      </c>
      <c r="K59" s="567"/>
      <c r="L59" s="134">
        <v>4</v>
      </c>
      <c r="M59" s="568" t="str">
        <f t="shared" si="5"/>
        <v>NO APLICA</v>
      </c>
      <c r="N59" s="568"/>
    </row>
    <row r="60" spans="2:14">
      <c r="B60" s="128"/>
      <c r="C60" s="128"/>
      <c r="E60" s="129"/>
      <c r="F60" s="157" t="str">
        <f>IF(OR(D60="",E60=""),"",ROUND(D60/LOOKUP(E60,SMMLV!$A$2:$A$36,SMMLV!$D$2:$D$108),3))</f>
        <v/>
      </c>
      <c r="K60" s="567"/>
      <c r="L60" s="134">
        <v>5</v>
      </c>
      <c r="M60" s="568" t="str">
        <f t="shared" si="5"/>
        <v>NO APLICA</v>
      </c>
      <c r="N60" s="568"/>
    </row>
    <row r="61" spans="2:14">
      <c r="B61" s="128"/>
      <c r="C61" s="128"/>
      <c r="E61" s="129"/>
      <c r="F61" s="157" t="str">
        <f>IF(OR(D61="",E61=""),"",ROUND(D61/LOOKUP(E61,SMMLV!$A$2:$A$36,SMMLV!$D$2:$D$108),3))</f>
        <v/>
      </c>
      <c r="K61" s="567"/>
      <c r="L61" s="134">
        <v>6</v>
      </c>
      <c r="M61" s="568" t="str">
        <f t="shared" si="5"/>
        <v>NO APLICA</v>
      </c>
      <c r="N61" s="568"/>
    </row>
    <row r="62" spans="2:14">
      <c r="B62" s="128"/>
      <c r="C62" s="128"/>
      <c r="E62" s="129"/>
      <c r="F62" s="157" t="str">
        <f>IF(OR(D62="",E62=""),"",ROUND(D62/LOOKUP(E62,SMMLV!$A$2:$A$36,SMMLV!$D$2:$D$108),3))</f>
        <v/>
      </c>
      <c r="K62" s="567"/>
      <c r="L62" s="134">
        <v>7</v>
      </c>
      <c r="M62" s="568" t="str">
        <f t="shared" si="5"/>
        <v>NO APLICA</v>
      </c>
      <c r="N62" s="568"/>
    </row>
    <row r="63" spans="2:14">
      <c r="B63" s="128"/>
      <c r="C63" s="128"/>
      <c r="E63" s="129"/>
      <c r="F63" s="157" t="str">
        <f>IF(OR(D63="",E63=""),"",ROUND(D63/LOOKUP(E63,SMMLV!$A$2:$A$36,SMMLV!$D$2:$D$108),3))</f>
        <v/>
      </c>
      <c r="K63" s="567"/>
      <c r="L63" s="134">
        <v>8</v>
      </c>
      <c r="M63" s="568" t="str">
        <f t="shared" si="5"/>
        <v>NO APLICA</v>
      </c>
      <c r="N63" s="568"/>
    </row>
    <row r="64" spans="2:14">
      <c r="B64" s="128"/>
      <c r="C64" s="128"/>
      <c r="E64" s="129"/>
      <c r="F64" s="157" t="str">
        <f>IF(OR(D64="",E64=""),"",ROUND(D64/LOOKUP(E64,SMMLV!$A$2:$A$36,SMMLV!$D$2:$D$108),3))</f>
        <v/>
      </c>
      <c r="K64" s="567"/>
      <c r="L64" s="134">
        <v>9</v>
      </c>
      <c r="M64" s="568" t="str">
        <f t="shared" si="5"/>
        <v>NO APLICA</v>
      </c>
      <c r="N64" s="568"/>
    </row>
    <row r="65" spans="2:14">
      <c r="B65" s="128"/>
      <c r="C65" s="128"/>
      <c r="E65" s="129"/>
      <c r="F65" s="157" t="str">
        <f>IF(OR(D65="",E65=""),"",ROUND(D65/LOOKUP(E65,SMMLV!$A$2:$A$36,SMMLV!$D$2:$D$108),3))</f>
        <v/>
      </c>
      <c r="K65" s="567"/>
      <c r="L65" s="134">
        <v>10</v>
      </c>
      <c r="M65" s="568" t="str">
        <f t="shared" si="5"/>
        <v>NO APLICA</v>
      </c>
      <c r="N65" s="568"/>
    </row>
    <row r="66" spans="2:14">
      <c r="B66" s="128"/>
      <c r="C66" s="128"/>
      <c r="E66" s="129"/>
      <c r="F66" s="157" t="str">
        <f>IF(OR(D66="",E66=""),"",ROUND(D66/LOOKUP(E66,SMMLV!$A$2:$A$36,SMMLV!$D$2:$D$108),3))</f>
        <v/>
      </c>
      <c r="K66" s="567">
        <v>7</v>
      </c>
      <c r="L66" s="134">
        <v>1</v>
      </c>
      <c r="M66" s="568" t="str">
        <f t="shared" ref="M66:M75" si="6">IF(SUMIFS($F$5:$F$1200,$B$5:$B$1200,$K$66,$C$5:$C$1200,$L66)=0,"NO APLICA",ROUND(SUMIFS($F$5:$F$1200,$B$5:$B$1200,$K$66,$C$5:$C$1200,$L66),3))</f>
        <v>NO APLICA</v>
      </c>
      <c r="N66" s="568"/>
    </row>
    <row r="67" spans="2:14">
      <c r="B67" s="128"/>
      <c r="C67" s="128"/>
      <c r="E67" s="129"/>
      <c r="F67" s="157" t="str">
        <f>IF(OR(D67="",E67=""),"",ROUND(D67/LOOKUP(E67,SMMLV!$A$2:$A$36,SMMLV!$D$2:$D$108),3))</f>
        <v/>
      </c>
      <c r="K67" s="567"/>
      <c r="L67" s="134">
        <v>2</v>
      </c>
      <c r="M67" s="568" t="str">
        <f t="shared" si="6"/>
        <v>NO APLICA</v>
      </c>
      <c r="N67" s="568"/>
    </row>
    <row r="68" spans="2:14">
      <c r="B68" s="128"/>
      <c r="C68" s="128"/>
      <c r="E68" s="129"/>
      <c r="F68" s="157" t="str">
        <f>IF(OR(D68="",E68=""),"",ROUND(D68/LOOKUP(E68,SMMLV!$A$2:$A$36,SMMLV!$D$2:$D$108),3))</f>
        <v/>
      </c>
      <c r="K68" s="567"/>
      <c r="L68" s="134">
        <v>3</v>
      </c>
      <c r="M68" s="568" t="str">
        <f t="shared" si="6"/>
        <v>NO APLICA</v>
      </c>
      <c r="N68" s="568"/>
    </row>
    <row r="69" spans="2:14">
      <c r="B69" s="128"/>
      <c r="C69" s="128"/>
      <c r="E69" s="129"/>
      <c r="F69" s="157" t="str">
        <f>IF(OR(D69="",E69=""),"",ROUND(D69/LOOKUP(E69,SMMLV!$A$2:$A$36,SMMLV!$D$2:$D$108),3))</f>
        <v/>
      </c>
      <c r="K69" s="567"/>
      <c r="L69" s="134">
        <v>4</v>
      </c>
      <c r="M69" s="568" t="str">
        <f t="shared" si="6"/>
        <v>NO APLICA</v>
      </c>
      <c r="N69" s="568"/>
    </row>
    <row r="70" spans="2:14">
      <c r="B70" s="128"/>
      <c r="C70" s="128"/>
      <c r="E70" s="129"/>
      <c r="F70" s="157" t="str">
        <f>IF(OR(D70="",E70=""),"",ROUND(D70/LOOKUP(E70,SMMLV!$A$2:$A$36,SMMLV!$D$2:$D$108),3))</f>
        <v/>
      </c>
      <c r="K70" s="567"/>
      <c r="L70" s="134">
        <v>5</v>
      </c>
      <c r="M70" s="568" t="str">
        <f t="shared" si="6"/>
        <v>NO APLICA</v>
      </c>
      <c r="N70" s="568"/>
    </row>
    <row r="71" spans="2:14">
      <c r="B71" s="128"/>
      <c r="C71" s="128"/>
      <c r="E71" s="129"/>
      <c r="F71" s="157" t="str">
        <f>IF(OR(D71="",E71=""),"",ROUND(D71/LOOKUP(E71,SMMLV!$A$2:$A$36,SMMLV!$D$2:$D$108),3))</f>
        <v/>
      </c>
      <c r="K71" s="567"/>
      <c r="L71" s="134">
        <v>6</v>
      </c>
      <c r="M71" s="568" t="str">
        <f t="shared" si="6"/>
        <v>NO APLICA</v>
      </c>
      <c r="N71" s="568"/>
    </row>
    <row r="72" spans="2:14">
      <c r="B72" s="128"/>
      <c r="C72" s="128"/>
      <c r="E72" s="129"/>
      <c r="F72" s="157" t="str">
        <f>IF(OR(D72="",E72=""),"",ROUND(D72/LOOKUP(E72,SMMLV!$A$2:$A$36,SMMLV!$D$2:$D$108),3))</f>
        <v/>
      </c>
      <c r="K72" s="567"/>
      <c r="L72" s="134">
        <v>7</v>
      </c>
      <c r="M72" s="568" t="str">
        <f t="shared" si="6"/>
        <v>NO APLICA</v>
      </c>
      <c r="N72" s="568"/>
    </row>
    <row r="73" spans="2:14">
      <c r="B73" s="128"/>
      <c r="C73" s="128"/>
      <c r="E73" s="129"/>
      <c r="F73" s="157" t="str">
        <f>IF(OR(D73="",E73=""),"",ROUND(D73/LOOKUP(E73,SMMLV!$A$2:$A$36,SMMLV!$D$2:$D$108),3))</f>
        <v/>
      </c>
      <c r="K73" s="567"/>
      <c r="L73" s="134">
        <v>8</v>
      </c>
      <c r="M73" s="568" t="str">
        <f t="shared" si="6"/>
        <v>NO APLICA</v>
      </c>
      <c r="N73" s="568"/>
    </row>
    <row r="74" spans="2:14">
      <c r="B74" s="128"/>
      <c r="C74" s="128"/>
      <c r="E74" s="129"/>
      <c r="F74" s="157" t="str">
        <f>IF(OR(D74="",E74=""),"",ROUND(D74/LOOKUP(E74,SMMLV!$A$2:$A$36,SMMLV!$D$2:$D$108),3))</f>
        <v/>
      </c>
      <c r="K74" s="567"/>
      <c r="L74" s="134">
        <v>9</v>
      </c>
      <c r="M74" s="568" t="str">
        <f t="shared" si="6"/>
        <v>NO APLICA</v>
      </c>
      <c r="N74" s="568"/>
    </row>
    <row r="75" spans="2:14">
      <c r="B75" s="128"/>
      <c r="C75" s="128"/>
      <c r="E75" s="129"/>
      <c r="F75" s="157" t="str">
        <f>IF(OR(D75="",E75=""),"",ROUND(D75/LOOKUP(E75,SMMLV!$A$2:$A$36,SMMLV!$D$2:$D$108),3))</f>
        <v/>
      </c>
      <c r="K75" s="567"/>
      <c r="L75" s="134">
        <v>10</v>
      </c>
      <c r="M75" s="568" t="str">
        <f t="shared" si="6"/>
        <v>NO APLICA</v>
      </c>
      <c r="N75" s="568"/>
    </row>
    <row r="76" spans="2:14">
      <c r="B76" s="128"/>
      <c r="C76" s="128"/>
      <c r="E76" s="129"/>
      <c r="F76" s="157" t="str">
        <f>IF(OR(D76="",E76=""),"",ROUND(D76/LOOKUP(E76,SMMLV!$A$2:$A$36,SMMLV!$D$2:$D$108),3))</f>
        <v/>
      </c>
      <c r="K76" s="567">
        <v>8</v>
      </c>
      <c r="L76" s="134">
        <v>1</v>
      </c>
      <c r="M76" s="568" t="str">
        <f t="shared" ref="M76:M85" si="7">IF(SUMIFS($F$5:$F$1200,$B$5:$B$1200,$K$76,$C$5:$C$1200,$L76)=0,"NO APLICA",ROUND(SUMIFS($F$5:$F$1200,$B$5:$B$1200,$K$76,$C$5:$C$1200,$L76),3))</f>
        <v>NO APLICA</v>
      </c>
      <c r="N76" s="568"/>
    </row>
    <row r="77" spans="2:14">
      <c r="B77" s="128"/>
      <c r="C77" s="128"/>
      <c r="E77" s="129"/>
      <c r="F77" s="157" t="str">
        <f>IF(OR(D77="",E77=""),"",ROUND(D77/LOOKUP(E77,SMMLV!$A$2:$A$36,SMMLV!$D$2:$D$108),3))</f>
        <v/>
      </c>
      <c r="K77" s="567"/>
      <c r="L77" s="134">
        <v>2</v>
      </c>
      <c r="M77" s="568" t="str">
        <f t="shared" si="7"/>
        <v>NO APLICA</v>
      </c>
      <c r="N77" s="568"/>
    </row>
    <row r="78" spans="2:14">
      <c r="B78" s="128"/>
      <c r="C78" s="128"/>
      <c r="E78" s="129"/>
      <c r="F78" s="157" t="str">
        <f>IF(OR(D78="",E78=""),"",ROUND(D78/LOOKUP(E78,SMMLV!$A$2:$A$36,SMMLV!$D$2:$D$108),3))</f>
        <v/>
      </c>
      <c r="K78" s="567"/>
      <c r="L78" s="134">
        <v>3</v>
      </c>
      <c r="M78" s="568" t="str">
        <f t="shared" si="7"/>
        <v>NO APLICA</v>
      </c>
      <c r="N78" s="568"/>
    </row>
    <row r="79" spans="2:14">
      <c r="B79" s="128"/>
      <c r="C79" s="128"/>
      <c r="E79" s="129"/>
      <c r="F79" s="157" t="str">
        <f>IF(OR(D79="",E79=""),"",ROUND(D79/LOOKUP(E79,SMMLV!$A$2:$A$36,SMMLV!$D$2:$D$108),3))</f>
        <v/>
      </c>
      <c r="K79" s="567"/>
      <c r="L79" s="134">
        <v>4</v>
      </c>
      <c r="M79" s="568" t="str">
        <f t="shared" si="7"/>
        <v>NO APLICA</v>
      </c>
      <c r="N79" s="568"/>
    </row>
    <row r="80" spans="2:14">
      <c r="B80" s="128"/>
      <c r="C80" s="128"/>
      <c r="E80" s="129"/>
      <c r="F80" s="157" t="str">
        <f>IF(OR(D80="",E80=""),"",ROUND(D80/LOOKUP(E80,SMMLV!$A$2:$A$36,SMMLV!$D$2:$D$108),3))</f>
        <v/>
      </c>
      <c r="K80" s="567"/>
      <c r="L80" s="134">
        <v>5</v>
      </c>
      <c r="M80" s="568" t="str">
        <f t="shared" si="7"/>
        <v>NO APLICA</v>
      </c>
      <c r="N80" s="568"/>
    </row>
    <row r="81" spans="2:14">
      <c r="B81" s="128"/>
      <c r="C81" s="128"/>
      <c r="E81" s="129"/>
      <c r="F81" s="157" t="str">
        <f>IF(OR(D81="",E81=""),"",ROUND(D81/LOOKUP(E81,SMMLV!$A$2:$A$36,SMMLV!$D$2:$D$108),3))</f>
        <v/>
      </c>
      <c r="K81" s="567"/>
      <c r="L81" s="134">
        <v>6</v>
      </c>
      <c r="M81" s="568" t="str">
        <f t="shared" si="7"/>
        <v>NO APLICA</v>
      </c>
      <c r="N81" s="568"/>
    </row>
    <row r="82" spans="2:14">
      <c r="B82" s="128"/>
      <c r="C82" s="128"/>
      <c r="E82" s="129"/>
      <c r="F82" s="157" t="str">
        <f>IF(OR(D82="",E82=""),"",ROUND(D82/LOOKUP(E82,SMMLV!$A$2:$A$36,SMMLV!$D$2:$D$108),3))</f>
        <v/>
      </c>
      <c r="K82" s="567"/>
      <c r="L82" s="134">
        <v>7</v>
      </c>
      <c r="M82" s="568" t="str">
        <f t="shared" si="7"/>
        <v>NO APLICA</v>
      </c>
      <c r="N82" s="568"/>
    </row>
    <row r="83" spans="2:14">
      <c r="B83" s="128"/>
      <c r="C83" s="128"/>
      <c r="E83" s="129"/>
      <c r="F83" s="157" t="str">
        <f>IF(OR(D83="",E83=""),"",ROUND(D83/LOOKUP(E83,SMMLV!$A$2:$A$36,SMMLV!$D$2:$D$108),3))</f>
        <v/>
      </c>
      <c r="K83" s="567"/>
      <c r="L83" s="134">
        <v>8</v>
      </c>
      <c r="M83" s="568" t="str">
        <f t="shared" si="7"/>
        <v>NO APLICA</v>
      </c>
      <c r="N83" s="568"/>
    </row>
    <row r="84" spans="2:14">
      <c r="B84" s="128"/>
      <c r="C84" s="128"/>
      <c r="E84" s="129"/>
      <c r="F84" s="157" t="str">
        <f>IF(OR(D84="",E84=""),"",ROUND(D84/LOOKUP(E84,SMMLV!$A$2:$A$36,SMMLV!$D$2:$D$108),3))</f>
        <v/>
      </c>
      <c r="K84" s="567"/>
      <c r="L84" s="134">
        <v>9</v>
      </c>
      <c r="M84" s="568" t="str">
        <f t="shared" si="7"/>
        <v>NO APLICA</v>
      </c>
      <c r="N84" s="568"/>
    </row>
    <row r="85" spans="2:14">
      <c r="B85" s="128"/>
      <c r="C85" s="128"/>
      <c r="E85" s="129"/>
      <c r="F85" s="157" t="str">
        <f>IF(OR(D85="",E85=""),"",ROUND(D85/LOOKUP(E85,SMMLV!$A$2:$A$36,SMMLV!$D$2:$D$108),3))</f>
        <v/>
      </c>
      <c r="K85" s="567"/>
      <c r="L85" s="134">
        <v>10</v>
      </c>
      <c r="M85" s="568" t="str">
        <f t="shared" si="7"/>
        <v>NO APLICA</v>
      </c>
      <c r="N85" s="568"/>
    </row>
    <row r="86" spans="2:14">
      <c r="B86" s="128"/>
      <c r="C86" s="128"/>
      <c r="E86" s="129"/>
      <c r="F86" s="157" t="str">
        <f>IF(OR(D86="",E86=""),"",ROUND(D86/LOOKUP(E86,SMMLV!$A$2:$A$36,SMMLV!$D$2:$D$108),3))</f>
        <v/>
      </c>
      <c r="K86" s="567">
        <v>9</v>
      </c>
      <c r="L86" s="134">
        <v>1</v>
      </c>
      <c r="M86" s="568" t="str">
        <f t="shared" ref="M86:M95" si="8">IF(SUMIFS($F$5:$F$1200,$B$5:$B$1200,$K$86,$C$5:$C$1200,$L86)=0,"NO APLICA",ROUND(SUMIFS($F$5:$F$1200,$B$5:$B$1200,$K$86,$C$5:$C$1200,$L86),3))</f>
        <v>NO APLICA</v>
      </c>
      <c r="N86" s="568"/>
    </row>
    <row r="87" spans="2:14">
      <c r="B87" s="128"/>
      <c r="C87" s="128"/>
      <c r="E87" s="129"/>
      <c r="F87" s="157" t="str">
        <f>IF(OR(D87="",E87=""),"",ROUND(D87/LOOKUP(E87,SMMLV!$A$2:$A$36,SMMLV!$D$2:$D$108),3))</f>
        <v/>
      </c>
      <c r="K87" s="567"/>
      <c r="L87" s="134">
        <v>2</v>
      </c>
      <c r="M87" s="568" t="str">
        <f t="shared" si="8"/>
        <v>NO APLICA</v>
      </c>
      <c r="N87" s="568"/>
    </row>
    <row r="88" spans="2:14">
      <c r="B88" s="128"/>
      <c r="C88" s="128"/>
      <c r="E88" s="129"/>
      <c r="F88" s="157" t="str">
        <f>IF(OR(D88="",E88=""),"",ROUND(D88/LOOKUP(E88,SMMLV!$A$2:$A$36,SMMLV!$D$2:$D$108),3))</f>
        <v/>
      </c>
      <c r="K88" s="567"/>
      <c r="L88" s="134">
        <v>3</v>
      </c>
      <c r="M88" s="568" t="str">
        <f t="shared" si="8"/>
        <v>NO APLICA</v>
      </c>
      <c r="N88" s="568"/>
    </row>
    <row r="89" spans="2:14">
      <c r="B89" s="128"/>
      <c r="C89" s="128"/>
      <c r="E89" s="129"/>
      <c r="F89" s="157" t="str">
        <f>IF(OR(D89="",E89=""),"",ROUND(D89/LOOKUP(E89,SMMLV!$A$2:$A$36,SMMLV!$D$2:$D$108),3))</f>
        <v/>
      </c>
      <c r="K89" s="567"/>
      <c r="L89" s="134">
        <v>4</v>
      </c>
      <c r="M89" s="568" t="str">
        <f t="shared" si="8"/>
        <v>NO APLICA</v>
      </c>
      <c r="N89" s="568"/>
    </row>
    <row r="90" spans="2:14">
      <c r="B90" s="128"/>
      <c r="C90" s="128"/>
      <c r="E90" s="129"/>
      <c r="F90" s="157" t="str">
        <f>IF(OR(D90="",E90=""),"",ROUND(D90/LOOKUP(E90,SMMLV!$A$2:$A$36,SMMLV!$D$2:$D$108),3))</f>
        <v/>
      </c>
      <c r="K90" s="567"/>
      <c r="L90" s="134">
        <v>5</v>
      </c>
      <c r="M90" s="568" t="str">
        <f t="shared" si="8"/>
        <v>NO APLICA</v>
      </c>
      <c r="N90" s="568"/>
    </row>
    <row r="91" spans="2:14">
      <c r="B91" s="128"/>
      <c r="C91" s="128"/>
      <c r="E91" s="129"/>
      <c r="F91" s="157" t="str">
        <f>IF(OR(D91="",E91=""),"",ROUND(D91/LOOKUP(E91,SMMLV!$A$2:$A$36,SMMLV!$D$2:$D$108),3))</f>
        <v/>
      </c>
      <c r="K91" s="567"/>
      <c r="L91" s="134">
        <v>6</v>
      </c>
      <c r="M91" s="568" t="str">
        <f t="shared" si="8"/>
        <v>NO APLICA</v>
      </c>
      <c r="N91" s="568"/>
    </row>
    <row r="92" spans="2:14">
      <c r="B92" s="128"/>
      <c r="C92" s="128"/>
      <c r="E92" s="129"/>
      <c r="F92" s="157" t="str">
        <f>IF(OR(D92="",E92=""),"",ROUND(D92/LOOKUP(E92,SMMLV!$A$2:$A$36,SMMLV!$D$2:$D$108),3))</f>
        <v/>
      </c>
      <c r="K92" s="567"/>
      <c r="L92" s="134">
        <v>7</v>
      </c>
      <c r="M92" s="568" t="str">
        <f t="shared" si="8"/>
        <v>NO APLICA</v>
      </c>
      <c r="N92" s="568"/>
    </row>
    <row r="93" spans="2:14">
      <c r="B93" s="128"/>
      <c r="C93" s="128"/>
      <c r="E93" s="129"/>
      <c r="F93" s="157" t="str">
        <f>IF(OR(D93="",E93=""),"",ROUND(D93/LOOKUP(E93,SMMLV!$A$2:$A$36,SMMLV!$D$2:$D$108),3))</f>
        <v/>
      </c>
      <c r="K93" s="567"/>
      <c r="L93" s="134">
        <v>8</v>
      </c>
      <c r="M93" s="568" t="str">
        <f t="shared" si="8"/>
        <v>NO APLICA</v>
      </c>
      <c r="N93" s="568"/>
    </row>
    <row r="94" spans="2:14">
      <c r="B94" s="128"/>
      <c r="C94" s="128"/>
      <c r="E94" s="129"/>
      <c r="F94" s="157" t="str">
        <f>IF(OR(D94="",E94=""),"",ROUND(D94/LOOKUP(E94,SMMLV!$A$2:$A$36,SMMLV!$D$2:$D$108),3))</f>
        <v/>
      </c>
      <c r="K94" s="567"/>
      <c r="L94" s="134">
        <v>9</v>
      </c>
      <c r="M94" s="568" t="str">
        <f t="shared" si="8"/>
        <v>NO APLICA</v>
      </c>
      <c r="N94" s="568"/>
    </row>
    <row r="95" spans="2:14">
      <c r="B95" s="128"/>
      <c r="C95" s="128"/>
      <c r="E95" s="129"/>
      <c r="F95" s="157" t="str">
        <f>IF(OR(D95="",E95=""),"",ROUND(D95/LOOKUP(E95,SMMLV!$A$2:$A$36,SMMLV!$D$2:$D$108),3))</f>
        <v/>
      </c>
      <c r="K95" s="567"/>
      <c r="L95" s="134">
        <v>10</v>
      </c>
      <c r="M95" s="568" t="str">
        <f t="shared" si="8"/>
        <v>NO APLICA</v>
      </c>
      <c r="N95" s="568"/>
    </row>
    <row r="96" spans="2:14">
      <c r="B96" s="128"/>
      <c r="C96" s="128"/>
      <c r="E96" s="129"/>
      <c r="F96" s="157" t="str">
        <f>IF(OR(D96="",E96=""),"",ROUND(D96/LOOKUP(E96,SMMLV!$A$2:$A$36,SMMLV!$D$2:$D$108),3))</f>
        <v/>
      </c>
      <c r="K96" s="567">
        <v>10</v>
      </c>
      <c r="L96" s="134">
        <v>1</v>
      </c>
      <c r="M96" s="568" t="str">
        <f t="shared" ref="M96:M105" si="9">IF(SUMIFS($F$5:$F$1200,$B$5:$B$1200,$K$96,$C$5:$C$1200,$L96)=0,"NO APLICA",ROUND(SUMIFS($F$5:$F$1200,$B$5:$B$1200,$K$96,$C$5:$C$1200,$L96),3))</f>
        <v>NO APLICA</v>
      </c>
      <c r="N96" s="568"/>
    </row>
    <row r="97" spans="2:14">
      <c r="B97" s="128"/>
      <c r="C97" s="128"/>
      <c r="E97" s="129"/>
      <c r="F97" s="157" t="str">
        <f>IF(OR(D97="",E97=""),"",ROUND(D97/LOOKUP(E97,SMMLV!$A$2:$A$36,SMMLV!$D$2:$D$108),3))</f>
        <v/>
      </c>
      <c r="K97" s="567"/>
      <c r="L97" s="134">
        <v>2</v>
      </c>
      <c r="M97" s="568" t="str">
        <f t="shared" si="9"/>
        <v>NO APLICA</v>
      </c>
      <c r="N97" s="568"/>
    </row>
    <row r="98" spans="2:14">
      <c r="B98" s="128"/>
      <c r="C98" s="128"/>
      <c r="E98" s="129"/>
      <c r="F98" s="157" t="str">
        <f>IF(OR(D98="",E98=""),"",ROUND(D98/LOOKUP(E98,SMMLV!$A$2:$A$36,SMMLV!$D$2:$D$108),3))</f>
        <v/>
      </c>
      <c r="K98" s="567"/>
      <c r="L98" s="134">
        <v>3</v>
      </c>
      <c r="M98" s="568" t="str">
        <f t="shared" si="9"/>
        <v>NO APLICA</v>
      </c>
      <c r="N98" s="568"/>
    </row>
    <row r="99" spans="2:14">
      <c r="B99" s="128"/>
      <c r="C99" s="128"/>
      <c r="E99" s="129"/>
      <c r="F99" s="157" t="str">
        <f>IF(OR(D99="",E99=""),"",ROUND(D99/LOOKUP(E99,SMMLV!$A$2:$A$36,SMMLV!$D$2:$D$108),3))</f>
        <v/>
      </c>
      <c r="K99" s="567"/>
      <c r="L99" s="134">
        <v>4</v>
      </c>
      <c r="M99" s="568" t="str">
        <f t="shared" si="9"/>
        <v>NO APLICA</v>
      </c>
      <c r="N99" s="568"/>
    </row>
    <row r="100" spans="2:14">
      <c r="B100" s="128"/>
      <c r="C100" s="128"/>
      <c r="E100" s="129"/>
      <c r="F100" s="157" t="str">
        <f>IF(OR(D100="",E100=""),"",ROUND(D100/LOOKUP(E100,SMMLV!$A$2:$A$36,SMMLV!$D$2:$D$108),3))</f>
        <v/>
      </c>
      <c r="K100" s="567"/>
      <c r="L100" s="134">
        <v>5</v>
      </c>
      <c r="M100" s="568" t="str">
        <f t="shared" si="9"/>
        <v>NO APLICA</v>
      </c>
      <c r="N100" s="568"/>
    </row>
    <row r="101" spans="2:14">
      <c r="B101" s="128"/>
      <c r="C101" s="128"/>
      <c r="E101" s="129"/>
      <c r="F101" s="157" t="str">
        <f>IF(OR(D101="",E101=""),"",ROUND(D101/LOOKUP(E101,SMMLV!$A$2:$A$36,SMMLV!$D$2:$D$108),3))</f>
        <v/>
      </c>
      <c r="K101" s="567"/>
      <c r="L101" s="134">
        <v>6</v>
      </c>
      <c r="M101" s="568" t="str">
        <f t="shared" si="9"/>
        <v>NO APLICA</v>
      </c>
      <c r="N101" s="568"/>
    </row>
    <row r="102" spans="2:14">
      <c r="B102" s="128"/>
      <c r="C102" s="128"/>
      <c r="E102" s="129"/>
      <c r="F102" s="157" t="str">
        <f>IF(OR(D102="",E102=""),"",ROUND(D102/LOOKUP(E102,SMMLV!$A$2:$A$36,SMMLV!$D$2:$D$108),3))</f>
        <v/>
      </c>
      <c r="K102" s="567"/>
      <c r="L102" s="134">
        <v>7</v>
      </c>
      <c r="M102" s="568" t="str">
        <f t="shared" si="9"/>
        <v>NO APLICA</v>
      </c>
      <c r="N102" s="568"/>
    </row>
    <row r="103" spans="2:14">
      <c r="B103" s="128"/>
      <c r="C103" s="128"/>
      <c r="E103" s="129"/>
      <c r="F103" s="157" t="str">
        <f>IF(OR(D103="",E103=""),"",ROUND(D103/LOOKUP(E103,SMMLV!$A$2:$A$36,SMMLV!$D$2:$D$108),3))</f>
        <v/>
      </c>
      <c r="K103" s="567"/>
      <c r="L103" s="134">
        <v>8</v>
      </c>
      <c r="M103" s="568" t="str">
        <f t="shared" si="9"/>
        <v>NO APLICA</v>
      </c>
      <c r="N103" s="568"/>
    </row>
    <row r="104" spans="2:14">
      <c r="B104" s="128"/>
      <c r="C104" s="128"/>
      <c r="E104" s="129"/>
      <c r="F104" s="157" t="str">
        <f>IF(OR(D104="",E104=""),"",ROUND(D104/LOOKUP(E104,SMMLV!$A$2:$A$36,SMMLV!$D$2:$D$108),3))</f>
        <v/>
      </c>
      <c r="K104" s="567"/>
      <c r="L104" s="134">
        <v>9</v>
      </c>
      <c r="M104" s="568" t="str">
        <f t="shared" si="9"/>
        <v>NO APLICA</v>
      </c>
      <c r="N104" s="568"/>
    </row>
    <row r="105" spans="2:14">
      <c r="B105" s="128"/>
      <c r="C105" s="128"/>
      <c r="E105" s="129"/>
      <c r="F105" s="157" t="str">
        <f>IF(OR(D105="",E105=""),"",ROUND(D105/LOOKUP(E105,SMMLV!$A$2:$A$36,SMMLV!$D$2:$D$108),3))</f>
        <v/>
      </c>
      <c r="K105" s="567"/>
      <c r="L105" s="134">
        <v>10</v>
      </c>
      <c r="M105" s="568" t="str">
        <f t="shared" si="9"/>
        <v>NO APLICA</v>
      </c>
      <c r="N105" s="568"/>
    </row>
    <row r="106" spans="2:14">
      <c r="B106" s="128"/>
      <c r="C106" s="128"/>
      <c r="E106" s="129"/>
      <c r="F106" s="157" t="str">
        <f>IF(OR(D106="",E106=""),"",ROUND(D106/LOOKUP(E106,SMMLV!$A$2:$A$36,SMMLV!$D$2:$D$108),3))</f>
        <v/>
      </c>
      <c r="K106" s="567">
        <v>11</v>
      </c>
      <c r="L106" s="134">
        <v>1</v>
      </c>
      <c r="M106" s="568" t="str">
        <f t="shared" ref="M106:M115" si="10">IF(SUMIFS($F$5:$F$1200,$B$5:$B$1200,$K$106,$C$5:$C$1200,$L106)=0,"NO APLICA",ROUND(SUMIFS($F$5:$F$1200,$B$5:$B$1200,$K$106,$C$5:$C$1200,$L106),3))</f>
        <v>NO APLICA</v>
      </c>
      <c r="N106" s="568"/>
    </row>
    <row r="107" spans="2:14">
      <c r="B107" s="128"/>
      <c r="C107" s="128"/>
      <c r="E107" s="129"/>
      <c r="F107" s="157" t="str">
        <f>IF(OR(D107="",E107=""),"",ROUND(D107/LOOKUP(E107,SMMLV!$A$2:$A$36,SMMLV!$D$2:$D$108),3))</f>
        <v/>
      </c>
      <c r="K107" s="567"/>
      <c r="L107" s="134">
        <v>2</v>
      </c>
      <c r="M107" s="568" t="str">
        <f t="shared" si="10"/>
        <v>NO APLICA</v>
      </c>
      <c r="N107" s="568"/>
    </row>
    <row r="108" spans="2:14">
      <c r="B108" s="128"/>
      <c r="C108" s="128"/>
      <c r="E108" s="129"/>
      <c r="F108" s="157" t="str">
        <f>IF(OR(D108="",E108=""),"",ROUND(D108/LOOKUP(E108,SMMLV!$A$2:$A$36,SMMLV!$D$2:$D$108),3))</f>
        <v/>
      </c>
      <c r="K108" s="567"/>
      <c r="L108" s="134">
        <v>3</v>
      </c>
      <c r="M108" s="568" t="str">
        <f t="shared" si="10"/>
        <v>NO APLICA</v>
      </c>
      <c r="N108" s="568"/>
    </row>
    <row r="109" spans="2:14">
      <c r="B109" s="128"/>
      <c r="C109" s="128"/>
      <c r="E109" s="129"/>
      <c r="F109" s="157" t="str">
        <f>IF(OR(D109="",E109=""),"",ROUND(D109/LOOKUP(E109,SMMLV!$A$2:$A$36,SMMLV!$D$2:$D$108),3))</f>
        <v/>
      </c>
      <c r="K109" s="567"/>
      <c r="L109" s="134">
        <v>4</v>
      </c>
      <c r="M109" s="568" t="str">
        <f t="shared" si="10"/>
        <v>NO APLICA</v>
      </c>
      <c r="N109" s="568"/>
    </row>
    <row r="110" spans="2:14">
      <c r="B110" s="128"/>
      <c r="C110" s="128"/>
      <c r="E110" s="129"/>
      <c r="F110" s="157" t="str">
        <f>IF(OR(D110="",E110=""),"",ROUND(D110/LOOKUP(E110,SMMLV!$A$2:$A$36,SMMLV!$D$2:$D$108),3))</f>
        <v/>
      </c>
      <c r="K110" s="567"/>
      <c r="L110" s="134">
        <v>5</v>
      </c>
      <c r="M110" s="568" t="str">
        <f t="shared" si="10"/>
        <v>NO APLICA</v>
      </c>
      <c r="N110" s="568"/>
    </row>
    <row r="111" spans="2:14">
      <c r="B111" s="128"/>
      <c r="C111" s="128"/>
      <c r="E111" s="129"/>
      <c r="F111" s="157" t="str">
        <f>IF(OR(D111="",E111=""),"",ROUND(D111/LOOKUP(E111,SMMLV!$A$2:$A$36,SMMLV!$D$2:$D$108),3))</f>
        <v/>
      </c>
      <c r="K111" s="567"/>
      <c r="L111" s="134">
        <v>6</v>
      </c>
      <c r="M111" s="568" t="str">
        <f t="shared" si="10"/>
        <v>NO APLICA</v>
      </c>
      <c r="N111" s="568"/>
    </row>
    <row r="112" spans="2:14">
      <c r="B112" s="128"/>
      <c r="C112" s="128"/>
      <c r="E112" s="129"/>
      <c r="F112" s="157" t="str">
        <f>IF(OR(D112="",E112=""),"",ROUND(D112/LOOKUP(E112,SMMLV!$A$2:$A$36,SMMLV!$D$2:$D$108),3))</f>
        <v/>
      </c>
      <c r="K112" s="567"/>
      <c r="L112" s="134">
        <v>7</v>
      </c>
      <c r="M112" s="568" t="str">
        <f t="shared" si="10"/>
        <v>NO APLICA</v>
      </c>
      <c r="N112" s="568"/>
    </row>
    <row r="113" spans="2:14">
      <c r="B113" s="128"/>
      <c r="C113" s="128"/>
      <c r="E113" s="129"/>
      <c r="F113" s="157" t="str">
        <f>IF(OR(D113="",E113=""),"",ROUND(D113/LOOKUP(E113,SMMLV!$A$2:$A$36,SMMLV!$D$2:$D$108),3))</f>
        <v/>
      </c>
      <c r="K113" s="567"/>
      <c r="L113" s="134">
        <v>8</v>
      </c>
      <c r="M113" s="568" t="str">
        <f t="shared" si="10"/>
        <v>NO APLICA</v>
      </c>
      <c r="N113" s="568"/>
    </row>
    <row r="114" spans="2:14">
      <c r="B114" s="128"/>
      <c r="C114" s="128"/>
      <c r="E114" s="129"/>
      <c r="F114" s="157" t="str">
        <f>IF(OR(D114="",E114=""),"",ROUND(D114/LOOKUP(E114,SMMLV!$A$2:$A$36,SMMLV!$D$2:$D$108),3))</f>
        <v/>
      </c>
      <c r="K114" s="567"/>
      <c r="L114" s="134">
        <v>9</v>
      </c>
      <c r="M114" s="568" t="str">
        <f t="shared" si="10"/>
        <v>NO APLICA</v>
      </c>
      <c r="N114" s="568"/>
    </row>
    <row r="115" spans="2:14">
      <c r="B115" s="128"/>
      <c r="C115" s="128"/>
      <c r="E115" s="129"/>
      <c r="F115" s="157" t="str">
        <f>IF(OR(D115="",E115=""),"",ROUND(D115/LOOKUP(E115,SMMLV!$A$2:$A$36,SMMLV!$D$2:$D$108),3))</f>
        <v/>
      </c>
      <c r="K115" s="567"/>
      <c r="L115" s="134">
        <v>10</v>
      </c>
      <c r="M115" s="568" t="str">
        <f t="shared" si="10"/>
        <v>NO APLICA</v>
      </c>
      <c r="N115" s="568"/>
    </row>
    <row r="116" spans="2:14">
      <c r="B116" s="128"/>
      <c r="C116" s="128"/>
      <c r="E116" s="129"/>
      <c r="F116" s="157" t="str">
        <f>IF(OR(D116="",E116=""),"",ROUND(D116/LOOKUP(E116,SMMLV!$A$2:$A$36,SMMLV!$D$2:$D$108),3))</f>
        <v/>
      </c>
      <c r="K116" s="567">
        <v>12</v>
      </c>
      <c r="L116" s="134">
        <v>1</v>
      </c>
      <c r="M116" s="568" t="str">
        <f t="shared" ref="M116:M125" si="11">IF(SUMIFS($F$5:$F$1200,$B$5:$B$1200,$K$116,$C$5:$C$1200,$L116)=0,"NO APLICA",ROUND(SUMIFS($F$5:$F$1200,$B$5:$B$1200,$K$116,$C$5:$C$1200,$L116),3))</f>
        <v>NO APLICA</v>
      </c>
      <c r="N116" s="568"/>
    </row>
    <row r="117" spans="2:14">
      <c r="B117" s="128"/>
      <c r="C117" s="128"/>
      <c r="E117" s="129"/>
      <c r="F117" s="157" t="str">
        <f>IF(OR(D117="",E117=""),"",ROUND(D117/LOOKUP(E117,SMMLV!$A$2:$A$36,SMMLV!$D$2:$D$108),3))</f>
        <v/>
      </c>
      <c r="K117" s="567"/>
      <c r="L117" s="134">
        <v>2</v>
      </c>
      <c r="M117" s="568" t="str">
        <f t="shared" si="11"/>
        <v>NO APLICA</v>
      </c>
      <c r="N117" s="568"/>
    </row>
    <row r="118" spans="2:14">
      <c r="B118" s="128"/>
      <c r="C118" s="128"/>
      <c r="E118" s="129"/>
      <c r="F118" s="157" t="str">
        <f>IF(OR(D118="",E118=""),"",ROUND(D118/LOOKUP(E118,SMMLV!$A$2:$A$36,SMMLV!$D$2:$D$108),3))</f>
        <v/>
      </c>
      <c r="K118" s="567"/>
      <c r="L118" s="134">
        <v>3</v>
      </c>
      <c r="M118" s="568" t="str">
        <f t="shared" si="11"/>
        <v>NO APLICA</v>
      </c>
      <c r="N118" s="568"/>
    </row>
    <row r="119" spans="2:14">
      <c r="B119" s="128"/>
      <c r="C119" s="128"/>
      <c r="E119" s="129"/>
      <c r="F119" s="157" t="str">
        <f>IF(OR(D119="",E119=""),"",ROUND(D119/LOOKUP(E119,SMMLV!$A$2:$A$36,SMMLV!$D$2:$D$108),3))</f>
        <v/>
      </c>
      <c r="K119" s="567"/>
      <c r="L119" s="134">
        <v>4</v>
      </c>
      <c r="M119" s="568" t="str">
        <f t="shared" si="11"/>
        <v>NO APLICA</v>
      </c>
      <c r="N119" s="568"/>
    </row>
    <row r="120" spans="2:14">
      <c r="B120" s="128"/>
      <c r="C120" s="128"/>
      <c r="E120" s="129"/>
      <c r="F120" s="157" t="str">
        <f>IF(OR(D120="",E120=""),"",ROUND(D120/LOOKUP(E120,SMMLV!$A$2:$A$36,SMMLV!$D$2:$D$108),3))</f>
        <v/>
      </c>
      <c r="K120" s="567"/>
      <c r="L120" s="134">
        <v>5</v>
      </c>
      <c r="M120" s="568" t="str">
        <f t="shared" si="11"/>
        <v>NO APLICA</v>
      </c>
      <c r="N120" s="568"/>
    </row>
    <row r="121" spans="2:14">
      <c r="B121" s="128"/>
      <c r="C121" s="128"/>
      <c r="E121" s="129"/>
      <c r="F121" s="157" t="str">
        <f>IF(OR(D121="",E121=""),"",ROUND(D121/LOOKUP(E121,SMMLV!$A$2:$A$36,SMMLV!$D$2:$D$108),3))</f>
        <v/>
      </c>
      <c r="K121" s="567"/>
      <c r="L121" s="134">
        <v>6</v>
      </c>
      <c r="M121" s="568" t="str">
        <f t="shared" si="11"/>
        <v>NO APLICA</v>
      </c>
      <c r="N121" s="568"/>
    </row>
    <row r="122" spans="2:14">
      <c r="B122" s="128"/>
      <c r="C122" s="128"/>
      <c r="E122" s="129"/>
      <c r="F122" s="157" t="str">
        <f>IF(OR(D122="",E122=""),"",ROUND(D122/LOOKUP(E122,SMMLV!$A$2:$A$36,SMMLV!$D$2:$D$108),3))</f>
        <v/>
      </c>
      <c r="K122" s="567"/>
      <c r="L122" s="134">
        <v>7</v>
      </c>
      <c r="M122" s="568" t="str">
        <f t="shared" si="11"/>
        <v>NO APLICA</v>
      </c>
      <c r="N122" s="568"/>
    </row>
    <row r="123" spans="2:14">
      <c r="B123" s="128"/>
      <c r="C123" s="128"/>
      <c r="E123" s="129"/>
      <c r="F123" s="157" t="str">
        <f>IF(OR(D123="",E123=""),"",ROUND(D123/LOOKUP(E123,SMMLV!$A$2:$A$36,SMMLV!$D$2:$D$108),3))</f>
        <v/>
      </c>
      <c r="K123" s="567"/>
      <c r="L123" s="134">
        <v>8</v>
      </c>
      <c r="M123" s="568" t="str">
        <f t="shared" si="11"/>
        <v>NO APLICA</v>
      </c>
      <c r="N123" s="568"/>
    </row>
    <row r="124" spans="2:14">
      <c r="B124" s="128"/>
      <c r="C124" s="128"/>
      <c r="E124" s="129"/>
      <c r="F124" s="157" t="str">
        <f>IF(OR(D124="",E124=""),"",ROUND(D124/LOOKUP(E124,SMMLV!$A$2:$A$36,SMMLV!$D$2:$D$108),3))</f>
        <v/>
      </c>
      <c r="K124" s="567"/>
      <c r="L124" s="134">
        <v>9</v>
      </c>
      <c r="M124" s="568" t="str">
        <f t="shared" si="11"/>
        <v>NO APLICA</v>
      </c>
      <c r="N124" s="568"/>
    </row>
    <row r="125" spans="2:14">
      <c r="B125" s="128"/>
      <c r="C125" s="128"/>
      <c r="E125" s="129"/>
      <c r="F125" s="157" t="str">
        <f>IF(OR(D125="",E125=""),"",ROUND(D125/LOOKUP(E125,SMMLV!$A$2:$A$36,SMMLV!$D$2:$D$108),3))</f>
        <v/>
      </c>
      <c r="K125" s="567"/>
      <c r="L125" s="134">
        <v>10</v>
      </c>
      <c r="M125" s="568" t="str">
        <f t="shared" si="11"/>
        <v>NO APLICA</v>
      </c>
      <c r="N125" s="568"/>
    </row>
    <row r="126" spans="2:14">
      <c r="B126" s="128"/>
      <c r="C126" s="128"/>
      <c r="E126" s="129"/>
      <c r="F126" s="157" t="str">
        <f>IF(OR(D126="",E126=""),"",ROUND(D126/LOOKUP(E126,SMMLV!$A$2:$A$36,SMMLV!$D$2:$D$108),3))</f>
        <v/>
      </c>
      <c r="K126" s="567">
        <v>13</v>
      </c>
      <c r="L126" s="134">
        <v>1</v>
      </c>
      <c r="M126" s="568" t="str">
        <f t="shared" ref="M126:M135" si="12">IF(SUMIFS($F$5:$F$1200,$B$5:$B$1200,$K$126,$C$5:$C$1200,$L126)=0,"NO APLICA",ROUND(SUMIFS($F$5:$F$1200,$B$5:$B$1200,$K$126,$C$5:$C$1200,$L126),3))</f>
        <v>NO APLICA</v>
      </c>
      <c r="N126" s="568"/>
    </row>
    <row r="127" spans="2:14">
      <c r="B127" s="128"/>
      <c r="C127" s="128"/>
      <c r="E127" s="129"/>
      <c r="F127" s="157" t="str">
        <f>IF(OR(D127="",E127=""),"",ROUND(D127/LOOKUP(E127,SMMLV!$A$2:$A$36,SMMLV!$D$2:$D$108),3))</f>
        <v/>
      </c>
      <c r="K127" s="567"/>
      <c r="L127" s="134">
        <v>2</v>
      </c>
      <c r="M127" s="568" t="str">
        <f t="shared" si="12"/>
        <v>NO APLICA</v>
      </c>
      <c r="N127" s="568"/>
    </row>
    <row r="128" spans="2:14">
      <c r="B128" s="128"/>
      <c r="C128" s="128"/>
      <c r="E128" s="129"/>
      <c r="F128" s="157" t="str">
        <f>IF(OR(D128="",E128=""),"",ROUND(D128/LOOKUP(E128,SMMLV!$A$2:$A$36,SMMLV!$D$2:$D$108),3))</f>
        <v/>
      </c>
      <c r="K128" s="567"/>
      <c r="L128" s="134">
        <v>3</v>
      </c>
      <c r="M128" s="568" t="str">
        <f t="shared" si="12"/>
        <v>NO APLICA</v>
      </c>
      <c r="N128" s="568"/>
    </row>
    <row r="129" spans="2:14">
      <c r="B129" s="128"/>
      <c r="C129" s="128"/>
      <c r="E129" s="129"/>
      <c r="F129" s="157" t="str">
        <f>IF(OR(D129="",E129=""),"",ROUND(D129/LOOKUP(E129,SMMLV!$A$2:$A$36,SMMLV!$D$2:$D$108),3))</f>
        <v/>
      </c>
      <c r="K129" s="567"/>
      <c r="L129" s="134">
        <v>4</v>
      </c>
      <c r="M129" s="568" t="str">
        <f t="shared" si="12"/>
        <v>NO APLICA</v>
      </c>
      <c r="N129" s="568"/>
    </row>
    <row r="130" spans="2:14">
      <c r="B130" s="128"/>
      <c r="C130" s="128"/>
      <c r="E130" s="129"/>
      <c r="F130" s="157" t="str">
        <f>IF(OR(D130="",E130=""),"",ROUND(D130/LOOKUP(E130,SMMLV!$A$2:$A$36,SMMLV!$D$2:$D$108),3))</f>
        <v/>
      </c>
      <c r="K130" s="567"/>
      <c r="L130" s="134">
        <v>5</v>
      </c>
      <c r="M130" s="568" t="str">
        <f t="shared" si="12"/>
        <v>NO APLICA</v>
      </c>
      <c r="N130" s="568"/>
    </row>
    <row r="131" spans="2:14">
      <c r="B131" s="128"/>
      <c r="C131" s="128"/>
      <c r="E131" s="129"/>
      <c r="F131" s="157" t="str">
        <f>IF(OR(D131="",E131=""),"",ROUND(D131/LOOKUP(E131,SMMLV!$A$2:$A$36,SMMLV!$D$2:$D$108),3))</f>
        <v/>
      </c>
      <c r="K131" s="567"/>
      <c r="L131" s="134">
        <v>6</v>
      </c>
      <c r="M131" s="568" t="str">
        <f t="shared" si="12"/>
        <v>NO APLICA</v>
      </c>
      <c r="N131" s="568"/>
    </row>
    <row r="132" spans="2:14">
      <c r="B132" s="128"/>
      <c r="C132" s="128"/>
      <c r="E132" s="129"/>
      <c r="F132" s="157" t="str">
        <f>IF(OR(D132="",E132=""),"",ROUND(D132/LOOKUP(E132,SMMLV!$A$2:$A$36,SMMLV!$D$2:$D$108),3))</f>
        <v/>
      </c>
      <c r="K132" s="567"/>
      <c r="L132" s="134">
        <v>7</v>
      </c>
      <c r="M132" s="568" t="str">
        <f t="shared" si="12"/>
        <v>NO APLICA</v>
      </c>
      <c r="N132" s="568"/>
    </row>
    <row r="133" spans="2:14">
      <c r="B133" s="128"/>
      <c r="C133" s="128"/>
      <c r="E133" s="129"/>
      <c r="F133" s="157" t="str">
        <f>IF(OR(D133="",E133=""),"",ROUND(D133/LOOKUP(E133,SMMLV!$A$2:$A$36,SMMLV!$D$2:$D$108),3))</f>
        <v/>
      </c>
      <c r="K133" s="567"/>
      <c r="L133" s="134">
        <v>8</v>
      </c>
      <c r="M133" s="568" t="str">
        <f t="shared" si="12"/>
        <v>NO APLICA</v>
      </c>
      <c r="N133" s="568"/>
    </row>
    <row r="134" spans="2:14">
      <c r="B134" s="128"/>
      <c r="C134" s="128"/>
      <c r="E134" s="129"/>
      <c r="F134" s="157" t="str">
        <f>IF(OR(D134="",E134=""),"",ROUND(D134/LOOKUP(E134,SMMLV!$A$2:$A$36,SMMLV!$D$2:$D$108),3))</f>
        <v/>
      </c>
      <c r="K134" s="567"/>
      <c r="L134" s="134">
        <v>9</v>
      </c>
      <c r="M134" s="568" t="str">
        <f t="shared" si="12"/>
        <v>NO APLICA</v>
      </c>
      <c r="N134" s="568"/>
    </row>
    <row r="135" spans="2:14">
      <c r="B135" s="128"/>
      <c r="C135" s="128"/>
      <c r="E135" s="129"/>
      <c r="F135" s="157" t="str">
        <f>IF(OR(D135="",E135=""),"",ROUND(D135/LOOKUP(E135,SMMLV!$A$2:$A$36,SMMLV!$D$2:$D$108),3))</f>
        <v/>
      </c>
      <c r="K135" s="567"/>
      <c r="L135" s="134">
        <v>10</v>
      </c>
      <c r="M135" s="568" t="str">
        <f t="shared" si="12"/>
        <v>NO APLICA</v>
      </c>
      <c r="N135" s="568"/>
    </row>
    <row r="136" spans="2:14">
      <c r="B136" s="128"/>
      <c r="C136" s="128"/>
      <c r="E136" s="129"/>
      <c r="F136" s="157" t="str">
        <f>IF(OR(D136="",E136=""),"",ROUND(D136/LOOKUP(E136,SMMLV!$A$2:$A$36,SMMLV!$D$2:$D$108),3))</f>
        <v/>
      </c>
      <c r="K136" s="567">
        <v>14</v>
      </c>
      <c r="L136" s="134">
        <v>1</v>
      </c>
      <c r="M136" s="568" t="str">
        <f t="shared" ref="M136:M145" si="13">IF(SUMIFS($F$5:$F$1200,$B$5:$B$1200,$K$136,$C$5:$C$1200,$L136)=0,"NO APLICA",ROUND(SUMIFS($F$5:$F$1200,$B$5:$B$1200,$K$136,$C$5:$C$1200,$L136),3))</f>
        <v>NO APLICA</v>
      </c>
      <c r="N136" s="568"/>
    </row>
    <row r="137" spans="2:14">
      <c r="B137" s="128"/>
      <c r="C137" s="128"/>
      <c r="E137" s="129"/>
      <c r="F137" s="157" t="str">
        <f>IF(OR(D137="",E137=""),"",ROUND(D137/LOOKUP(E137,SMMLV!$A$2:$A$36,SMMLV!$D$2:$D$108),3))</f>
        <v/>
      </c>
      <c r="K137" s="567"/>
      <c r="L137" s="134">
        <v>2</v>
      </c>
      <c r="M137" s="568" t="str">
        <f t="shared" si="13"/>
        <v>NO APLICA</v>
      </c>
      <c r="N137" s="568"/>
    </row>
    <row r="138" spans="2:14">
      <c r="B138" s="128"/>
      <c r="C138" s="128"/>
      <c r="E138" s="129"/>
      <c r="F138" s="157" t="str">
        <f>IF(OR(D138="",E138=""),"",ROUND(D138/LOOKUP(E138,SMMLV!$A$2:$A$36,SMMLV!$D$2:$D$108),3))</f>
        <v/>
      </c>
      <c r="K138" s="567"/>
      <c r="L138" s="134">
        <v>3</v>
      </c>
      <c r="M138" s="568" t="str">
        <f t="shared" si="13"/>
        <v>NO APLICA</v>
      </c>
      <c r="N138" s="568"/>
    </row>
    <row r="139" spans="2:14">
      <c r="B139" s="128"/>
      <c r="C139" s="128"/>
      <c r="E139" s="129"/>
      <c r="F139" s="157" t="str">
        <f>IF(OR(D139="",E139=""),"",ROUND(D139/LOOKUP(E139,SMMLV!$A$2:$A$36,SMMLV!$D$2:$D$108),3))</f>
        <v/>
      </c>
      <c r="K139" s="567"/>
      <c r="L139" s="134">
        <v>4</v>
      </c>
      <c r="M139" s="568" t="str">
        <f t="shared" si="13"/>
        <v>NO APLICA</v>
      </c>
      <c r="N139" s="568"/>
    </row>
    <row r="140" spans="2:14">
      <c r="B140" s="128"/>
      <c r="C140" s="128"/>
      <c r="E140" s="129"/>
      <c r="F140" s="157" t="str">
        <f>IF(OR(D140="",E140=""),"",ROUND(D140/LOOKUP(E140,SMMLV!$A$2:$A$36,SMMLV!$D$2:$D$108),3))</f>
        <v/>
      </c>
      <c r="K140" s="567"/>
      <c r="L140" s="134">
        <v>5</v>
      </c>
      <c r="M140" s="568" t="str">
        <f t="shared" si="13"/>
        <v>NO APLICA</v>
      </c>
      <c r="N140" s="568"/>
    </row>
    <row r="141" spans="2:14">
      <c r="B141" s="128"/>
      <c r="C141" s="128"/>
      <c r="E141" s="129"/>
      <c r="F141" s="157" t="str">
        <f>IF(OR(D141="",E141=""),"",ROUND(D141/LOOKUP(E141,SMMLV!$A$2:$A$36,SMMLV!$D$2:$D$108),3))</f>
        <v/>
      </c>
      <c r="K141" s="567"/>
      <c r="L141" s="134">
        <v>6</v>
      </c>
      <c r="M141" s="568" t="str">
        <f t="shared" si="13"/>
        <v>NO APLICA</v>
      </c>
      <c r="N141" s="568"/>
    </row>
    <row r="142" spans="2:14">
      <c r="B142" s="128"/>
      <c r="C142" s="128"/>
      <c r="E142" s="129"/>
      <c r="F142" s="157" t="str">
        <f>IF(OR(D142="",E142=""),"",ROUND(D142/LOOKUP(E142,SMMLV!$A$2:$A$36,SMMLV!$D$2:$D$108),3))</f>
        <v/>
      </c>
      <c r="K142" s="567"/>
      <c r="L142" s="134">
        <v>7</v>
      </c>
      <c r="M142" s="568" t="str">
        <f t="shared" si="13"/>
        <v>NO APLICA</v>
      </c>
      <c r="N142" s="568"/>
    </row>
    <row r="143" spans="2:14">
      <c r="B143" s="128"/>
      <c r="C143" s="128"/>
      <c r="E143" s="129"/>
      <c r="F143" s="157" t="str">
        <f>IF(OR(D143="",E143=""),"",ROUND(D143/LOOKUP(E143,SMMLV!$A$2:$A$36,SMMLV!$D$2:$D$108),3))</f>
        <v/>
      </c>
      <c r="K143" s="567"/>
      <c r="L143" s="134">
        <v>8</v>
      </c>
      <c r="M143" s="568" t="str">
        <f t="shared" si="13"/>
        <v>NO APLICA</v>
      </c>
      <c r="N143" s="568"/>
    </row>
    <row r="144" spans="2:14">
      <c r="B144" s="128"/>
      <c r="C144" s="128"/>
      <c r="E144" s="129"/>
      <c r="F144" s="157" t="str">
        <f>IF(OR(D144="",E144=""),"",ROUND(D144/LOOKUP(E144,SMMLV!$A$2:$A$36,SMMLV!$D$2:$D$108),3))</f>
        <v/>
      </c>
      <c r="K144" s="567"/>
      <c r="L144" s="134">
        <v>9</v>
      </c>
      <c r="M144" s="568" t="str">
        <f t="shared" si="13"/>
        <v>NO APLICA</v>
      </c>
      <c r="N144" s="568"/>
    </row>
    <row r="145" spans="2:14">
      <c r="B145" s="128"/>
      <c r="C145" s="128"/>
      <c r="E145" s="129"/>
      <c r="F145" s="157" t="str">
        <f>IF(OR(D145="",E145=""),"",ROUND(D145/LOOKUP(E145,SMMLV!$A$2:$A$36,SMMLV!$D$2:$D$108),3))</f>
        <v/>
      </c>
      <c r="K145" s="567"/>
      <c r="L145" s="134">
        <v>10</v>
      </c>
      <c r="M145" s="568" t="str">
        <f t="shared" si="13"/>
        <v>NO APLICA</v>
      </c>
      <c r="N145" s="568"/>
    </row>
    <row r="146" spans="2:14">
      <c r="B146" s="128"/>
      <c r="C146" s="128"/>
      <c r="E146" s="129"/>
      <c r="F146" s="157" t="str">
        <f>IF(OR(D146="",E146=""),"",ROUND(D146/LOOKUP(E146,SMMLV!$A$2:$A$36,SMMLV!$D$2:$D$108),3))</f>
        <v/>
      </c>
      <c r="K146" s="567">
        <v>15</v>
      </c>
      <c r="L146" s="134">
        <v>1</v>
      </c>
      <c r="M146" s="568" t="str">
        <f t="shared" ref="M146:M155" si="14">IF(SUMIFS($F$5:$F$1200,$B$5:$B$1200,$K$146,$C$5:$C$1200,$L146)=0,"NO APLICA",ROUND(SUMIFS($F$5:$F$1200,$B$5:$B$1200,$K$146,$C$5:$C$1200,$L146),3))</f>
        <v>NO APLICA</v>
      </c>
      <c r="N146" s="568"/>
    </row>
    <row r="147" spans="2:14">
      <c r="B147" s="128"/>
      <c r="C147" s="128"/>
      <c r="E147" s="129"/>
      <c r="F147" s="157" t="str">
        <f>IF(OR(D147="",E147=""),"",ROUND(D147/LOOKUP(E147,SMMLV!$A$2:$A$36,SMMLV!$D$2:$D$108),3))</f>
        <v/>
      </c>
      <c r="K147" s="567"/>
      <c r="L147" s="134">
        <v>2</v>
      </c>
      <c r="M147" s="568" t="str">
        <f t="shared" si="14"/>
        <v>NO APLICA</v>
      </c>
      <c r="N147" s="568"/>
    </row>
    <row r="148" spans="2:14">
      <c r="B148" s="128"/>
      <c r="C148" s="128"/>
      <c r="E148" s="129"/>
      <c r="F148" s="157" t="str">
        <f>IF(OR(D148="",E148=""),"",ROUND(D148/LOOKUP(E148,SMMLV!$A$2:$A$36,SMMLV!$D$2:$D$108),3))</f>
        <v/>
      </c>
      <c r="K148" s="567"/>
      <c r="L148" s="134">
        <v>3</v>
      </c>
      <c r="M148" s="568" t="str">
        <f t="shared" si="14"/>
        <v>NO APLICA</v>
      </c>
      <c r="N148" s="568"/>
    </row>
    <row r="149" spans="2:14">
      <c r="B149" s="128"/>
      <c r="C149" s="128"/>
      <c r="E149" s="129"/>
      <c r="F149" s="157" t="str">
        <f>IF(OR(D149="",E149=""),"",ROUND(D149/LOOKUP(E149,SMMLV!$A$2:$A$36,SMMLV!$D$2:$D$108),3))</f>
        <v/>
      </c>
      <c r="K149" s="567"/>
      <c r="L149" s="134">
        <v>4</v>
      </c>
      <c r="M149" s="568" t="str">
        <f t="shared" si="14"/>
        <v>NO APLICA</v>
      </c>
      <c r="N149" s="568"/>
    </row>
    <row r="150" spans="2:14">
      <c r="B150" s="128"/>
      <c r="C150" s="128"/>
      <c r="E150" s="129"/>
      <c r="F150" s="157" t="str">
        <f>IF(OR(D150="",E150=""),"",ROUND(D150/LOOKUP(E150,SMMLV!$A$2:$A$36,SMMLV!$D$2:$D$108),3))</f>
        <v/>
      </c>
      <c r="K150" s="567"/>
      <c r="L150" s="134">
        <v>5</v>
      </c>
      <c r="M150" s="568" t="str">
        <f t="shared" si="14"/>
        <v>NO APLICA</v>
      </c>
      <c r="N150" s="568"/>
    </row>
    <row r="151" spans="2:14">
      <c r="B151" s="128"/>
      <c r="C151" s="128"/>
      <c r="E151" s="129"/>
      <c r="F151" s="157" t="str">
        <f>IF(OR(D151="",E151=""),"",ROUND(D151/LOOKUP(E151,SMMLV!$A$2:$A$36,SMMLV!$D$2:$D$108),3))</f>
        <v/>
      </c>
      <c r="K151" s="567"/>
      <c r="L151" s="134">
        <v>6</v>
      </c>
      <c r="M151" s="568" t="str">
        <f t="shared" si="14"/>
        <v>NO APLICA</v>
      </c>
      <c r="N151" s="568"/>
    </row>
    <row r="152" spans="2:14">
      <c r="B152" s="128"/>
      <c r="C152" s="128"/>
      <c r="E152" s="129"/>
      <c r="F152" s="157" t="str">
        <f>IF(OR(D152="",E152=""),"",ROUND(D152/LOOKUP(E152,SMMLV!$A$2:$A$36,SMMLV!$D$2:$D$108),3))</f>
        <v/>
      </c>
      <c r="K152" s="567"/>
      <c r="L152" s="134">
        <v>7</v>
      </c>
      <c r="M152" s="568" t="str">
        <f t="shared" si="14"/>
        <v>NO APLICA</v>
      </c>
      <c r="N152" s="568"/>
    </row>
    <row r="153" spans="2:14">
      <c r="B153" s="128"/>
      <c r="C153" s="128"/>
      <c r="E153" s="129"/>
      <c r="F153" s="157" t="str">
        <f>IF(OR(D153="",E153=""),"",ROUND(D153/LOOKUP(E153,SMMLV!$A$2:$A$36,SMMLV!$D$2:$D$108),3))</f>
        <v/>
      </c>
      <c r="K153" s="567"/>
      <c r="L153" s="134">
        <v>8</v>
      </c>
      <c r="M153" s="568" t="str">
        <f t="shared" si="14"/>
        <v>NO APLICA</v>
      </c>
      <c r="N153" s="568"/>
    </row>
    <row r="154" spans="2:14">
      <c r="B154" s="128"/>
      <c r="C154" s="128"/>
      <c r="E154" s="129"/>
      <c r="F154" s="157" t="str">
        <f>IF(OR(D154="",E154=""),"",ROUND(D154/LOOKUP(E154,SMMLV!$A$2:$A$36,SMMLV!$D$2:$D$108),3))</f>
        <v/>
      </c>
      <c r="K154" s="567"/>
      <c r="L154" s="134">
        <v>9</v>
      </c>
      <c r="M154" s="568" t="str">
        <f t="shared" si="14"/>
        <v>NO APLICA</v>
      </c>
      <c r="N154" s="568"/>
    </row>
    <row r="155" spans="2:14">
      <c r="B155" s="128"/>
      <c r="C155" s="128"/>
      <c r="E155" s="129"/>
      <c r="F155" s="157" t="str">
        <f>IF(OR(D155="",E155=""),"",ROUND(D155/LOOKUP(E155,SMMLV!$A$2:$A$36,SMMLV!$D$2:$D$108),3))</f>
        <v/>
      </c>
      <c r="K155" s="567"/>
      <c r="L155" s="134">
        <v>10</v>
      </c>
      <c r="M155" s="568" t="str">
        <f t="shared" si="14"/>
        <v>NO APLICA</v>
      </c>
      <c r="N155" s="568"/>
    </row>
    <row r="156" spans="2:14">
      <c r="B156" s="128"/>
      <c r="C156" s="128"/>
      <c r="E156" s="129"/>
      <c r="F156" s="157" t="str">
        <f>IF(OR(D156="",E156=""),"",ROUND(D156/LOOKUP(E156,SMMLV!$A$2:$A$36,SMMLV!$D$2:$D$108),3))</f>
        <v/>
      </c>
      <c r="K156" s="567">
        <v>16</v>
      </c>
      <c r="L156" s="134">
        <v>1</v>
      </c>
      <c r="M156" s="568" t="str">
        <f t="shared" ref="M156:M165" si="15">IF(SUMIFS($F$5:$F$1200,$B$5:$B$1200,$K$156,$C$5:$C$1200,$L156)=0,"NO APLICA",ROUND(SUMIFS($F$5:$F$1200,$B$5:$B$1200,$K$156,$C$5:$C$1200,$L156),3))</f>
        <v>NO APLICA</v>
      </c>
      <c r="N156" s="568"/>
    </row>
    <row r="157" spans="2:14">
      <c r="B157" s="128"/>
      <c r="C157" s="128"/>
      <c r="E157" s="129"/>
      <c r="F157" s="157" t="str">
        <f>IF(OR(D157="",E157=""),"",ROUND(D157/LOOKUP(E157,SMMLV!$A$2:$A$36,SMMLV!$D$2:$D$108),3))</f>
        <v/>
      </c>
      <c r="K157" s="567"/>
      <c r="L157" s="134">
        <v>2</v>
      </c>
      <c r="M157" s="568" t="str">
        <f t="shared" si="15"/>
        <v>NO APLICA</v>
      </c>
      <c r="N157" s="568"/>
    </row>
    <row r="158" spans="2:14">
      <c r="B158" s="128"/>
      <c r="C158" s="128"/>
      <c r="E158" s="129"/>
      <c r="F158" s="157" t="str">
        <f>IF(OR(D158="",E158=""),"",ROUND(D158/LOOKUP(E158,SMMLV!$A$2:$A$36,SMMLV!$D$2:$D$108),3))</f>
        <v/>
      </c>
      <c r="K158" s="567"/>
      <c r="L158" s="134">
        <v>3</v>
      </c>
      <c r="M158" s="568" t="str">
        <f t="shared" si="15"/>
        <v>NO APLICA</v>
      </c>
      <c r="N158" s="568"/>
    </row>
    <row r="159" spans="2:14">
      <c r="B159" s="128"/>
      <c r="C159" s="128"/>
      <c r="E159" s="129"/>
      <c r="F159" s="157" t="str">
        <f>IF(OR(D159="",E159=""),"",ROUND(D159/LOOKUP(E159,SMMLV!$A$2:$A$36,SMMLV!$D$2:$D$108),3))</f>
        <v/>
      </c>
      <c r="K159" s="567"/>
      <c r="L159" s="134">
        <v>4</v>
      </c>
      <c r="M159" s="568" t="str">
        <f t="shared" si="15"/>
        <v>NO APLICA</v>
      </c>
      <c r="N159" s="568"/>
    </row>
    <row r="160" spans="2:14">
      <c r="B160" s="128"/>
      <c r="C160" s="128"/>
      <c r="E160" s="129"/>
      <c r="F160" s="157" t="str">
        <f>IF(OR(D160="",E160=""),"",ROUND(D160/LOOKUP(E160,SMMLV!$A$2:$A$36,SMMLV!$D$2:$D$108),3))</f>
        <v/>
      </c>
      <c r="K160" s="567"/>
      <c r="L160" s="134">
        <v>5</v>
      </c>
      <c r="M160" s="568" t="str">
        <f t="shared" si="15"/>
        <v>NO APLICA</v>
      </c>
      <c r="N160" s="568"/>
    </row>
    <row r="161" spans="2:14">
      <c r="B161" s="128"/>
      <c r="C161" s="128"/>
      <c r="E161" s="129"/>
      <c r="F161" s="157" t="str">
        <f>IF(OR(D161="",E161=""),"",ROUND(D161/LOOKUP(E161,SMMLV!$A$2:$A$36,SMMLV!$D$2:$D$108),3))</f>
        <v/>
      </c>
      <c r="K161" s="567"/>
      <c r="L161" s="134">
        <v>6</v>
      </c>
      <c r="M161" s="568" t="str">
        <f t="shared" si="15"/>
        <v>NO APLICA</v>
      </c>
      <c r="N161" s="568"/>
    </row>
    <row r="162" spans="2:14">
      <c r="B162" s="128"/>
      <c r="C162" s="128"/>
      <c r="E162" s="129"/>
      <c r="F162" s="157" t="str">
        <f>IF(OR(D162="",E162=""),"",ROUND(D162/LOOKUP(E162,SMMLV!$A$2:$A$36,SMMLV!$D$2:$D$108),3))</f>
        <v/>
      </c>
      <c r="K162" s="567"/>
      <c r="L162" s="134">
        <v>7</v>
      </c>
      <c r="M162" s="568" t="str">
        <f t="shared" si="15"/>
        <v>NO APLICA</v>
      </c>
      <c r="N162" s="568"/>
    </row>
    <row r="163" spans="2:14">
      <c r="B163" s="128"/>
      <c r="C163" s="128"/>
      <c r="E163" s="129"/>
      <c r="F163" s="157" t="str">
        <f>IF(OR(D163="",E163=""),"",ROUND(D163/LOOKUP(E163,SMMLV!$A$2:$A$36,SMMLV!$D$2:$D$108),3))</f>
        <v/>
      </c>
      <c r="K163" s="567"/>
      <c r="L163" s="134">
        <v>8</v>
      </c>
      <c r="M163" s="568" t="str">
        <f t="shared" si="15"/>
        <v>NO APLICA</v>
      </c>
      <c r="N163" s="568"/>
    </row>
    <row r="164" spans="2:14">
      <c r="B164" s="128"/>
      <c r="C164" s="128"/>
      <c r="E164" s="129"/>
      <c r="F164" s="157" t="str">
        <f>IF(OR(D164="",E164=""),"",ROUND(D164/LOOKUP(E164,SMMLV!$A$2:$A$36,SMMLV!$D$2:$D$108),3))</f>
        <v/>
      </c>
      <c r="K164" s="567"/>
      <c r="L164" s="134">
        <v>9</v>
      </c>
      <c r="M164" s="568" t="str">
        <f t="shared" si="15"/>
        <v>NO APLICA</v>
      </c>
      <c r="N164" s="568"/>
    </row>
    <row r="165" spans="2:14">
      <c r="B165" s="128"/>
      <c r="C165" s="128"/>
      <c r="E165" s="129"/>
      <c r="F165" s="157" t="str">
        <f>IF(OR(D165="",E165=""),"",ROUND(D165/LOOKUP(E165,SMMLV!$A$2:$A$36,SMMLV!$D$2:$D$108),3))</f>
        <v/>
      </c>
      <c r="K165" s="567"/>
      <c r="L165" s="134">
        <v>10</v>
      </c>
      <c r="M165" s="568" t="str">
        <f t="shared" si="15"/>
        <v>NO APLICA</v>
      </c>
      <c r="N165" s="568"/>
    </row>
    <row r="166" spans="2:14">
      <c r="B166" s="128"/>
      <c r="C166" s="128"/>
      <c r="E166" s="129"/>
      <c r="F166" s="157" t="str">
        <f>IF(OR(D166="",E166=""),"",ROUND(D166/LOOKUP(E166,SMMLV!$A$2:$A$36,SMMLV!$D$2:$D$108),3))</f>
        <v/>
      </c>
      <c r="K166" s="567">
        <v>17</v>
      </c>
      <c r="L166" s="134">
        <v>1</v>
      </c>
      <c r="M166" s="568" t="str">
        <f t="shared" ref="M166:M175" si="16">IF(SUMIFS($F$5:$F$1200,$B$5:$B$1200,$K$166,$C$5:$C$1200,$L166)=0,"NO APLICA",ROUND(SUMIFS($F$5:$F$1200,$B$5:$B$1200,$K$166,$C$5:$C$1200,$L166),3))</f>
        <v>NO APLICA</v>
      </c>
      <c r="N166" s="568"/>
    </row>
    <row r="167" spans="2:14">
      <c r="B167" s="128"/>
      <c r="C167" s="128"/>
      <c r="E167" s="129"/>
      <c r="F167" s="157" t="str">
        <f>IF(OR(D167="",E167=""),"",ROUND(D167/LOOKUP(E167,SMMLV!$A$2:$A$36,SMMLV!$D$2:$D$108),3))</f>
        <v/>
      </c>
      <c r="K167" s="567"/>
      <c r="L167" s="134">
        <v>2</v>
      </c>
      <c r="M167" s="568" t="str">
        <f t="shared" si="16"/>
        <v>NO APLICA</v>
      </c>
      <c r="N167" s="568"/>
    </row>
    <row r="168" spans="2:14">
      <c r="B168" s="128"/>
      <c r="C168" s="128"/>
      <c r="E168" s="129"/>
      <c r="F168" s="157" t="str">
        <f>IF(OR(D168="",E168=""),"",ROUND(D168/LOOKUP(E168,SMMLV!$A$2:$A$36,SMMLV!$D$2:$D$108),3))</f>
        <v/>
      </c>
      <c r="K168" s="567"/>
      <c r="L168" s="134">
        <v>3</v>
      </c>
      <c r="M168" s="568" t="str">
        <f t="shared" si="16"/>
        <v>NO APLICA</v>
      </c>
      <c r="N168" s="568"/>
    </row>
    <row r="169" spans="2:14">
      <c r="B169" s="128"/>
      <c r="C169" s="128"/>
      <c r="E169" s="129"/>
      <c r="F169" s="157" t="str">
        <f>IF(OR(D169="",E169=""),"",ROUND(D169/LOOKUP(E169,SMMLV!$A$2:$A$36,SMMLV!$D$2:$D$108),3))</f>
        <v/>
      </c>
      <c r="K169" s="567"/>
      <c r="L169" s="134">
        <v>4</v>
      </c>
      <c r="M169" s="568" t="str">
        <f t="shared" si="16"/>
        <v>NO APLICA</v>
      </c>
      <c r="N169" s="568"/>
    </row>
    <row r="170" spans="2:14">
      <c r="B170" s="128"/>
      <c r="C170" s="128"/>
      <c r="E170" s="129"/>
      <c r="F170" s="157" t="str">
        <f>IF(OR(D170="",E170=""),"",ROUND(D170/LOOKUP(E170,SMMLV!$A$2:$A$36,SMMLV!$D$2:$D$108),3))</f>
        <v/>
      </c>
      <c r="K170" s="567"/>
      <c r="L170" s="134">
        <v>5</v>
      </c>
      <c r="M170" s="568" t="str">
        <f t="shared" si="16"/>
        <v>NO APLICA</v>
      </c>
      <c r="N170" s="568"/>
    </row>
    <row r="171" spans="2:14">
      <c r="B171" s="128"/>
      <c r="C171" s="128"/>
      <c r="E171" s="129"/>
      <c r="F171" s="157" t="str">
        <f>IF(OR(D171="",E171=""),"",ROUND(D171/LOOKUP(E171,SMMLV!$A$2:$A$36,SMMLV!$D$2:$D$108),3))</f>
        <v/>
      </c>
      <c r="K171" s="567"/>
      <c r="L171" s="134">
        <v>6</v>
      </c>
      <c r="M171" s="568" t="str">
        <f t="shared" si="16"/>
        <v>NO APLICA</v>
      </c>
      <c r="N171" s="568"/>
    </row>
    <row r="172" spans="2:14">
      <c r="B172" s="128"/>
      <c r="C172" s="128"/>
      <c r="E172" s="129"/>
      <c r="F172" s="157" t="str">
        <f>IF(OR(D172="",E172=""),"",ROUND(D172/LOOKUP(E172,SMMLV!$A$2:$A$36,SMMLV!$D$2:$D$108),3))</f>
        <v/>
      </c>
      <c r="K172" s="567"/>
      <c r="L172" s="134">
        <v>7</v>
      </c>
      <c r="M172" s="568" t="str">
        <f t="shared" si="16"/>
        <v>NO APLICA</v>
      </c>
      <c r="N172" s="568"/>
    </row>
    <row r="173" spans="2:14">
      <c r="B173" s="128"/>
      <c r="C173" s="128"/>
      <c r="E173" s="129"/>
      <c r="F173" s="157" t="str">
        <f>IF(OR(D173="",E173=""),"",ROUND(D173/LOOKUP(E173,SMMLV!$A$2:$A$36,SMMLV!$D$2:$D$108),3))</f>
        <v/>
      </c>
      <c r="K173" s="567"/>
      <c r="L173" s="134">
        <v>8</v>
      </c>
      <c r="M173" s="568" t="str">
        <f t="shared" si="16"/>
        <v>NO APLICA</v>
      </c>
      <c r="N173" s="568"/>
    </row>
    <row r="174" spans="2:14">
      <c r="B174" s="128"/>
      <c r="C174" s="128"/>
      <c r="E174" s="129"/>
      <c r="F174" s="157" t="str">
        <f>IF(OR(D174="",E174=""),"",ROUND(D174/LOOKUP(E174,SMMLV!$A$2:$A$36,SMMLV!$D$2:$D$108),3))</f>
        <v/>
      </c>
      <c r="K174" s="567"/>
      <c r="L174" s="134">
        <v>9</v>
      </c>
      <c r="M174" s="568" t="str">
        <f t="shared" si="16"/>
        <v>NO APLICA</v>
      </c>
      <c r="N174" s="568"/>
    </row>
    <row r="175" spans="2:14">
      <c r="B175" s="128"/>
      <c r="C175" s="128"/>
      <c r="E175" s="129"/>
      <c r="F175" s="157" t="str">
        <f>IF(OR(D175="",E175=""),"",ROUND(D175/LOOKUP(E175,SMMLV!$A$2:$A$36,SMMLV!$D$2:$D$108),3))</f>
        <v/>
      </c>
      <c r="K175" s="567"/>
      <c r="L175" s="134">
        <v>10</v>
      </c>
      <c r="M175" s="568" t="str">
        <f t="shared" si="16"/>
        <v>NO APLICA</v>
      </c>
      <c r="N175" s="568"/>
    </row>
    <row r="176" spans="2:14">
      <c r="B176" s="128"/>
      <c r="C176" s="128"/>
      <c r="E176" s="129"/>
      <c r="F176" s="157" t="str">
        <f>IF(OR(D176="",E176=""),"",ROUND(D176/LOOKUP(E176,SMMLV!$A$2:$A$36,SMMLV!$D$2:$D$108),3))</f>
        <v/>
      </c>
      <c r="K176" s="567">
        <v>18</v>
      </c>
      <c r="L176" s="134">
        <v>1</v>
      </c>
      <c r="M176" s="568" t="str">
        <f t="shared" ref="M176:M185" si="17">IF(SUMIFS($F$5:$F$1200,$B$5:$B$1200,$K$176,$C$5:$C$1200,$L176)=0,"NO APLICA",ROUND(SUMIFS($F$5:$F$1200,$B$5:$B$1200,$K$176,$C$5:$C$1200,$L176),3))</f>
        <v>NO APLICA</v>
      </c>
      <c r="N176" s="568"/>
    </row>
    <row r="177" spans="2:14">
      <c r="B177" s="128"/>
      <c r="C177" s="128"/>
      <c r="E177" s="129"/>
      <c r="F177" s="157" t="str">
        <f>IF(OR(D177="",E177=""),"",ROUND(D177/LOOKUP(E177,SMMLV!$A$2:$A$36,SMMLV!$D$2:$D$108),3))</f>
        <v/>
      </c>
      <c r="K177" s="567"/>
      <c r="L177" s="134">
        <v>2</v>
      </c>
      <c r="M177" s="568" t="str">
        <f t="shared" si="17"/>
        <v>NO APLICA</v>
      </c>
      <c r="N177" s="568"/>
    </row>
    <row r="178" spans="2:14">
      <c r="B178" s="128"/>
      <c r="C178" s="128"/>
      <c r="E178" s="129"/>
      <c r="F178" s="157" t="str">
        <f>IF(OR(D178="",E178=""),"",ROUND(D178/LOOKUP(E178,SMMLV!$A$2:$A$36,SMMLV!$D$2:$D$108),3))</f>
        <v/>
      </c>
      <c r="K178" s="567"/>
      <c r="L178" s="134">
        <v>3</v>
      </c>
      <c r="M178" s="568" t="str">
        <f t="shared" si="17"/>
        <v>NO APLICA</v>
      </c>
      <c r="N178" s="568"/>
    </row>
    <row r="179" spans="2:14">
      <c r="B179" s="128"/>
      <c r="C179" s="128"/>
      <c r="E179" s="129"/>
      <c r="F179" s="157" t="str">
        <f>IF(OR(D179="",E179=""),"",ROUND(D179/LOOKUP(E179,SMMLV!$A$2:$A$36,SMMLV!$D$2:$D$108),3))</f>
        <v/>
      </c>
      <c r="K179" s="567"/>
      <c r="L179" s="134">
        <v>4</v>
      </c>
      <c r="M179" s="568" t="str">
        <f t="shared" si="17"/>
        <v>NO APLICA</v>
      </c>
      <c r="N179" s="568"/>
    </row>
    <row r="180" spans="2:14">
      <c r="B180" s="128"/>
      <c r="C180" s="128"/>
      <c r="E180" s="129"/>
      <c r="F180" s="157" t="str">
        <f>IF(OR(D180="",E180=""),"",ROUND(D180/LOOKUP(E180,SMMLV!$A$2:$A$36,SMMLV!$D$2:$D$108),3))</f>
        <v/>
      </c>
      <c r="K180" s="567"/>
      <c r="L180" s="134">
        <v>5</v>
      </c>
      <c r="M180" s="568" t="str">
        <f t="shared" si="17"/>
        <v>NO APLICA</v>
      </c>
      <c r="N180" s="568"/>
    </row>
    <row r="181" spans="2:14">
      <c r="B181" s="128"/>
      <c r="C181" s="128"/>
      <c r="E181" s="129"/>
      <c r="F181" s="157" t="str">
        <f>IF(OR(D181="",E181=""),"",ROUND(D181/LOOKUP(E181,SMMLV!$A$2:$A$36,SMMLV!$D$2:$D$108),3))</f>
        <v/>
      </c>
      <c r="K181" s="567"/>
      <c r="L181" s="134">
        <v>6</v>
      </c>
      <c r="M181" s="568" t="str">
        <f t="shared" si="17"/>
        <v>NO APLICA</v>
      </c>
      <c r="N181" s="568"/>
    </row>
    <row r="182" spans="2:14">
      <c r="B182" s="128"/>
      <c r="C182" s="128"/>
      <c r="E182" s="129"/>
      <c r="F182" s="157" t="str">
        <f>IF(OR(D182="",E182=""),"",ROUND(D182/LOOKUP(E182,SMMLV!$A$2:$A$36,SMMLV!$D$2:$D$108),3))</f>
        <v/>
      </c>
      <c r="K182" s="567"/>
      <c r="L182" s="134">
        <v>7</v>
      </c>
      <c r="M182" s="568" t="str">
        <f t="shared" si="17"/>
        <v>NO APLICA</v>
      </c>
      <c r="N182" s="568"/>
    </row>
    <row r="183" spans="2:14">
      <c r="B183" s="128"/>
      <c r="C183" s="128"/>
      <c r="E183" s="129"/>
      <c r="F183" s="157" t="str">
        <f>IF(OR(D183="",E183=""),"",ROUND(D183/LOOKUP(E183,SMMLV!$A$2:$A$36,SMMLV!$D$2:$D$108),3))</f>
        <v/>
      </c>
      <c r="K183" s="567"/>
      <c r="L183" s="134">
        <v>8</v>
      </c>
      <c r="M183" s="568" t="str">
        <f t="shared" si="17"/>
        <v>NO APLICA</v>
      </c>
      <c r="N183" s="568"/>
    </row>
    <row r="184" spans="2:14">
      <c r="B184" s="128"/>
      <c r="C184" s="128"/>
      <c r="E184" s="129"/>
      <c r="F184" s="157" t="str">
        <f>IF(OR(D184="",E184=""),"",ROUND(D184/LOOKUP(E184,SMMLV!$A$2:$A$36,SMMLV!$D$2:$D$108),3))</f>
        <v/>
      </c>
      <c r="K184" s="567"/>
      <c r="L184" s="134">
        <v>9</v>
      </c>
      <c r="M184" s="568" t="str">
        <f t="shared" si="17"/>
        <v>NO APLICA</v>
      </c>
      <c r="N184" s="568"/>
    </row>
    <row r="185" spans="2:14">
      <c r="B185" s="128"/>
      <c r="C185" s="128"/>
      <c r="E185" s="129"/>
      <c r="F185" s="157" t="str">
        <f>IF(OR(D185="",E185=""),"",ROUND(D185/LOOKUP(E185,SMMLV!$A$2:$A$36,SMMLV!$D$2:$D$108),3))</f>
        <v/>
      </c>
      <c r="K185" s="567"/>
      <c r="L185" s="134">
        <v>10</v>
      </c>
      <c r="M185" s="568" t="str">
        <f t="shared" si="17"/>
        <v>NO APLICA</v>
      </c>
      <c r="N185" s="568"/>
    </row>
    <row r="186" spans="2:14">
      <c r="B186" s="128"/>
      <c r="C186" s="128"/>
      <c r="E186" s="129"/>
      <c r="F186" s="157" t="str">
        <f>IF(OR(D186="",E186=""),"",ROUND(D186/LOOKUP(E186,SMMLV!$A$2:$A$36,SMMLV!$D$2:$D$108),3))</f>
        <v/>
      </c>
      <c r="K186" s="567">
        <v>19</v>
      </c>
      <c r="L186" s="134">
        <v>1</v>
      </c>
      <c r="M186" s="568" t="str">
        <f t="shared" ref="M186:M195" si="18">IF(SUMIFS($F$5:$F$1200,$B$5:$B$1200,$K$186,$C$5:$C$1200,$L186)=0,"NO APLICA",ROUND(SUMIFS($F$5:$F$1200,$B$5:$B$1200,$K$186,$C$5:$C$1200,$L186),3))</f>
        <v>NO APLICA</v>
      </c>
      <c r="N186" s="568"/>
    </row>
    <row r="187" spans="2:14">
      <c r="B187" s="128"/>
      <c r="C187" s="128"/>
      <c r="E187" s="129"/>
      <c r="F187" s="157" t="str">
        <f>IF(OR(D187="",E187=""),"",ROUND(D187/LOOKUP(E187,SMMLV!$A$2:$A$36,SMMLV!$D$2:$D$108),3))</f>
        <v/>
      </c>
      <c r="K187" s="567"/>
      <c r="L187" s="134">
        <v>2</v>
      </c>
      <c r="M187" s="568" t="str">
        <f t="shared" si="18"/>
        <v>NO APLICA</v>
      </c>
      <c r="N187" s="568"/>
    </row>
    <row r="188" spans="2:14">
      <c r="B188" s="128"/>
      <c r="C188" s="128"/>
      <c r="E188" s="129"/>
      <c r="F188" s="157" t="str">
        <f>IF(OR(D188="",E188=""),"",ROUND(D188/LOOKUP(E188,SMMLV!$A$2:$A$36,SMMLV!$D$2:$D$108),3))</f>
        <v/>
      </c>
      <c r="K188" s="567"/>
      <c r="L188" s="134">
        <v>3</v>
      </c>
      <c r="M188" s="568" t="str">
        <f t="shared" si="18"/>
        <v>NO APLICA</v>
      </c>
      <c r="N188" s="568"/>
    </row>
    <row r="189" spans="2:14">
      <c r="B189" s="128"/>
      <c r="C189" s="128"/>
      <c r="E189" s="129"/>
      <c r="F189" s="157" t="str">
        <f>IF(OR(D189="",E189=""),"",ROUND(D189/LOOKUP(E189,SMMLV!$A$2:$A$36,SMMLV!$D$2:$D$108),3))</f>
        <v/>
      </c>
      <c r="K189" s="567"/>
      <c r="L189" s="134">
        <v>4</v>
      </c>
      <c r="M189" s="568" t="str">
        <f t="shared" si="18"/>
        <v>NO APLICA</v>
      </c>
      <c r="N189" s="568"/>
    </row>
    <row r="190" spans="2:14">
      <c r="B190" s="128"/>
      <c r="C190" s="128"/>
      <c r="E190" s="129"/>
      <c r="F190" s="157" t="str">
        <f>IF(OR(D190="",E190=""),"",ROUND(D190/LOOKUP(E190,SMMLV!$A$2:$A$36,SMMLV!$D$2:$D$108),3))</f>
        <v/>
      </c>
      <c r="K190" s="567"/>
      <c r="L190" s="134">
        <v>5</v>
      </c>
      <c r="M190" s="568" t="str">
        <f t="shared" si="18"/>
        <v>NO APLICA</v>
      </c>
      <c r="N190" s="568"/>
    </row>
    <row r="191" spans="2:14">
      <c r="B191" s="128"/>
      <c r="C191" s="128"/>
      <c r="E191" s="129"/>
      <c r="F191" s="157" t="str">
        <f>IF(OR(D191="",E191=""),"",ROUND(D191/LOOKUP(E191,SMMLV!$A$2:$A$36,SMMLV!$D$2:$D$108),3))</f>
        <v/>
      </c>
      <c r="K191" s="567"/>
      <c r="L191" s="134">
        <v>6</v>
      </c>
      <c r="M191" s="568" t="str">
        <f t="shared" si="18"/>
        <v>NO APLICA</v>
      </c>
      <c r="N191" s="568"/>
    </row>
    <row r="192" spans="2:14">
      <c r="B192" s="128"/>
      <c r="C192" s="128"/>
      <c r="E192" s="129"/>
      <c r="F192" s="157" t="str">
        <f>IF(OR(D192="",E192=""),"",ROUND(D192/LOOKUP(E192,SMMLV!$A$2:$A$36,SMMLV!$D$2:$D$108),3))</f>
        <v/>
      </c>
      <c r="K192" s="567"/>
      <c r="L192" s="134">
        <v>7</v>
      </c>
      <c r="M192" s="568" t="str">
        <f t="shared" si="18"/>
        <v>NO APLICA</v>
      </c>
      <c r="N192" s="568"/>
    </row>
    <row r="193" spans="2:14">
      <c r="B193" s="128"/>
      <c r="C193" s="128"/>
      <c r="E193" s="129"/>
      <c r="F193" s="157" t="str">
        <f>IF(OR(D193="",E193=""),"",ROUND(D193/LOOKUP(E193,SMMLV!$A$2:$A$36,SMMLV!$D$2:$D$108),3))</f>
        <v/>
      </c>
      <c r="K193" s="567"/>
      <c r="L193" s="134">
        <v>8</v>
      </c>
      <c r="M193" s="568" t="str">
        <f t="shared" si="18"/>
        <v>NO APLICA</v>
      </c>
      <c r="N193" s="568"/>
    </row>
    <row r="194" spans="2:14">
      <c r="B194" s="128"/>
      <c r="C194" s="128"/>
      <c r="E194" s="129"/>
      <c r="F194" s="157" t="str">
        <f>IF(OR(D194="",E194=""),"",ROUND(D194/LOOKUP(E194,SMMLV!$A$2:$A$36,SMMLV!$D$2:$D$108),3))</f>
        <v/>
      </c>
      <c r="K194" s="567"/>
      <c r="L194" s="134">
        <v>9</v>
      </c>
      <c r="M194" s="568" t="str">
        <f t="shared" si="18"/>
        <v>NO APLICA</v>
      </c>
      <c r="N194" s="568"/>
    </row>
    <row r="195" spans="2:14">
      <c r="B195" s="128"/>
      <c r="C195" s="128"/>
      <c r="E195" s="129"/>
      <c r="F195" s="157" t="str">
        <f>IF(OR(D195="",E195=""),"",ROUND(D195/LOOKUP(E195,SMMLV!$A$2:$A$36,SMMLV!$D$2:$D$108),3))</f>
        <v/>
      </c>
      <c r="K195" s="567"/>
      <c r="L195" s="134">
        <v>10</v>
      </c>
      <c r="M195" s="568" t="str">
        <f t="shared" si="18"/>
        <v>NO APLICA</v>
      </c>
      <c r="N195" s="568"/>
    </row>
    <row r="196" spans="2:14">
      <c r="B196" s="128"/>
      <c r="C196" s="128"/>
      <c r="E196" s="129"/>
      <c r="F196" s="157" t="str">
        <f>IF(OR(D196="",E196=""),"",ROUND(D196/LOOKUP(E196,SMMLV!$A$2:$A$36,SMMLV!$D$2:$D$108),3))</f>
        <v/>
      </c>
      <c r="K196" s="567">
        <v>20</v>
      </c>
      <c r="L196" s="134">
        <v>1</v>
      </c>
      <c r="M196" s="568" t="str">
        <f t="shared" ref="M196:M205" si="19">IF(SUMIFS($F$5:$F$1200,$B$5:$B$1200,$K$196,$C$5:$C$1200,$L196)=0,"NO APLICA",ROUND(SUMIFS($F$5:$F$1200,$B$5:$B$1200,$K$196,$C$5:$C$1200,$L196),3))</f>
        <v>NO APLICA</v>
      </c>
      <c r="N196" s="568"/>
    </row>
    <row r="197" spans="2:14">
      <c r="B197" s="128"/>
      <c r="C197" s="128"/>
      <c r="E197" s="129"/>
      <c r="F197" s="157" t="str">
        <f>IF(OR(D197="",E197=""),"",ROUND(D197/LOOKUP(E197,SMMLV!$A$2:$A$36,SMMLV!$D$2:$D$108),3))</f>
        <v/>
      </c>
      <c r="K197" s="567"/>
      <c r="L197" s="134">
        <v>2</v>
      </c>
      <c r="M197" s="568" t="str">
        <f t="shared" si="19"/>
        <v>NO APLICA</v>
      </c>
      <c r="N197" s="568"/>
    </row>
    <row r="198" spans="2:14">
      <c r="B198" s="128"/>
      <c r="C198" s="128"/>
      <c r="E198" s="129"/>
      <c r="F198" s="157" t="str">
        <f>IF(OR(D198="",E198=""),"",ROUND(D198/LOOKUP(E198,SMMLV!$A$2:$A$36,SMMLV!$D$2:$D$108),3))</f>
        <v/>
      </c>
      <c r="K198" s="567"/>
      <c r="L198" s="134">
        <v>3</v>
      </c>
      <c r="M198" s="568" t="str">
        <f t="shared" si="19"/>
        <v>NO APLICA</v>
      </c>
      <c r="N198" s="568"/>
    </row>
    <row r="199" spans="2:14">
      <c r="B199" s="128"/>
      <c r="C199" s="128"/>
      <c r="E199" s="129"/>
      <c r="F199" s="157" t="str">
        <f>IF(OR(D199="",E199=""),"",ROUND(D199/LOOKUP(E199,SMMLV!$A$2:$A$36,SMMLV!$D$2:$D$108),3))</f>
        <v/>
      </c>
      <c r="K199" s="567"/>
      <c r="L199" s="134">
        <v>4</v>
      </c>
      <c r="M199" s="568" t="str">
        <f t="shared" si="19"/>
        <v>NO APLICA</v>
      </c>
      <c r="N199" s="568"/>
    </row>
    <row r="200" spans="2:14">
      <c r="B200" s="128"/>
      <c r="C200" s="128"/>
      <c r="E200" s="129"/>
      <c r="F200" s="157" t="str">
        <f>IF(OR(D200="",E200=""),"",ROUND(D200/LOOKUP(E200,SMMLV!$A$2:$A$36,SMMLV!$D$2:$D$108),3))</f>
        <v/>
      </c>
      <c r="K200" s="567"/>
      <c r="L200" s="134">
        <v>5</v>
      </c>
      <c r="M200" s="568" t="str">
        <f t="shared" si="19"/>
        <v>NO APLICA</v>
      </c>
      <c r="N200" s="568"/>
    </row>
    <row r="201" spans="2:14">
      <c r="B201" s="128"/>
      <c r="C201" s="128"/>
      <c r="E201" s="129"/>
      <c r="F201" s="157" t="str">
        <f>IF(OR(D201="",E201=""),"",ROUND(D201/LOOKUP(E201,SMMLV!$A$2:$A$36,SMMLV!$D$2:$D$108),3))</f>
        <v/>
      </c>
      <c r="K201" s="567"/>
      <c r="L201" s="134">
        <v>6</v>
      </c>
      <c r="M201" s="568" t="str">
        <f t="shared" si="19"/>
        <v>NO APLICA</v>
      </c>
      <c r="N201" s="568"/>
    </row>
    <row r="202" spans="2:14">
      <c r="B202" s="128"/>
      <c r="C202" s="128"/>
      <c r="E202" s="129"/>
      <c r="F202" s="157" t="str">
        <f>IF(OR(D202="",E202=""),"",ROUND(D202/LOOKUP(E202,SMMLV!$A$2:$A$36,SMMLV!$D$2:$D$108),3))</f>
        <v/>
      </c>
      <c r="K202" s="567"/>
      <c r="L202" s="134">
        <v>7</v>
      </c>
      <c r="M202" s="568" t="str">
        <f t="shared" si="19"/>
        <v>NO APLICA</v>
      </c>
      <c r="N202" s="568"/>
    </row>
    <row r="203" spans="2:14">
      <c r="B203" s="128"/>
      <c r="C203" s="128"/>
      <c r="E203" s="129"/>
      <c r="F203" s="157" t="str">
        <f>IF(OR(D203="",E203=""),"",ROUND(D203/LOOKUP(E203,SMMLV!$A$2:$A$36,SMMLV!$D$2:$D$108),3))</f>
        <v/>
      </c>
      <c r="K203" s="567"/>
      <c r="L203" s="134">
        <v>8</v>
      </c>
      <c r="M203" s="568" t="str">
        <f t="shared" si="19"/>
        <v>NO APLICA</v>
      </c>
      <c r="N203" s="568"/>
    </row>
    <row r="204" spans="2:14">
      <c r="B204" s="128"/>
      <c r="C204" s="128"/>
      <c r="E204" s="129"/>
      <c r="F204" s="157" t="str">
        <f>IF(OR(D204="",E204=""),"",ROUND(D204/LOOKUP(E204,SMMLV!$A$2:$A$36,SMMLV!$D$2:$D$108),3))</f>
        <v/>
      </c>
      <c r="K204" s="567"/>
      <c r="L204" s="134">
        <v>9</v>
      </c>
      <c r="M204" s="568" t="str">
        <f t="shared" si="19"/>
        <v>NO APLICA</v>
      </c>
      <c r="N204" s="568"/>
    </row>
    <row r="205" spans="2:14">
      <c r="B205" s="128"/>
      <c r="C205" s="128"/>
      <c r="E205" s="129"/>
      <c r="F205" s="157" t="str">
        <f>IF(OR(D205="",E205=""),"",ROUND(D205/LOOKUP(E205,SMMLV!$A$2:$A$36,SMMLV!$D$2:$D$108),3))</f>
        <v/>
      </c>
      <c r="K205" s="567"/>
      <c r="L205" s="134">
        <v>10</v>
      </c>
      <c r="M205" s="568" t="str">
        <f t="shared" si="19"/>
        <v>NO APLICA</v>
      </c>
      <c r="N205" s="568"/>
    </row>
    <row r="206" spans="2:14">
      <c r="B206" s="128"/>
      <c r="C206" s="128"/>
      <c r="E206" s="129"/>
      <c r="F206" s="157" t="str">
        <f>IF(OR(D206="",E206=""),"",ROUND(D206/LOOKUP(E206,SMMLV!$A$2:$A$36,SMMLV!$D$2:$D$108),3))</f>
        <v/>
      </c>
      <c r="K206" s="567">
        <v>21</v>
      </c>
      <c r="L206" s="134">
        <v>1</v>
      </c>
      <c r="M206" s="568" t="str">
        <f t="shared" ref="M206:M215" si="20">IF(SUMIFS($F$5:$F$1200,$B$5:$B$1200,$K$206,$C$5:$C$1200,$L206)=0,"NO APLICA",ROUND(SUMIFS($F$5:$F$1200,$B$5:$B$1200,$K$206,$C$5:$C$1200,$L206),3))</f>
        <v>NO APLICA</v>
      </c>
      <c r="N206" s="568"/>
    </row>
    <row r="207" spans="2:14">
      <c r="B207" s="128"/>
      <c r="C207" s="128"/>
      <c r="E207" s="129"/>
      <c r="F207" s="157" t="str">
        <f>IF(OR(D207="",E207=""),"",ROUND(D207/LOOKUP(E207,SMMLV!$A$2:$A$36,SMMLV!$D$2:$D$108),3))</f>
        <v/>
      </c>
      <c r="K207" s="567"/>
      <c r="L207" s="134">
        <v>2</v>
      </c>
      <c r="M207" s="568" t="str">
        <f t="shared" si="20"/>
        <v>NO APLICA</v>
      </c>
      <c r="N207" s="568"/>
    </row>
    <row r="208" spans="2:14">
      <c r="B208" s="128"/>
      <c r="C208" s="128"/>
      <c r="E208" s="129"/>
      <c r="F208" s="157" t="str">
        <f>IF(OR(D208="",E208=""),"",ROUND(D208/LOOKUP(E208,SMMLV!$A$2:$A$36,SMMLV!$D$2:$D$108),3))</f>
        <v/>
      </c>
      <c r="K208" s="567"/>
      <c r="L208" s="134">
        <v>3</v>
      </c>
      <c r="M208" s="568" t="str">
        <f t="shared" si="20"/>
        <v>NO APLICA</v>
      </c>
      <c r="N208" s="568"/>
    </row>
    <row r="209" spans="2:14">
      <c r="B209" s="128"/>
      <c r="C209" s="128"/>
      <c r="E209" s="129"/>
      <c r="F209" s="157" t="str">
        <f>IF(OR(D209="",E209=""),"",ROUND(D209/LOOKUP(E209,SMMLV!$A$2:$A$36,SMMLV!$D$2:$D$108),3))</f>
        <v/>
      </c>
      <c r="K209" s="567"/>
      <c r="L209" s="134">
        <v>4</v>
      </c>
      <c r="M209" s="568" t="str">
        <f t="shared" si="20"/>
        <v>NO APLICA</v>
      </c>
      <c r="N209" s="568"/>
    </row>
    <row r="210" spans="2:14">
      <c r="B210" s="128"/>
      <c r="C210" s="128"/>
      <c r="E210" s="129"/>
      <c r="F210" s="157" t="str">
        <f>IF(OR(D210="",E210=""),"",ROUND(D210/LOOKUP(E210,SMMLV!$A$2:$A$36,SMMLV!$D$2:$D$108),3))</f>
        <v/>
      </c>
      <c r="K210" s="567"/>
      <c r="L210" s="134">
        <v>5</v>
      </c>
      <c r="M210" s="568" t="str">
        <f t="shared" si="20"/>
        <v>NO APLICA</v>
      </c>
      <c r="N210" s="568"/>
    </row>
    <row r="211" spans="2:14">
      <c r="B211" s="128"/>
      <c r="C211" s="128"/>
      <c r="E211" s="129"/>
      <c r="F211" s="157" t="str">
        <f>IF(OR(D211="",E211=""),"",ROUND(D211/LOOKUP(E211,SMMLV!$A$2:$A$36,SMMLV!$D$2:$D$108),3))</f>
        <v/>
      </c>
      <c r="K211" s="567"/>
      <c r="L211" s="134">
        <v>6</v>
      </c>
      <c r="M211" s="568" t="str">
        <f t="shared" si="20"/>
        <v>NO APLICA</v>
      </c>
      <c r="N211" s="568"/>
    </row>
    <row r="212" spans="2:14">
      <c r="B212" s="128"/>
      <c r="C212" s="128"/>
      <c r="E212" s="129"/>
      <c r="F212" s="157" t="str">
        <f>IF(OR(D212="",E212=""),"",ROUND(D212/LOOKUP(E212,SMMLV!$A$2:$A$36,SMMLV!$D$2:$D$108),3))</f>
        <v/>
      </c>
      <c r="K212" s="567"/>
      <c r="L212" s="134">
        <v>7</v>
      </c>
      <c r="M212" s="568" t="str">
        <f t="shared" si="20"/>
        <v>NO APLICA</v>
      </c>
      <c r="N212" s="568"/>
    </row>
    <row r="213" spans="2:14">
      <c r="B213" s="128"/>
      <c r="C213" s="128"/>
      <c r="E213" s="129"/>
      <c r="F213" s="157" t="str">
        <f>IF(OR(D213="",E213=""),"",ROUND(D213/LOOKUP(E213,SMMLV!$A$2:$A$36,SMMLV!$D$2:$D$108),3))</f>
        <v/>
      </c>
      <c r="K213" s="567"/>
      <c r="L213" s="134">
        <v>8</v>
      </c>
      <c r="M213" s="568" t="str">
        <f t="shared" si="20"/>
        <v>NO APLICA</v>
      </c>
      <c r="N213" s="568"/>
    </row>
    <row r="214" spans="2:14">
      <c r="B214" s="128"/>
      <c r="C214" s="128"/>
      <c r="E214" s="129"/>
      <c r="F214" s="157" t="str">
        <f>IF(OR(D214="",E214=""),"",ROUND(D214/LOOKUP(E214,SMMLV!$A$2:$A$36,SMMLV!$D$2:$D$108),3))</f>
        <v/>
      </c>
      <c r="K214" s="567"/>
      <c r="L214" s="134">
        <v>9</v>
      </c>
      <c r="M214" s="568" t="str">
        <f t="shared" si="20"/>
        <v>NO APLICA</v>
      </c>
      <c r="N214" s="568"/>
    </row>
    <row r="215" spans="2:14">
      <c r="B215" s="128"/>
      <c r="C215" s="128"/>
      <c r="E215" s="129"/>
      <c r="F215" s="157" t="str">
        <f>IF(OR(D215="",E215=""),"",ROUND(D215/LOOKUP(E215,SMMLV!$A$2:$A$36,SMMLV!$D$2:$D$108),3))</f>
        <v/>
      </c>
      <c r="K215" s="567"/>
      <c r="L215" s="134">
        <v>10</v>
      </c>
      <c r="M215" s="568" t="str">
        <f t="shared" si="20"/>
        <v>NO APLICA</v>
      </c>
      <c r="N215" s="568"/>
    </row>
    <row r="216" spans="2:14">
      <c r="B216" s="128"/>
      <c r="C216" s="128"/>
      <c r="E216" s="129"/>
      <c r="F216" s="157" t="str">
        <f>IF(OR(D216="",E216=""),"",ROUND(D216/LOOKUP(E216,SMMLV!$A$2:$A$36,SMMLV!$D$2:$D$108),3))</f>
        <v/>
      </c>
      <c r="K216" s="567">
        <v>22</v>
      </c>
      <c r="L216" s="134">
        <v>1</v>
      </c>
      <c r="M216" s="568" t="str">
        <f t="shared" ref="M216:M225" si="21">IF(SUMIFS($F$5:$F$1200,$B$5:$B$1200,$K$216,$C$5:$C$1200,$L216)=0,"NO APLICA",ROUND(SUMIFS($F$5:$F$1200,$B$5:$B$1200,$K$216,$C$5:$C$1200,$L216),3))</f>
        <v>NO APLICA</v>
      </c>
      <c r="N216" s="568"/>
    </row>
    <row r="217" spans="2:14">
      <c r="B217" s="128"/>
      <c r="C217" s="128"/>
      <c r="E217" s="129"/>
      <c r="F217" s="157" t="str">
        <f>IF(OR(D217="",E217=""),"",ROUND(D217/LOOKUP(E217,SMMLV!$A$2:$A$36,SMMLV!$D$2:$D$108),3))</f>
        <v/>
      </c>
      <c r="K217" s="567"/>
      <c r="L217" s="134">
        <v>2</v>
      </c>
      <c r="M217" s="568" t="str">
        <f t="shared" si="21"/>
        <v>NO APLICA</v>
      </c>
      <c r="N217" s="568"/>
    </row>
    <row r="218" spans="2:14">
      <c r="B218" s="128"/>
      <c r="C218" s="128"/>
      <c r="E218" s="129"/>
      <c r="F218" s="157" t="str">
        <f>IF(OR(D218="",E218=""),"",ROUND(D218/LOOKUP(E218,SMMLV!$A$2:$A$36,SMMLV!$D$2:$D$108),3))</f>
        <v/>
      </c>
      <c r="K218" s="567"/>
      <c r="L218" s="134">
        <v>3</v>
      </c>
      <c r="M218" s="568" t="str">
        <f t="shared" si="21"/>
        <v>NO APLICA</v>
      </c>
      <c r="N218" s="568"/>
    </row>
    <row r="219" spans="2:14">
      <c r="B219" s="128"/>
      <c r="C219" s="128"/>
      <c r="E219" s="129"/>
      <c r="F219" s="157" t="str">
        <f>IF(OR(D219="",E219=""),"",ROUND(D219/LOOKUP(E219,SMMLV!$A$2:$A$36,SMMLV!$D$2:$D$108),3))</f>
        <v/>
      </c>
      <c r="K219" s="567"/>
      <c r="L219" s="134">
        <v>4</v>
      </c>
      <c r="M219" s="568" t="str">
        <f t="shared" si="21"/>
        <v>NO APLICA</v>
      </c>
      <c r="N219" s="568"/>
    </row>
    <row r="220" spans="2:14">
      <c r="B220" s="128"/>
      <c r="C220" s="128"/>
      <c r="E220" s="129"/>
      <c r="F220" s="157" t="str">
        <f>IF(OR(D220="",E220=""),"",ROUND(D220/LOOKUP(E220,SMMLV!$A$2:$A$36,SMMLV!$D$2:$D$108),3))</f>
        <v/>
      </c>
      <c r="K220" s="567"/>
      <c r="L220" s="134">
        <v>5</v>
      </c>
      <c r="M220" s="568" t="str">
        <f t="shared" si="21"/>
        <v>NO APLICA</v>
      </c>
      <c r="N220" s="568"/>
    </row>
    <row r="221" spans="2:14">
      <c r="B221" s="128"/>
      <c r="C221" s="128"/>
      <c r="E221" s="129"/>
      <c r="F221" s="157" t="str">
        <f>IF(OR(D221="",E221=""),"",ROUND(D221/LOOKUP(E221,SMMLV!$A$2:$A$36,SMMLV!$D$2:$D$108),3))</f>
        <v/>
      </c>
      <c r="K221" s="567"/>
      <c r="L221" s="134">
        <v>6</v>
      </c>
      <c r="M221" s="568" t="str">
        <f t="shared" si="21"/>
        <v>NO APLICA</v>
      </c>
      <c r="N221" s="568"/>
    </row>
    <row r="222" spans="2:14">
      <c r="B222" s="128"/>
      <c r="C222" s="128"/>
      <c r="E222" s="129"/>
      <c r="F222" s="157" t="str">
        <f>IF(OR(D222="",E222=""),"",ROUND(D222/LOOKUP(E222,SMMLV!$A$2:$A$36,SMMLV!$D$2:$D$108),3))</f>
        <v/>
      </c>
      <c r="K222" s="567"/>
      <c r="L222" s="134">
        <v>7</v>
      </c>
      <c r="M222" s="568" t="str">
        <f t="shared" si="21"/>
        <v>NO APLICA</v>
      </c>
      <c r="N222" s="568"/>
    </row>
    <row r="223" spans="2:14">
      <c r="B223" s="128"/>
      <c r="C223" s="128"/>
      <c r="E223" s="129"/>
      <c r="F223" s="157" t="str">
        <f>IF(OR(D223="",E223=""),"",ROUND(D223/LOOKUP(E223,SMMLV!$A$2:$A$36,SMMLV!$D$2:$D$108),3))</f>
        <v/>
      </c>
      <c r="K223" s="567"/>
      <c r="L223" s="134">
        <v>8</v>
      </c>
      <c r="M223" s="568" t="str">
        <f t="shared" si="21"/>
        <v>NO APLICA</v>
      </c>
      <c r="N223" s="568"/>
    </row>
    <row r="224" spans="2:14">
      <c r="B224" s="128"/>
      <c r="C224" s="128"/>
      <c r="E224" s="129"/>
      <c r="F224" s="157" t="str">
        <f>IF(OR(D224="",E224=""),"",ROUND(D224/LOOKUP(E224,SMMLV!$A$2:$A$36,SMMLV!$D$2:$D$108),3))</f>
        <v/>
      </c>
      <c r="K224" s="567"/>
      <c r="L224" s="134">
        <v>9</v>
      </c>
      <c r="M224" s="568" t="str">
        <f t="shared" si="21"/>
        <v>NO APLICA</v>
      </c>
      <c r="N224" s="568"/>
    </row>
    <row r="225" spans="2:14">
      <c r="B225" s="128"/>
      <c r="C225" s="128"/>
      <c r="E225" s="129"/>
      <c r="F225" s="157" t="str">
        <f>IF(OR(D225="",E225=""),"",ROUND(D225/LOOKUP(E225,SMMLV!$A$2:$A$36,SMMLV!$D$2:$D$108),3))</f>
        <v/>
      </c>
      <c r="K225" s="567"/>
      <c r="L225" s="134">
        <v>10</v>
      </c>
      <c r="M225" s="568" t="str">
        <f t="shared" si="21"/>
        <v>NO APLICA</v>
      </c>
      <c r="N225" s="568"/>
    </row>
    <row r="226" spans="2:14">
      <c r="B226" s="128"/>
      <c r="C226" s="128"/>
      <c r="E226" s="129"/>
      <c r="F226" s="157" t="str">
        <f>IF(OR(D226="",E226=""),"",ROUND(D226/LOOKUP(E226,SMMLV!$A$2:$A$36,SMMLV!$D$2:$D$108),3))</f>
        <v/>
      </c>
      <c r="K226" s="567">
        <v>23</v>
      </c>
      <c r="L226" s="134">
        <v>1</v>
      </c>
      <c r="M226" s="568" t="str">
        <f t="shared" ref="M226:M235" si="22">IF(SUMIFS($F$5:$F$1200,$B$5:$B$1200,$K$226,$C$5:$C$1200,$L226)=0,"NO APLICA",ROUND(SUMIFS($F$5:$F$1200,$B$5:$B$1200,$K$226,$C$5:$C$1200,$L226),3))</f>
        <v>NO APLICA</v>
      </c>
      <c r="N226" s="568"/>
    </row>
    <row r="227" spans="2:14">
      <c r="B227" s="128"/>
      <c r="C227" s="128"/>
      <c r="E227" s="129"/>
      <c r="F227" s="157" t="str">
        <f>IF(OR(D227="",E227=""),"",ROUND(D227/LOOKUP(E227,SMMLV!$A$2:$A$36,SMMLV!$D$2:$D$108),3))</f>
        <v/>
      </c>
      <c r="K227" s="567"/>
      <c r="L227" s="134">
        <v>2</v>
      </c>
      <c r="M227" s="568" t="str">
        <f t="shared" si="22"/>
        <v>NO APLICA</v>
      </c>
      <c r="N227" s="568"/>
    </row>
    <row r="228" spans="2:14">
      <c r="B228" s="128"/>
      <c r="C228" s="128"/>
      <c r="E228" s="129"/>
      <c r="F228" s="157" t="str">
        <f>IF(OR(D228="",E228=""),"",ROUND(D228/LOOKUP(E228,SMMLV!$A$2:$A$36,SMMLV!$D$2:$D$108),3))</f>
        <v/>
      </c>
      <c r="K228" s="567"/>
      <c r="L228" s="134">
        <v>3</v>
      </c>
      <c r="M228" s="568" t="str">
        <f t="shared" si="22"/>
        <v>NO APLICA</v>
      </c>
      <c r="N228" s="568"/>
    </row>
    <row r="229" spans="2:14">
      <c r="B229" s="128"/>
      <c r="C229" s="128"/>
      <c r="E229" s="129"/>
      <c r="F229" s="157" t="str">
        <f>IF(OR(D229="",E229=""),"",ROUND(D229/LOOKUP(E229,SMMLV!$A$2:$A$36,SMMLV!$D$2:$D$108),3))</f>
        <v/>
      </c>
      <c r="K229" s="567"/>
      <c r="L229" s="134">
        <v>4</v>
      </c>
      <c r="M229" s="568" t="str">
        <f t="shared" si="22"/>
        <v>NO APLICA</v>
      </c>
      <c r="N229" s="568"/>
    </row>
    <row r="230" spans="2:14">
      <c r="B230" s="128"/>
      <c r="C230" s="128"/>
      <c r="E230" s="129"/>
      <c r="F230" s="157" t="str">
        <f>IF(OR(D230="",E230=""),"",ROUND(D230/LOOKUP(E230,SMMLV!$A$2:$A$36,SMMLV!$D$2:$D$108),3))</f>
        <v/>
      </c>
      <c r="K230" s="567"/>
      <c r="L230" s="134">
        <v>5</v>
      </c>
      <c r="M230" s="568" t="str">
        <f t="shared" si="22"/>
        <v>NO APLICA</v>
      </c>
      <c r="N230" s="568"/>
    </row>
    <row r="231" spans="2:14">
      <c r="B231" s="128"/>
      <c r="C231" s="128"/>
      <c r="E231" s="129"/>
      <c r="F231" s="157" t="str">
        <f>IF(OR(D231="",E231=""),"",ROUND(D231/LOOKUP(E231,SMMLV!$A$2:$A$36,SMMLV!$D$2:$D$108),3))</f>
        <v/>
      </c>
      <c r="K231" s="567"/>
      <c r="L231" s="134">
        <v>6</v>
      </c>
      <c r="M231" s="568" t="str">
        <f t="shared" si="22"/>
        <v>NO APLICA</v>
      </c>
      <c r="N231" s="568"/>
    </row>
    <row r="232" spans="2:14">
      <c r="B232" s="128"/>
      <c r="C232" s="128"/>
      <c r="E232" s="129"/>
      <c r="F232" s="157" t="str">
        <f>IF(OR(D232="",E232=""),"",ROUND(D232/LOOKUP(E232,SMMLV!$A$2:$A$36,SMMLV!$D$2:$D$108),3))</f>
        <v/>
      </c>
      <c r="K232" s="567"/>
      <c r="L232" s="134">
        <v>7</v>
      </c>
      <c r="M232" s="568" t="str">
        <f t="shared" si="22"/>
        <v>NO APLICA</v>
      </c>
      <c r="N232" s="568"/>
    </row>
    <row r="233" spans="2:14">
      <c r="B233" s="128"/>
      <c r="C233" s="128"/>
      <c r="E233" s="129"/>
      <c r="F233" s="157" t="str">
        <f>IF(OR(D233="",E233=""),"",ROUND(D233/LOOKUP(E233,SMMLV!$A$2:$A$36,SMMLV!$D$2:$D$108),3))</f>
        <v/>
      </c>
      <c r="K233" s="567"/>
      <c r="L233" s="134">
        <v>8</v>
      </c>
      <c r="M233" s="568" t="str">
        <f t="shared" si="22"/>
        <v>NO APLICA</v>
      </c>
      <c r="N233" s="568"/>
    </row>
    <row r="234" spans="2:14">
      <c r="B234" s="128"/>
      <c r="C234" s="128"/>
      <c r="E234" s="129"/>
      <c r="F234" s="157" t="str">
        <f>IF(OR(D234="",E234=""),"",ROUND(D234/LOOKUP(E234,SMMLV!$A$2:$A$36,SMMLV!$D$2:$D$108),3))</f>
        <v/>
      </c>
      <c r="K234" s="567"/>
      <c r="L234" s="134">
        <v>9</v>
      </c>
      <c r="M234" s="568" t="str">
        <f t="shared" si="22"/>
        <v>NO APLICA</v>
      </c>
      <c r="N234" s="568"/>
    </row>
    <row r="235" spans="2:14">
      <c r="B235" s="128"/>
      <c r="C235" s="128"/>
      <c r="E235" s="129"/>
      <c r="F235" s="157" t="str">
        <f>IF(OR(D235="",E235=""),"",ROUND(D235/LOOKUP(E235,SMMLV!$A$2:$A$36,SMMLV!$D$2:$D$108),3))</f>
        <v/>
      </c>
      <c r="K235" s="567"/>
      <c r="L235" s="134">
        <v>10</v>
      </c>
      <c r="M235" s="568" t="str">
        <f t="shared" si="22"/>
        <v>NO APLICA</v>
      </c>
      <c r="N235" s="568"/>
    </row>
    <row r="236" spans="2:14">
      <c r="B236" s="128"/>
      <c r="C236" s="128"/>
      <c r="E236" s="129"/>
      <c r="F236" s="157" t="str">
        <f>IF(OR(D236="",E236=""),"",ROUND(D236/LOOKUP(E236,SMMLV!$A$2:$A$36,SMMLV!$D$2:$D$108),3))</f>
        <v/>
      </c>
      <c r="K236" s="567">
        <v>24</v>
      </c>
      <c r="L236" s="134">
        <v>1</v>
      </c>
      <c r="M236" s="568" t="str">
        <f t="shared" ref="M236:M245" si="23">IF(SUMIFS($F$5:$F$1200,$B$5:$B$1200,$K$236,$C$5:$C$1200,$L236)=0,"NO APLICA",ROUND(SUMIFS($F$5:$F$1200,$B$5:$B$1200,$K$236,$C$5:$C$1200,$L236),3))</f>
        <v>NO APLICA</v>
      </c>
      <c r="N236" s="568"/>
    </row>
    <row r="237" spans="2:14">
      <c r="B237" s="128"/>
      <c r="C237" s="128"/>
      <c r="E237" s="129"/>
      <c r="F237" s="157" t="str">
        <f>IF(OR(D237="",E237=""),"",ROUND(D237/LOOKUP(E237,SMMLV!$A$2:$A$36,SMMLV!$D$2:$D$108),3))</f>
        <v/>
      </c>
      <c r="K237" s="567"/>
      <c r="L237" s="134">
        <v>2</v>
      </c>
      <c r="M237" s="568" t="str">
        <f t="shared" si="23"/>
        <v>NO APLICA</v>
      </c>
      <c r="N237" s="568"/>
    </row>
    <row r="238" spans="2:14">
      <c r="B238" s="128"/>
      <c r="C238" s="128"/>
      <c r="E238" s="129"/>
      <c r="F238" s="157" t="str">
        <f>IF(OR(D238="",E238=""),"",ROUND(D238/LOOKUP(E238,SMMLV!$A$2:$A$36,SMMLV!$D$2:$D$108),3))</f>
        <v/>
      </c>
      <c r="K238" s="567"/>
      <c r="L238" s="134">
        <v>3</v>
      </c>
      <c r="M238" s="568" t="str">
        <f t="shared" si="23"/>
        <v>NO APLICA</v>
      </c>
      <c r="N238" s="568"/>
    </row>
    <row r="239" spans="2:14">
      <c r="B239" s="128"/>
      <c r="C239" s="128"/>
      <c r="E239" s="129"/>
      <c r="F239" s="157" t="str">
        <f>IF(OR(D239="",E239=""),"",ROUND(D239/LOOKUP(E239,SMMLV!$A$2:$A$36,SMMLV!$D$2:$D$108),3))</f>
        <v/>
      </c>
      <c r="K239" s="567"/>
      <c r="L239" s="134">
        <v>4</v>
      </c>
      <c r="M239" s="568" t="str">
        <f t="shared" si="23"/>
        <v>NO APLICA</v>
      </c>
      <c r="N239" s="568"/>
    </row>
    <row r="240" spans="2:14">
      <c r="B240" s="128"/>
      <c r="C240" s="128"/>
      <c r="E240" s="129"/>
      <c r="F240" s="157" t="str">
        <f>IF(OR(D240="",E240=""),"",ROUND(D240/LOOKUP(E240,SMMLV!$A$2:$A$36,SMMLV!$D$2:$D$108),3))</f>
        <v/>
      </c>
      <c r="K240" s="567"/>
      <c r="L240" s="134">
        <v>5</v>
      </c>
      <c r="M240" s="568" t="str">
        <f t="shared" si="23"/>
        <v>NO APLICA</v>
      </c>
      <c r="N240" s="568"/>
    </row>
    <row r="241" spans="2:14">
      <c r="B241" s="128"/>
      <c r="C241" s="128"/>
      <c r="E241" s="129"/>
      <c r="F241" s="157" t="str">
        <f>IF(OR(D241="",E241=""),"",ROUND(D241/LOOKUP(E241,SMMLV!$A$2:$A$36,SMMLV!$D$2:$D$108),3))</f>
        <v/>
      </c>
      <c r="K241" s="567"/>
      <c r="L241" s="134">
        <v>6</v>
      </c>
      <c r="M241" s="568" t="str">
        <f t="shared" si="23"/>
        <v>NO APLICA</v>
      </c>
      <c r="N241" s="568"/>
    </row>
    <row r="242" spans="2:14">
      <c r="B242" s="128"/>
      <c r="C242" s="128"/>
      <c r="E242" s="129"/>
      <c r="F242" s="157" t="str">
        <f>IF(OR(D242="",E242=""),"",ROUND(D242/LOOKUP(E242,SMMLV!$A$2:$A$36,SMMLV!$D$2:$D$108),3))</f>
        <v/>
      </c>
      <c r="K242" s="567"/>
      <c r="L242" s="134">
        <v>7</v>
      </c>
      <c r="M242" s="568" t="str">
        <f t="shared" si="23"/>
        <v>NO APLICA</v>
      </c>
      <c r="N242" s="568"/>
    </row>
    <row r="243" spans="2:14">
      <c r="B243" s="128"/>
      <c r="C243" s="128"/>
      <c r="E243" s="129"/>
      <c r="F243" s="157" t="str">
        <f>IF(OR(D243="",E243=""),"",ROUND(D243/LOOKUP(E243,SMMLV!$A$2:$A$36,SMMLV!$D$2:$D$108),3))</f>
        <v/>
      </c>
      <c r="K243" s="567"/>
      <c r="L243" s="134">
        <v>8</v>
      </c>
      <c r="M243" s="568" t="str">
        <f t="shared" si="23"/>
        <v>NO APLICA</v>
      </c>
      <c r="N243" s="568"/>
    </row>
    <row r="244" spans="2:14">
      <c r="B244" s="128"/>
      <c r="C244" s="128"/>
      <c r="E244" s="129"/>
      <c r="F244" s="157" t="str">
        <f>IF(OR(D244="",E244=""),"",ROUND(D244/LOOKUP(E244,SMMLV!$A$2:$A$36,SMMLV!$D$2:$D$108),3))</f>
        <v/>
      </c>
      <c r="K244" s="567"/>
      <c r="L244" s="134">
        <v>9</v>
      </c>
      <c r="M244" s="568" t="str">
        <f t="shared" si="23"/>
        <v>NO APLICA</v>
      </c>
      <c r="N244" s="568"/>
    </row>
    <row r="245" spans="2:14">
      <c r="B245" s="128"/>
      <c r="C245" s="128"/>
      <c r="E245" s="129"/>
      <c r="F245" s="157" t="str">
        <f>IF(OR(D245="",E245=""),"",ROUND(D245/LOOKUP(E245,SMMLV!$A$2:$A$36,SMMLV!$D$2:$D$108),3))</f>
        <v/>
      </c>
      <c r="K245" s="567"/>
      <c r="L245" s="134">
        <v>10</v>
      </c>
      <c r="M245" s="568" t="str">
        <f t="shared" si="23"/>
        <v>NO APLICA</v>
      </c>
      <c r="N245" s="568"/>
    </row>
    <row r="246" spans="2:14">
      <c r="B246" s="128"/>
      <c r="C246" s="128"/>
      <c r="E246" s="129"/>
      <c r="F246" s="157" t="str">
        <f>IF(OR(D246="",E246=""),"",ROUND(D246/LOOKUP(E246,SMMLV!$A$2:$A$36,SMMLV!$D$2:$D$108),3))</f>
        <v/>
      </c>
      <c r="K246" s="567">
        <v>25</v>
      </c>
      <c r="L246" s="134">
        <v>1</v>
      </c>
      <c r="M246" s="570" t="str">
        <f t="shared" ref="M246:M255" si="24">IF(SUMIFS($F$5:$F$1200,$B$5:$B$1200,$K$246,$C$5:$C$1200,$L246)=0,"NO APLICA",ROUND(SUMIFS($F$5:$F$1200,$B$5:$B$1200,$K$246,$C$5:$C$1200,$L246),3))</f>
        <v>NO APLICA</v>
      </c>
      <c r="N246" s="571"/>
    </row>
    <row r="247" spans="2:14">
      <c r="B247" s="128"/>
      <c r="C247" s="128"/>
      <c r="E247" s="129"/>
      <c r="F247" s="157" t="str">
        <f>IF(OR(D247="",E247=""),"",ROUND(D247/LOOKUP(E247,SMMLV!$A$2:$A$36,SMMLV!$D$2:$D$108),3))</f>
        <v/>
      </c>
      <c r="K247" s="567"/>
      <c r="L247" s="134">
        <v>2</v>
      </c>
      <c r="M247" s="570" t="str">
        <f t="shared" si="24"/>
        <v>NO APLICA</v>
      </c>
      <c r="N247" s="571"/>
    </row>
    <row r="248" spans="2:14">
      <c r="B248" s="128"/>
      <c r="C248" s="128"/>
      <c r="E248" s="129"/>
      <c r="F248" s="157" t="str">
        <f>IF(OR(D248="",E248=""),"",ROUND(D248/LOOKUP(E248,SMMLV!$A$2:$A$36,SMMLV!$D$2:$D$108),3))</f>
        <v/>
      </c>
      <c r="K248" s="567"/>
      <c r="L248" s="134">
        <v>3</v>
      </c>
      <c r="M248" s="570" t="str">
        <f t="shared" si="24"/>
        <v>NO APLICA</v>
      </c>
      <c r="N248" s="571"/>
    </row>
    <row r="249" spans="2:14">
      <c r="B249" s="128"/>
      <c r="C249" s="128"/>
      <c r="E249" s="129"/>
      <c r="F249" s="157" t="str">
        <f>IF(OR(D249="",E249=""),"",ROUND(D249/LOOKUP(E249,SMMLV!$A$2:$A$36,SMMLV!$D$2:$D$108),3))</f>
        <v/>
      </c>
      <c r="K249" s="567"/>
      <c r="L249" s="134">
        <v>4</v>
      </c>
      <c r="M249" s="570" t="str">
        <f t="shared" si="24"/>
        <v>NO APLICA</v>
      </c>
      <c r="N249" s="571"/>
    </row>
    <row r="250" spans="2:14">
      <c r="B250" s="128"/>
      <c r="C250" s="128"/>
      <c r="E250" s="129"/>
      <c r="F250" s="157" t="str">
        <f>IF(OR(D250="",E250=""),"",ROUND(D250/LOOKUP(E250,SMMLV!$A$2:$A$36,SMMLV!$D$2:$D$108),3))</f>
        <v/>
      </c>
      <c r="K250" s="567"/>
      <c r="L250" s="134">
        <v>5</v>
      </c>
      <c r="M250" s="570" t="str">
        <f t="shared" si="24"/>
        <v>NO APLICA</v>
      </c>
      <c r="N250" s="571"/>
    </row>
    <row r="251" spans="2:14">
      <c r="B251" s="128"/>
      <c r="C251" s="128"/>
      <c r="E251" s="129"/>
      <c r="F251" s="157" t="str">
        <f>IF(OR(D251="",E251=""),"",ROUND(D251/LOOKUP(E251,SMMLV!$A$2:$A$36,SMMLV!$D$2:$D$108),3))</f>
        <v/>
      </c>
      <c r="K251" s="567"/>
      <c r="L251" s="134">
        <v>6</v>
      </c>
      <c r="M251" s="570" t="str">
        <f t="shared" si="24"/>
        <v>NO APLICA</v>
      </c>
      <c r="N251" s="571"/>
    </row>
    <row r="252" spans="2:14">
      <c r="B252" s="128"/>
      <c r="C252" s="128"/>
      <c r="E252" s="129"/>
      <c r="F252" s="157" t="str">
        <f>IF(OR(D252="",E252=""),"",ROUND(D252/LOOKUP(E252,SMMLV!$A$2:$A$36,SMMLV!$D$2:$D$108),3))</f>
        <v/>
      </c>
      <c r="K252" s="567"/>
      <c r="L252" s="134">
        <v>7</v>
      </c>
      <c r="M252" s="570" t="str">
        <f t="shared" si="24"/>
        <v>NO APLICA</v>
      </c>
      <c r="N252" s="571"/>
    </row>
    <row r="253" spans="2:14">
      <c r="B253" s="128"/>
      <c r="C253" s="128"/>
      <c r="E253" s="129"/>
      <c r="F253" s="157" t="str">
        <f>IF(OR(D253="",E253=""),"",ROUND(D253/LOOKUP(E253,SMMLV!$A$2:$A$36,SMMLV!$D$2:$D$108),3))</f>
        <v/>
      </c>
      <c r="K253" s="567"/>
      <c r="L253" s="134">
        <v>8</v>
      </c>
      <c r="M253" s="570" t="str">
        <f t="shared" si="24"/>
        <v>NO APLICA</v>
      </c>
      <c r="N253" s="571"/>
    </row>
    <row r="254" spans="2:14">
      <c r="B254" s="128"/>
      <c r="C254" s="128"/>
      <c r="E254" s="129"/>
      <c r="F254" s="157" t="str">
        <f>IF(OR(D254="",E254=""),"",ROUND(D254/LOOKUP(E254,SMMLV!$A$2:$A$36,SMMLV!$D$2:$D$108),3))</f>
        <v/>
      </c>
      <c r="K254" s="567"/>
      <c r="L254" s="134">
        <v>9</v>
      </c>
      <c r="M254" s="570" t="str">
        <f t="shared" si="24"/>
        <v>NO APLICA</v>
      </c>
      <c r="N254" s="571"/>
    </row>
    <row r="255" spans="2:14">
      <c r="B255" s="128"/>
      <c r="C255" s="128"/>
      <c r="E255" s="129"/>
      <c r="F255" s="157" t="str">
        <f>IF(OR(D255="",E255=""),"",ROUND(D255/LOOKUP(E255,SMMLV!$A$2:$A$36,SMMLV!$D$2:$D$108),3))</f>
        <v/>
      </c>
      <c r="K255" s="567"/>
      <c r="L255" s="134">
        <v>10</v>
      </c>
      <c r="M255" s="568" t="str">
        <f t="shared" si="24"/>
        <v>NO APLICA</v>
      </c>
      <c r="N255" s="568"/>
    </row>
    <row r="256" spans="2:14">
      <c r="B256" s="128"/>
      <c r="C256" s="128"/>
      <c r="E256" s="129"/>
      <c r="F256" s="157" t="str">
        <f>IF(OR(D256="",E256=""),"",ROUND(D256/LOOKUP(E256,SMMLV!$A$2:$A$36,SMMLV!$D$2:$D$108),3))</f>
        <v/>
      </c>
      <c r="K256" s="567">
        <v>26</v>
      </c>
      <c r="L256" s="134">
        <v>1</v>
      </c>
      <c r="M256" s="568" t="str">
        <f t="shared" ref="M256:M265" si="25">IF(SUMIFS($F$5:$F$1200,$B$5:$B$1200,$K$256,$C$5:$C$1200,$L256)=0,"NO APLICA",ROUND(SUMIFS($F$5:$F$1200,$B$5:$B$1200,$K$256,$C$5:$C$1200,$L256),3))</f>
        <v>NO APLICA</v>
      </c>
      <c r="N256" s="568"/>
    </row>
    <row r="257" spans="2:14">
      <c r="B257" s="128"/>
      <c r="C257" s="128"/>
      <c r="E257" s="129"/>
      <c r="F257" s="157" t="str">
        <f>IF(OR(D257="",E257=""),"",ROUND(D257/LOOKUP(E257,SMMLV!$A$2:$A$36,SMMLV!$D$2:$D$108),3))</f>
        <v/>
      </c>
      <c r="K257" s="567"/>
      <c r="L257" s="134">
        <v>2</v>
      </c>
      <c r="M257" s="568" t="str">
        <f t="shared" si="25"/>
        <v>NO APLICA</v>
      </c>
      <c r="N257" s="568"/>
    </row>
    <row r="258" spans="2:14">
      <c r="B258" s="128"/>
      <c r="C258" s="128"/>
      <c r="E258" s="129"/>
      <c r="F258" s="157" t="str">
        <f>IF(OR(D258="",E258=""),"",ROUND(D258/LOOKUP(E258,SMMLV!$A$2:$A$36,SMMLV!$D$2:$D$108),3))</f>
        <v/>
      </c>
      <c r="K258" s="567"/>
      <c r="L258" s="134">
        <v>3</v>
      </c>
      <c r="M258" s="568" t="str">
        <f t="shared" si="25"/>
        <v>NO APLICA</v>
      </c>
      <c r="N258" s="568"/>
    </row>
    <row r="259" spans="2:14">
      <c r="B259" s="128"/>
      <c r="C259" s="128"/>
      <c r="E259" s="129"/>
      <c r="F259" s="157" t="str">
        <f>IF(OR(D259="",E259=""),"",ROUND(D259/LOOKUP(E259,SMMLV!$A$2:$A$36,SMMLV!$D$2:$D$108),3))</f>
        <v/>
      </c>
      <c r="K259" s="567"/>
      <c r="L259" s="134">
        <v>4</v>
      </c>
      <c r="M259" s="568" t="str">
        <f t="shared" si="25"/>
        <v>NO APLICA</v>
      </c>
      <c r="N259" s="568"/>
    </row>
    <row r="260" spans="2:14">
      <c r="B260" s="128"/>
      <c r="C260" s="128"/>
      <c r="E260" s="129"/>
      <c r="F260" s="157" t="str">
        <f>IF(OR(D260="",E260=""),"",ROUND(D260/LOOKUP(E260,SMMLV!$A$2:$A$36,SMMLV!$D$2:$D$108),3))</f>
        <v/>
      </c>
      <c r="K260" s="567"/>
      <c r="L260" s="134">
        <v>5</v>
      </c>
      <c r="M260" s="568" t="str">
        <f t="shared" si="25"/>
        <v>NO APLICA</v>
      </c>
      <c r="N260" s="568"/>
    </row>
    <row r="261" spans="2:14">
      <c r="B261" s="128"/>
      <c r="C261" s="128"/>
      <c r="E261" s="129"/>
      <c r="F261" s="157" t="str">
        <f>IF(OR(D261="",E261=""),"",ROUND(D261/LOOKUP(E261,SMMLV!$A$2:$A$36,SMMLV!$D$2:$D$108),3))</f>
        <v/>
      </c>
      <c r="K261" s="567"/>
      <c r="L261" s="134">
        <v>6</v>
      </c>
      <c r="M261" s="568" t="str">
        <f t="shared" si="25"/>
        <v>NO APLICA</v>
      </c>
      <c r="N261" s="568"/>
    </row>
    <row r="262" spans="2:14">
      <c r="B262" s="128"/>
      <c r="C262" s="128"/>
      <c r="E262" s="129"/>
      <c r="F262" s="157" t="str">
        <f>IF(OR(D262="",E262=""),"",ROUND(D262/LOOKUP(E262,SMMLV!$A$2:$A$36,SMMLV!$D$2:$D$108),3))</f>
        <v/>
      </c>
      <c r="K262" s="567"/>
      <c r="L262" s="134">
        <v>7</v>
      </c>
      <c r="M262" s="568" t="str">
        <f t="shared" si="25"/>
        <v>NO APLICA</v>
      </c>
      <c r="N262" s="568"/>
    </row>
    <row r="263" spans="2:14">
      <c r="B263" s="128"/>
      <c r="C263" s="128"/>
      <c r="E263" s="129"/>
      <c r="F263" s="157" t="str">
        <f>IF(OR(D263="",E263=""),"",ROUND(D263/LOOKUP(E263,SMMLV!$A$2:$A$36,SMMLV!$D$2:$D$108),3))</f>
        <v/>
      </c>
      <c r="K263" s="567"/>
      <c r="L263" s="134">
        <v>8</v>
      </c>
      <c r="M263" s="568" t="str">
        <f t="shared" si="25"/>
        <v>NO APLICA</v>
      </c>
      <c r="N263" s="568"/>
    </row>
    <row r="264" spans="2:14">
      <c r="B264" s="128"/>
      <c r="C264" s="128"/>
      <c r="E264" s="129"/>
      <c r="F264" s="157" t="str">
        <f>IF(OR(D264="",E264=""),"",ROUND(D264/LOOKUP(E264,SMMLV!$A$2:$A$36,SMMLV!$D$2:$D$108),3))</f>
        <v/>
      </c>
      <c r="K264" s="567"/>
      <c r="L264" s="134">
        <v>9</v>
      </c>
      <c r="M264" s="568" t="str">
        <f t="shared" si="25"/>
        <v>NO APLICA</v>
      </c>
      <c r="N264" s="568"/>
    </row>
    <row r="265" spans="2:14">
      <c r="B265" s="128"/>
      <c r="C265" s="128"/>
      <c r="E265" s="129"/>
      <c r="F265" s="157" t="str">
        <f>IF(OR(D265="",E265=""),"",ROUND(D265/LOOKUP(E265,SMMLV!$A$2:$A$36,SMMLV!$D$2:$D$108),3))</f>
        <v/>
      </c>
      <c r="K265" s="567"/>
      <c r="L265" s="134">
        <v>10</v>
      </c>
      <c r="M265" s="568" t="str">
        <f t="shared" si="25"/>
        <v>NO APLICA</v>
      </c>
      <c r="N265" s="568"/>
    </row>
    <row r="266" spans="2:14">
      <c r="B266" s="128"/>
      <c r="C266" s="128"/>
      <c r="E266" s="129"/>
      <c r="F266" s="157" t="str">
        <f>IF(OR(D266="",E266=""),"",ROUND(D266/LOOKUP(E266,SMMLV!$A$2:$A$36,SMMLV!$D$2:$D$108),3))</f>
        <v/>
      </c>
      <c r="K266" s="567">
        <v>27</v>
      </c>
      <c r="L266" s="134">
        <v>1</v>
      </c>
      <c r="M266" s="568" t="str">
        <f t="shared" ref="M266:M275" si="26">IF(SUMIFS($F$5:$F$1200,$B$5:$B$1200,$K$266,$C$5:$C$1200,$L266)=0,"NO APLICA",ROUND(SUMIFS($F$5:$F$1200,$B$5:$B$1200,$K$266,$C$5:$C$1200,$L266),3))</f>
        <v>NO APLICA</v>
      </c>
      <c r="N266" s="568"/>
    </row>
    <row r="267" spans="2:14">
      <c r="B267" s="128"/>
      <c r="C267" s="128"/>
      <c r="E267" s="129"/>
      <c r="F267" s="157" t="str">
        <f>IF(OR(D267="",E267=""),"",ROUND(D267/LOOKUP(E267,SMMLV!$A$2:$A$36,SMMLV!$D$2:$D$108),3))</f>
        <v/>
      </c>
      <c r="K267" s="567"/>
      <c r="L267" s="134">
        <v>2</v>
      </c>
      <c r="M267" s="568" t="str">
        <f t="shared" si="26"/>
        <v>NO APLICA</v>
      </c>
      <c r="N267" s="568"/>
    </row>
    <row r="268" spans="2:14">
      <c r="B268" s="128"/>
      <c r="C268" s="128"/>
      <c r="E268" s="129"/>
      <c r="F268" s="157" t="str">
        <f>IF(OR(D268="",E268=""),"",ROUND(D268/LOOKUP(E268,SMMLV!$A$2:$A$36,SMMLV!$D$2:$D$108),3))</f>
        <v/>
      </c>
      <c r="K268" s="567"/>
      <c r="L268" s="134">
        <v>3</v>
      </c>
      <c r="M268" s="568" t="str">
        <f t="shared" si="26"/>
        <v>NO APLICA</v>
      </c>
      <c r="N268" s="568"/>
    </row>
    <row r="269" spans="2:14">
      <c r="B269" s="128"/>
      <c r="C269" s="128"/>
      <c r="E269" s="129"/>
      <c r="F269" s="157" t="str">
        <f>IF(OR(D269="",E269=""),"",ROUND(D269/LOOKUP(E269,SMMLV!$A$2:$A$36,SMMLV!$D$2:$D$108),3))</f>
        <v/>
      </c>
      <c r="K269" s="567"/>
      <c r="L269" s="134">
        <v>4</v>
      </c>
      <c r="M269" s="568" t="str">
        <f t="shared" si="26"/>
        <v>NO APLICA</v>
      </c>
      <c r="N269" s="568"/>
    </row>
    <row r="270" spans="2:14">
      <c r="B270" s="128"/>
      <c r="C270" s="128"/>
      <c r="E270" s="129"/>
      <c r="F270" s="157" t="str">
        <f>IF(OR(D270="",E270=""),"",ROUND(D270/LOOKUP(E270,SMMLV!$A$2:$A$36,SMMLV!$D$2:$D$108),3))</f>
        <v/>
      </c>
      <c r="K270" s="567"/>
      <c r="L270" s="134">
        <v>5</v>
      </c>
      <c r="M270" s="568" t="str">
        <f t="shared" si="26"/>
        <v>NO APLICA</v>
      </c>
      <c r="N270" s="568"/>
    </row>
    <row r="271" spans="2:14">
      <c r="B271" s="128"/>
      <c r="C271" s="128"/>
      <c r="E271" s="129"/>
      <c r="F271" s="157" t="str">
        <f>IF(OR(D271="",E271=""),"",ROUND(D271/LOOKUP(E271,SMMLV!$A$2:$A$36,SMMLV!$D$2:$D$108),3))</f>
        <v/>
      </c>
      <c r="K271" s="567"/>
      <c r="L271" s="134">
        <v>6</v>
      </c>
      <c r="M271" s="568" t="str">
        <f t="shared" si="26"/>
        <v>NO APLICA</v>
      </c>
      <c r="N271" s="568"/>
    </row>
    <row r="272" spans="2:14">
      <c r="B272" s="128"/>
      <c r="C272" s="128"/>
      <c r="E272" s="129"/>
      <c r="F272" s="157" t="str">
        <f>IF(OR(D272="",E272=""),"",ROUND(D272/LOOKUP(E272,SMMLV!$A$2:$A$36,SMMLV!$D$2:$D$108),3))</f>
        <v/>
      </c>
      <c r="K272" s="567"/>
      <c r="L272" s="134">
        <v>7</v>
      </c>
      <c r="M272" s="568" t="str">
        <f t="shared" si="26"/>
        <v>NO APLICA</v>
      </c>
      <c r="N272" s="568"/>
    </row>
    <row r="273" spans="2:14">
      <c r="B273" s="128"/>
      <c r="C273" s="128"/>
      <c r="E273" s="129"/>
      <c r="F273" s="157" t="str">
        <f>IF(OR(D273="",E273=""),"",ROUND(D273/LOOKUP(E273,SMMLV!$A$2:$A$36,SMMLV!$D$2:$D$108),3))</f>
        <v/>
      </c>
      <c r="K273" s="567"/>
      <c r="L273" s="134">
        <v>8</v>
      </c>
      <c r="M273" s="568" t="str">
        <f t="shared" si="26"/>
        <v>NO APLICA</v>
      </c>
      <c r="N273" s="568"/>
    </row>
    <row r="274" spans="2:14">
      <c r="B274" s="128"/>
      <c r="C274" s="128"/>
      <c r="E274" s="129"/>
      <c r="F274" s="157" t="str">
        <f>IF(OR(D274="",E274=""),"",ROUND(D274/LOOKUP(E274,SMMLV!$A$2:$A$36,SMMLV!$D$2:$D$108),3))</f>
        <v/>
      </c>
      <c r="K274" s="567"/>
      <c r="L274" s="134">
        <v>9</v>
      </c>
      <c r="M274" s="568" t="str">
        <f t="shared" si="26"/>
        <v>NO APLICA</v>
      </c>
      <c r="N274" s="568"/>
    </row>
    <row r="275" spans="2:14">
      <c r="B275" s="128"/>
      <c r="C275" s="128"/>
      <c r="E275" s="129"/>
      <c r="F275" s="157" t="str">
        <f>IF(OR(D275="",E275=""),"",ROUND(D275/LOOKUP(E275,SMMLV!$A$2:$A$36,SMMLV!$D$2:$D$108),3))</f>
        <v/>
      </c>
      <c r="K275" s="567"/>
      <c r="L275" s="134">
        <v>10</v>
      </c>
      <c r="M275" s="568" t="str">
        <f t="shared" si="26"/>
        <v>NO APLICA</v>
      </c>
      <c r="N275" s="568"/>
    </row>
    <row r="276" spans="2:14">
      <c r="B276" s="128"/>
      <c r="C276" s="128"/>
      <c r="E276" s="129"/>
      <c r="F276" s="157" t="str">
        <f>IF(OR(D276="",E276=""),"",ROUND(D276/LOOKUP(E276,SMMLV!$A$2:$A$36,SMMLV!$D$2:$D$108),3))</f>
        <v/>
      </c>
      <c r="K276" s="567">
        <v>28</v>
      </c>
      <c r="L276" s="134">
        <v>1</v>
      </c>
      <c r="M276" s="568" t="str">
        <f t="shared" ref="M276:M285" si="27">IF(SUMIFS($F$5:$F$1200,$B$5:$B$1200,$K$276,$C$5:$C$1200,$L276)=0,"NO APLICA",ROUND(SUMIFS($F$5:$F$1200,$B$5:$B$1200,$K$276,$C$5:$C$1200,$L276),3))</f>
        <v>NO APLICA</v>
      </c>
      <c r="N276" s="568"/>
    </row>
    <row r="277" spans="2:14">
      <c r="B277" s="128"/>
      <c r="C277" s="128"/>
      <c r="E277" s="129"/>
      <c r="F277" s="157" t="str">
        <f>IF(OR(D277="",E277=""),"",ROUND(D277/LOOKUP(E277,SMMLV!$A$2:$A$36,SMMLV!$D$2:$D$108),3))</f>
        <v/>
      </c>
      <c r="K277" s="567"/>
      <c r="L277" s="134">
        <v>2</v>
      </c>
      <c r="M277" s="568" t="str">
        <f t="shared" si="27"/>
        <v>NO APLICA</v>
      </c>
      <c r="N277" s="568"/>
    </row>
    <row r="278" spans="2:14">
      <c r="B278" s="128"/>
      <c r="C278" s="128"/>
      <c r="E278" s="129"/>
      <c r="F278" s="157" t="str">
        <f>IF(OR(D278="",E278=""),"",ROUND(D278/LOOKUP(E278,SMMLV!$A$2:$A$36,SMMLV!$D$2:$D$108),3))</f>
        <v/>
      </c>
      <c r="K278" s="567"/>
      <c r="L278" s="134">
        <v>3</v>
      </c>
      <c r="M278" s="568" t="str">
        <f t="shared" si="27"/>
        <v>NO APLICA</v>
      </c>
      <c r="N278" s="568"/>
    </row>
    <row r="279" spans="2:14">
      <c r="B279" s="128"/>
      <c r="C279" s="128"/>
      <c r="E279" s="129"/>
      <c r="F279" s="157" t="str">
        <f>IF(OR(D279="",E279=""),"",ROUND(D279/LOOKUP(E279,SMMLV!$A$2:$A$36,SMMLV!$D$2:$D$108),3))</f>
        <v/>
      </c>
      <c r="K279" s="567"/>
      <c r="L279" s="134">
        <v>4</v>
      </c>
      <c r="M279" s="568" t="str">
        <f t="shared" si="27"/>
        <v>NO APLICA</v>
      </c>
      <c r="N279" s="568"/>
    </row>
    <row r="280" spans="2:14">
      <c r="B280" s="128"/>
      <c r="C280" s="128"/>
      <c r="E280" s="129"/>
      <c r="F280" s="157" t="str">
        <f>IF(OR(D280="",E280=""),"",ROUND(D280/LOOKUP(E280,SMMLV!$A$2:$A$36,SMMLV!$D$2:$D$108),3))</f>
        <v/>
      </c>
      <c r="K280" s="567"/>
      <c r="L280" s="134">
        <v>5</v>
      </c>
      <c r="M280" s="568" t="str">
        <f t="shared" si="27"/>
        <v>NO APLICA</v>
      </c>
      <c r="N280" s="568"/>
    </row>
    <row r="281" spans="2:14">
      <c r="B281" s="128"/>
      <c r="C281" s="128"/>
      <c r="E281" s="129"/>
      <c r="F281" s="157" t="str">
        <f>IF(OR(D281="",E281=""),"",ROUND(D281/LOOKUP(E281,SMMLV!$A$2:$A$36,SMMLV!$D$2:$D$108),3))</f>
        <v/>
      </c>
      <c r="K281" s="567"/>
      <c r="L281" s="134">
        <v>6</v>
      </c>
      <c r="M281" s="568" t="str">
        <f t="shared" si="27"/>
        <v>NO APLICA</v>
      </c>
      <c r="N281" s="568"/>
    </row>
    <row r="282" spans="2:14">
      <c r="B282" s="128"/>
      <c r="C282" s="128"/>
      <c r="E282" s="129"/>
      <c r="F282" s="157" t="str">
        <f>IF(OR(D282="",E282=""),"",ROUND(D282/LOOKUP(E282,SMMLV!$A$2:$A$36,SMMLV!$D$2:$D$108),3))</f>
        <v/>
      </c>
      <c r="K282" s="567"/>
      <c r="L282" s="134">
        <v>7</v>
      </c>
      <c r="M282" s="568" t="str">
        <f t="shared" si="27"/>
        <v>NO APLICA</v>
      </c>
      <c r="N282" s="568"/>
    </row>
    <row r="283" spans="2:14">
      <c r="B283" s="128"/>
      <c r="C283" s="128"/>
      <c r="E283" s="129"/>
      <c r="F283" s="157" t="str">
        <f>IF(OR(D283="",E283=""),"",ROUND(D283/LOOKUP(E283,SMMLV!$A$2:$A$36,SMMLV!$D$2:$D$108),3))</f>
        <v/>
      </c>
      <c r="K283" s="567"/>
      <c r="L283" s="134">
        <v>8</v>
      </c>
      <c r="M283" s="568" t="str">
        <f t="shared" si="27"/>
        <v>NO APLICA</v>
      </c>
      <c r="N283" s="568"/>
    </row>
    <row r="284" spans="2:14">
      <c r="B284" s="128"/>
      <c r="C284" s="128"/>
      <c r="E284" s="129"/>
      <c r="F284" s="157" t="str">
        <f>IF(OR(D284="",E284=""),"",ROUND(D284/LOOKUP(E284,SMMLV!$A$2:$A$36,SMMLV!$D$2:$D$108),3))</f>
        <v/>
      </c>
      <c r="K284" s="567"/>
      <c r="L284" s="134">
        <v>9</v>
      </c>
      <c r="M284" s="568" t="str">
        <f t="shared" si="27"/>
        <v>NO APLICA</v>
      </c>
      <c r="N284" s="568"/>
    </row>
    <row r="285" spans="2:14">
      <c r="B285" s="128"/>
      <c r="C285" s="128"/>
      <c r="E285" s="129"/>
      <c r="F285" s="157" t="str">
        <f>IF(OR(D285="",E285=""),"",ROUND(D285/LOOKUP(E285,SMMLV!$A$2:$A$36,SMMLV!$D$2:$D$108),3))</f>
        <v/>
      </c>
      <c r="K285" s="567"/>
      <c r="L285" s="134">
        <v>10</v>
      </c>
      <c r="M285" s="568" t="str">
        <f t="shared" si="27"/>
        <v>NO APLICA</v>
      </c>
      <c r="N285" s="568"/>
    </row>
    <row r="286" spans="2:14">
      <c r="B286" s="128"/>
      <c r="C286" s="128"/>
      <c r="E286" s="129"/>
      <c r="F286" s="157" t="str">
        <f>IF(OR(D286="",E286=""),"",ROUND(D286/LOOKUP(E286,SMMLV!$A$2:$A$36,SMMLV!$D$2:$D$108),3))</f>
        <v/>
      </c>
      <c r="K286" s="567">
        <v>29</v>
      </c>
      <c r="L286" s="134">
        <v>1</v>
      </c>
      <c r="M286" s="568" t="str">
        <f t="shared" ref="M286:M295" si="28">IF(SUMIFS($F$5:$F$1200,$B$5:$B$1200,$K$286,$C$5:$C$1200,$L286)=0,"NO APLICA",ROUND(SUMIFS($F$5:$F$1200,$B$5:$B$1200,$K$286,$C$5:$C$1200,$L286),3))</f>
        <v>NO APLICA</v>
      </c>
      <c r="N286" s="568"/>
    </row>
    <row r="287" spans="2:14">
      <c r="B287" s="128"/>
      <c r="C287" s="128"/>
      <c r="E287" s="129"/>
      <c r="F287" s="157" t="str">
        <f>IF(OR(D287="",E287=""),"",ROUND(D287/LOOKUP(E287,SMMLV!$A$2:$A$36,SMMLV!$D$2:$D$108),3))</f>
        <v/>
      </c>
      <c r="K287" s="567"/>
      <c r="L287" s="134">
        <v>2</v>
      </c>
      <c r="M287" s="568" t="str">
        <f t="shared" si="28"/>
        <v>NO APLICA</v>
      </c>
      <c r="N287" s="568"/>
    </row>
    <row r="288" spans="2:14">
      <c r="B288" s="128"/>
      <c r="C288" s="128"/>
      <c r="E288" s="129"/>
      <c r="F288" s="157" t="str">
        <f>IF(OR(D288="",E288=""),"",ROUND(D288/LOOKUP(E288,SMMLV!$A$2:$A$36,SMMLV!$D$2:$D$108),3))</f>
        <v/>
      </c>
      <c r="K288" s="567"/>
      <c r="L288" s="134">
        <v>3</v>
      </c>
      <c r="M288" s="568" t="str">
        <f t="shared" si="28"/>
        <v>NO APLICA</v>
      </c>
      <c r="N288" s="568"/>
    </row>
    <row r="289" spans="2:14">
      <c r="B289" s="128"/>
      <c r="C289" s="128"/>
      <c r="E289" s="129"/>
      <c r="F289" s="157" t="str">
        <f>IF(OR(D289="",E289=""),"",ROUND(D289/LOOKUP(E289,SMMLV!$A$2:$A$36,SMMLV!$D$2:$D$108),3))</f>
        <v/>
      </c>
      <c r="K289" s="567"/>
      <c r="L289" s="134">
        <v>4</v>
      </c>
      <c r="M289" s="568" t="str">
        <f t="shared" si="28"/>
        <v>NO APLICA</v>
      </c>
      <c r="N289" s="568"/>
    </row>
    <row r="290" spans="2:14">
      <c r="B290" s="128"/>
      <c r="C290" s="128"/>
      <c r="E290" s="129"/>
      <c r="F290" s="157" t="str">
        <f>IF(OR(D290="",E290=""),"",ROUND(D290/LOOKUP(E290,SMMLV!$A$2:$A$36,SMMLV!$D$2:$D$108),3))</f>
        <v/>
      </c>
      <c r="K290" s="567"/>
      <c r="L290" s="134">
        <v>5</v>
      </c>
      <c r="M290" s="568" t="str">
        <f t="shared" si="28"/>
        <v>NO APLICA</v>
      </c>
      <c r="N290" s="568"/>
    </row>
    <row r="291" spans="2:14">
      <c r="B291" s="128"/>
      <c r="C291" s="128"/>
      <c r="E291" s="129"/>
      <c r="F291" s="157" t="str">
        <f>IF(OR(D291="",E291=""),"",ROUND(D291/LOOKUP(E291,SMMLV!$A$2:$A$36,SMMLV!$D$2:$D$108),3))</f>
        <v/>
      </c>
      <c r="K291" s="567"/>
      <c r="L291" s="134">
        <v>6</v>
      </c>
      <c r="M291" s="568" t="str">
        <f t="shared" si="28"/>
        <v>NO APLICA</v>
      </c>
      <c r="N291" s="568"/>
    </row>
    <row r="292" spans="2:14">
      <c r="B292" s="128"/>
      <c r="C292" s="128"/>
      <c r="E292" s="129"/>
      <c r="F292" s="157" t="str">
        <f>IF(OR(D292="",E292=""),"",ROUND(D292/LOOKUP(E292,SMMLV!$A$2:$A$36,SMMLV!$D$2:$D$108),3))</f>
        <v/>
      </c>
      <c r="K292" s="567"/>
      <c r="L292" s="134">
        <v>7</v>
      </c>
      <c r="M292" s="568" t="str">
        <f t="shared" si="28"/>
        <v>NO APLICA</v>
      </c>
      <c r="N292" s="568"/>
    </row>
    <row r="293" spans="2:14">
      <c r="B293" s="128"/>
      <c r="C293" s="128"/>
      <c r="E293" s="129"/>
      <c r="F293" s="157" t="str">
        <f>IF(OR(D293="",E293=""),"",ROUND(D293/LOOKUP(E293,SMMLV!$A$2:$A$36,SMMLV!$D$2:$D$108),3))</f>
        <v/>
      </c>
      <c r="K293" s="567"/>
      <c r="L293" s="134">
        <v>8</v>
      </c>
      <c r="M293" s="568" t="str">
        <f t="shared" si="28"/>
        <v>NO APLICA</v>
      </c>
      <c r="N293" s="568"/>
    </row>
    <row r="294" spans="2:14">
      <c r="B294" s="128"/>
      <c r="C294" s="128"/>
      <c r="E294" s="129"/>
      <c r="F294" s="157" t="str">
        <f>IF(OR(D294="",E294=""),"",ROUND(D294/LOOKUP(E294,SMMLV!$A$2:$A$36,SMMLV!$D$2:$D$108),3))</f>
        <v/>
      </c>
      <c r="K294" s="567"/>
      <c r="L294" s="134">
        <v>9</v>
      </c>
      <c r="M294" s="568" t="str">
        <f t="shared" si="28"/>
        <v>NO APLICA</v>
      </c>
      <c r="N294" s="568"/>
    </row>
    <row r="295" spans="2:14">
      <c r="B295" s="128"/>
      <c r="C295" s="128"/>
      <c r="E295" s="129"/>
      <c r="F295" s="157" t="str">
        <f>IF(OR(D295="",E295=""),"",ROUND(D295/LOOKUP(E295,SMMLV!$A$2:$A$36,SMMLV!$D$2:$D$108),3))</f>
        <v/>
      </c>
      <c r="K295" s="567"/>
      <c r="L295" s="134">
        <v>10</v>
      </c>
      <c r="M295" s="568" t="str">
        <f t="shared" si="28"/>
        <v>NO APLICA</v>
      </c>
      <c r="N295" s="568"/>
    </row>
    <row r="296" spans="2:14">
      <c r="B296" s="128"/>
      <c r="C296" s="128"/>
      <c r="E296" s="129"/>
      <c r="F296" s="157" t="str">
        <f>IF(OR(D296="",E296=""),"",ROUND(D296/LOOKUP(E296,SMMLV!$A$2:$A$36,SMMLV!$D$2:$D$108),3))</f>
        <v/>
      </c>
      <c r="K296" s="567">
        <v>30</v>
      </c>
      <c r="L296" s="134">
        <v>1</v>
      </c>
      <c r="M296" s="568" t="str">
        <f t="shared" ref="M296:M305" si="29">IF(SUMIFS($F$5:$F$1200,$B$5:$B$1200,$K$296,$C$5:$C$1200,$L296)=0,"NO APLICA",ROUND(SUMIFS($F$5:$F$1200,$B$5:$B$1200,$K$296,$C$5:$C$1200,$L296),3))</f>
        <v>NO APLICA</v>
      </c>
      <c r="N296" s="568"/>
    </row>
    <row r="297" spans="2:14">
      <c r="B297" s="128"/>
      <c r="C297" s="128"/>
      <c r="E297" s="129"/>
      <c r="F297" s="157" t="str">
        <f>IF(OR(D297="",E297=""),"",ROUND(D297/LOOKUP(E297,SMMLV!$A$2:$A$36,SMMLV!$D$2:$D$108),3))</f>
        <v/>
      </c>
      <c r="K297" s="567"/>
      <c r="L297" s="134">
        <v>2</v>
      </c>
      <c r="M297" s="568" t="str">
        <f t="shared" si="29"/>
        <v>NO APLICA</v>
      </c>
      <c r="N297" s="568"/>
    </row>
    <row r="298" spans="2:14">
      <c r="B298" s="128"/>
      <c r="C298" s="128"/>
      <c r="E298" s="129"/>
      <c r="F298" s="157" t="str">
        <f>IF(OR(D298="",E298=""),"",ROUND(D298/LOOKUP(E298,SMMLV!$A$2:$A$36,SMMLV!$D$2:$D$108),3))</f>
        <v/>
      </c>
      <c r="K298" s="567"/>
      <c r="L298" s="134">
        <v>3</v>
      </c>
      <c r="M298" s="568" t="str">
        <f t="shared" si="29"/>
        <v>NO APLICA</v>
      </c>
      <c r="N298" s="568"/>
    </row>
    <row r="299" spans="2:14">
      <c r="B299" s="128"/>
      <c r="C299" s="128"/>
      <c r="E299" s="129"/>
      <c r="F299" s="157" t="str">
        <f>IF(OR(D299="",E299=""),"",ROUND(D299/LOOKUP(E299,SMMLV!$A$2:$A$36,SMMLV!$D$2:$D$108),3))</f>
        <v/>
      </c>
      <c r="K299" s="567"/>
      <c r="L299" s="134">
        <v>4</v>
      </c>
      <c r="M299" s="568" t="str">
        <f t="shared" si="29"/>
        <v>NO APLICA</v>
      </c>
      <c r="N299" s="568"/>
    </row>
    <row r="300" spans="2:14">
      <c r="B300" s="128"/>
      <c r="C300" s="128"/>
      <c r="E300" s="129"/>
      <c r="F300" s="157" t="str">
        <f>IF(OR(D300="",E300=""),"",ROUND(D300/LOOKUP(E300,SMMLV!$A$2:$A$36,SMMLV!$D$2:$D$108),3))</f>
        <v/>
      </c>
      <c r="K300" s="567"/>
      <c r="L300" s="134">
        <v>5</v>
      </c>
      <c r="M300" s="568" t="str">
        <f t="shared" si="29"/>
        <v>NO APLICA</v>
      </c>
      <c r="N300" s="568"/>
    </row>
    <row r="301" spans="2:14">
      <c r="B301" s="128"/>
      <c r="C301" s="128"/>
      <c r="E301" s="129"/>
      <c r="F301" s="157" t="str">
        <f>IF(OR(D301="",E301=""),"",ROUND(D301/LOOKUP(E301,SMMLV!$A$2:$A$36,SMMLV!$D$2:$D$108),3))</f>
        <v/>
      </c>
      <c r="K301" s="567"/>
      <c r="L301" s="134">
        <v>6</v>
      </c>
      <c r="M301" s="568" t="str">
        <f t="shared" si="29"/>
        <v>NO APLICA</v>
      </c>
      <c r="N301" s="568"/>
    </row>
    <row r="302" spans="2:14">
      <c r="B302" s="128"/>
      <c r="C302" s="128"/>
      <c r="E302" s="129"/>
      <c r="F302" s="157" t="str">
        <f>IF(OR(D302="",E302=""),"",ROUND(D302/LOOKUP(E302,SMMLV!$A$2:$A$36,SMMLV!$D$2:$D$108),3))</f>
        <v/>
      </c>
      <c r="K302" s="567"/>
      <c r="L302" s="134">
        <v>7</v>
      </c>
      <c r="M302" s="568" t="str">
        <f t="shared" si="29"/>
        <v>NO APLICA</v>
      </c>
      <c r="N302" s="568"/>
    </row>
    <row r="303" spans="2:14">
      <c r="B303" s="128"/>
      <c r="C303" s="128"/>
      <c r="E303" s="129"/>
      <c r="F303" s="157" t="str">
        <f>IF(OR(D303="",E303=""),"",ROUND(D303/LOOKUP(E303,SMMLV!$A$2:$A$36,SMMLV!$D$2:$D$108),3))</f>
        <v/>
      </c>
      <c r="K303" s="567"/>
      <c r="L303" s="134">
        <v>8</v>
      </c>
      <c r="M303" s="568" t="str">
        <f t="shared" si="29"/>
        <v>NO APLICA</v>
      </c>
      <c r="N303" s="568"/>
    </row>
    <row r="304" spans="2:14">
      <c r="B304" s="128"/>
      <c r="C304" s="128"/>
      <c r="E304" s="129"/>
      <c r="F304" s="157" t="str">
        <f>IF(OR(D304="",E304=""),"",ROUND(D304/LOOKUP(E304,SMMLV!$A$2:$A$36,SMMLV!$D$2:$D$108),3))</f>
        <v/>
      </c>
      <c r="K304" s="567"/>
      <c r="L304" s="134">
        <v>9</v>
      </c>
      <c r="M304" s="568" t="str">
        <f t="shared" si="29"/>
        <v>NO APLICA</v>
      </c>
      <c r="N304" s="568"/>
    </row>
    <row r="305" spans="2:14">
      <c r="B305" s="128"/>
      <c r="C305" s="128"/>
      <c r="E305" s="129"/>
      <c r="F305" s="157" t="str">
        <f>IF(OR(D305="",E305=""),"",ROUND(D305/LOOKUP(E305,SMMLV!$A$2:$A$36,SMMLV!$D$2:$D$108),3))</f>
        <v/>
      </c>
      <c r="K305" s="567"/>
      <c r="L305" s="134">
        <v>10</v>
      </c>
      <c r="M305" s="568" t="str">
        <f t="shared" si="29"/>
        <v>NO APLICA</v>
      </c>
      <c r="N305" s="568"/>
    </row>
    <row r="306" spans="2:14">
      <c r="B306" s="128"/>
      <c r="C306" s="128"/>
      <c r="E306" s="129"/>
      <c r="F306" s="157" t="str">
        <f>IF(OR(D306="",E306=""),"",ROUND(D306/LOOKUP(E306,SMMLV!$A$2:$A$36,SMMLV!$D$2:$D$108),3))</f>
        <v/>
      </c>
      <c r="K306" s="567">
        <v>31</v>
      </c>
      <c r="L306" s="134">
        <v>1</v>
      </c>
      <c r="M306" s="568" t="str">
        <f t="shared" ref="M306:M315" si="30">IF(SUMIFS($F$5:$F$1200,$B$5:$B$1200,$K$306,$C$5:$C$1200,$L306)=0,"NO APLICA",ROUND(SUMIFS($F$5:$F$1200,$B$5:$B$1200,$K$306,$C$5:$C$1200,$L306),3))</f>
        <v>NO APLICA</v>
      </c>
      <c r="N306" s="568"/>
    </row>
    <row r="307" spans="2:14">
      <c r="B307" s="128"/>
      <c r="C307" s="128"/>
      <c r="E307" s="129"/>
      <c r="F307" s="157" t="str">
        <f>IF(OR(D307="",E307=""),"",ROUND(D307/LOOKUP(E307,SMMLV!$A$2:$A$36,SMMLV!$D$2:$D$108),3))</f>
        <v/>
      </c>
      <c r="K307" s="567"/>
      <c r="L307" s="134">
        <v>2</v>
      </c>
      <c r="M307" s="568" t="str">
        <f t="shared" si="30"/>
        <v>NO APLICA</v>
      </c>
      <c r="N307" s="568"/>
    </row>
    <row r="308" spans="2:14">
      <c r="B308" s="128"/>
      <c r="C308" s="128"/>
      <c r="E308" s="129"/>
      <c r="F308" s="157" t="str">
        <f>IF(OR(D308="",E308=""),"",ROUND(D308/LOOKUP(E308,SMMLV!$A$2:$A$36,SMMLV!$D$2:$D$108),3))</f>
        <v/>
      </c>
      <c r="K308" s="567"/>
      <c r="L308" s="134">
        <v>3</v>
      </c>
      <c r="M308" s="568" t="str">
        <f t="shared" si="30"/>
        <v>NO APLICA</v>
      </c>
      <c r="N308" s="568"/>
    </row>
    <row r="309" spans="2:14">
      <c r="B309" s="128"/>
      <c r="C309" s="128"/>
      <c r="E309" s="129"/>
      <c r="F309" s="157" t="str">
        <f>IF(OR(D309="",E309=""),"",ROUND(D309/LOOKUP(E309,SMMLV!$A$2:$A$36,SMMLV!$D$2:$D$108),3))</f>
        <v/>
      </c>
      <c r="K309" s="567"/>
      <c r="L309" s="134">
        <v>4</v>
      </c>
      <c r="M309" s="568" t="str">
        <f t="shared" si="30"/>
        <v>NO APLICA</v>
      </c>
      <c r="N309" s="568"/>
    </row>
    <row r="310" spans="2:14">
      <c r="B310" s="128"/>
      <c r="C310" s="128"/>
      <c r="E310" s="129"/>
      <c r="F310" s="157" t="str">
        <f>IF(OR(D310="",E310=""),"",ROUND(D310/LOOKUP(E310,SMMLV!$A$2:$A$36,SMMLV!$D$2:$D$108),3))</f>
        <v/>
      </c>
      <c r="K310" s="567"/>
      <c r="L310" s="134">
        <v>5</v>
      </c>
      <c r="M310" s="568" t="str">
        <f t="shared" si="30"/>
        <v>NO APLICA</v>
      </c>
      <c r="N310" s="568"/>
    </row>
    <row r="311" spans="2:14">
      <c r="B311" s="128"/>
      <c r="C311" s="128"/>
      <c r="E311" s="129"/>
      <c r="F311" s="157" t="str">
        <f>IF(OR(D311="",E311=""),"",ROUND(D311/LOOKUP(E311,SMMLV!$A$2:$A$36,SMMLV!$D$2:$D$108),3))</f>
        <v/>
      </c>
      <c r="K311" s="567"/>
      <c r="L311" s="134">
        <v>6</v>
      </c>
      <c r="M311" s="568" t="str">
        <f t="shared" si="30"/>
        <v>NO APLICA</v>
      </c>
      <c r="N311" s="568"/>
    </row>
    <row r="312" spans="2:14">
      <c r="B312" s="128"/>
      <c r="C312" s="128"/>
      <c r="E312" s="129"/>
      <c r="F312" s="157" t="str">
        <f>IF(OR(D312="",E312=""),"",ROUND(D312/LOOKUP(E312,SMMLV!$A$2:$A$36,SMMLV!$D$2:$D$108),3))</f>
        <v/>
      </c>
      <c r="K312" s="567"/>
      <c r="L312" s="134">
        <v>7</v>
      </c>
      <c r="M312" s="568" t="str">
        <f t="shared" si="30"/>
        <v>NO APLICA</v>
      </c>
      <c r="N312" s="568"/>
    </row>
    <row r="313" spans="2:14">
      <c r="B313" s="128"/>
      <c r="C313" s="128"/>
      <c r="E313" s="129"/>
      <c r="F313" s="157" t="str">
        <f>IF(OR(D313="",E313=""),"",ROUND(D313/LOOKUP(E313,SMMLV!$A$2:$A$36,SMMLV!$D$2:$D$108),3))</f>
        <v/>
      </c>
      <c r="K313" s="567"/>
      <c r="L313" s="134">
        <v>8</v>
      </c>
      <c r="M313" s="568" t="str">
        <f t="shared" si="30"/>
        <v>NO APLICA</v>
      </c>
      <c r="N313" s="568"/>
    </row>
    <row r="314" spans="2:14">
      <c r="B314" s="128"/>
      <c r="C314" s="128"/>
      <c r="E314" s="129"/>
      <c r="F314" s="157" t="str">
        <f>IF(OR(D314="",E314=""),"",ROUND(D314/LOOKUP(E314,SMMLV!$A$2:$A$36,SMMLV!$D$2:$D$108),3))</f>
        <v/>
      </c>
      <c r="K314" s="567"/>
      <c r="L314" s="134">
        <v>9</v>
      </c>
      <c r="M314" s="568" t="str">
        <f t="shared" si="30"/>
        <v>NO APLICA</v>
      </c>
      <c r="N314" s="568"/>
    </row>
    <row r="315" spans="2:14">
      <c r="B315" s="128"/>
      <c r="C315" s="128"/>
      <c r="E315" s="129"/>
      <c r="F315" s="157" t="str">
        <f>IF(OR(D315="",E315=""),"",ROUND(D315/LOOKUP(E315,SMMLV!$A$2:$A$36,SMMLV!$D$2:$D$108),3))</f>
        <v/>
      </c>
      <c r="K315" s="567"/>
      <c r="L315" s="134">
        <v>10</v>
      </c>
      <c r="M315" s="568" t="str">
        <f t="shared" si="30"/>
        <v>NO APLICA</v>
      </c>
      <c r="N315" s="568"/>
    </row>
    <row r="316" spans="2:14">
      <c r="B316" s="128"/>
      <c r="C316" s="128"/>
      <c r="E316" s="129"/>
      <c r="F316" s="157" t="str">
        <f>IF(OR(D316="",E316=""),"",ROUND(D316/LOOKUP(E316,SMMLV!$A$2:$A$36,SMMLV!$D$2:$D$108),3))</f>
        <v/>
      </c>
      <c r="K316" s="567">
        <v>32</v>
      </c>
      <c r="L316" s="134">
        <v>1</v>
      </c>
      <c r="M316" s="568" t="str">
        <f t="shared" ref="M316:M325" si="31">IF(SUMIFS($F$5:$F$1200,$B$5:$B$1200,$K$316,$C$5:$C$1200,$L316)=0,"NO APLICA",ROUND(SUMIFS($F$5:$F$1200,$B$5:$B$1200,$K$316,$C$5:$C$1200,$L316),3))</f>
        <v>NO APLICA</v>
      </c>
      <c r="N316" s="568"/>
    </row>
    <row r="317" spans="2:14">
      <c r="B317" s="128"/>
      <c r="C317" s="128"/>
      <c r="E317" s="129"/>
      <c r="F317" s="157" t="str">
        <f>IF(OR(D317="",E317=""),"",ROUND(D317/LOOKUP(E317,SMMLV!$A$2:$A$36,SMMLV!$D$2:$D$108),3))</f>
        <v/>
      </c>
      <c r="K317" s="567"/>
      <c r="L317" s="134">
        <v>2</v>
      </c>
      <c r="M317" s="568" t="str">
        <f t="shared" si="31"/>
        <v>NO APLICA</v>
      </c>
      <c r="N317" s="568"/>
    </row>
    <row r="318" spans="2:14">
      <c r="B318" s="128"/>
      <c r="C318" s="128"/>
      <c r="E318" s="129"/>
      <c r="F318" s="157" t="str">
        <f>IF(OR(D318="",E318=""),"",ROUND(D318/LOOKUP(E318,SMMLV!$A$2:$A$36,SMMLV!$D$2:$D$108),3))</f>
        <v/>
      </c>
      <c r="K318" s="567"/>
      <c r="L318" s="134">
        <v>3</v>
      </c>
      <c r="M318" s="568" t="str">
        <f t="shared" si="31"/>
        <v>NO APLICA</v>
      </c>
      <c r="N318" s="568"/>
    </row>
    <row r="319" spans="2:14">
      <c r="B319" s="128"/>
      <c r="C319" s="128"/>
      <c r="E319" s="129"/>
      <c r="F319" s="157" t="str">
        <f>IF(OR(D319="",E319=""),"",ROUND(D319/LOOKUP(E319,SMMLV!$A$2:$A$36,SMMLV!$D$2:$D$108),3))</f>
        <v/>
      </c>
      <c r="K319" s="567"/>
      <c r="L319" s="134">
        <v>4</v>
      </c>
      <c r="M319" s="568" t="str">
        <f t="shared" si="31"/>
        <v>NO APLICA</v>
      </c>
      <c r="N319" s="568"/>
    </row>
    <row r="320" spans="2:14">
      <c r="B320" s="128"/>
      <c r="C320" s="128"/>
      <c r="E320" s="129"/>
      <c r="F320" s="157" t="str">
        <f>IF(OR(D320="",E320=""),"",ROUND(D320/LOOKUP(E320,SMMLV!$A$2:$A$36,SMMLV!$D$2:$D$108),3))</f>
        <v/>
      </c>
      <c r="K320" s="567"/>
      <c r="L320" s="134">
        <v>5</v>
      </c>
      <c r="M320" s="568" t="str">
        <f t="shared" si="31"/>
        <v>NO APLICA</v>
      </c>
      <c r="N320" s="568"/>
    </row>
    <row r="321" spans="2:14">
      <c r="B321" s="128"/>
      <c r="C321" s="128"/>
      <c r="E321" s="129"/>
      <c r="F321" s="157" t="str">
        <f>IF(OR(D321="",E321=""),"",ROUND(D321/LOOKUP(E321,SMMLV!$A$2:$A$36,SMMLV!$D$2:$D$108),3))</f>
        <v/>
      </c>
      <c r="K321" s="567"/>
      <c r="L321" s="134">
        <v>6</v>
      </c>
      <c r="M321" s="568" t="str">
        <f t="shared" si="31"/>
        <v>NO APLICA</v>
      </c>
      <c r="N321" s="568"/>
    </row>
    <row r="322" spans="2:14">
      <c r="B322" s="128"/>
      <c r="C322" s="128"/>
      <c r="E322" s="129"/>
      <c r="F322" s="157" t="str">
        <f>IF(OR(D322="",E322=""),"",ROUND(D322/LOOKUP(E322,SMMLV!$A$2:$A$36,SMMLV!$D$2:$D$108),3))</f>
        <v/>
      </c>
      <c r="K322" s="567"/>
      <c r="L322" s="134">
        <v>7</v>
      </c>
      <c r="M322" s="568" t="str">
        <f t="shared" si="31"/>
        <v>NO APLICA</v>
      </c>
      <c r="N322" s="568"/>
    </row>
    <row r="323" spans="2:14">
      <c r="B323" s="128"/>
      <c r="C323" s="128"/>
      <c r="E323" s="129"/>
      <c r="F323" s="157" t="str">
        <f>IF(OR(D323="",E323=""),"",ROUND(D323/LOOKUP(E323,SMMLV!$A$2:$A$36,SMMLV!$D$2:$D$108),3))</f>
        <v/>
      </c>
      <c r="K323" s="567"/>
      <c r="L323" s="134">
        <v>8</v>
      </c>
      <c r="M323" s="568" t="str">
        <f t="shared" si="31"/>
        <v>NO APLICA</v>
      </c>
      <c r="N323" s="568"/>
    </row>
    <row r="324" spans="2:14">
      <c r="B324" s="128"/>
      <c r="C324" s="128"/>
      <c r="E324" s="129"/>
      <c r="F324" s="157" t="str">
        <f>IF(OR(D324="",E324=""),"",ROUND(D324/LOOKUP(E324,SMMLV!$A$2:$A$36,SMMLV!$D$2:$D$108),3))</f>
        <v/>
      </c>
      <c r="K324" s="567"/>
      <c r="L324" s="134">
        <v>9</v>
      </c>
      <c r="M324" s="568" t="str">
        <f t="shared" si="31"/>
        <v>NO APLICA</v>
      </c>
      <c r="N324" s="568"/>
    </row>
    <row r="325" spans="2:14">
      <c r="B325" s="128"/>
      <c r="C325" s="128"/>
      <c r="E325" s="129"/>
      <c r="F325" s="157" t="str">
        <f>IF(OR(D325="",E325=""),"",ROUND(D325/LOOKUP(E325,SMMLV!$A$2:$A$36,SMMLV!$D$2:$D$108),3))</f>
        <v/>
      </c>
      <c r="K325" s="567"/>
      <c r="L325" s="134">
        <v>10</v>
      </c>
      <c r="M325" s="568" t="str">
        <f t="shared" si="31"/>
        <v>NO APLICA</v>
      </c>
      <c r="N325" s="568"/>
    </row>
    <row r="326" spans="2:14">
      <c r="B326" s="128"/>
      <c r="C326" s="128"/>
      <c r="E326" s="129"/>
      <c r="F326" s="157" t="str">
        <f>IF(OR(D326="",E326=""),"",ROUND(D326/LOOKUP(E326,SMMLV!$A$2:$A$36,SMMLV!$D$2:$D$108),3))</f>
        <v/>
      </c>
      <c r="K326" s="567">
        <v>33</v>
      </c>
      <c r="L326" s="134">
        <v>1</v>
      </c>
      <c r="M326" s="568" t="str">
        <f t="shared" ref="M326:M335" si="32">IF(SUMIFS($F$5:$F$1200,$B$5:$B$1200,$K$326,$C$5:$C$1200,$L326)=0,"NO APLICA",ROUND(SUMIFS($F$5:$F$1200,$B$5:$B$1200,$K$326,$C$5:$C$1200,$L326),3))</f>
        <v>NO APLICA</v>
      </c>
      <c r="N326" s="568"/>
    </row>
    <row r="327" spans="2:14">
      <c r="B327" s="128"/>
      <c r="C327" s="128"/>
      <c r="E327" s="129"/>
      <c r="F327" s="157" t="str">
        <f>IF(OR(D327="",E327=""),"",ROUND(D327/LOOKUP(E327,SMMLV!$A$2:$A$36,SMMLV!$D$2:$D$108),3))</f>
        <v/>
      </c>
      <c r="K327" s="567"/>
      <c r="L327" s="134">
        <v>2</v>
      </c>
      <c r="M327" s="568" t="str">
        <f t="shared" si="32"/>
        <v>NO APLICA</v>
      </c>
      <c r="N327" s="568"/>
    </row>
    <row r="328" spans="2:14">
      <c r="B328" s="128"/>
      <c r="C328" s="128"/>
      <c r="E328" s="129"/>
      <c r="F328" s="157" t="str">
        <f>IF(OR(D328="",E328=""),"",ROUND(D328/LOOKUP(E328,SMMLV!$A$2:$A$36,SMMLV!$D$2:$D$108),3))</f>
        <v/>
      </c>
      <c r="K328" s="567"/>
      <c r="L328" s="134">
        <v>3</v>
      </c>
      <c r="M328" s="568" t="str">
        <f t="shared" si="32"/>
        <v>NO APLICA</v>
      </c>
      <c r="N328" s="568"/>
    </row>
    <row r="329" spans="2:14">
      <c r="B329" s="128"/>
      <c r="C329" s="128"/>
      <c r="E329" s="129"/>
      <c r="F329" s="157" t="str">
        <f>IF(OR(D329="",E329=""),"",ROUND(D329/LOOKUP(E329,SMMLV!$A$2:$A$36,SMMLV!$D$2:$D$108),3))</f>
        <v/>
      </c>
      <c r="K329" s="567"/>
      <c r="L329" s="134">
        <v>4</v>
      </c>
      <c r="M329" s="568" t="str">
        <f t="shared" si="32"/>
        <v>NO APLICA</v>
      </c>
      <c r="N329" s="568"/>
    </row>
    <row r="330" spans="2:14">
      <c r="B330" s="128"/>
      <c r="C330" s="128"/>
      <c r="E330" s="129"/>
      <c r="F330" s="157" t="str">
        <f>IF(OR(D330="",E330=""),"",ROUND(D330/LOOKUP(E330,SMMLV!$A$2:$A$36,SMMLV!$D$2:$D$108),3))</f>
        <v/>
      </c>
      <c r="K330" s="567"/>
      <c r="L330" s="134">
        <v>5</v>
      </c>
      <c r="M330" s="568" t="str">
        <f t="shared" si="32"/>
        <v>NO APLICA</v>
      </c>
      <c r="N330" s="568"/>
    </row>
    <row r="331" spans="2:14">
      <c r="B331" s="128"/>
      <c r="C331" s="128"/>
      <c r="E331" s="129"/>
      <c r="F331" s="157" t="str">
        <f>IF(OR(D331="",E331=""),"",ROUND(D331/LOOKUP(E331,SMMLV!$A$2:$A$36,SMMLV!$D$2:$D$108),3))</f>
        <v/>
      </c>
      <c r="K331" s="567"/>
      <c r="L331" s="134">
        <v>6</v>
      </c>
      <c r="M331" s="568" t="str">
        <f t="shared" si="32"/>
        <v>NO APLICA</v>
      </c>
      <c r="N331" s="568"/>
    </row>
    <row r="332" spans="2:14">
      <c r="B332" s="128"/>
      <c r="C332" s="128"/>
      <c r="E332" s="129"/>
      <c r="F332" s="157" t="str">
        <f>IF(OR(D332="",E332=""),"",ROUND(D332/LOOKUP(E332,SMMLV!$A$2:$A$36,SMMLV!$D$2:$D$108),3))</f>
        <v/>
      </c>
      <c r="K332" s="567"/>
      <c r="L332" s="134">
        <v>7</v>
      </c>
      <c r="M332" s="568" t="str">
        <f t="shared" si="32"/>
        <v>NO APLICA</v>
      </c>
      <c r="N332" s="568"/>
    </row>
    <row r="333" spans="2:14">
      <c r="B333" s="128"/>
      <c r="C333" s="128"/>
      <c r="E333" s="129"/>
      <c r="F333" s="157" t="str">
        <f>IF(OR(D333="",E333=""),"",ROUND(D333/LOOKUP(E333,SMMLV!$A$2:$A$36,SMMLV!$D$2:$D$108),3))</f>
        <v/>
      </c>
      <c r="K333" s="567"/>
      <c r="L333" s="134">
        <v>8</v>
      </c>
      <c r="M333" s="568" t="str">
        <f t="shared" si="32"/>
        <v>NO APLICA</v>
      </c>
      <c r="N333" s="568"/>
    </row>
    <row r="334" spans="2:14">
      <c r="B334" s="128"/>
      <c r="C334" s="128"/>
      <c r="E334" s="129"/>
      <c r="F334" s="157" t="str">
        <f>IF(OR(D334="",E334=""),"",ROUND(D334/LOOKUP(E334,SMMLV!$A$2:$A$36,SMMLV!$D$2:$D$108),3))</f>
        <v/>
      </c>
      <c r="K334" s="567"/>
      <c r="L334" s="134">
        <v>9</v>
      </c>
      <c r="M334" s="568" t="str">
        <f t="shared" si="32"/>
        <v>NO APLICA</v>
      </c>
      <c r="N334" s="568"/>
    </row>
    <row r="335" spans="2:14">
      <c r="B335" s="128"/>
      <c r="C335" s="128"/>
      <c r="E335" s="129"/>
      <c r="F335" s="157" t="str">
        <f>IF(OR(D335="",E335=""),"",ROUND(D335/LOOKUP(E335,SMMLV!$A$2:$A$36,SMMLV!$D$2:$D$108),3))</f>
        <v/>
      </c>
      <c r="K335" s="567"/>
      <c r="L335" s="134">
        <v>10</v>
      </c>
      <c r="M335" s="568" t="str">
        <f t="shared" si="32"/>
        <v>NO APLICA</v>
      </c>
      <c r="N335" s="568"/>
    </row>
    <row r="336" spans="2:14">
      <c r="B336" s="128"/>
      <c r="C336" s="128"/>
      <c r="E336" s="129"/>
      <c r="F336" s="157" t="str">
        <f>IF(OR(D336="",E336=""),"",ROUND(D336/LOOKUP(E336,SMMLV!$A$2:$A$36,SMMLV!$D$2:$D$108),3))</f>
        <v/>
      </c>
      <c r="K336" s="567">
        <v>34</v>
      </c>
      <c r="L336" s="134">
        <v>1</v>
      </c>
      <c r="M336" s="568" t="str">
        <f t="shared" ref="M336:M345" si="33">IF(SUMIFS($F$5:$F$1200,$B$5:$B$1200,$K$336,$C$5:$C$1200,$L336)=0,"NO APLICA",ROUND(SUMIFS($F$5:$F$1200,$B$5:$B$1200,$K$336,$C$5:$C$1200,$L336),3))</f>
        <v>NO APLICA</v>
      </c>
      <c r="N336" s="568"/>
    </row>
    <row r="337" spans="2:14">
      <c r="B337" s="128"/>
      <c r="C337" s="128"/>
      <c r="E337" s="129"/>
      <c r="F337" s="157" t="str">
        <f>IF(OR(D337="",E337=""),"",ROUND(D337/LOOKUP(E337,SMMLV!$A$2:$A$36,SMMLV!$D$2:$D$108),3))</f>
        <v/>
      </c>
      <c r="K337" s="567"/>
      <c r="L337" s="134">
        <v>2</v>
      </c>
      <c r="M337" s="568" t="str">
        <f t="shared" si="33"/>
        <v>NO APLICA</v>
      </c>
      <c r="N337" s="568"/>
    </row>
    <row r="338" spans="2:14">
      <c r="B338" s="128"/>
      <c r="C338" s="128"/>
      <c r="E338" s="129"/>
      <c r="F338" s="157" t="str">
        <f>IF(OR(D338="",E338=""),"",ROUND(D338/LOOKUP(E338,SMMLV!$A$2:$A$36,SMMLV!$D$2:$D$108),3))</f>
        <v/>
      </c>
      <c r="K338" s="567"/>
      <c r="L338" s="134">
        <v>3</v>
      </c>
      <c r="M338" s="568" t="str">
        <f t="shared" si="33"/>
        <v>NO APLICA</v>
      </c>
      <c r="N338" s="568"/>
    </row>
    <row r="339" spans="2:14">
      <c r="B339" s="128"/>
      <c r="C339" s="128"/>
      <c r="E339" s="129"/>
      <c r="F339" s="157" t="str">
        <f>IF(OR(D339="",E339=""),"",ROUND(D339/LOOKUP(E339,SMMLV!$A$2:$A$36,SMMLV!$D$2:$D$108),3))</f>
        <v/>
      </c>
      <c r="K339" s="567"/>
      <c r="L339" s="134">
        <v>4</v>
      </c>
      <c r="M339" s="568" t="str">
        <f t="shared" si="33"/>
        <v>NO APLICA</v>
      </c>
      <c r="N339" s="568"/>
    </row>
    <row r="340" spans="2:14">
      <c r="B340" s="128"/>
      <c r="C340" s="128"/>
      <c r="E340" s="129"/>
      <c r="F340" s="157" t="str">
        <f>IF(OR(D340="",E340=""),"",ROUND(D340/LOOKUP(E340,SMMLV!$A$2:$A$36,SMMLV!$D$2:$D$108),3))</f>
        <v/>
      </c>
      <c r="K340" s="567"/>
      <c r="L340" s="134">
        <v>5</v>
      </c>
      <c r="M340" s="568" t="str">
        <f t="shared" si="33"/>
        <v>NO APLICA</v>
      </c>
      <c r="N340" s="568"/>
    </row>
    <row r="341" spans="2:14">
      <c r="B341" s="128"/>
      <c r="C341" s="128"/>
      <c r="E341" s="129"/>
      <c r="F341" s="157" t="str">
        <f>IF(OR(D341="",E341=""),"",ROUND(D341/LOOKUP(E341,SMMLV!$A$2:$A$36,SMMLV!$D$2:$D$108),3))</f>
        <v/>
      </c>
      <c r="K341" s="567"/>
      <c r="L341" s="134">
        <v>6</v>
      </c>
      <c r="M341" s="568" t="str">
        <f t="shared" si="33"/>
        <v>NO APLICA</v>
      </c>
      <c r="N341" s="568"/>
    </row>
    <row r="342" spans="2:14">
      <c r="B342" s="128"/>
      <c r="C342" s="128"/>
      <c r="E342" s="129"/>
      <c r="F342" s="157" t="str">
        <f>IF(OR(D342="",E342=""),"",ROUND(D342/LOOKUP(E342,SMMLV!$A$2:$A$36,SMMLV!$D$2:$D$108),3))</f>
        <v/>
      </c>
      <c r="K342" s="567"/>
      <c r="L342" s="134">
        <v>7</v>
      </c>
      <c r="M342" s="568" t="str">
        <f t="shared" si="33"/>
        <v>NO APLICA</v>
      </c>
      <c r="N342" s="568"/>
    </row>
    <row r="343" spans="2:14">
      <c r="B343" s="128"/>
      <c r="C343" s="128"/>
      <c r="E343" s="129"/>
      <c r="F343" s="157" t="str">
        <f>IF(OR(D343="",E343=""),"",ROUND(D343/LOOKUP(E343,SMMLV!$A$2:$A$36,SMMLV!$D$2:$D$108),3))</f>
        <v/>
      </c>
      <c r="K343" s="567"/>
      <c r="L343" s="134">
        <v>8</v>
      </c>
      <c r="M343" s="568" t="str">
        <f t="shared" si="33"/>
        <v>NO APLICA</v>
      </c>
      <c r="N343" s="568"/>
    </row>
    <row r="344" spans="2:14">
      <c r="B344" s="128"/>
      <c r="C344" s="128"/>
      <c r="E344" s="129"/>
      <c r="F344" s="157" t="str">
        <f>IF(OR(D344="",E344=""),"",ROUND(D344/LOOKUP(E344,SMMLV!$A$2:$A$36,SMMLV!$D$2:$D$108),3))</f>
        <v/>
      </c>
      <c r="K344" s="567"/>
      <c r="L344" s="134">
        <v>9</v>
      </c>
      <c r="M344" s="568" t="str">
        <f t="shared" si="33"/>
        <v>NO APLICA</v>
      </c>
      <c r="N344" s="568"/>
    </row>
    <row r="345" spans="2:14">
      <c r="B345" s="128"/>
      <c r="C345" s="128"/>
      <c r="E345" s="129"/>
      <c r="F345" s="157" t="str">
        <f>IF(OR(D345="",E345=""),"",ROUND(D345/LOOKUP(E345,SMMLV!$A$2:$A$36,SMMLV!$D$2:$D$108),3))</f>
        <v/>
      </c>
      <c r="K345" s="567"/>
      <c r="L345" s="134">
        <v>10</v>
      </c>
      <c r="M345" s="568" t="str">
        <f t="shared" si="33"/>
        <v>NO APLICA</v>
      </c>
      <c r="N345" s="568"/>
    </row>
    <row r="346" spans="2:14">
      <c r="B346" s="128"/>
      <c r="C346" s="128"/>
      <c r="E346" s="129"/>
      <c r="F346" s="157" t="str">
        <f>IF(OR(D346="",E346=""),"",ROUND(D346/LOOKUP(E346,SMMLV!$A$2:$A$36,SMMLV!$D$2:$D$108),3))</f>
        <v/>
      </c>
      <c r="K346" s="567">
        <v>35</v>
      </c>
      <c r="L346" s="134">
        <v>1</v>
      </c>
      <c r="M346" s="568" t="str">
        <f t="shared" ref="M346:M355" si="34">IF(SUMIFS($F$5:$F$1200,$B$5:$B$1200,$K$346,$C$5:$C$1200,$L346)=0,"NO APLICA",ROUND(SUMIFS($F$5:$F$1200,$B$5:$B$1200,$K$346,$C$5:$C$1200,$L346),3))</f>
        <v>NO APLICA</v>
      </c>
      <c r="N346" s="568"/>
    </row>
    <row r="347" spans="2:14">
      <c r="B347" s="128"/>
      <c r="C347" s="128"/>
      <c r="E347" s="129"/>
      <c r="F347" s="157" t="str">
        <f>IF(OR(D347="",E347=""),"",ROUND(D347/LOOKUP(E347,SMMLV!$A$2:$A$36,SMMLV!$D$2:$D$108),3))</f>
        <v/>
      </c>
      <c r="K347" s="567"/>
      <c r="L347" s="134">
        <v>2</v>
      </c>
      <c r="M347" s="568" t="str">
        <f t="shared" si="34"/>
        <v>NO APLICA</v>
      </c>
      <c r="N347" s="568"/>
    </row>
    <row r="348" spans="2:14">
      <c r="B348" s="128"/>
      <c r="C348" s="128"/>
      <c r="E348" s="129"/>
      <c r="F348" s="157" t="str">
        <f>IF(OR(D348="",E348=""),"",ROUND(D348/LOOKUP(E348,SMMLV!$A$2:$A$36,SMMLV!$D$2:$D$108),3))</f>
        <v/>
      </c>
      <c r="K348" s="567"/>
      <c r="L348" s="134">
        <v>3</v>
      </c>
      <c r="M348" s="568" t="str">
        <f t="shared" si="34"/>
        <v>NO APLICA</v>
      </c>
      <c r="N348" s="568"/>
    </row>
    <row r="349" spans="2:14">
      <c r="B349" s="128"/>
      <c r="C349" s="128"/>
      <c r="E349" s="129"/>
      <c r="F349" s="157" t="str">
        <f>IF(OR(D349="",E349=""),"",ROUND(D349/LOOKUP(E349,SMMLV!$A$2:$A$36,SMMLV!$D$2:$D$108),3))</f>
        <v/>
      </c>
      <c r="K349" s="567"/>
      <c r="L349" s="134">
        <v>4</v>
      </c>
      <c r="M349" s="568" t="str">
        <f t="shared" si="34"/>
        <v>NO APLICA</v>
      </c>
      <c r="N349" s="568"/>
    </row>
    <row r="350" spans="2:14">
      <c r="B350" s="128"/>
      <c r="C350" s="128"/>
      <c r="E350" s="129"/>
      <c r="F350" s="157" t="str">
        <f>IF(OR(D350="",E350=""),"",ROUND(D350/LOOKUP(E350,SMMLV!$A$2:$A$36,SMMLV!$D$2:$D$108),3))</f>
        <v/>
      </c>
      <c r="K350" s="567"/>
      <c r="L350" s="134">
        <v>5</v>
      </c>
      <c r="M350" s="568" t="str">
        <f t="shared" si="34"/>
        <v>NO APLICA</v>
      </c>
      <c r="N350" s="568"/>
    </row>
    <row r="351" spans="2:14">
      <c r="B351" s="128"/>
      <c r="C351" s="128"/>
      <c r="E351" s="129"/>
      <c r="F351" s="157" t="str">
        <f>IF(OR(D351="",E351=""),"",ROUND(D351/LOOKUP(E351,SMMLV!$A$2:$A$36,SMMLV!$D$2:$D$108),3))</f>
        <v/>
      </c>
      <c r="K351" s="567"/>
      <c r="L351" s="134">
        <v>6</v>
      </c>
      <c r="M351" s="568" t="str">
        <f t="shared" si="34"/>
        <v>NO APLICA</v>
      </c>
      <c r="N351" s="568"/>
    </row>
    <row r="352" spans="2:14">
      <c r="B352" s="128"/>
      <c r="C352" s="128"/>
      <c r="E352" s="129"/>
      <c r="F352" s="157" t="str">
        <f>IF(OR(D352="",E352=""),"",ROUND(D352/LOOKUP(E352,SMMLV!$A$2:$A$36,SMMLV!$D$2:$D$108),3))</f>
        <v/>
      </c>
      <c r="K352" s="567"/>
      <c r="L352" s="134">
        <v>7</v>
      </c>
      <c r="M352" s="568" t="str">
        <f t="shared" si="34"/>
        <v>NO APLICA</v>
      </c>
      <c r="N352" s="568"/>
    </row>
    <row r="353" spans="2:14">
      <c r="B353" s="128"/>
      <c r="C353" s="128"/>
      <c r="E353" s="129"/>
      <c r="F353" s="157" t="str">
        <f>IF(OR(D353="",E353=""),"",ROUND(D353/LOOKUP(E353,SMMLV!$A$2:$A$36,SMMLV!$D$2:$D$108),3))</f>
        <v/>
      </c>
      <c r="K353" s="567"/>
      <c r="L353" s="134">
        <v>8</v>
      </c>
      <c r="M353" s="568" t="str">
        <f t="shared" si="34"/>
        <v>NO APLICA</v>
      </c>
      <c r="N353" s="568"/>
    </row>
    <row r="354" spans="2:14">
      <c r="B354" s="128"/>
      <c r="C354" s="128"/>
      <c r="E354" s="129"/>
      <c r="F354" s="157" t="str">
        <f>IF(OR(D354="",E354=""),"",ROUND(D354/LOOKUP(E354,SMMLV!$A$2:$A$36,SMMLV!$D$2:$D$108),3))</f>
        <v/>
      </c>
      <c r="K354" s="567"/>
      <c r="L354" s="134">
        <v>9</v>
      </c>
      <c r="M354" s="568" t="str">
        <f t="shared" si="34"/>
        <v>NO APLICA</v>
      </c>
      <c r="N354" s="568"/>
    </row>
    <row r="355" spans="2:14">
      <c r="B355" s="128"/>
      <c r="C355" s="128"/>
      <c r="E355" s="129"/>
      <c r="F355" s="157" t="str">
        <f>IF(OR(D355="",E355=""),"",ROUND(D355/LOOKUP(E355,SMMLV!$A$2:$A$36,SMMLV!$D$2:$D$108),3))</f>
        <v/>
      </c>
      <c r="K355" s="567"/>
      <c r="L355" s="134">
        <v>10</v>
      </c>
      <c r="M355" s="568" t="str">
        <f t="shared" si="34"/>
        <v>NO APLICA</v>
      </c>
      <c r="N355" s="568"/>
    </row>
    <row r="356" spans="2:14">
      <c r="B356" s="128"/>
      <c r="C356" s="128"/>
      <c r="E356" s="129"/>
      <c r="F356" s="157" t="str">
        <f>IF(OR(D356="",E356=""),"",ROUND(D356/LOOKUP(E356,SMMLV!$A$2:$A$36,SMMLV!$D$2:$D$108),3))</f>
        <v/>
      </c>
      <c r="K356" s="567">
        <v>36</v>
      </c>
      <c r="L356" s="134">
        <v>1</v>
      </c>
      <c r="M356" s="568" t="str">
        <f t="shared" ref="M356:M365" si="35">IF(SUMIFS($F$5:$F$1200,$B$5:$B$1200,$K$356,$C$5:$C$1200,$L356)=0,"NO APLICA",ROUND(SUMIFS($F$5:$F$1200,$B$5:$B$1200,$K$356,$C$5:$C$1200,$L356),3))</f>
        <v>NO APLICA</v>
      </c>
      <c r="N356" s="568"/>
    </row>
    <row r="357" spans="2:14">
      <c r="B357" s="128"/>
      <c r="C357" s="128"/>
      <c r="E357" s="129"/>
      <c r="F357" s="157" t="str">
        <f>IF(OR(D357="",E357=""),"",ROUND(D357/LOOKUP(E357,SMMLV!$A$2:$A$36,SMMLV!$D$2:$D$108),3))</f>
        <v/>
      </c>
      <c r="K357" s="567"/>
      <c r="L357" s="134">
        <v>2</v>
      </c>
      <c r="M357" s="568" t="str">
        <f t="shared" si="35"/>
        <v>NO APLICA</v>
      </c>
      <c r="N357" s="568"/>
    </row>
    <row r="358" spans="2:14">
      <c r="B358" s="128"/>
      <c r="C358" s="128"/>
      <c r="E358" s="129"/>
      <c r="F358" s="157" t="str">
        <f>IF(OR(D358="",E358=""),"",ROUND(D358/LOOKUP(E358,SMMLV!$A$2:$A$36,SMMLV!$D$2:$D$108),3))</f>
        <v/>
      </c>
      <c r="K358" s="567"/>
      <c r="L358" s="134">
        <v>3</v>
      </c>
      <c r="M358" s="568" t="str">
        <f t="shared" si="35"/>
        <v>NO APLICA</v>
      </c>
      <c r="N358" s="568"/>
    </row>
    <row r="359" spans="2:14">
      <c r="B359" s="128"/>
      <c r="C359" s="128"/>
      <c r="E359" s="129"/>
      <c r="F359" s="157" t="str">
        <f>IF(OR(D359="",E359=""),"",ROUND(D359/LOOKUP(E359,SMMLV!$A$2:$A$36,SMMLV!$D$2:$D$108),3))</f>
        <v/>
      </c>
      <c r="K359" s="567"/>
      <c r="L359" s="134">
        <v>4</v>
      </c>
      <c r="M359" s="568" t="str">
        <f t="shared" si="35"/>
        <v>NO APLICA</v>
      </c>
      <c r="N359" s="568"/>
    </row>
    <row r="360" spans="2:14">
      <c r="B360" s="128"/>
      <c r="C360" s="128"/>
      <c r="E360" s="129"/>
      <c r="F360" s="157" t="str">
        <f>IF(OR(D360="",E360=""),"",ROUND(D360/LOOKUP(E360,SMMLV!$A$2:$A$36,SMMLV!$D$2:$D$108),3))</f>
        <v/>
      </c>
      <c r="K360" s="567"/>
      <c r="L360" s="134">
        <v>5</v>
      </c>
      <c r="M360" s="568" t="str">
        <f t="shared" si="35"/>
        <v>NO APLICA</v>
      </c>
      <c r="N360" s="568"/>
    </row>
    <row r="361" spans="2:14">
      <c r="B361" s="128"/>
      <c r="C361" s="128"/>
      <c r="E361" s="129"/>
      <c r="F361" s="157" t="str">
        <f>IF(OR(D361="",E361=""),"",ROUND(D361/LOOKUP(E361,SMMLV!$A$2:$A$36,SMMLV!$D$2:$D$108),3))</f>
        <v/>
      </c>
      <c r="K361" s="567"/>
      <c r="L361" s="134">
        <v>6</v>
      </c>
      <c r="M361" s="568" t="str">
        <f t="shared" si="35"/>
        <v>NO APLICA</v>
      </c>
      <c r="N361" s="568"/>
    </row>
    <row r="362" spans="2:14">
      <c r="B362" s="128"/>
      <c r="C362" s="128"/>
      <c r="E362" s="129"/>
      <c r="F362" s="157" t="str">
        <f>IF(OR(D362="",E362=""),"",ROUND(D362/LOOKUP(E362,SMMLV!$A$2:$A$36,SMMLV!$D$2:$D$108),3))</f>
        <v/>
      </c>
      <c r="K362" s="567"/>
      <c r="L362" s="134">
        <v>7</v>
      </c>
      <c r="M362" s="568" t="str">
        <f t="shared" si="35"/>
        <v>NO APLICA</v>
      </c>
      <c r="N362" s="568"/>
    </row>
    <row r="363" spans="2:14">
      <c r="B363" s="128"/>
      <c r="C363" s="128"/>
      <c r="E363" s="129"/>
      <c r="F363" s="157" t="str">
        <f>IF(OR(D363="",E363=""),"",ROUND(D363/LOOKUP(E363,SMMLV!$A$2:$A$36,SMMLV!$D$2:$D$108),3))</f>
        <v/>
      </c>
      <c r="K363" s="567"/>
      <c r="L363" s="134">
        <v>8</v>
      </c>
      <c r="M363" s="568" t="str">
        <f t="shared" si="35"/>
        <v>NO APLICA</v>
      </c>
      <c r="N363" s="568"/>
    </row>
    <row r="364" spans="2:14">
      <c r="B364" s="128"/>
      <c r="C364" s="128"/>
      <c r="E364" s="129"/>
      <c r="F364" s="157" t="str">
        <f>IF(OR(D364="",E364=""),"",ROUND(D364/LOOKUP(E364,SMMLV!$A$2:$A$36,SMMLV!$D$2:$D$108),3))</f>
        <v/>
      </c>
      <c r="K364" s="567"/>
      <c r="L364" s="134">
        <v>9</v>
      </c>
      <c r="M364" s="568" t="str">
        <f t="shared" si="35"/>
        <v>NO APLICA</v>
      </c>
      <c r="N364" s="568"/>
    </row>
    <row r="365" spans="2:14">
      <c r="B365" s="128"/>
      <c r="C365" s="128"/>
      <c r="E365" s="129"/>
      <c r="F365" s="157" t="str">
        <f>IF(OR(D365="",E365=""),"",ROUND(D365/LOOKUP(E365,SMMLV!$A$2:$A$36,SMMLV!$D$2:$D$108),3))</f>
        <v/>
      </c>
      <c r="K365" s="567"/>
      <c r="L365" s="134">
        <v>10</v>
      </c>
      <c r="M365" s="568" t="str">
        <f t="shared" si="35"/>
        <v>NO APLICA</v>
      </c>
      <c r="N365" s="568"/>
    </row>
    <row r="366" spans="2:14">
      <c r="B366" s="128"/>
      <c r="C366" s="128"/>
      <c r="E366" s="129"/>
      <c r="F366" s="157" t="str">
        <f>IF(OR(D366="",E366=""),"",ROUND(D366/LOOKUP(E366,SMMLV!$A$2:$A$36,SMMLV!$D$2:$D$108),3))</f>
        <v/>
      </c>
      <c r="K366" s="567">
        <v>37</v>
      </c>
      <c r="L366" s="134">
        <v>1</v>
      </c>
      <c r="M366" s="568" t="str">
        <f t="shared" ref="M366:M375" si="36">IF(SUMIFS($F$5:$F$1200,$B$5:$B$1200,$K$366,$C$5:$C$1200,$L366)=0,"NO APLICA",ROUND(SUMIFS($F$5:$F$1200,$B$5:$B$1200,$K$366,$C$5:$C$1200,$L366),3))</f>
        <v>NO APLICA</v>
      </c>
      <c r="N366" s="568"/>
    </row>
    <row r="367" spans="2:14">
      <c r="B367" s="128"/>
      <c r="C367" s="128"/>
      <c r="E367" s="129"/>
      <c r="F367" s="157" t="str">
        <f>IF(OR(D367="",E367=""),"",ROUND(D367/LOOKUP(E367,SMMLV!$A$2:$A$36,SMMLV!$D$2:$D$108),3))</f>
        <v/>
      </c>
      <c r="K367" s="567"/>
      <c r="L367" s="134">
        <v>2</v>
      </c>
      <c r="M367" s="568" t="str">
        <f t="shared" si="36"/>
        <v>NO APLICA</v>
      </c>
      <c r="N367" s="568"/>
    </row>
    <row r="368" spans="2:14">
      <c r="B368" s="128"/>
      <c r="C368" s="128"/>
      <c r="E368" s="129"/>
      <c r="F368" s="157" t="str">
        <f>IF(OR(D368="",E368=""),"",ROUND(D368/LOOKUP(E368,SMMLV!$A$2:$A$36,SMMLV!$D$2:$D$108),3))</f>
        <v/>
      </c>
      <c r="K368" s="567"/>
      <c r="L368" s="134">
        <v>3</v>
      </c>
      <c r="M368" s="568" t="str">
        <f t="shared" si="36"/>
        <v>NO APLICA</v>
      </c>
      <c r="N368" s="568"/>
    </row>
    <row r="369" spans="2:14">
      <c r="B369" s="128"/>
      <c r="C369" s="128"/>
      <c r="E369" s="129"/>
      <c r="F369" s="157" t="str">
        <f>IF(OR(D369="",E369=""),"",ROUND(D369/LOOKUP(E369,SMMLV!$A$2:$A$36,SMMLV!$D$2:$D$108),3))</f>
        <v/>
      </c>
      <c r="K369" s="567"/>
      <c r="L369" s="134">
        <v>4</v>
      </c>
      <c r="M369" s="568" t="str">
        <f t="shared" si="36"/>
        <v>NO APLICA</v>
      </c>
      <c r="N369" s="568"/>
    </row>
    <row r="370" spans="2:14">
      <c r="B370" s="128"/>
      <c r="C370" s="128"/>
      <c r="E370" s="129"/>
      <c r="F370" s="157" t="str">
        <f>IF(OR(D370="",E370=""),"",ROUND(D370/LOOKUP(E370,SMMLV!$A$2:$A$36,SMMLV!$D$2:$D$108),3))</f>
        <v/>
      </c>
      <c r="K370" s="567"/>
      <c r="L370" s="134">
        <v>5</v>
      </c>
      <c r="M370" s="568" t="str">
        <f t="shared" si="36"/>
        <v>NO APLICA</v>
      </c>
      <c r="N370" s="568"/>
    </row>
    <row r="371" spans="2:14">
      <c r="B371" s="128"/>
      <c r="C371" s="128"/>
      <c r="E371" s="129"/>
      <c r="F371" s="157" t="str">
        <f>IF(OR(D371="",E371=""),"",ROUND(D371/LOOKUP(E371,SMMLV!$A$2:$A$36,SMMLV!$D$2:$D$108),3))</f>
        <v/>
      </c>
      <c r="K371" s="567"/>
      <c r="L371" s="134">
        <v>6</v>
      </c>
      <c r="M371" s="568" t="str">
        <f t="shared" si="36"/>
        <v>NO APLICA</v>
      </c>
      <c r="N371" s="568"/>
    </row>
    <row r="372" spans="2:14">
      <c r="B372" s="128"/>
      <c r="C372" s="128"/>
      <c r="E372" s="129"/>
      <c r="F372" s="157" t="str">
        <f>IF(OR(D372="",E372=""),"",ROUND(D372/LOOKUP(E372,SMMLV!$A$2:$A$36,SMMLV!$D$2:$D$108),3))</f>
        <v/>
      </c>
      <c r="K372" s="567"/>
      <c r="L372" s="134">
        <v>7</v>
      </c>
      <c r="M372" s="568" t="str">
        <f t="shared" si="36"/>
        <v>NO APLICA</v>
      </c>
      <c r="N372" s="568"/>
    </row>
    <row r="373" spans="2:14">
      <c r="B373" s="128"/>
      <c r="C373" s="128"/>
      <c r="E373" s="129"/>
      <c r="F373" s="157" t="str">
        <f>IF(OR(D373="",E373=""),"",ROUND(D373/LOOKUP(E373,SMMLV!$A$2:$A$36,SMMLV!$D$2:$D$108),3))</f>
        <v/>
      </c>
      <c r="K373" s="567"/>
      <c r="L373" s="134">
        <v>8</v>
      </c>
      <c r="M373" s="568" t="str">
        <f t="shared" si="36"/>
        <v>NO APLICA</v>
      </c>
      <c r="N373" s="568"/>
    </row>
    <row r="374" spans="2:14">
      <c r="B374" s="128"/>
      <c r="C374" s="128"/>
      <c r="E374" s="129"/>
      <c r="F374" s="157" t="str">
        <f>IF(OR(D374="",E374=""),"",ROUND(D374/LOOKUP(E374,SMMLV!$A$2:$A$36,SMMLV!$D$2:$D$108),3))</f>
        <v/>
      </c>
      <c r="K374" s="567"/>
      <c r="L374" s="134">
        <v>9</v>
      </c>
      <c r="M374" s="568" t="str">
        <f t="shared" si="36"/>
        <v>NO APLICA</v>
      </c>
      <c r="N374" s="568"/>
    </row>
    <row r="375" spans="2:14">
      <c r="B375" s="128"/>
      <c r="C375" s="128"/>
      <c r="E375" s="129"/>
      <c r="F375" s="157" t="str">
        <f>IF(OR(D375="",E375=""),"",ROUND(D375/LOOKUP(E375,SMMLV!$A$2:$A$36,SMMLV!$D$2:$D$108),3))</f>
        <v/>
      </c>
      <c r="K375" s="567"/>
      <c r="L375" s="134">
        <v>10</v>
      </c>
      <c r="M375" s="568" t="str">
        <f t="shared" si="36"/>
        <v>NO APLICA</v>
      </c>
      <c r="N375" s="568"/>
    </row>
    <row r="376" spans="2:14">
      <c r="B376" s="128"/>
      <c r="C376" s="128"/>
      <c r="E376" s="129"/>
      <c r="F376" s="157" t="str">
        <f>IF(OR(D376="",E376=""),"",ROUND(D376/LOOKUP(E376,SMMLV!$A$2:$A$36,SMMLV!$D$2:$D$108),3))</f>
        <v/>
      </c>
      <c r="K376" s="567">
        <v>38</v>
      </c>
      <c r="L376" s="134">
        <v>1</v>
      </c>
      <c r="M376" s="568" t="str">
        <f t="shared" ref="M376:M385" si="37">IF(SUMIFS($F$5:$F$1200,$B$5:$B$1200,$K$376,$C$5:$C$1200,$L376)=0,"NO APLICA",ROUND(SUMIFS($F$5:$F$1200,$B$5:$B$1200,$K$376,$C$5:$C$1200,$L376),3))</f>
        <v>NO APLICA</v>
      </c>
      <c r="N376" s="568"/>
    </row>
    <row r="377" spans="2:14">
      <c r="B377" s="128"/>
      <c r="C377" s="128"/>
      <c r="E377" s="129"/>
      <c r="F377" s="157" t="str">
        <f>IF(OR(D377="",E377=""),"",ROUND(D377/LOOKUP(E377,SMMLV!$A$2:$A$36,SMMLV!$D$2:$D$108),3))</f>
        <v/>
      </c>
      <c r="K377" s="567"/>
      <c r="L377" s="134">
        <v>2</v>
      </c>
      <c r="M377" s="568" t="str">
        <f t="shared" si="37"/>
        <v>NO APLICA</v>
      </c>
      <c r="N377" s="568"/>
    </row>
    <row r="378" spans="2:14">
      <c r="B378" s="128"/>
      <c r="C378" s="128"/>
      <c r="E378" s="129"/>
      <c r="F378" s="157" t="str">
        <f>IF(OR(D378="",E378=""),"",ROUND(D378/LOOKUP(E378,SMMLV!$A$2:$A$36,SMMLV!$D$2:$D$108),3))</f>
        <v/>
      </c>
      <c r="K378" s="567"/>
      <c r="L378" s="134">
        <v>3</v>
      </c>
      <c r="M378" s="568" t="str">
        <f t="shared" si="37"/>
        <v>NO APLICA</v>
      </c>
      <c r="N378" s="568"/>
    </row>
    <row r="379" spans="2:14">
      <c r="B379" s="128"/>
      <c r="C379" s="128"/>
      <c r="E379" s="129"/>
      <c r="F379" s="157" t="str">
        <f>IF(OR(D379="",E379=""),"",ROUND(D379/LOOKUP(E379,SMMLV!$A$2:$A$36,SMMLV!$D$2:$D$108),3))</f>
        <v/>
      </c>
      <c r="K379" s="567"/>
      <c r="L379" s="134">
        <v>4</v>
      </c>
      <c r="M379" s="568" t="str">
        <f t="shared" si="37"/>
        <v>NO APLICA</v>
      </c>
      <c r="N379" s="568"/>
    </row>
    <row r="380" spans="2:14">
      <c r="B380" s="128"/>
      <c r="C380" s="128"/>
      <c r="E380" s="129"/>
      <c r="F380" s="157" t="str">
        <f>IF(OR(D380="",E380=""),"",ROUND(D380/LOOKUP(E380,SMMLV!$A$2:$A$36,SMMLV!$D$2:$D$108),3))</f>
        <v/>
      </c>
      <c r="K380" s="567"/>
      <c r="L380" s="134">
        <v>5</v>
      </c>
      <c r="M380" s="568" t="str">
        <f t="shared" si="37"/>
        <v>NO APLICA</v>
      </c>
      <c r="N380" s="568"/>
    </row>
    <row r="381" spans="2:14">
      <c r="B381" s="128"/>
      <c r="C381" s="128"/>
      <c r="E381" s="129"/>
      <c r="F381" s="157" t="str">
        <f>IF(OR(D381="",E381=""),"",ROUND(D381/LOOKUP(E381,SMMLV!$A$2:$A$36,SMMLV!$D$2:$D$108),3))</f>
        <v/>
      </c>
      <c r="K381" s="567"/>
      <c r="L381" s="134">
        <v>6</v>
      </c>
      <c r="M381" s="568" t="str">
        <f t="shared" si="37"/>
        <v>NO APLICA</v>
      </c>
      <c r="N381" s="568"/>
    </row>
    <row r="382" spans="2:14">
      <c r="B382" s="128"/>
      <c r="C382" s="128"/>
      <c r="E382" s="129"/>
      <c r="F382" s="157" t="str">
        <f>IF(OR(D382="",E382=""),"",ROUND(D382/LOOKUP(E382,SMMLV!$A$2:$A$36,SMMLV!$D$2:$D$108),3))</f>
        <v/>
      </c>
      <c r="K382" s="567"/>
      <c r="L382" s="134">
        <v>7</v>
      </c>
      <c r="M382" s="568" t="str">
        <f t="shared" si="37"/>
        <v>NO APLICA</v>
      </c>
      <c r="N382" s="568"/>
    </row>
    <row r="383" spans="2:14">
      <c r="B383" s="128"/>
      <c r="C383" s="128"/>
      <c r="E383" s="129"/>
      <c r="F383" s="157" t="str">
        <f>IF(OR(D383="",E383=""),"",ROUND(D383/LOOKUP(E383,SMMLV!$A$2:$A$36,SMMLV!$D$2:$D$108),3))</f>
        <v/>
      </c>
      <c r="K383" s="567"/>
      <c r="L383" s="134">
        <v>8</v>
      </c>
      <c r="M383" s="568" t="str">
        <f t="shared" si="37"/>
        <v>NO APLICA</v>
      </c>
      <c r="N383" s="568"/>
    </row>
    <row r="384" spans="2:14">
      <c r="B384" s="128"/>
      <c r="C384" s="128"/>
      <c r="E384" s="129"/>
      <c r="F384" s="157" t="str">
        <f>IF(OR(D384="",E384=""),"",ROUND(D384/LOOKUP(E384,SMMLV!$A$2:$A$36,SMMLV!$D$2:$D$108),3))</f>
        <v/>
      </c>
      <c r="K384" s="567"/>
      <c r="L384" s="134">
        <v>9</v>
      </c>
      <c r="M384" s="568" t="str">
        <f t="shared" si="37"/>
        <v>NO APLICA</v>
      </c>
      <c r="N384" s="568"/>
    </row>
    <row r="385" spans="2:14">
      <c r="B385" s="128"/>
      <c r="C385" s="128"/>
      <c r="E385" s="129"/>
      <c r="F385" s="157" t="str">
        <f>IF(OR(D385="",E385=""),"",ROUND(D385/LOOKUP(E385,SMMLV!$A$2:$A$36,SMMLV!$D$2:$D$108),3))</f>
        <v/>
      </c>
      <c r="K385" s="567"/>
      <c r="L385" s="134">
        <v>10</v>
      </c>
      <c r="M385" s="568" t="str">
        <f t="shared" si="37"/>
        <v>NO APLICA</v>
      </c>
      <c r="N385" s="568"/>
    </row>
    <row r="386" spans="2:14">
      <c r="B386" s="128"/>
      <c r="C386" s="128"/>
      <c r="E386" s="129"/>
      <c r="F386" s="157" t="str">
        <f>IF(OR(D386="",E386=""),"",ROUND(D386/LOOKUP(E386,SMMLV!$A$2:$A$36,SMMLV!$D$2:$D$108),3))</f>
        <v/>
      </c>
      <c r="K386" s="567">
        <v>39</v>
      </c>
      <c r="L386" s="134">
        <v>1</v>
      </c>
      <c r="M386" s="568" t="str">
        <f>IF(SUMIFS($F$5:$F$1200,$B$5:$B$1200,$K$386,$C$5:$C$1200,$L386)=0,"NO APLICA",ROUND(SUMIFS($F$5:$F$1200,$B$5:$B$1200,$K$386,$C$5:$C$1200,$L386),3))</f>
        <v>NO APLICA</v>
      </c>
      <c r="N386" s="568"/>
    </row>
    <row r="387" spans="2:14">
      <c r="B387" s="128"/>
      <c r="C387" s="128"/>
      <c r="E387" s="129"/>
      <c r="F387" s="157" t="str">
        <f>IF(OR(D387="",E387=""),"",ROUND(D387/LOOKUP(E387,SMMLV!$A$2:$A$36,SMMLV!$D$2:$D$108),3))</f>
        <v/>
      </c>
      <c r="K387" s="567"/>
      <c r="L387" s="134">
        <v>2</v>
      </c>
      <c r="M387" s="568" t="str">
        <f>IF(SUMIFS($F$5:$F$1200,$B$5:$B$1200,$K386,$C$5:$C$1200,$L387)=0,"NO APLICA",SUMIFS($F$5:$F$1200,$B$5:$B$1200,$K386,$C$5:$C$1200,$L387))</f>
        <v>NO APLICA</v>
      </c>
      <c r="N387" s="568"/>
    </row>
    <row r="388" spans="2:14">
      <c r="B388" s="128"/>
      <c r="C388" s="128"/>
      <c r="E388" s="129"/>
      <c r="F388" s="157" t="str">
        <f>IF(OR(D388="",E388=""),"",ROUND(D388/LOOKUP(E388,SMMLV!$A$2:$A$36,SMMLV!$D$2:$D$108),3))</f>
        <v/>
      </c>
      <c r="K388" s="567"/>
      <c r="L388" s="134">
        <v>3</v>
      </c>
      <c r="M388" s="568" t="str">
        <f>IF(SUMIFS($F$5:$F$1200,$B$5:$B$1200,$K386,$C$5:$C$1200,$L388)=0,"NO APLICA",SUMIFS($F$5:$F$1200,$B$5:$B$1200,$K386,$C$5:$C$1200,$L388))</f>
        <v>NO APLICA</v>
      </c>
      <c r="N388" s="568"/>
    </row>
    <row r="389" spans="2:14">
      <c r="B389" s="128"/>
      <c r="C389" s="128"/>
      <c r="E389" s="129"/>
      <c r="F389" s="157" t="str">
        <f>IF(OR(D389="",E389=""),"",ROUND(D389/LOOKUP(E389,SMMLV!$A$2:$A$36,SMMLV!$D$2:$D$108),3))</f>
        <v/>
      </c>
      <c r="K389" s="567"/>
      <c r="L389" s="134">
        <v>4</v>
      </c>
      <c r="M389" s="568" t="str">
        <f>IF(SUMIFS($F$5:$F$1200,$B$5:$B$1200,$K386,$C$5:$C$1200,$L389)=0,"NO APLICA",SUMIFS($F$5:$F$1200,$B$5:$B$1200,$K386,$C$5:$C$1200,$L389))</f>
        <v>NO APLICA</v>
      </c>
      <c r="N389" s="568"/>
    </row>
    <row r="390" spans="2:14">
      <c r="B390" s="128"/>
      <c r="C390" s="128"/>
      <c r="E390" s="129"/>
      <c r="F390" s="157" t="str">
        <f>IF(OR(D390="",E390=""),"",ROUND(D390/LOOKUP(E390,SMMLV!$A$2:$A$36,SMMLV!$D$2:$D$108),3))</f>
        <v/>
      </c>
      <c r="K390" s="567"/>
      <c r="L390" s="134">
        <v>5</v>
      </c>
      <c r="M390" s="568" t="str">
        <f>IF(SUMIFS($F$5:$F$1200,$B$5:$B$1200,$K386,$C$5:$C$1200,$L390)=0,"NO APLICA",SUMIFS($F$5:$F$1200,$B$5:$B$1200,$K386,$C$5:$C$1200,$L390))</f>
        <v>NO APLICA</v>
      </c>
      <c r="N390" s="568"/>
    </row>
    <row r="391" spans="2:14">
      <c r="B391" s="128"/>
      <c r="C391" s="128"/>
      <c r="E391" s="129"/>
      <c r="F391" s="157" t="str">
        <f>IF(OR(D391="",E391=""),"",ROUND(D391/LOOKUP(E391,SMMLV!$A$2:$A$36,SMMLV!$D$2:$D$108),3))</f>
        <v/>
      </c>
      <c r="K391" s="567"/>
      <c r="L391" s="134">
        <v>6</v>
      </c>
      <c r="M391" s="568" t="str">
        <f>IF(SUMIFS($F$5:$F$1200,$B$5:$B$1200,$K386,$C$5:$C$1200,$L391)=0,"NO APLICA",SUMIFS($F$5:$F$1200,$B$5:$B$1200,$K386,$C$5:$C$1200,$L391))</f>
        <v>NO APLICA</v>
      </c>
      <c r="N391" s="568"/>
    </row>
    <row r="392" spans="2:14">
      <c r="B392" s="128"/>
      <c r="C392" s="128"/>
      <c r="E392" s="129"/>
      <c r="F392" s="157" t="str">
        <f>IF(OR(D392="",E392=""),"",ROUND(D392/LOOKUP(E392,SMMLV!$A$2:$A$36,SMMLV!$D$2:$D$108),3))</f>
        <v/>
      </c>
      <c r="K392" s="567"/>
      <c r="L392" s="134">
        <v>7</v>
      </c>
      <c r="M392" s="568" t="str">
        <f>IF(SUMIFS($F$5:$F$1200,$B$5:$B$1200,$K386,$C$5:$C$1200,$L392)=0,"NO APLICA",SUMIFS($F$5:$F$1200,$B$5:$B$1200,$K386,$C$5:$C$1200,$L392))</f>
        <v>NO APLICA</v>
      </c>
      <c r="N392" s="568"/>
    </row>
    <row r="393" spans="2:14">
      <c r="B393" s="128"/>
      <c r="C393" s="128"/>
      <c r="E393" s="129"/>
      <c r="F393" s="157" t="str">
        <f>IF(OR(D393="",E393=""),"",ROUND(D393/LOOKUP(E393,SMMLV!$A$2:$A$36,SMMLV!$D$2:$D$108),3))</f>
        <v/>
      </c>
      <c r="K393" s="567"/>
      <c r="L393" s="134">
        <v>8</v>
      </c>
      <c r="M393" s="568" t="str">
        <f>IF(SUMIFS($F$5:$F$1200,$B$5:$B$1200,$K386,$C$5:$C$1200,$L393)=0,"NO APLICA",SUMIFS($F$5:$F$1200,$B$5:$B$1200,$K386,$C$5:$C$1200,$L393))</f>
        <v>NO APLICA</v>
      </c>
      <c r="N393" s="568"/>
    </row>
    <row r="394" spans="2:14">
      <c r="B394" s="128"/>
      <c r="C394" s="128"/>
      <c r="E394" s="129"/>
      <c r="F394" s="157" t="str">
        <f>IF(OR(D394="",E394=""),"",ROUND(D394/LOOKUP(E394,SMMLV!$A$2:$A$36,SMMLV!$D$2:$D$108),3))</f>
        <v/>
      </c>
      <c r="K394" s="567"/>
      <c r="L394" s="134">
        <v>9</v>
      </c>
      <c r="M394" s="568" t="str">
        <f>IF(SUMIFS($F$5:$F$1200,$B$5:$B$1200,$K386,$C$5:$C$1200,$L394)=0,"NO APLICA",SUMIFS($F$5:$F$1200,$B$5:$B$1200,$K386,$C$5:$C$1200,$L394))</f>
        <v>NO APLICA</v>
      </c>
      <c r="N394" s="568"/>
    </row>
    <row r="395" spans="2:14">
      <c r="B395" s="128"/>
      <c r="C395" s="128"/>
      <c r="E395" s="129"/>
      <c r="F395" s="157" t="str">
        <f>IF(OR(D395="",E395=""),"",ROUND(D395/LOOKUP(E395,SMMLV!$A$2:$A$36,SMMLV!$D$2:$D$108),3))</f>
        <v/>
      </c>
      <c r="K395" s="567"/>
      <c r="L395" s="134">
        <v>10</v>
      </c>
      <c r="M395" s="568" t="str">
        <f>IF(SUMIFS($F$5:$F$1200,$B$5:$B$1200,$K386,$C$5:$C$1200,$L395)=0,"NO APLICA",SUMIFS($F$5:$F$1200,$B$5:$B$1200,$K386,$C$5:$C$1200,$L395))</f>
        <v>NO APLICA</v>
      </c>
      <c r="N395" s="568"/>
    </row>
    <row r="396" spans="2:14">
      <c r="B396" s="128"/>
      <c r="C396" s="128"/>
      <c r="E396" s="129"/>
      <c r="F396" s="157" t="str">
        <f>IF(OR(D396="",E396=""),"",ROUND(D396/LOOKUP(E396,SMMLV!$A$2:$A$36,SMMLV!$D$2:$D$108),3))</f>
        <v/>
      </c>
      <c r="K396" s="567">
        <v>40</v>
      </c>
      <c r="L396" s="134">
        <v>1</v>
      </c>
      <c r="M396" s="568" t="str">
        <f>IF(SUMIFS($F$5:$F$1200,$B$5:$B$1200,$K$396,$C$5:$C$1200,$L396)=0,"NO APLICA",ROUND(SUMIFS($F$5:$F$1200,$B$5:$B$1200,$K$396,$C$5:$C$1200,$L396),3))</f>
        <v>NO APLICA</v>
      </c>
      <c r="N396" s="568"/>
    </row>
    <row r="397" spans="2:14">
      <c r="B397" s="128"/>
      <c r="C397" s="128"/>
      <c r="E397" s="129"/>
      <c r="F397" s="157" t="str">
        <f>IF(OR(D397="",E397=""),"",ROUND(D397/LOOKUP(E397,SMMLV!$A$2:$A$36,SMMLV!$D$2:$D$108),3))</f>
        <v/>
      </c>
      <c r="K397" s="567"/>
      <c r="L397" s="134">
        <v>2</v>
      </c>
      <c r="M397" s="568" t="str">
        <f>IF(SUMIFS($F$5:$F$1200,$B$5:$B$1200,$K396,$C$5:$C$1200,$L397)=0,"NO APLICA",SUMIFS($F$5:$F$1200,$B$5:$B$1200,$K396,$C$5:$C$1200,$L397))</f>
        <v>NO APLICA</v>
      </c>
      <c r="N397" s="568"/>
    </row>
    <row r="398" spans="2:14">
      <c r="B398" s="128"/>
      <c r="C398" s="128"/>
      <c r="E398" s="129"/>
      <c r="F398" s="157" t="str">
        <f>IF(OR(D398="",E398=""),"",ROUND(D398/LOOKUP(E398,SMMLV!$A$2:$A$36,SMMLV!$D$2:$D$108),3))</f>
        <v/>
      </c>
      <c r="K398" s="567"/>
      <c r="L398" s="134">
        <v>3</v>
      </c>
      <c r="M398" s="568" t="str">
        <f>IF(SUMIFS($F$5:$F$1200,$B$5:$B$1200,$K396,$C$5:$C$1200,$L398)=0,"NO APLICA",SUMIFS($F$5:$F$1200,$B$5:$B$1200,$K396,$C$5:$C$1200,$L398))</f>
        <v>NO APLICA</v>
      </c>
      <c r="N398" s="568"/>
    </row>
    <row r="399" spans="2:14">
      <c r="B399" s="128"/>
      <c r="C399" s="128"/>
      <c r="E399" s="129"/>
      <c r="F399" s="157" t="str">
        <f>IF(OR(D399="",E399=""),"",ROUND(D399/LOOKUP(E399,SMMLV!$A$2:$A$36,SMMLV!$D$2:$D$108),3))</f>
        <v/>
      </c>
      <c r="K399" s="567"/>
      <c r="L399" s="134">
        <v>4</v>
      </c>
      <c r="M399" s="568" t="str">
        <f>IF(SUMIFS($F$5:$F$1200,$B$5:$B$1200,$K396,$C$5:$C$1200,$L399)=0,"NO APLICA",SUMIFS($F$5:$F$1200,$B$5:$B$1200,$K396,$C$5:$C$1200,$L399))</f>
        <v>NO APLICA</v>
      </c>
      <c r="N399" s="568"/>
    </row>
    <row r="400" spans="2:14">
      <c r="B400" s="128"/>
      <c r="C400" s="128"/>
      <c r="E400" s="129"/>
      <c r="F400" s="157" t="str">
        <f>IF(OR(D400="",E400=""),"",ROUND(D400/LOOKUP(E400,SMMLV!$A$2:$A$36,SMMLV!$D$2:$D$108),3))</f>
        <v/>
      </c>
      <c r="K400" s="567"/>
      <c r="L400" s="134">
        <v>5</v>
      </c>
      <c r="M400" s="568" t="str">
        <f>IF(SUMIFS($F$5:$F$1200,$B$5:$B$1200,$K396,$C$5:$C$1200,$L400)=0,"NO APLICA",SUMIFS($F$5:$F$1200,$B$5:$B$1200,$K396,$C$5:$C$1200,$L400))</f>
        <v>NO APLICA</v>
      </c>
      <c r="N400" s="568"/>
    </row>
    <row r="401" spans="2:14">
      <c r="B401" s="128"/>
      <c r="C401" s="128"/>
      <c r="E401" s="129"/>
      <c r="F401" s="157" t="str">
        <f>IF(OR(D401="",E401=""),"",ROUND(D401/LOOKUP(E401,SMMLV!$A$2:$A$36,SMMLV!$D$2:$D$108),3))</f>
        <v/>
      </c>
      <c r="K401" s="567"/>
      <c r="L401" s="134">
        <v>6</v>
      </c>
      <c r="M401" s="568" t="str">
        <f>IF(SUMIFS($F$5:$F$1200,$B$5:$B$1200,$K396,$C$5:$C$1200,$L401)=0,"NO APLICA",SUMIFS($F$5:$F$1200,$B$5:$B$1200,$K396,$C$5:$C$1200,$L401))</f>
        <v>NO APLICA</v>
      </c>
      <c r="N401" s="568"/>
    </row>
    <row r="402" spans="2:14">
      <c r="B402" s="128"/>
      <c r="C402" s="128"/>
      <c r="E402" s="129"/>
      <c r="F402" s="157" t="str">
        <f>IF(OR(D402="",E402=""),"",ROUND(D402/LOOKUP(E402,SMMLV!$A$2:$A$36,SMMLV!$D$2:$D$108),3))</f>
        <v/>
      </c>
      <c r="K402" s="567"/>
      <c r="L402" s="134">
        <v>7</v>
      </c>
      <c r="M402" s="568" t="str">
        <f>IF(SUMIFS($F$5:$F$1200,$B$5:$B$1200,$K396,$C$5:$C$1200,$L402)=0,"NO APLICA",SUMIFS($F$5:$F$1200,$B$5:$B$1200,$K396,$C$5:$C$1200,$L402))</f>
        <v>NO APLICA</v>
      </c>
      <c r="N402" s="568"/>
    </row>
    <row r="403" spans="2:14">
      <c r="B403" s="128"/>
      <c r="C403" s="128"/>
      <c r="E403" s="129"/>
      <c r="F403" s="157" t="str">
        <f>IF(OR(D403="",E403=""),"",ROUND(D403/LOOKUP(E403,SMMLV!$A$2:$A$36,SMMLV!$D$2:$D$108),3))</f>
        <v/>
      </c>
      <c r="K403" s="567"/>
      <c r="L403" s="134">
        <v>8</v>
      </c>
      <c r="M403" s="568" t="str">
        <f>IF(SUMIFS($F$5:$F$1200,$B$5:$B$1200,$K396,$C$5:$C$1200,$L403)=0,"NO APLICA",SUMIFS($F$5:$F$1200,$B$5:$B$1200,$K396,$C$5:$C$1200,$L403))</f>
        <v>NO APLICA</v>
      </c>
      <c r="N403" s="568"/>
    </row>
    <row r="404" spans="2:14">
      <c r="B404" s="128"/>
      <c r="C404" s="128"/>
      <c r="E404" s="129"/>
      <c r="F404" s="157" t="str">
        <f>IF(OR(D404="",E404=""),"",ROUND(D404/LOOKUP(E404,SMMLV!$A$2:$A$36,SMMLV!$D$2:$D$108),3))</f>
        <v/>
      </c>
      <c r="K404" s="567"/>
      <c r="L404" s="134">
        <v>9</v>
      </c>
      <c r="M404" s="568" t="str">
        <f>IF(SUMIFS($F$5:$F$1200,$B$5:$B$1200,$K396,$C$5:$C$1200,$L404)=0,"NO APLICA",SUMIFS($F$5:$F$1200,$B$5:$B$1200,$K396,$C$5:$C$1200,$L404))</f>
        <v>NO APLICA</v>
      </c>
      <c r="N404" s="568"/>
    </row>
    <row r="405" spans="2:14">
      <c r="B405" s="128"/>
      <c r="C405" s="128"/>
      <c r="E405" s="129"/>
      <c r="F405" s="157" t="str">
        <f>IF(OR(D405="",E405=""),"",ROUND(D405/LOOKUP(E405,SMMLV!$A$2:$A$36,SMMLV!$D$2:$D$108),3))</f>
        <v/>
      </c>
      <c r="K405" s="567"/>
      <c r="L405" s="134">
        <v>10</v>
      </c>
      <c r="M405" s="568" t="str">
        <f>IF(SUMIFS($F$5:$F$1200,$B$5:$B$1200,$K396,$C$5:$C$1200,$L405)=0,"NO APLICA",SUMIFS($F$5:$F$1200,$B$5:$B$1200,$K396,$C$5:$C$1200,$L405))</f>
        <v>NO APLICA</v>
      </c>
      <c r="N405" s="568"/>
    </row>
    <row r="406" spans="2:14">
      <c r="B406" s="128"/>
      <c r="C406" s="128"/>
      <c r="E406" s="129"/>
      <c r="F406" s="157" t="str">
        <f>IF(OR(D406="",E406=""),"",ROUND(D406/LOOKUP(E406,SMMLV!$A$2:$A$36,SMMLV!$D$2:$D$108),3))</f>
        <v/>
      </c>
      <c r="K406" s="567">
        <v>41</v>
      </c>
      <c r="L406" s="134">
        <v>1</v>
      </c>
      <c r="M406" s="568" t="str">
        <f t="shared" ref="M406:M415" si="38">IF(SUMIFS($F$5:$F$1200,$B$5:$B$1200,$K$406,$C$5:$C$1200,$L406)=0,"NO APLICA",ROUND(SUMIFS($F$5:$F$1200,$B$5:$B$1200,$K$406,$C$5:$C$1200,$L406),3))</f>
        <v>NO APLICA</v>
      </c>
      <c r="N406" s="568"/>
    </row>
    <row r="407" spans="2:14">
      <c r="B407" s="128"/>
      <c r="C407" s="128"/>
      <c r="E407" s="129"/>
      <c r="F407" s="157" t="str">
        <f>IF(OR(D407="",E407=""),"",ROUND(D407/LOOKUP(E407,SMMLV!$A$2:$A$36,SMMLV!$D$2:$D$108),3))</f>
        <v/>
      </c>
      <c r="K407" s="567"/>
      <c r="L407" s="134">
        <v>2</v>
      </c>
      <c r="M407" s="568" t="str">
        <f t="shared" si="38"/>
        <v>NO APLICA</v>
      </c>
      <c r="N407" s="568"/>
    </row>
    <row r="408" spans="2:14">
      <c r="B408" s="128"/>
      <c r="C408" s="128"/>
      <c r="E408" s="129"/>
      <c r="F408" s="157" t="str">
        <f>IF(OR(D408="",E408=""),"",ROUND(D408/LOOKUP(E408,SMMLV!$A$2:$A$36,SMMLV!$D$2:$D$108),3))</f>
        <v/>
      </c>
      <c r="K408" s="567"/>
      <c r="L408" s="134">
        <v>3</v>
      </c>
      <c r="M408" s="568" t="str">
        <f t="shared" si="38"/>
        <v>NO APLICA</v>
      </c>
      <c r="N408" s="568"/>
    </row>
    <row r="409" spans="2:14">
      <c r="B409" s="128"/>
      <c r="C409" s="128"/>
      <c r="E409" s="129"/>
      <c r="F409" s="157" t="str">
        <f>IF(OR(D409="",E409=""),"",ROUND(D409/LOOKUP(E409,SMMLV!$A$2:$A$36,SMMLV!$D$2:$D$108),3))</f>
        <v/>
      </c>
      <c r="K409" s="567"/>
      <c r="L409" s="134">
        <v>4</v>
      </c>
      <c r="M409" s="568" t="str">
        <f t="shared" si="38"/>
        <v>NO APLICA</v>
      </c>
      <c r="N409" s="568"/>
    </row>
    <row r="410" spans="2:14">
      <c r="B410" s="128"/>
      <c r="C410" s="128"/>
      <c r="E410" s="129"/>
      <c r="F410" s="157" t="str">
        <f>IF(OR(D410="",E410=""),"",ROUND(D410/LOOKUP(E410,SMMLV!$A$2:$A$36,SMMLV!$D$2:$D$108),3))</f>
        <v/>
      </c>
      <c r="K410" s="567"/>
      <c r="L410" s="134">
        <v>5</v>
      </c>
      <c r="M410" s="568" t="str">
        <f t="shared" si="38"/>
        <v>NO APLICA</v>
      </c>
      <c r="N410" s="568"/>
    </row>
    <row r="411" spans="2:14">
      <c r="B411" s="128"/>
      <c r="C411" s="128"/>
      <c r="E411" s="129"/>
      <c r="F411" s="157" t="str">
        <f>IF(OR(D411="",E411=""),"",ROUND(D411/LOOKUP(E411,SMMLV!$A$2:$A$36,SMMLV!$D$2:$D$108),3))</f>
        <v/>
      </c>
      <c r="K411" s="567"/>
      <c r="L411" s="134">
        <v>6</v>
      </c>
      <c r="M411" s="568" t="str">
        <f t="shared" si="38"/>
        <v>NO APLICA</v>
      </c>
      <c r="N411" s="568"/>
    </row>
    <row r="412" spans="2:14">
      <c r="B412" s="128"/>
      <c r="C412" s="128"/>
      <c r="E412" s="129"/>
      <c r="F412" s="157" t="str">
        <f>IF(OR(D412="",E412=""),"",ROUND(D412/LOOKUP(E412,SMMLV!$A$2:$A$36,SMMLV!$D$2:$D$108),3))</f>
        <v/>
      </c>
      <c r="K412" s="567"/>
      <c r="L412" s="134">
        <v>7</v>
      </c>
      <c r="M412" s="568" t="str">
        <f t="shared" si="38"/>
        <v>NO APLICA</v>
      </c>
      <c r="N412" s="568"/>
    </row>
    <row r="413" spans="2:14">
      <c r="B413" s="128"/>
      <c r="C413" s="128"/>
      <c r="E413" s="129"/>
      <c r="F413" s="157" t="str">
        <f>IF(OR(D413="",E413=""),"",ROUND(D413/LOOKUP(E413,SMMLV!$A$2:$A$36,SMMLV!$D$2:$D$108),3))</f>
        <v/>
      </c>
      <c r="K413" s="567"/>
      <c r="L413" s="134">
        <v>8</v>
      </c>
      <c r="M413" s="568" t="str">
        <f t="shared" si="38"/>
        <v>NO APLICA</v>
      </c>
      <c r="N413" s="568"/>
    </row>
    <row r="414" spans="2:14">
      <c r="B414" s="128"/>
      <c r="C414" s="128"/>
      <c r="E414" s="129"/>
      <c r="F414" s="157" t="str">
        <f>IF(OR(D414="",E414=""),"",ROUND(D414/LOOKUP(E414,SMMLV!$A$2:$A$36,SMMLV!$D$2:$D$108),3))</f>
        <v/>
      </c>
      <c r="K414" s="567"/>
      <c r="L414" s="134">
        <v>9</v>
      </c>
      <c r="M414" s="568" t="str">
        <f t="shared" si="38"/>
        <v>NO APLICA</v>
      </c>
      <c r="N414" s="568"/>
    </row>
    <row r="415" spans="2:14">
      <c r="B415" s="128"/>
      <c r="C415" s="128"/>
      <c r="E415" s="129"/>
      <c r="F415" s="157" t="str">
        <f>IF(OR(D415="",E415=""),"",ROUND(D415/LOOKUP(E415,SMMLV!$A$2:$A$36,SMMLV!$D$2:$D$108),3))</f>
        <v/>
      </c>
      <c r="K415" s="567"/>
      <c r="L415" s="134">
        <v>10</v>
      </c>
      <c r="M415" s="568" t="str">
        <f t="shared" si="38"/>
        <v>NO APLICA</v>
      </c>
      <c r="N415" s="568"/>
    </row>
    <row r="416" spans="2:14">
      <c r="B416" s="128"/>
      <c r="C416" s="128"/>
      <c r="E416" s="129"/>
      <c r="F416" s="157" t="str">
        <f>IF(OR(D416="",E416=""),"",ROUND(D416/LOOKUP(E416,SMMLV!$A$2:$A$36,SMMLV!$D$2:$D$108),3))</f>
        <v/>
      </c>
      <c r="K416" s="567">
        <v>42</v>
      </c>
      <c r="L416" s="134">
        <v>1</v>
      </c>
      <c r="M416" s="568" t="str">
        <f t="shared" ref="M416:M425" si="39">IF(SUMIFS($F$5:$F$1200,$B$5:$B$1200,$K$416,$C$5:$C$1200,$L416)=0,"NO APLICA",ROUND(SUMIFS($F$5:$F$1200,$B$5:$B$1200,$K$416,$C$5:$C$1200,$L416),3))</f>
        <v>NO APLICA</v>
      </c>
      <c r="N416" s="568"/>
    </row>
    <row r="417" spans="2:14">
      <c r="B417" s="128"/>
      <c r="C417" s="128"/>
      <c r="E417" s="129"/>
      <c r="F417" s="157" t="str">
        <f>IF(OR(D417="",E417=""),"",ROUND(D417/LOOKUP(E417,SMMLV!$A$2:$A$36,SMMLV!$D$2:$D$108),3))</f>
        <v/>
      </c>
      <c r="K417" s="567"/>
      <c r="L417" s="134">
        <v>2</v>
      </c>
      <c r="M417" s="568" t="str">
        <f t="shared" si="39"/>
        <v>NO APLICA</v>
      </c>
      <c r="N417" s="568"/>
    </row>
    <row r="418" spans="2:14">
      <c r="B418" s="128"/>
      <c r="C418" s="128"/>
      <c r="E418" s="129"/>
      <c r="F418" s="157" t="str">
        <f>IF(OR(D418="",E418=""),"",ROUND(D418/LOOKUP(E418,SMMLV!$A$2:$A$36,SMMLV!$D$2:$D$108),3))</f>
        <v/>
      </c>
      <c r="K418" s="567"/>
      <c r="L418" s="134">
        <v>3</v>
      </c>
      <c r="M418" s="568" t="str">
        <f t="shared" si="39"/>
        <v>NO APLICA</v>
      </c>
      <c r="N418" s="568"/>
    </row>
    <row r="419" spans="2:14">
      <c r="B419" s="128"/>
      <c r="C419" s="128"/>
      <c r="E419" s="129"/>
      <c r="F419" s="157" t="str">
        <f>IF(OR(D419="",E419=""),"",ROUND(D419/LOOKUP(E419,SMMLV!$A$2:$A$36,SMMLV!$D$2:$D$108),3))</f>
        <v/>
      </c>
      <c r="K419" s="567"/>
      <c r="L419" s="134">
        <v>4</v>
      </c>
      <c r="M419" s="568" t="str">
        <f t="shared" si="39"/>
        <v>NO APLICA</v>
      </c>
      <c r="N419" s="568"/>
    </row>
    <row r="420" spans="2:14">
      <c r="B420" s="128"/>
      <c r="C420" s="128"/>
      <c r="E420" s="129"/>
      <c r="F420" s="157" t="str">
        <f>IF(OR(D420="",E420=""),"",ROUND(D420/LOOKUP(E420,SMMLV!$A$2:$A$36,SMMLV!$D$2:$D$108),3))</f>
        <v/>
      </c>
      <c r="K420" s="567"/>
      <c r="L420" s="134">
        <v>5</v>
      </c>
      <c r="M420" s="568" t="str">
        <f t="shared" si="39"/>
        <v>NO APLICA</v>
      </c>
      <c r="N420" s="568"/>
    </row>
    <row r="421" spans="2:14">
      <c r="B421" s="128"/>
      <c r="C421" s="128"/>
      <c r="E421" s="129"/>
      <c r="F421" s="157" t="str">
        <f>IF(OR(D421="",E421=""),"",ROUND(D421/LOOKUP(E421,SMMLV!$A$2:$A$36,SMMLV!$D$2:$D$108),3))</f>
        <v/>
      </c>
      <c r="K421" s="567"/>
      <c r="L421" s="134">
        <v>6</v>
      </c>
      <c r="M421" s="568" t="str">
        <f t="shared" si="39"/>
        <v>NO APLICA</v>
      </c>
      <c r="N421" s="568"/>
    </row>
    <row r="422" spans="2:14">
      <c r="B422" s="128"/>
      <c r="C422" s="128"/>
      <c r="E422" s="129"/>
      <c r="F422" s="157" t="str">
        <f>IF(OR(D422="",E422=""),"",ROUND(D422/LOOKUP(E422,SMMLV!$A$2:$A$36,SMMLV!$D$2:$D$108),3))</f>
        <v/>
      </c>
      <c r="K422" s="567"/>
      <c r="L422" s="134">
        <v>7</v>
      </c>
      <c r="M422" s="568" t="str">
        <f t="shared" si="39"/>
        <v>NO APLICA</v>
      </c>
      <c r="N422" s="568"/>
    </row>
    <row r="423" spans="2:14">
      <c r="B423" s="128"/>
      <c r="C423" s="128"/>
      <c r="E423" s="129"/>
      <c r="F423" s="157" t="str">
        <f>IF(OR(D423="",E423=""),"",ROUND(D423/LOOKUP(E423,SMMLV!$A$2:$A$36,SMMLV!$D$2:$D$108),3))</f>
        <v/>
      </c>
      <c r="K423" s="567"/>
      <c r="L423" s="134">
        <v>8</v>
      </c>
      <c r="M423" s="568" t="str">
        <f t="shared" si="39"/>
        <v>NO APLICA</v>
      </c>
      <c r="N423" s="568"/>
    </row>
    <row r="424" spans="2:14">
      <c r="B424" s="128"/>
      <c r="C424" s="128"/>
      <c r="E424" s="129"/>
      <c r="F424" s="157" t="str">
        <f>IF(OR(D424="",E424=""),"",ROUND(D424/LOOKUP(E424,SMMLV!$A$2:$A$36,SMMLV!$D$2:$D$108),3))</f>
        <v/>
      </c>
      <c r="K424" s="567"/>
      <c r="L424" s="134">
        <v>9</v>
      </c>
      <c r="M424" s="568" t="str">
        <f t="shared" si="39"/>
        <v>NO APLICA</v>
      </c>
      <c r="N424" s="568"/>
    </row>
    <row r="425" spans="2:14">
      <c r="B425" s="128"/>
      <c r="C425" s="128"/>
      <c r="E425" s="129"/>
      <c r="F425" s="157" t="str">
        <f>IF(OR(D425="",E425=""),"",ROUND(D425/LOOKUP(E425,SMMLV!$A$2:$A$36,SMMLV!$D$2:$D$108),3))</f>
        <v/>
      </c>
      <c r="K425" s="567"/>
      <c r="L425" s="134">
        <v>10</v>
      </c>
      <c r="M425" s="568" t="str">
        <f t="shared" si="39"/>
        <v>NO APLICA</v>
      </c>
      <c r="N425" s="568"/>
    </row>
    <row r="426" spans="2:14">
      <c r="B426" s="128"/>
      <c r="C426" s="128"/>
      <c r="E426" s="129"/>
      <c r="F426" s="157" t="str">
        <f>IF(OR(D426="",E426=""),"",ROUND(D426/LOOKUP(E426,SMMLV!$A$2:$A$36,SMMLV!$D$2:$D$108),3))</f>
        <v/>
      </c>
      <c r="K426" s="567">
        <v>43</v>
      </c>
      <c r="L426" s="134">
        <v>1</v>
      </c>
      <c r="M426" s="568" t="str">
        <f t="shared" ref="M426:M435" si="40">IF(SUMIFS($F$5:$F$1200,$B$5:$B$1200,$K$426,$C$5:$C$1200,$L426)=0,"NO APLICA",ROUND(SUMIFS($F$5:$F$1200,$B$5:$B$1200,$K$426,$C$5:$C$1200,$L426),3))</f>
        <v>NO APLICA</v>
      </c>
      <c r="N426" s="568"/>
    </row>
    <row r="427" spans="2:14">
      <c r="B427" s="128"/>
      <c r="C427" s="128"/>
      <c r="E427" s="129"/>
      <c r="F427" s="157" t="str">
        <f>IF(OR(D427="",E427=""),"",ROUND(D427/LOOKUP(E427,SMMLV!$A$2:$A$36,SMMLV!$D$2:$D$108),3))</f>
        <v/>
      </c>
      <c r="K427" s="567"/>
      <c r="L427" s="134">
        <v>2</v>
      </c>
      <c r="M427" s="568" t="str">
        <f t="shared" si="40"/>
        <v>NO APLICA</v>
      </c>
      <c r="N427" s="568"/>
    </row>
    <row r="428" spans="2:14">
      <c r="B428" s="128"/>
      <c r="C428" s="128"/>
      <c r="E428" s="129"/>
      <c r="F428" s="157" t="str">
        <f>IF(OR(D428="",E428=""),"",ROUND(D428/LOOKUP(E428,SMMLV!$A$2:$A$36,SMMLV!$D$2:$D$108),3))</f>
        <v/>
      </c>
      <c r="K428" s="567"/>
      <c r="L428" s="134">
        <v>3</v>
      </c>
      <c r="M428" s="568" t="str">
        <f t="shared" si="40"/>
        <v>NO APLICA</v>
      </c>
      <c r="N428" s="568"/>
    </row>
    <row r="429" spans="2:14">
      <c r="B429" s="128"/>
      <c r="C429" s="128"/>
      <c r="E429" s="129"/>
      <c r="F429" s="157" t="str">
        <f>IF(OR(D429="",E429=""),"",ROUND(D429/LOOKUP(E429,SMMLV!$A$2:$A$36,SMMLV!$D$2:$D$108),3))</f>
        <v/>
      </c>
      <c r="K429" s="567"/>
      <c r="L429" s="134">
        <v>4</v>
      </c>
      <c r="M429" s="568" t="str">
        <f t="shared" si="40"/>
        <v>NO APLICA</v>
      </c>
      <c r="N429" s="568"/>
    </row>
    <row r="430" spans="2:14">
      <c r="B430" s="128"/>
      <c r="C430" s="128"/>
      <c r="E430" s="129"/>
      <c r="F430" s="157" t="str">
        <f>IF(OR(D430="",E430=""),"",ROUND(D430/LOOKUP(E430,SMMLV!$A$2:$A$36,SMMLV!$D$2:$D$108),3))</f>
        <v/>
      </c>
      <c r="K430" s="567"/>
      <c r="L430" s="134">
        <v>5</v>
      </c>
      <c r="M430" s="568" t="str">
        <f t="shared" si="40"/>
        <v>NO APLICA</v>
      </c>
      <c r="N430" s="568"/>
    </row>
    <row r="431" spans="2:14">
      <c r="B431" s="128"/>
      <c r="C431" s="128"/>
      <c r="E431" s="129"/>
      <c r="F431" s="157" t="str">
        <f>IF(OR(D431="",E431=""),"",ROUND(D431/LOOKUP(E431,SMMLV!$A$2:$A$36,SMMLV!$D$2:$D$108),3))</f>
        <v/>
      </c>
      <c r="K431" s="567"/>
      <c r="L431" s="134">
        <v>6</v>
      </c>
      <c r="M431" s="568" t="str">
        <f t="shared" si="40"/>
        <v>NO APLICA</v>
      </c>
      <c r="N431" s="568"/>
    </row>
    <row r="432" spans="2:14">
      <c r="B432" s="128"/>
      <c r="C432" s="128"/>
      <c r="E432" s="129"/>
      <c r="F432" s="157" t="str">
        <f>IF(OR(D432="",E432=""),"",ROUND(D432/LOOKUP(E432,SMMLV!$A$2:$A$36,SMMLV!$D$2:$D$108),3))</f>
        <v/>
      </c>
      <c r="K432" s="567"/>
      <c r="L432" s="134">
        <v>7</v>
      </c>
      <c r="M432" s="568" t="str">
        <f t="shared" si="40"/>
        <v>NO APLICA</v>
      </c>
      <c r="N432" s="568"/>
    </row>
    <row r="433" spans="2:14">
      <c r="B433" s="128"/>
      <c r="C433" s="128"/>
      <c r="E433" s="129"/>
      <c r="F433" s="157" t="str">
        <f>IF(OR(D433="",E433=""),"",ROUND(D433/LOOKUP(E433,SMMLV!$A$2:$A$36,SMMLV!$D$2:$D$108),3))</f>
        <v/>
      </c>
      <c r="K433" s="567"/>
      <c r="L433" s="134">
        <v>8</v>
      </c>
      <c r="M433" s="568" t="str">
        <f t="shared" si="40"/>
        <v>NO APLICA</v>
      </c>
      <c r="N433" s="568"/>
    </row>
    <row r="434" spans="2:14">
      <c r="B434" s="128"/>
      <c r="C434" s="128"/>
      <c r="E434" s="129"/>
      <c r="F434" s="157" t="str">
        <f>IF(OR(D434="",E434=""),"",ROUND(D434/LOOKUP(E434,SMMLV!$A$2:$A$36,SMMLV!$D$2:$D$108),3))</f>
        <v/>
      </c>
      <c r="K434" s="567"/>
      <c r="L434" s="134">
        <v>9</v>
      </c>
      <c r="M434" s="568" t="str">
        <f t="shared" si="40"/>
        <v>NO APLICA</v>
      </c>
      <c r="N434" s="568"/>
    </row>
    <row r="435" spans="2:14">
      <c r="B435" s="128"/>
      <c r="C435" s="128"/>
      <c r="E435" s="129"/>
      <c r="F435" s="157" t="str">
        <f>IF(OR(D435="",E435=""),"",ROUND(D435/LOOKUP(E435,SMMLV!$A$2:$A$36,SMMLV!$D$2:$D$108),3))</f>
        <v/>
      </c>
      <c r="K435" s="567"/>
      <c r="L435" s="134">
        <v>10</v>
      </c>
      <c r="M435" s="568" t="str">
        <f t="shared" si="40"/>
        <v>NO APLICA</v>
      </c>
      <c r="N435" s="568"/>
    </row>
    <row r="436" spans="2:14">
      <c r="B436" s="128"/>
      <c r="C436" s="128"/>
      <c r="E436" s="129"/>
      <c r="F436" s="157" t="str">
        <f>IF(OR(D436="",E436=""),"",ROUND(D436/LOOKUP(E436,SMMLV!$A$2:$A$36,SMMLV!$D$2:$D$108),3))</f>
        <v/>
      </c>
      <c r="K436" s="567">
        <v>44</v>
      </c>
      <c r="L436" s="134">
        <v>1</v>
      </c>
      <c r="M436" s="568" t="str">
        <f t="shared" ref="M436:M445" si="41">IF(SUMIFS($F$5:$F$1200,$B$5:$B$1200,$K$436,$C$5:$C$1200,$L436)=0,"NO APLICA",ROUND(SUMIFS($F$5:$F$1200,$B$5:$B$1200,$K$436,$C$5:$C$1200,$L436),3))</f>
        <v>NO APLICA</v>
      </c>
      <c r="N436" s="568"/>
    </row>
    <row r="437" spans="2:14">
      <c r="B437" s="128"/>
      <c r="C437" s="128"/>
      <c r="E437" s="129"/>
      <c r="F437" s="157" t="str">
        <f>IF(OR(D437="",E437=""),"",ROUND(D437/LOOKUP(E437,SMMLV!$A$2:$A$36,SMMLV!$D$2:$D$108),3))</f>
        <v/>
      </c>
      <c r="K437" s="567"/>
      <c r="L437" s="134">
        <v>2</v>
      </c>
      <c r="M437" s="568" t="str">
        <f t="shared" si="41"/>
        <v>NO APLICA</v>
      </c>
      <c r="N437" s="568"/>
    </row>
    <row r="438" spans="2:14">
      <c r="B438" s="128"/>
      <c r="C438" s="128"/>
      <c r="E438" s="129"/>
      <c r="F438" s="157" t="str">
        <f>IF(OR(D438="",E438=""),"",ROUND(D438/LOOKUP(E438,SMMLV!$A$2:$A$36,SMMLV!$D$2:$D$108),3))</f>
        <v/>
      </c>
      <c r="K438" s="567"/>
      <c r="L438" s="134">
        <v>3</v>
      </c>
      <c r="M438" s="568" t="str">
        <f t="shared" si="41"/>
        <v>NO APLICA</v>
      </c>
      <c r="N438" s="568"/>
    </row>
    <row r="439" spans="2:14">
      <c r="B439" s="128"/>
      <c r="C439" s="128"/>
      <c r="E439" s="129"/>
      <c r="F439" s="157" t="str">
        <f>IF(OR(D439="",E439=""),"",ROUND(D439/LOOKUP(E439,SMMLV!$A$2:$A$36,SMMLV!$D$2:$D$108),3))</f>
        <v/>
      </c>
      <c r="K439" s="567"/>
      <c r="L439" s="134">
        <v>4</v>
      </c>
      <c r="M439" s="568" t="str">
        <f t="shared" si="41"/>
        <v>NO APLICA</v>
      </c>
      <c r="N439" s="568"/>
    </row>
    <row r="440" spans="2:14">
      <c r="B440" s="128"/>
      <c r="C440" s="128"/>
      <c r="E440" s="129"/>
      <c r="F440" s="157" t="str">
        <f>IF(OR(D440="",E440=""),"",ROUND(D440/LOOKUP(E440,SMMLV!$A$2:$A$36,SMMLV!$D$2:$D$108),3))</f>
        <v/>
      </c>
      <c r="K440" s="567"/>
      <c r="L440" s="134">
        <v>5</v>
      </c>
      <c r="M440" s="568" t="str">
        <f t="shared" si="41"/>
        <v>NO APLICA</v>
      </c>
      <c r="N440" s="568"/>
    </row>
    <row r="441" spans="2:14">
      <c r="B441" s="128"/>
      <c r="C441" s="128"/>
      <c r="E441" s="129"/>
      <c r="F441" s="157" t="str">
        <f>IF(OR(D441="",E441=""),"",ROUND(D441/LOOKUP(E441,SMMLV!$A$2:$A$36,SMMLV!$D$2:$D$108),3))</f>
        <v/>
      </c>
      <c r="K441" s="567"/>
      <c r="L441" s="134">
        <v>6</v>
      </c>
      <c r="M441" s="568" t="str">
        <f t="shared" si="41"/>
        <v>NO APLICA</v>
      </c>
      <c r="N441" s="568"/>
    </row>
    <row r="442" spans="2:14">
      <c r="B442" s="128"/>
      <c r="C442" s="128"/>
      <c r="E442" s="129"/>
      <c r="F442" s="157" t="str">
        <f>IF(OR(D442="",E442=""),"",ROUND(D442/LOOKUP(E442,SMMLV!$A$2:$A$36,SMMLV!$D$2:$D$108),3))</f>
        <v/>
      </c>
      <c r="K442" s="567"/>
      <c r="L442" s="134">
        <v>7</v>
      </c>
      <c r="M442" s="568" t="str">
        <f t="shared" si="41"/>
        <v>NO APLICA</v>
      </c>
      <c r="N442" s="568"/>
    </row>
    <row r="443" spans="2:14">
      <c r="B443" s="128"/>
      <c r="C443" s="128"/>
      <c r="E443" s="129"/>
      <c r="F443" s="157" t="str">
        <f>IF(OR(D443="",E443=""),"",ROUND(D443/LOOKUP(E443,SMMLV!$A$2:$A$36,SMMLV!$D$2:$D$108),3))</f>
        <v/>
      </c>
      <c r="K443" s="567"/>
      <c r="L443" s="134">
        <v>8</v>
      </c>
      <c r="M443" s="568" t="str">
        <f t="shared" si="41"/>
        <v>NO APLICA</v>
      </c>
      <c r="N443" s="568"/>
    </row>
    <row r="444" spans="2:14">
      <c r="B444" s="128"/>
      <c r="C444" s="128"/>
      <c r="E444" s="129"/>
      <c r="F444" s="157" t="str">
        <f>IF(OR(D444="",E444=""),"",ROUND(D444/LOOKUP(E444,SMMLV!$A$2:$A$36,SMMLV!$D$2:$D$108),3))</f>
        <v/>
      </c>
      <c r="K444" s="567"/>
      <c r="L444" s="134">
        <v>9</v>
      </c>
      <c r="M444" s="568" t="str">
        <f t="shared" si="41"/>
        <v>NO APLICA</v>
      </c>
      <c r="N444" s="568"/>
    </row>
    <row r="445" spans="2:14">
      <c r="B445" s="128"/>
      <c r="C445" s="128"/>
      <c r="E445" s="129"/>
      <c r="F445" s="157" t="str">
        <f>IF(OR(D445="",E445=""),"",ROUND(D445/LOOKUP(E445,SMMLV!$A$2:$A$36,SMMLV!$D$2:$D$108),3))</f>
        <v/>
      </c>
      <c r="K445" s="567"/>
      <c r="L445" s="134">
        <v>10</v>
      </c>
      <c r="M445" s="568" t="str">
        <f t="shared" si="41"/>
        <v>NO APLICA</v>
      </c>
      <c r="N445" s="568"/>
    </row>
    <row r="446" spans="2:14">
      <c r="B446" s="128"/>
      <c r="C446" s="128"/>
      <c r="E446" s="129"/>
      <c r="F446" s="157" t="str">
        <f>IF(OR(D446="",E446=""),"",ROUND(D446/LOOKUP(E446,SMMLV!$A$2:$A$36,SMMLV!$D$2:$D$108),3))</f>
        <v/>
      </c>
      <c r="K446" s="567">
        <v>45</v>
      </c>
      <c r="L446" s="134">
        <v>1</v>
      </c>
      <c r="M446" s="568" t="str">
        <f t="shared" ref="M446:M455" si="42">IF(SUMIFS($F$5:$F$1200,$B$5:$B$1200,$K$446,$C$5:$C$1200,$L446)=0,"NO APLICA",ROUND(SUMIFS($F$5:$F$1200,$B$5:$B$1200,$K$446,$C$5:$C$1200,$L446),3))</f>
        <v>NO APLICA</v>
      </c>
      <c r="N446" s="568"/>
    </row>
    <row r="447" spans="2:14">
      <c r="B447" s="128"/>
      <c r="C447" s="128"/>
      <c r="E447" s="129"/>
      <c r="F447" s="157" t="str">
        <f>IF(OR(D447="",E447=""),"",ROUND(D447/LOOKUP(E447,SMMLV!$A$2:$A$36,SMMLV!$D$2:$D$108),3))</f>
        <v/>
      </c>
      <c r="K447" s="567"/>
      <c r="L447" s="134">
        <v>2</v>
      </c>
      <c r="M447" s="568" t="str">
        <f t="shared" si="42"/>
        <v>NO APLICA</v>
      </c>
      <c r="N447" s="568"/>
    </row>
    <row r="448" spans="2:14">
      <c r="B448" s="128"/>
      <c r="C448" s="128"/>
      <c r="E448" s="129"/>
      <c r="F448" s="157" t="str">
        <f>IF(OR(D448="",E448=""),"",ROUND(D448/LOOKUP(E448,SMMLV!$A$2:$A$36,SMMLV!$D$2:$D$108),3))</f>
        <v/>
      </c>
      <c r="K448" s="567"/>
      <c r="L448" s="134">
        <v>3</v>
      </c>
      <c r="M448" s="568" t="str">
        <f t="shared" si="42"/>
        <v>NO APLICA</v>
      </c>
      <c r="N448" s="568"/>
    </row>
    <row r="449" spans="2:14">
      <c r="B449" s="128"/>
      <c r="C449" s="128"/>
      <c r="E449" s="129"/>
      <c r="F449" s="157" t="str">
        <f>IF(OR(D449="",E449=""),"",ROUND(D449/LOOKUP(E449,SMMLV!$A$2:$A$36,SMMLV!$D$2:$D$108),3))</f>
        <v/>
      </c>
      <c r="K449" s="567"/>
      <c r="L449" s="134">
        <v>4</v>
      </c>
      <c r="M449" s="568" t="str">
        <f t="shared" si="42"/>
        <v>NO APLICA</v>
      </c>
      <c r="N449" s="568"/>
    </row>
    <row r="450" spans="2:14">
      <c r="B450" s="128"/>
      <c r="C450" s="128"/>
      <c r="E450" s="129"/>
      <c r="F450" s="157" t="str">
        <f>IF(OR(D450="",E450=""),"",ROUND(D450/LOOKUP(E450,SMMLV!$A$2:$A$36,SMMLV!$D$2:$D$108),3))</f>
        <v/>
      </c>
      <c r="K450" s="567"/>
      <c r="L450" s="134">
        <v>5</v>
      </c>
      <c r="M450" s="568" t="str">
        <f t="shared" si="42"/>
        <v>NO APLICA</v>
      </c>
      <c r="N450" s="568"/>
    </row>
    <row r="451" spans="2:14">
      <c r="B451" s="128"/>
      <c r="C451" s="128"/>
      <c r="E451" s="129"/>
      <c r="F451" s="157" t="str">
        <f>IF(OR(D451="",E451=""),"",ROUND(D451/LOOKUP(E451,SMMLV!$A$2:$A$36,SMMLV!$D$2:$D$108),3))</f>
        <v/>
      </c>
      <c r="K451" s="567"/>
      <c r="L451" s="134">
        <v>6</v>
      </c>
      <c r="M451" s="568" t="str">
        <f t="shared" si="42"/>
        <v>NO APLICA</v>
      </c>
      <c r="N451" s="568"/>
    </row>
    <row r="452" spans="2:14">
      <c r="B452" s="128"/>
      <c r="C452" s="128"/>
      <c r="E452" s="129"/>
      <c r="F452" s="157" t="str">
        <f>IF(OR(D452="",E452=""),"",ROUND(D452/LOOKUP(E452,SMMLV!$A$2:$A$36,SMMLV!$D$2:$D$108),3))</f>
        <v/>
      </c>
      <c r="K452" s="567"/>
      <c r="L452" s="134">
        <v>7</v>
      </c>
      <c r="M452" s="568" t="str">
        <f t="shared" si="42"/>
        <v>NO APLICA</v>
      </c>
      <c r="N452" s="568"/>
    </row>
    <row r="453" spans="2:14">
      <c r="B453" s="128"/>
      <c r="C453" s="128"/>
      <c r="E453" s="129"/>
      <c r="F453" s="157" t="str">
        <f>IF(OR(D453="",E453=""),"",ROUND(D453/LOOKUP(E453,SMMLV!$A$2:$A$36,SMMLV!$D$2:$D$108),3))</f>
        <v/>
      </c>
      <c r="K453" s="567"/>
      <c r="L453" s="134">
        <v>8</v>
      </c>
      <c r="M453" s="568" t="str">
        <f t="shared" si="42"/>
        <v>NO APLICA</v>
      </c>
      <c r="N453" s="568"/>
    </row>
    <row r="454" spans="2:14">
      <c r="B454" s="128"/>
      <c r="C454" s="128"/>
      <c r="E454" s="129"/>
      <c r="F454" s="157" t="str">
        <f>IF(OR(D454="",E454=""),"",ROUND(D454/LOOKUP(E454,SMMLV!$A$2:$A$36,SMMLV!$D$2:$D$108),3))</f>
        <v/>
      </c>
      <c r="K454" s="567"/>
      <c r="L454" s="134">
        <v>9</v>
      </c>
      <c r="M454" s="568" t="str">
        <f t="shared" si="42"/>
        <v>NO APLICA</v>
      </c>
      <c r="N454" s="568"/>
    </row>
    <row r="455" spans="2:14">
      <c r="B455" s="128"/>
      <c r="C455" s="128"/>
      <c r="E455" s="129"/>
      <c r="F455" s="157" t="str">
        <f>IF(OR(D455="",E455=""),"",ROUND(D455/LOOKUP(E455,SMMLV!$A$2:$A$36,SMMLV!$D$2:$D$108),3))</f>
        <v/>
      </c>
      <c r="K455" s="567"/>
      <c r="L455" s="134">
        <v>10</v>
      </c>
      <c r="M455" s="568" t="str">
        <f t="shared" si="42"/>
        <v>NO APLICA</v>
      </c>
      <c r="N455" s="568"/>
    </row>
    <row r="456" spans="2:14">
      <c r="B456" s="128"/>
      <c r="C456" s="128"/>
      <c r="E456" s="129"/>
      <c r="F456" s="157" t="str">
        <f>IF(OR(D456="",E456=""),"",ROUND(D456/LOOKUP(E456,SMMLV!$A$2:$A$36,SMMLV!$D$2:$D$108),3))</f>
        <v/>
      </c>
      <c r="K456" s="567">
        <v>46</v>
      </c>
      <c r="L456" s="134">
        <v>1</v>
      </c>
      <c r="M456" s="570" t="str">
        <f t="shared" ref="M456:M465" si="43">IF(SUMIFS($F$5:$F$1200,$B$5:$B$1200,$K$456,$C$5:$C$1200,$L456)=0,"NO APLICA",ROUND(SUMIFS($F$5:$F$1200,$B$5:$B$1200,$K$456,$C$5:$C$1200,$L456),3))</f>
        <v>NO APLICA</v>
      </c>
      <c r="N456" s="571"/>
    </row>
    <row r="457" spans="2:14">
      <c r="B457" s="128"/>
      <c r="C457" s="128"/>
      <c r="E457" s="129"/>
      <c r="F457" s="157" t="str">
        <f>IF(OR(D457="",E457=""),"",ROUND(D457/LOOKUP(E457,SMMLV!$A$2:$A$36,SMMLV!$D$2:$D$108),3))</f>
        <v/>
      </c>
      <c r="K457" s="567"/>
      <c r="L457" s="134">
        <v>2</v>
      </c>
      <c r="M457" s="570" t="str">
        <f t="shared" si="43"/>
        <v>NO APLICA</v>
      </c>
      <c r="N457" s="571"/>
    </row>
    <row r="458" spans="2:14">
      <c r="B458" s="128"/>
      <c r="C458" s="128"/>
      <c r="E458" s="129"/>
      <c r="F458" s="157" t="str">
        <f>IF(OR(D458="",E458=""),"",ROUND(D458/LOOKUP(E458,SMMLV!$A$2:$A$36,SMMLV!$D$2:$D$108),3))</f>
        <v/>
      </c>
      <c r="K458" s="567"/>
      <c r="L458" s="134">
        <v>3</v>
      </c>
      <c r="M458" s="570" t="str">
        <f t="shared" si="43"/>
        <v>NO APLICA</v>
      </c>
      <c r="N458" s="571"/>
    </row>
    <row r="459" spans="2:14">
      <c r="B459" s="128"/>
      <c r="C459" s="128"/>
      <c r="E459" s="129"/>
      <c r="F459" s="157" t="str">
        <f>IF(OR(D459="",E459=""),"",ROUND(D459/LOOKUP(E459,SMMLV!$A$2:$A$36,SMMLV!$D$2:$D$108),3))</f>
        <v/>
      </c>
      <c r="K459" s="567"/>
      <c r="L459" s="134">
        <v>4</v>
      </c>
      <c r="M459" s="570" t="str">
        <f t="shared" si="43"/>
        <v>NO APLICA</v>
      </c>
      <c r="N459" s="571"/>
    </row>
    <row r="460" spans="2:14">
      <c r="B460" s="128"/>
      <c r="C460" s="128"/>
      <c r="E460" s="129"/>
      <c r="F460" s="157" t="str">
        <f>IF(OR(D460="",E460=""),"",ROUND(D460/LOOKUP(E460,SMMLV!$A$2:$A$36,SMMLV!$D$2:$D$108),3))</f>
        <v/>
      </c>
      <c r="K460" s="567"/>
      <c r="L460" s="134">
        <v>5</v>
      </c>
      <c r="M460" s="570" t="str">
        <f t="shared" si="43"/>
        <v>NO APLICA</v>
      </c>
      <c r="N460" s="571"/>
    </row>
    <row r="461" spans="2:14">
      <c r="B461" s="128"/>
      <c r="C461" s="128"/>
      <c r="E461" s="129"/>
      <c r="F461" s="157" t="str">
        <f>IF(OR(D461="",E461=""),"",ROUND(D461/LOOKUP(E461,SMMLV!$A$2:$A$36,SMMLV!$D$2:$D$108),3))</f>
        <v/>
      </c>
      <c r="K461" s="567"/>
      <c r="L461" s="134">
        <v>6</v>
      </c>
      <c r="M461" s="570" t="str">
        <f t="shared" si="43"/>
        <v>NO APLICA</v>
      </c>
      <c r="N461" s="571"/>
    </row>
    <row r="462" spans="2:14">
      <c r="B462" s="128"/>
      <c r="C462" s="128"/>
      <c r="E462" s="129"/>
      <c r="F462" s="157" t="str">
        <f>IF(OR(D462="",E462=""),"",ROUND(D462/LOOKUP(E462,SMMLV!$A$2:$A$36,SMMLV!$D$2:$D$108),3))</f>
        <v/>
      </c>
      <c r="K462" s="567"/>
      <c r="L462" s="134">
        <v>7</v>
      </c>
      <c r="M462" s="570" t="str">
        <f t="shared" si="43"/>
        <v>NO APLICA</v>
      </c>
      <c r="N462" s="571"/>
    </row>
    <row r="463" spans="2:14">
      <c r="B463" s="128"/>
      <c r="C463" s="128"/>
      <c r="E463" s="129"/>
      <c r="F463" s="157" t="str">
        <f>IF(OR(D463="",E463=""),"",ROUND(D463/LOOKUP(E463,SMMLV!$A$2:$A$36,SMMLV!$D$2:$D$108),3))</f>
        <v/>
      </c>
      <c r="K463" s="567"/>
      <c r="L463" s="134">
        <v>8</v>
      </c>
      <c r="M463" s="570" t="str">
        <f t="shared" si="43"/>
        <v>NO APLICA</v>
      </c>
      <c r="N463" s="571"/>
    </row>
    <row r="464" spans="2:14">
      <c r="B464" s="128"/>
      <c r="C464" s="128"/>
      <c r="E464" s="129"/>
      <c r="F464" s="157" t="str">
        <f>IF(OR(D464="",E464=""),"",ROUND(D464/LOOKUP(E464,SMMLV!$A$2:$A$36,SMMLV!$D$2:$D$108),3))</f>
        <v/>
      </c>
      <c r="K464" s="567"/>
      <c r="L464" s="134">
        <v>9</v>
      </c>
      <c r="M464" s="570" t="str">
        <f t="shared" si="43"/>
        <v>NO APLICA</v>
      </c>
      <c r="N464" s="571"/>
    </row>
    <row r="465" spans="2:14">
      <c r="B465" s="128"/>
      <c r="C465" s="128"/>
      <c r="E465" s="129"/>
      <c r="F465" s="157" t="str">
        <f>IF(OR(D465="",E465=""),"",ROUND(D465/LOOKUP(E465,SMMLV!$A$2:$A$36,SMMLV!$D$2:$D$108),3))</f>
        <v/>
      </c>
      <c r="K465" s="567"/>
      <c r="L465" s="134">
        <v>10</v>
      </c>
      <c r="M465" s="568" t="str">
        <f t="shared" si="43"/>
        <v>NO APLICA</v>
      </c>
      <c r="N465" s="568"/>
    </row>
    <row r="466" spans="2:14">
      <c r="B466" s="128"/>
      <c r="C466" s="128"/>
      <c r="E466" s="129"/>
      <c r="F466" s="157" t="str">
        <f>IF(OR(D466="",E466=""),"",ROUND(D466/LOOKUP(E466,SMMLV!$A$2:$A$36,SMMLV!$D$2:$D$108),3))</f>
        <v/>
      </c>
      <c r="K466" s="567">
        <v>47</v>
      </c>
      <c r="L466" s="134">
        <v>1</v>
      </c>
      <c r="M466" s="568" t="str">
        <f t="shared" ref="M466:M475" si="44">IF(SUMIFS($F$5:$F$1200,$B$5:$B$1200,$K$466,$C$5:$C$1200,$L466)=0,"NO APLICA",ROUND(SUMIFS($F$5:$F$1200,$B$5:$B$1200,$K$466,$C$5:$C$1200,$L466),3))</f>
        <v>NO APLICA</v>
      </c>
      <c r="N466" s="568"/>
    </row>
    <row r="467" spans="2:14">
      <c r="B467" s="128"/>
      <c r="C467" s="128"/>
      <c r="E467" s="129"/>
      <c r="F467" s="157" t="str">
        <f>IF(OR(D467="",E467=""),"",ROUND(D467/LOOKUP(E467,SMMLV!$A$2:$A$36,SMMLV!$D$2:$D$108),3))</f>
        <v/>
      </c>
      <c r="K467" s="567"/>
      <c r="L467" s="134">
        <v>2</v>
      </c>
      <c r="M467" s="568" t="str">
        <f t="shared" si="44"/>
        <v>NO APLICA</v>
      </c>
      <c r="N467" s="568"/>
    </row>
    <row r="468" spans="2:14">
      <c r="B468" s="128"/>
      <c r="C468" s="128"/>
      <c r="E468" s="129"/>
      <c r="F468" s="157" t="str">
        <f>IF(OR(D468="",E468=""),"",ROUND(D468/LOOKUP(E468,SMMLV!$A$2:$A$36,SMMLV!$D$2:$D$108),3))</f>
        <v/>
      </c>
      <c r="K468" s="567"/>
      <c r="L468" s="134">
        <v>3</v>
      </c>
      <c r="M468" s="568" t="str">
        <f t="shared" si="44"/>
        <v>NO APLICA</v>
      </c>
      <c r="N468" s="568"/>
    </row>
    <row r="469" spans="2:14">
      <c r="B469" s="128"/>
      <c r="C469" s="128"/>
      <c r="E469" s="129"/>
      <c r="F469" s="157" t="str">
        <f>IF(OR(D469="",E469=""),"",ROUND(D469/LOOKUP(E469,SMMLV!$A$2:$A$36,SMMLV!$D$2:$D$108),3))</f>
        <v/>
      </c>
      <c r="K469" s="567"/>
      <c r="L469" s="134">
        <v>4</v>
      </c>
      <c r="M469" s="568" t="str">
        <f t="shared" si="44"/>
        <v>NO APLICA</v>
      </c>
      <c r="N469" s="568"/>
    </row>
    <row r="470" spans="2:14">
      <c r="B470" s="128"/>
      <c r="C470" s="128"/>
      <c r="E470" s="129"/>
      <c r="F470" s="157" t="str">
        <f>IF(OR(D470="",E470=""),"",ROUND(D470/LOOKUP(E470,SMMLV!$A$2:$A$36,SMMLV!$D$2:$D$108),3))</f>
        <v/>
      </c>
      <c r="K470" s="567"/>
      <c r="L470" s="134">
        <v>5</v>
      </c>
      <c r="M470" s="568" t="str">
        <f t="shared" si="44"/>
        <v>NO APLICA</v>
      </c>
      <c r="N470" s="568"/>
    </row>
    <row r="471" spans="2:14">
      <c r="B471" s="128"/>
      <c r="C471" s="128"/>
      <c r="E471" s="129"/>
      <c r="F471" s="157" t="str">
        <f>IF(OR(D471="",E471=""),"",ROUND(D471/LOOKUP(E471,SMMLV!$A$2:$A$36,SMMLV!$D$2:$D$108),3))</f>
        <v/>
      </c>
      <c r="K471" s="567"/>
      <c r="L471" s="134">
        <v>6</v>
      </c>
      <c r="M471" s="568" t="str">
        <f t="shared" si="44"/>
        <v>NO APLICA</v>
      </c>
      <c r="N471" s="568"/>
    </row>
    <row r="472" spans="2:14">
      <c r="B472" s="128"/>
      <c r="C472" s="128"/>
      <c r="E472" s="129"/>
      <c r="F472" s="157" t="str">
        <f>IF(OR(D472="",E472=""),"",ROUND(D472/LOOKUP(E472,SMMLV!$A$2:$A$36,SMMLV!$D$2:$D$108),3))</f>
        <v/>
      </c>
      <c r="K472" s="567"/>
      <c r="L472" s="134">
        <v>7</v>
      </c>
      <c r="M472" s="568" t="str">
        <f t="shared" si="44"/>
        <v>NO APLICA</v>
      </c>
      <c r="N472" s="568"/>
    </row>
    <row r="473" spans="2:14">
      <c r="B473" s="128"/>
      <c r="C473" s="128"/>
      <c r="E473" s="129"/>
      <c r="F473" s="157" t="str">
        <f>IF(OR(D473="",E473=""),"",ROUND(D473/LOOKUP(E473,SMMLV!$A$2:$A$36,SMMLV!$D$2:$D$108),3))</f>
        <v/>
      </c>
      <c r="K473" s="567"/>
      <c r="L473" s="134">
        <v>8</v>
      </c>
      <c r="M473" s="568" t="str">
        <f t="shared" si="44"/>
        <v>NO APLICA</v>
      </c>
      <c r="N473" s="568"/>
    </row>
    <row r="474" spans="2:14">
      <c r="B474" s="128"/>
      <c r="C474" s="128"/>
      <c r="E474" s="129"/>
      <c r="F474" s="157" t="str">
        <f>IF(OR(D474="",E474=""),"",ROUND(D474/LOOKUP(E474,SMMLV!$A$2:$A$36,SMMLV!$D$2:$D$108),3))</f>
        <v/>
      </c>
      <c r="K474" s="567"/>
      <c r="L474" s="134">
        <v>9</v>
      </c>
      <c r="M474" s="568" t="str">
        <f t="shared" si="44"/>
        <v>NO APLICA</v>
      </c>
      <c r="N474" s="568"/>
    </row>
    <row r="475" spans="2:14">
      <c r="B475" s="128"/>
      <c r="C475" s="128"/>
      <c r="E475" s="129"/>
      <c r="F475" s="157" t="str">
        <f>IF(OR(D475="",E475=""),"",ROUND(D475/LOOKUP(E475,SMMLV!$A$2:$A$36,SMMLV!$D$2:$D$108),3))</f>
        <v/>
      </c>
      <c r="K475" s="567"/>
      <c r="L475" s="134">
        <v>10</v>
      </c>
      <c r="M475" s="568" t="str">
        <f t="shared" si="44"/>
        <v>NO APLICA</v>
      </c>
      <c r="N475" s="568"/>
    </row>
    <row r="476" spans="2:14">
      <c r="B476" s="128"/>
      <c r="C476" s="128"/>
      <c r="E476" s="129"/>
      <c r="F476" s="157" t="str">
        <f>IF(OR(D476="",E476=""),"",ROUND(D476/LOOKUP(E476,SMMLV!$A$2:$A$36,SMMLV!$D$2:$D$108),3))</f>
        <v/>
      </c>
      <c r="K476" s="567">
        <v>48</v>
      </c>
      <c r="L476" s="134">
        <v>1</v>
      </c>
      <c r="M476" s="568" t="str">
        <f t="shared" ref="M476:M485" si="45">IF(SUMIFS($F$5:$F$1200,$B$5:$B$1200,$K$476,$C$5:$C$1200,$L476)=0,"NO APLICA",ROUND(SUMIFS($F$5:$F$1200,$B$5:$B$1200,$K$476,$C$5:$C$1200,$L476),3))</f>
        <v>NO APLICA</v>
      </c>
      <c r="N476" s="568"/>
    </row>
    <row r="477" spans="2:14">
      <c r="B477" s="128"/>
      <c r="C477" s="128"/>
      <c r="E477" s="129"/>
      <c r="F477" s="157" t="str">
        <f>IF(OR(D477="",E477=""),"",ROUND(D477/LOOKUP(E477,SMMLV!$A$2:$A$36,SMMLV!$D$2:$D$108),3))</f>
        <v/>
      </c>
      <c r="K477" s="567"/>
      <c r="L477" s="134">
        <v>2</v>
      </c>
      <c r="M477" s="568" t="str">
        <f t="shared" si="45"/>
        <v>NO APLICA</v>
      </c>
      <c r="N477" s="568"/>
    </row>
    <row r="478" spans="2:14">
      <c r="B478" s="128"/>
      <c r="C478" s="128"/>
      <c r="E478" s="129"/>
      <c r="F478" s="157" t="str">
        <f>IF(OR(D478="",E478=""),"",ROUND(D478/LOOKUP(E478,SMMLV!$A$2:$A$36,SMMLV!$D$2:$D$108),3))</f>
        <v/>
      </c>
      <c r="K478" s="567"/>
      <c r="L478" s="134">
        <v>3</v>
      </c>
      <c r="M478" s="568" t="str">
        <f t="shared" si="45"/>
        <v>NO APLICA</v>
      </c>
      <c r="N478" s="568"/>
    </row>
    <row r="479" spans="2:14">
      <c r="B479" s="128"/>
      <c r="C479" s="128"/>
      <c r="E479" s="129"/>
      <c r="F479" s="157" t="str">
        <f>IF(OR(D479="",E479=""),"",ROUND(D479/LOOKUP(E479,SMMLV!$A$2:$A$36,SMMLV!$D$2:$D$108),3))</f>
        <v/>
      </c>
      <c r="K479" s="567"/>
      <c r="L479" s="134">
        <v>4</v>
      </c>
      <c r="M479" s="568" t="str">
        <f t="shared" si="45"/>
        <v>NO APLICA</v>
      </c>
      <c r="N479" s="568"/>
    </row>
    <row r="480" spans="2:14">
      <c r="B480" s="128"/>
      <c r="C480" s="128"/>
      <c r="E480" s="129"/>
      <c r="F480" s="157" t="str">
        <f>IF(OR(D480="",E480=""),"",ROUND(D480/LOOKUP(E480,SMMLV!$A$2:$A$36,SMMLV!$D$2:$D$108),3))</f>
        <v/>
      </c>
      <c r="K480" s="567"/>
      <c r="L480" s="134">
        <v>5</v>
      </c>
      <c r="M480" s="568" t="str">
        <f t="shared" si="45"/>
        <v>NO APLICA</v>
      </c>
      <c r="N480" s="568"/>
    </row>
    <row r="481" spans="2:14">
      <c r="B481" s="128"/>
      <c r="C481" s="128"/>
      <c r="E481" s="129"/>
      <c r="F481" s="157" t="str">
        <f>IF(OR(D481="",E481=""),"",ROUND(D481/LOOKUP(E481,SMMLV!$A$2:$A$36,SMMLV!$D$2:$D$108),3))</f>
        <v/>
      </c>
      <c r="K481" s="567"/>
      <c r="L481" s="134">
        <v>6</v>
      </c>
      <c r="M481" s="568" t="str">
        <f t="shared" si="45"/>
        <v>NO APLICA</v>
      </c>
      <c r="N481" s="568"/>
    </row>
    <row r="482" spans="2:14">
      <c r="B482" s="128"/>
      <c r="C482" s="128"/>
      <c r="E482" s="129"/>
      <c r="F482" s="157" t="str">
        <f>IF(OR(D482="",E482=""),"",ROUND(D482/LOOKUP(E482,SMMLV!$A$2:$A$36,SMMLV!$D$2:$D$108),3))</f>
        <v/>
      </c>
      <c r="K482" s="567"/>
      <c r="L482" s="134">
        <v>7</v>
      </c>
      <c r="M482" s="568" t="str">
        <f t="shared" si="45"/>
        <v>NO APLICA</v>
      </c>
      <c r="N482" s="568"/>
    </row>
    <row r="483" spans="2:14">
      <c r="B483" s="128"/>
      <c r="C483" s="128"/>
      <c r="E483" s="129"/>
      <c r="F483" s="157" t="str">
        <f>IF(OR(D483="",E483=""),"",ROUND(D483/LOOKUP(E483,SMMLV!$A$2:$A$36,SMMLV!$D$2:$D$108),3))</f>
        <v/>
      </c>
      <c r="K483" s="567"/>
      <c r="L483" s="134">
        <v>8</v>
      </c>
      <c r="M483" s="568" t="str">
        <f t="shared" si="45"/>
        <v>NO APLICA</v>
      </c>
      <c r="N483" s="568"/>
    </row>
    <row r="484" spans="2:14">
      <c r="B484" s="128"/>
      <c r="C484" s="128"/>
      <c r="E484" s="129"/>
      <c r="F484" s="157" t="str">
        <f>IF(OR(D484="",E484=""),"",ROUND(D484/LOOKUP(E484,SMMLV!$A$2:$A$36,SMMLV!$D$2:$D$108),3))</f>
        <v/>
      </c>
      <c r="K484" s="567"/>
      <c r="L484" s="134">
        <v>9</v>
      </c>
      <c r="M484" s="568" t="str">
        <f t="shared" si="45"/>
        <v>NO APLICA</v>
      </c>
      <c r="N484" s="568"/>
    </row>
    <row r="485" spans="2:14">
      <c r="B485" s="128"/>
      <c r="C485" s="128"/>
      <c r="E485" s="129"/>
      <c r="F485" s="157" t="str">
        <f>IF(OR(D485="",E485=""),"",ROUND(D485/LOOKUP(E485,SMMLV!$A$2:$A$36,SMMLV!$D$2:$D$108),3))</f>
        <v/>
      </c>
      <c r="K485" s="567"/>
      <c r="L485" s="134">
        <v>10</v>
      </c>
      <c r="M485" s="568" t="str">
        <f t="shared" si="45"/>
        <v>NO APLICA</v>
      </c>
      <c r="N485" s="568"/>
    </row>
    <row r="486" spans="2:14">
      <c r="B486" s="128"/>
      <c r="C486" s="128"/>
      <c r="E486" s="129"/>
      <c r="F486" s="157" t="str">
        <f>IF(OR(D486="",E486=""),"",ROUND(D486/LOOKUP(E486,SMMLV!$A$2:$A$36,SMMLV!$D$2:$D$108),3))</f>
        <v/>
      </c>
      <c r="K486" s="567">
        <v>49</v>
      </c>
      <c r="L486" s="134">
        <v>1</v>
      </c>
      <c r="M486" s="568" t="str">
        <f t="shared" ref="M486:M495" si="46">IF(SUMIFS($F$5:$F$1200,$B$5:$B$1200,$K$486,$C$5:$C$1200,$L486)=0,"NO APLICA",ROUND(SUMIFS($F$5:$F$1200,$B$5:$B$1200,$K$486,$C$5:$C$1200,$L486),3))</f>
        <v>NO APLICA</v>
      </c>
      <c r="N486" s="568"/>
    </row>
    <row r="487" spans="2:14">
      <c r="B487" s="128"/>
      <c r="C487" s="128"/>
      <c r="E487" s="129"/>
      <c r="F487" s="157" t="str">
        <f>IF(OR(D487="",E487=""),"",ROUND(D487/LOOKUP(E487,SMMLV!$A$2:$A$36,SMMLV!$D$2:$D$108),3))</f>
        <v/>
      </c>
      <c r="K487" s="567"/>
      <c r="L487" s="134">
        <v>2</v>
      </c>
      <c r="M487" s="568" t="str">
        <f t="shared" si="46"/>
        <v>NO APLICA</v>
      </c>
      <c r="N487" s="568"/>
    </row>
    <row r="488" spans="2:14">
      <c r="B488" s="128"/>
      <c r="C488" s="128"/>
      <c r="E488" s="129"/>
      <c r="F488" s="157" t="str">
        <f>IF(OR(D488="",E488=""),"",ROUND(D488/LOOKUP(E488,SMMLV!$A$2:$A$36,SMMLV!$D$2:$D$108),3))</f>
        <v/>
      </c>
      <c r="K488" s="567"/>
      <c r="L488" s="134">
        <v>3</v>
      </c>
      <c r="M488" s="568" t="str">
        <f t="shared" si="46"/>
        <v>NO APLICA</v>
      </c>
      <c r="N488" s="568"/>
    </row>
    <row r="489" spans="2:14">
      <c r="B489" s="128"/>
      <c r="C489" s="128"/>
      <c r="E489" s="129"/>
      <c r="F489" s="157" t="str">
        <f>IF(OR(D489="",E489=""),"",ROUND(D489/LOOKUP(E489,SMMLV!$A$2:$A$36,SMMLV!$D$2:$D$108),3))</f>
        <v/>
      </c>
      <c r="K489" s="567"/>
      <c r="L489" s="134">
        <v>4</v>
      </c>
      <c r="M489" s="568" t="str">
        <f t="shared" si="46"/>
        <v>NO APLICA</v>
      </c>
      <c r="N489" s="568"/>
    </row>
    <row r="490" spans="2:14">
      <c r="B490" s="128"/>
      <c r="C490" s="128"/>
      <c r="E490" s="129"/>
      <c r="F490" s="157" t="str">
        <f>IF(OR(D490="",E490=""),"",ROUND(D490/LOOKUP(E490,SMMLV!$A$2:$A$36,SMMLV!$D$2:$D$108),3))</f>
        <v/>
      </c>
      <c r="K490" s="567"/>
      <c r="L490" s="134">
        <v>5</v>
      </c>
      <c r="M490" s="568" t="str">
        <f t="shared" si="46"/>
        <v>NO APLICA</v>
      </c>
      <c r="N490" s="568"/>
    </row>
    <row r="491" spans="2:14">
      <c r="B491" s="128"/>
      <c r="C491" s="128"/>
      <c r="E491" s="129"/>
      <c r="F491" s="157" t="str">
        <f>IF(OR(D491="",E491=""),"",ROUND(D491/LOOKUP(E491,SMMLV!$A$2:$A$36,SMMLV!$D$2:$D$108),3))</f>
        <v/>
      </c>
      <c r="K491" s="567"/>
      <c r="L491" s="134">
        <v>6</v>
      </c>
      <c r="M491" s="568" t="str">
        <f t="shared" si="46"/>
        <v>NO APLICA</v>
      </c>
      <c r="N491" s="568"/>
    </row>
    <row r="492" spans="2:14">
      <c r="B492" s="128"/>
      <c r="C492" s="128"/>
      <c r="E492" s="129"/>
      <c r="F492" s="157" t="str">
        <f>IF(OR(D492="",E492=""),"",ROUND(D492/LOOKUP(E492,SMMLV!$A$2:$A$36,SMMLV!$D$2:$D$108),3))</f>
        <v/>
      </c>
      <c r="K492" s="567"/>
      <c r="L492" s="134">
        <v>7</v>
      </c>
      <c r="M492" s="568" t="str">
        <f t="shared" si="46"/>
        <v>NO APLICA</v>
      </c>
      <c r="N492" s="568"/>
    </row>
    <row r="493" spans="2:14">
      <c r="B493" s="128"/>
      <c r="C493" s="128"/>
      <c r="E493" s="129"/>
      <c r="F493" s="157" t="str">
        <f>IF(OR(D493="",E493=""),"",ROUND(D493/LOOKUP(E493,SMMLV!$A$2:$A$36,SMMLV!$D$2:$D$108),3))</f>
        <v/>
      </c>
      <c r="K493" s="567"/>
      <c r="L493" s="134">
        <v>8</v>
      </c>
      <c r="M493" s="568" t="str">
        <f t="shared" si="46"/>
        <v>NO APLICA</v>
      </c>
      <c r="N493" s="568"/>
    </row>
    <row r="494" spans="2:14">
      <c r="B494" s="128"/>
      <c r="C494" s="128"/>
      <c r="E494" s="129"/>
      <c r="F494" s="157" t="str">
        <f>IF(OR(D494="",E494=""),"",ROUND(D494/LOOKUP(E494,SMMLV!$A$2:$A$36,SMMLV!$D$2:$D$108),3))</f>
        <v/>
      </c>
      <c r="K494" s="567"/>
      <c r="L494" s="134">
        <v>9</v>
      </c>
      <c r="M494" s="568" t="str">
        <f t="shared" si="46"/>
        <v>NO APLICA</v>
      </c>
      <c r="N494" s="568"/>
    </row>
    <row r="495" spans="2:14">
      <c r="B495" s="128"/>
      <c r="C495" s="128"/>
      <c r="E495" s="129"/>
      <c r="F495" s="157" t="str">
        <f>IF(OR(D495="",E495=""),"",ROUND(D495/LOOKUP(E495,SMMLV!$A$2:$A$36,SMMLV!$D$2:$D$108),3))</f>
        <v/>
      </c>
      <c r="K495" s="567"/>
      <c r="L495" s="134">
        <v>10</v>
      </c>
      <c r="M495" s="568" t="str">
        <f t="shared" si="46"/>
        <v>NO APLICA</v>
      </c>
      <c r="N495" s="568"/>
    </row>
    <row r="496" spans="2:14">
      <c r="B496" s="128"/>
      <c r="C496" s="128"/>
      <c r="E496" s="129"/>
      <c r="F496" s="157" t="str">
        <f>IF(OR(D496="",E496=""),"",ROUND(D496/LOOKUP(E496,SMMLV!$A$2:$A$36,SMMLV!$D$2:$D$108),3))</f>
        <v/>
      </c>
      <c r="K496" s="567">
        <v>50</v>
      </c>
      <c r="L496" s="134">
        <v>1</v>
      </c>
      <c r="M496" s="568" t="str">
        <f t="shared" ref="M496:M505" si="47">IF(SUMIFS($F$5:$F$1200,$B$5:$B$1200,$K$496,$C$5:$C$1200,$L496)=0,"NO APLICA",ROUND(SUMIFS($F$5:$F$1200,$B$5:$B$1200,$K$496,$C$5:$C$1200,$L496),3))</f>
        <v>NO APLICA</v>
      </c>
      <c r="N496" s="568"/>
    </row>
    <row r="497" spans="2:14">
      <c r="B497" s="128"/>
      <c r="C497" s="128"/>
      <c r="E497" s="129"/>
      <c r="F497" s="157" t="str">
        <f>IF(OR(D497="",E497=""),"",ROUND(D497/LOOKUP(E497,SMMLV!$A$2:$A$36,SMMLV!$D$2:$D$108),3))</f>
        <v/>
      </c>
      <c r="K497" s="567"/>
      <c r="L497" s="134">
        <v>2</v>
      </c>
      <c r="M497" s="568" t="str">
        <f t="shared" si="47"/>
        <v>NO APLICA</v>
      </c>
      <c r="N497" s="568"/>
    </row>
    <row r="498" spans="2:14">
      <c r="B498" s="128"/>
      <c r="C498" s="128"/>
      <c r="E498" s="129"/>
      <c r="F498" s="157" t="str">
        <f>IF(OR(D498="",E498=""),"",ROUND(D498/LOOKUP(E498,SMMLV!$A$2:$A$36,SMMLV!$D$2:$D$108),3))</f>
        <v/>
      </c>
      <c r="K498" s="567"/>
      <c r="L498" s="134">
        <v>3</v>
      </c>
      <c r="M498" s="568" t="str">
        <f t="shared" si="47"/>
        <v>NO APLICA</v>
      </c>
      <c r="N498" s="568"/>
    </row>
    <row r="499" spans="2:14">
      <c r="B499" s="128"/>
      <c r="C499" s="128"/>
      <c r="E499" s="129"/>
      <c r="F499" s="157" t="str">
        <f>IF(OR(D499="",E499=""),"",ROUND(D499/LOOKUP(E499,SMMLV!$A$2:$A$36,SMMLV!$D$2:$D$108),3))</f>
        <v/>
      </c>
      <c r="K499" s="567"/>
      <c r="L499" s="134">
        <v>4</v>
      </c>
      <c r="M499" s="568" t="str">
        <f t="shared" si="47"/>
        <v>NO APLICA</v>
      </c>
      <c r="N499" s="568"/>
    </row>
    <row r="500" spans="2:14">
      <c r="B500" s="128"/>
      <c r="C500" s="128"/>
      <c r="E500" s="129"/>
      <c r="F500" s="157" t="str">
        <f>IF(OR(D500="",E500=""),"",ROUND(D500/LOOKUP(E500,SMMLV!$A$2:$A$36,SMMLV!$D$2:$D$108),3))</f>
        <v/>
      </c>
      <c r="K500" s="567"/>
      <c r="L500" s="134">
        <v>5</v>
      </c>
      <c r="M500" s="568" t="str">
        <f t="shared" si="47"/>
        <v>NO APLICA</v>
      </c>
      <c r="N500" s="568"/>
    </row>
    <row r="501" spans="2:14">
      <c r="B501" s="128"/>
      <c r="C501" s="128"/>
      <c r="E501" s="129"/>
      <c r="F501" s="157" t="str">
        <f>IF(OR(D501="",E501=""),"",ROUND(D501/LOOKUP(E501,SMMLV!$A$2:$A$36,SMMLV!$D$2:$D$108),3))</f>
        <v/>
      </c>
      <c r="K501" s="567"/>
      <c r="L501" s="134">
        <v>6</v>
      </c>
      <c r="M501" s="568" t="str">
        <f t="shared" si="47"/>
        <v>NO APLICA</v>
      </c>
      <c r="N501" s="568"/>
    </row>
    <row r="502" spans="2:14">
      <c r="B502" s="128"/>
      <c r="C502" s="128"/>
      <c r="E502" s="129"/>
      <c r="F502" s="157" t="str">
        <f>IF(OR(D502="",E502=""),"",ROUND(D502/LOOKUP(E502,SMMLV!$A$2:$A$36,SMMLV!$D$2:$D$108),3))</f>
        <v/>
      </c>
      <c r="K502" s="567"/>
      <c r="L502" s="134">
        <v>7</v>
      </c>
      <c r="M502" s="568" t="str">
        <f t="shared" si="47"/>
        <v>NO APLICA</v>
      </c>
      <c r="N502" s="568"/>
    </row>
    <row r="503" spans="2:14">
      <c r="B503" s="128"/>
      <c r="C503" s="128"/>
      <c r="E503" s="129"/>
      <c r="F503" s="157" t="str">
        <f>IF(OR(D503="",E503=""),"",ROUND(D503/LOOKUP(E503,SMMLV!$A$2:$A$36,SMMLV!$D$2:$D$108),3))</f>
        <v/>
      </c>
      <c r="K503" s="567"/>
      <c r="L503" s="134">
        <v>8</v>
      </c>
      <c r="M503" s="568" t="str">
        <f t="shared" si="47"/>
        <v>NO APLICA</v>
      </c>
      <c r="N503" s="568"/>
    </row>
    <row r="504" spans="2:14">
      <c r="B504" s="128"/>
      <c r="C504" s="128"/>
      <c r="E504" s="129"/>
      <c r="F504" s="157" t="str">
        <f>IF(OR(D504="",E504=""),"",ROUND(D504/LOOKUP(E504,SMMLV!$A$2:$A$36,SMMLV!$D$2:$D$108),3))</f>
        <v/>
      </c>
      <c r="K504" s="567"/>
      <c r="L504" s="134">
        <v>9</v>
      </c>
      <c r="M504" s="568" t="str">
        <f t="shared" si="47"/>
        <v>NO APLICA</v>
      </c>
      <c r="N504" s="568"/>
    </row>
    <row r="505" spans="2:14">
      <c r="B505" s="128"/>
      <c r="C505" s="128"/>
      <c r="E505" s="129"/>
      <c r="F505" s="157" t="str">
        <f>IF(OR(D505="",E505=""),"",ROUND(D505/LOOKUP(E505,SMMLV!$A$2:$A$36,SMMLV!$D$2:$D$108),3))</f>
        <v/>
      </c>
      <c r="K505" s="567"/>
      <c r="L505" s="134">
        <v>10</v>
      </c>
      <c r="M505" s="568" t="str">
        <f t="shared" si="47"/>
        <v>NO APLICA</v>
      </c>
      <c r="N505" s="568"/>
    </row>
    <row r="506" spans="2:14">
      <c r="B506" s="128"/>
      <c r="C506" s="128"/>
      <c r="E506" s="129"/>
      <c r="F506" s="157" t="str">
        <f>IF(OR(D506="",E506=""),"",ROUND(D506/LOOKUP(E506,SMMLV!$A$2:$A$36,SMMLV!$D$2:$D$108),3))</f>
        <v/>
      </c>
      <c r="K506" s="567">
        <v>51</v>
      </c>
      <c r="L506" s="134">
        <v>1</v>
      </c>
      <c r="M506" s="568" t="str">
        <f t="shared" ref="M506:M515" si="48">IF(SUMIFS($F$5:$F$1200,$B$5:$B$1200,$K$506,$C$5:$C$1200,$L506)=0,"NO APLICA",ROUND(SUMIFS($F$5:$F$1200,$B$5:$B$1200,$K$506,$C$5:$C$1200,$L506),3))</f>
        <v>NO APLICA</v>
      </c>
      <c r="N506" s="568"/>
    </row>
    <row r="507" spans="2:14">
      <c r="B507" s="128"/>
      <c r="C507" s="128"/>
      <c r="E507" s="129"/>
      <c r="F507" s="157" t="str">
        <f>IF(OR(D507="",E507=""),"",ROUND(D507/LOOKUP(E507,SMMLV!$A$2:$A$36,SMMLV!$D$2:$D$108),3))</f>
        <v/>
      </c>
      <c r="K507" s="567"/>
      <c r="L507" s="134">
        <v>2</v>
      </c>
      <c r="M507" s="568" t="str">
        <f t="shared" si="48"/>
        <v>NO APLICA</v>
      </c>
      <c r="N507" s="568"/>
    </row>
    <row r="508" spans="2:14">
      <c r="B508" s="128"/>
      <c r="C508" s="128"/>
      <c r="E508" s="129"/>
      <c r="F508" s="157" t="str">
        <f>IF(OR(D508="",E508=""),"",ROUND(D508/LOOKUP(E508,SMMLV!$A$2:$A$36,SMMLV!$D$2:$D$108),3))</f>
        <v/>
      </c>
      <c r="K508" s="567"/>
      <c r="L508" s="134">
        <v>3</v>
      </c>
      <c r="M508" s="568" t="str">
        <f t="shared" si="48"/>
        <v>NO APLICA</v>
      </c>
      <c r="N508" s="568"/>
    </row>
    <row r="509" spans="2:14">
      <c r="B509" s="128"/>
      <c r="C509" s="128"/>
      <c r="E509" s="129"/>
      <c r="F509" s="157" t="str">
        <f>IF(OR(D509="",E509=""),"",ROUND(D509/LOOKUP(E509,SMMLV!$A$2:$A$36,SMMLV!$D$2:$D$108),3))</f>
        <v/>
      </c>
      <c r="K509" s="567"/>
      <c r="L509" s="134">
        <v>4</v>
      </c>
      <c r="M509" s="568" t="str">
        <f t="shared" si="48"/>
        <v>NO APLICA</v>
      </c>
      <c r="N509" s="568"/>
    </row>
    <row r="510" spans="2:14">
      <c r="B510" s="128"/>
      <c r="C510" s="128"/>
      <c r="E510" s="129"/>
      <c r="F510" s="157" t="str">
        <f>IF(OR(D510="",E510=""),"",ROUND(D510/LOOKUP(E510,SMMLV!$A$2:$A$36,SMMLV!$D$2:$D$108),3))</f>
        <v/>
      </c>
      <c r="K510" s="567"/>
      <c r="L510" s="134">
        <v>5</v>
      </c>
      <c r="M510" s="568" t="str">
        <f t="shared" si="48"/>
        <v>NO APLICA</v>
      </c>
      <c r="N510" s="568"/>
    </row>
    <row r="511" spans="2:14">
      <c r="B511" s="128"/>
      <c r="C511" s="128"/>
      <c r="E511" s="129"/>
      <c r="F511" s="157" t="str">
        <f>IF(OR(D511="",E511=""),"",ROUND(D511/LOOKUP(E511,SMMLV!$A$2:$A$36,SMMLV!$D$2:$D$108),3))</f>
        <v/>
      </c>
      <c r="K511" s="567"/>
      <c r="L511" s="134">
        <v>6</v>
      </c>
      <c r="M511" s="568" t="str">
        <f t="shared" si="48"/>
        <v>NO APLICA</v>
      </c>
      <c r="N511" s="568"/>
    </row>
    <row r="512" spans="2:14">
      <c r="B512" s="128"/>
      <c r="C512" s="128"/>
      <c r="E512" s="129"/>
      <c r="F512" s="157" t="str">
        <f>IF(OR(D512="",E512=""),"",ROUND(D512/LOOKUP(E512,SMMLV!$A$2:$A$36,SMMLV!$D$2:$D$108),3))</f>
        <v/>
      </c>
      <c r="K512" s="567"/>
      <c r="L512" s="134">
        <v>7</v>
      </c>
      <c r="M512" s="568" t="str">
        <f t="shared" si="48"/>
        <v>NO APLICA</v>
      </c>
      <c r="N512" s="568"/>
    </row>
    <row r="513" spans="2:14">
      <c r="B513" s="128"/>
      <c r="C513" s="128"/>
      <c r="E513" s="129"/>
      <c r="F513" s="157" t="str">
        <f>IF(OR(D513="",E513=""),"",ROUND(D513/LOOKUP(E513,SMMLV!$A$2:$A$36,SMMLV!$D$2:$D$108),3))</f>
        <v/>
      </c>
      <c r="K513" s="567"/>
      <c r="L513" s="134">
        <v>8</v>
      </c>
      <c r="M513" s="568" t="str">
        <f t="shared" si="48"/>
        <v>NO APLICA</v>
      </c>
      <c r="N513" s="568"/>
    </row>
    <row r="514" spans="2:14">
      <c r="B514" s="128"/>
      <c r="C514" s="128"/>
      <c r="E514" s="129"/>
      <c r="F514" s="157" t="str">
        <f>IF(OR(D514="",E514=""),"",ROUND(D514/LOOKUP(E514,SMMLV!$A$2:$A$36,SMMLV!$D$2:$D$108),3))</f>
        <v/>
      </c>
      <c r="K514" s="567"/>
      <c r="L514" s="134">
        <v>9</v>
      </c>
      <c r="M514" s="568" t="str">
        <f t="shared" si="48"/>
        <v>NO APLICA</v>
      </c>
      <c r="N514" s="568"/>
    </row>
    <row r="515" spans="2:14">
      <c r="B515" s="128"/>
      <c r="C515" s="128"/>
      <c r="E515" s="129"/>
      <c r="F515" s="157" t="str">
        <f>IF(OR(D515="",E515=""),"",ROUND(D515/LOOKUP(E515,SMMLV!$A$2:$A$36,SMMLV!$D$2:$D$108),3))</f>
        <v/>
      </c>
      <c r="K515" s="567"/>
      <c r="L515" s="134">
        <v>10</v>
      </c>
      <c r="M515" s="568" t="str">
        <f t="shared" si="48"/>
        <v>NO APLICA</v>
      </c>
      <c r="N515" s="568"/>
    </row>
    <row r="516" spans="2:14">
      <c r="B516" s="128"/>
      <c r="C516" s="128"/>
      <c r="E516" s="129"/>
      <c r="F516" s="157" t="str">
        <f>IF(OR(D516="",E516=""),"",ROUND(D516/LOOKUP(E516,SMMLV!$A$2:$A$36,SMMLV!$D$2:$D$108),3))</f>
        <v/>
      </c>
      <c r="K516" s="567">
        <v>52</v>
      </c>
      <c r="L516" s="134">
        <v>1</v>
      </c>
      <c r="M516" s="568" t="str">
        <f t="shared" ref="M516:M525" si="49">IF(SUMIFS($F$5:$F$1200,$B$5:$B$1200,$K$516,$C$5:$C$1200,$L516)=0,"NO APLICA",ROUND(SUMIFS($F$5:$F$1200,$B$5:$B$1200,$K$516,$C$5:$C$1200,$L516),3))</f>
        <v>NO APLICA</v>
      </c>
      <c r="N516" s="568"/>
    </row>
    <row r="517" spans="2:14">
      <c r="B517" s="128"/>
      <c r="C517" s="128"/>
      <c r="E517" s="129"/>
      <c r="F517" s="157" t="str">
        <f>IF(OR(D517="",E517=""),"",ROUND(D517/LOOKUP(E517,SMMLV!$A$2:$A$36,SMMLV!$D$2:$D$108),3))</f>
        <v/>
      </c>
      <c r="K517" s="567"/>
      <c r="L517" s="134">
        <v>2</v>
      </c>
      <c r="M517" s="568" t="str">
        <f t="shared" si="49"/>
        <v>NO APLICA</v>
      </c>
      <c r="N517" s="568"/>
    </row>
    <row r="518" spans="2:14">
      <c r="B518" s="128"/>
      <c r="C518" s="128"/>
      <c r="E518" s="129"/>
      <c r="F518" s="157" t="str">
        <f>IF(OR(D518="",E518=""),"",ROUND(D518/LOOKUP(E518,SMMLV!$A$2:$A$36,SMMLV!$D$2:$D$108),3))</f>
        <v/>
      </c>
      <c r="K518" s="567"/>
      <c r="L518" s="134">
        <v>3</v>
      </c>
      <c r="M518" s="568" t="str">
        <f t="shared" si="49"/>
        <v>NO APLICA</v>
      </c>
      <c r="N518" s="568"/>
    </row>
    <row r="519" spans="2:14">
      <c r="B519" s="128"/>
      <c r="C519" s="128"/>
      <c r="E519" s="129"/>
      <c r="F519" s="157" t="str">
        <f>IF(OR(D519="",E519=""),"",ROUND(D519/LOOKUP(E519,SMMLV!$A$2:$A$36,SMMLV!$D$2:$D$108),3))</f>
        <v/>
      </c>
      <c r="K519" s="567"/>
      <c r="L519" s="134">
        <v>4</v>
      </c>
      <c r="M519" s="568" t="str">
        <f t="shared" si="49"/>
        <v>NO APLICA</v>
      </c>
      <c r="N519" s="568"/>
    </row>
    <row r="520" spans="2:14">
      <c r="B520" s="128"/>
      <c r="C520" s="128"/>
      <c r="E520" s="129"/>
      <c r="F520" s="157" t="str">
        <f>IF(OR(D520="",E520=""),"",ROUND(D520/LOOKUP(E520,SMMLV!$A$2:$A$36,SMMLV!$D$2:$D$108),3))</f>
        <v/>
      </c>
      <c r="K520" s="567"/>
      <c r="L520" s="134">
        <v>5</v>
      </c>
      <c r="M520" s="568" t="str">
        <f t="shared" si="49"/>
        <v>NO APLICA</v>
      </c>
      <c r="N520" s="568"/>
    </row>
    <row r="521" spans="2:14">
      <c r="B521" s="128"/>
      <c r="C521" s="128"/>
      <c r="E521" s="129"/>
      <c r="F521" s="157" t="str">
        <f>IF(OR(D521="",E521=""),"",ROUND(D521/LOOKUP(E521,SMMLV!$A$2:$A$36,SMMLV!$D$2:$D$108),3))</f>
        <v/>
      </c>
      <c r="K521" s="567"/>
      <c r="L521" s="134">
        <v>6</v>
      </c>
      <c r="M521" s="568" t="str">
        <f t="shared" si="49"/>
        <v>NO APLICA</v>
      </c>
      <c r="N521" s="568"/>
    </row>
    <row r="522" spans="2:14">
      <c r="B522" s="128"/>
      <c r="C522" s="128"/>
      <c r="E522" s="129"/>
      <c r="F522" s="157" t="str">
        <f>IF(OR(D522="",E522=""),"",ROUND(D522/LOOKUP(E522,SMMLV!$A$2:$A$36,SMMLV!$D$2:$D$108),3))</f>
        <v/>
      </c>
      <c r="K522" s="567"/>
      <c r="L522" s="134">
        <v>7</v>
      </c>
      <c r="M522" s="568" t="str">
        <f t="shared" si="49"/>
        <v>NO APLICA</v>
      </c>
      <c r="N522" s="568"/>
    </row>
    <row r="523" spans="2:14">
      <c r="B523" s="128"/>
      <c r="C523" s="128"/>
      <c r="E523" s="129"/>
      <c r="F523" s="157" t="str">
        <f>IF(OR(D523="",E523=""),"",ROUND(D523/LOOKUP(E523,SMMLV!$A$2:$A$36,SMMLV!$D$2:$D$108),3))</f>
        <v/>
      </c>
      <c r="K523" s="567"/>
      <c r="L523" s="134">
        <v>8</v>
      </c>
      <c r="M523" s="568" t="str">
        <f t="shared" si="49"/>
        <v>NO APLICA</v>
      </c>
      <c r="N523" s="568"/>
    </row>
    <row r="524" spans="2:14">
      <c r="B524" s="128"/>
      <c r="C524" s="128"/>
      <c r="E524" s="129"/>
      <c r="F524" s="157" t="str">
        <f>IF(OR(D524="",E524=""),"",ROUND(D524/LOOKUP(E524,SMMLV!$A$2:$A$36,SMMLV!$D$2:$D$108),3))</f>
        <v/>
      </c>
      <c r="K524" s="567"/>
      <c r="L524" s="134">
        <v>9</v>
      </c>
      <c r="M524" s="568" t="str">
        <f t="shared" si="49"/>
        <v>NO APLICA</v>
      </c>
      <c r="N524" s="568"/>
    </row>
    <row r="525" spans="2:14">
      <c r="B525" s="128"/>
      <c r="C525" s="128"/>
      <c r="E525" s="129"/>
      <c r="F525" s="157" t="str">
        <f>IF(OR(D525="",E525=""),"",ROUND(D525/LOOKUP(E525,SMMLV!$A$2:$A$36,SMMLV!$D$2:$D$108),3))</f>
        <v/>
      </c>
      <c r="K525" s="567"/>
      <c r="L525" s="134">
        <v>10</v>
      </c>
      <c r="M525" s="568" t="str">
        <f t="shared" si="49"/>
        <v>NO APLICA</v>
      </c>
      <c r="N525" s="568"/>
    </row>
    <row r="526" spans="2:14">
      <c r="B526" s="128"/>
      <c r="C526" s="128"/>
      <c r="E526" s="129"/>
      <c r="F526" s="157" t="str">
        <f>IF(OR(D526="",E526=""),"",ROUND(D526/LOOKUP(E526,SMMLV!$A$2:$A$36,SMMLV!$D$2:$D$108),3))</f>
        <v/>
      </c>
      <c r="K526" s="567">
        <v>53</v>
      </c>
      <c r="L526" s="134">
        <v>1</v>
      </c>
      <c r="M526" s="568" t="str">
        <f t="shared" ref="M526:M535" si="50">IF(SUMIFS($F$5:$F$1200,$B$5:$B$1200,$K$526,$C$5:$C$1200,$L526)=0,"NO APLICA",ROUND(SUMIFS($F$5:$F$1200,$B$5:$B$1200,$K$526,$C$5:$C$1200,$L526),3))</f>
        <v>NO APLICA</v>
      </c>
      <c r="N526" s="568"/>
    </row>
    <row r="527" spans="2:14">
      <c r="B527" s="128"/>
      <c r="C527" s="128"/>
      <c r="E527" s="129"/>
      <c r="F527" s="157" t="str">
        <f>IF(OR(D527="",E527=""),"",ROUND(D527/LOOKUP(E527,SMMLV!$A$2:$A$36,SMMLV!$D$2:$D$108),3))</f>
        <v/>
      </c>
      <c r="K527" s="567"/>
      <c r="L527" s="134">
        <v>2</v>
      </c>
      <c r="M527" s="568" t="str">
        <f t="shared" si="50"/>
        <v>NO APLICA</v>
      </c>
      <c r="N527" s="568"/>
    </row>
    <row r="528" spans="2:14">
      <c r="B528" s="128"/>
      <c r="C528" s="128"/>
      <c r="E528" s="129"/>
      <c r="F528" s="157" t="str">
        <f>IF(OR(D528="",E528=""),"",ROUND(D528/LOOKUP(E528,SMMLV!$A$2:$A$36,SMMLV!$D$2:$D$108),3))</f>
        <v/>
      </c>
      <c r="K528" s="567"/>
      <c r="L528" s="134">
        <v>3</v>
      </c>
      <c r="M528" s="568" t="str">
        <f t="shared" si="50"/>
        <v>NO APLICA</v>
      </c>
      <c r="N528" s="568"/>
    </row>
    <row r="529" spans="2:14">
      <c r="B529" s="128"/>
      <c r="C529" s="128"/>
      <c r="E529" s="129"/>
      <c r="F529" s="157" t="str">
        <f>IF(OR(D529="",E529=""),"",ROUND(D529/LOOKUP(E529,SMMLV!$A$2:$A$36,SMMLV!$D$2:$D$108),3))</f>
        <v/>
      </c>
      <c r="K529" s="567"/>
      <c r="L529" s="134">
        <v>4</v>
      </c>
      <c r="M529" s="568" t="str">
        <f t="shared" si="50"/>
        <v>NO APLICA</v>
      </c>
      <c r="N529" s="568"/>
    </row>
    <row r="530" spans="2:14">
      <c r="B530" s="128"/>
      <c r="C530" s="128"/>
      <c r="E530" s="129"/>
      <c r="F530" s="157" t="str">
        <f>IF(OR(D530="",E530=""),"",ROUND(D530/LOOKUP(E530,SMMLV!$A$2:$A$36,SMMLV!$D$2:$D$108),3))</f>
        <v/>
      </c>
      <c r="K530" s="567"/>
      <c r="L530" s="134">
        <v>5</v>
      </c>
      <c r="M530" s="568" t="str">
        <f t="shared" si="50"/>
        <v>NO APLICA</v>
      </c>
      <c r="N530" s="568"/>
    </row>
    <row r="531" spans="2:14">
      <c r="B531" s="128"/>
      <c r="C531" s="128"/>
      <c r="E531" s="129"/>
      <c r="F531" s="157" t="str">
        <f>IF(OR(D531="",E531=""),"",ROUND(D531/LOOKUP(E531,SMMLV!$A$2:$A$36,SMMLV!$D$2:$D$108),3))</f>
        <v/>
      </c>
      <c r="K531" s="567"/>
      <c r="L531" s="134">
        <v>6</v>
      </c>
      <c r="M531" s="568" t="str">
        <f t="shared" si="50"/>
        <v>NO APLICA</v>
      </c>
      <c r="N531" s="568"/>
    </row>
    <row r="532" spans="2:14">
      <c r="B532" s="128"/>
      <c r="C532" s="128"/>
      <c r="E532" s="129"/>
      <c r="F532" s="157" t="str">
        <f>IF(OR(D532="",E532=""),"",ROUND(D532/LOOKUP(E532,SMMLV!$A$2:$A$36,SMMLV!$D$2:$D$108),3))</f>
        <v/>
      </c>
      <c r="K532" s="567"/>
      <c r="L532" s="134">
        <v>7</v>
      </c>
      <c r="M532" s="568" t="str">
        <f t="shared" si="50"/>
        <v>NO APLICA</v>
      </c>
      <c r="N532" s="568"/>
    </row>
    <row r="533" spans="2:14">
      <c r="B533" s="128"/>
      <c r="C533" s="128"/>
      <c r="E533" s="129"/>
      <c r="F533" s="157" t="str">
        <f>IF(OR(D533="",E533=""),"",ROUND(D533/LOOKUP(E533,SMMLV!$A$2:$A$36,SMMLV!$D$2:$D$108),3))</f>
        <v/>
      </c>
      <c r="K533" s="567"/>
      <c r="L533" s="134">
        <v>8</v>
      </c>
      <c r="M533" s="568" t="str">
        <f t="shared" si="50"/>
        <v>NO APLICA</v>
      </c>
      <c r="N533" s="568"/>
    </row>
    <row r="534" spans="2:14">
      <c r="B534" s="128"/>
      <c r="C534" s="128"/>
      <c r="E534" s="129"/>
      <c r="F534" s="157" t="str">
        <f>IF(OR(D534="",E534=""),"",ROUND(D534/LOOKUP(E534,SMMLV!$A$2:$A$36,SMMLV!$D$2:$D$108),3))</f>
        <v/>
      </c>
      <c r="K534" s="567"/>
      <c r="L534" s="134">
        <v>9</v>
      </c>
      <c r="M534" s="568" t="str">
        <f t="shared" si="50"/>
        <v>NO APLICA</v>
      </c>
      <c r="N534" s="568"/>
    </row>
    <row r="535" spans="2:14">
      <c r="B535" s="128"/>
      <c r="C535" s="128"/>
      <c r="E535" s="129"/>
      <c r="F535" s="157" t="str">
        <f>IF(OR(D535="",E535=""),"",ROUND(D535/LOOKUP(E535,SMMLV!$A$2:$A$36,SMMLV!$D$2:$D$108),3))</f>
        <v/>
      </c>
      <c r="K535" s="567"/>
      <c r="L535" s="134">
        <v>10</v>
      </c>
      <c r="M535" s="568" t="str">
        <f t="shared" si="50"/>
        <v>NO APLICA</v>
      </c>
      <c r="N535" s="568"/>
    </row>
    <row r="536" spans="2:14">
      <c r="B536" s="128"/>
      <c r="C536" s="128"/>
      <c r="E536" s="129"/>
      <c r="F536" s="157" t="str">
        <f>IF(OR(D536="",E536=""),"",ROUND(D536/LOOKUP(E536,SMMLV!$A$2:$A$36,SMMLV!$D$2:$D$108),3))</f>
        <v/>
      </c>
      <c r="K536" s="567">
        <v>54</v>
      </c>
      <c r="L536" s="134">
        <v>1</v>
      </c>
      <c r="M536" s="568" t="str">
        <f t="shared" ref="M536:M545" si="51">IF(SUMIFS($F$5:$F$1200,$B$5:$B$1200,$K$536,$C$5:$C$1200,$L536)=0,"NO APLICA",ROUND(SUMIFS($F$5:$F$1200,$B$5:$B$1200,$K$536,$C$5:$C$1200,$L536),3))</f>
        <v>NO APLICA</v>
      </c>
      <c r="N536" s="568"/>
    </row>
    <row r="537" spans="2:14">
      <c r="B537" s="128"/>
      <c r="C537" s="128"/>
      <c r="E537" s="129"/>
      <c r="F537" s="157" t="str">
        <f>IF(OR(D537="",E537=""),"",ROUND(D537/LOOKUP(E537,SMMLV!$A$2:$A$36,SMMLV!$D$2:$D$108),3))</f>
        <v/>
      </c>
      <c r="K537" s="567"/>
      <c r="L537" s="134">
        <v>2</v>
      </c>
      <c r="M537" s="568" t="str">
        <f t="shared" si="51"/>
        <v>NO APLICA</v>
      </c>
      <c r="N537" s="568"/>
    </row>
    <row r="538" spans="2:14">
      <c r="B538" s="128"/>
      <c r="C538" s="128"/>
      <c r="E538" s="129"/>
      <c r="F538" s="157" t="str">
        <f>IF(OR(D538="",E538=""),"",ROUND(D538/LOOKUP(E538,SMMLV!$A$2:$A$36,SMMLV!$D$2:$D$108),3))</f>
        <v/>
      </c>
      <c r="K538" s="567"/>
      <c r="L538" s="134">
        <v>3</v>
      </c>
      <c r="M538" s="568" t="str">
        <f t="shared" si="51"/>
        <v>NO APLICA</v>
      </c>
      <c r="N538" s="568"/>
    </row>
    <row r="539" spans="2:14">
      <c r="B539" s="128"/>
      <c r="C539" s="128"/>
      <c r="E539" s="129"/>
      <c r="F539" s="157" t="str">
        <f>IF(OR(D539="",E539=""),"",ROUND(D539/LOOKUP(E539,SMMLV!$A$2:$A$36,SMMLV!$D$2:$D$108),3))</f>
        <v/>
      </c>
      <c r="K539" s="567"/>
      <c r="L539" s="134">
        <v>4</v>
      </c>
      <c r="M539" s="568" t="str">
        <f t="shared" si="51"/>
        <v>NO APLICA</v>
      </c>
      <c r="N539" s="568"/>
    </row>
    <row r="540" spans="2:14">
      <c r="B540" s="128"/>
      <c r="C540" s="128"/>
      <c r="E540" s="129"/>
      <c r="F540" s="157" t="str">
        <f>IF(OR(D540="",E540=""),"",ROUND(D540/LOOKUP(E540,SMMLV!$A$2:$A$36,SMMLV!$D$2:$D$108),3))</f>
        <v/>
      </c>
      <c r="K540" s="567"/>
      <c r="L540" s="134">
        <v>5</v>
      </c>
      <c r="M540" s="568" t="str">
        <f t="shared" si="51"/>
        <v>NO APLICA</v>
      </c>
      <c r="N540" s="568"/>
    </row>
    <row r="541" spans="2:14">
      <c r="B541" s="128"/>
      <c r="C541" s="128"/>
      <c r="E541" s="129"/>
      <c r="F541" s="157" t="str">
        <f>IF(OR(D541="",E541=""),"",ROUND(D541/LOOKUP(E541,SMMLV!$A$2:$A$36,SMMLV!$D$2:$D$108),3))</f>
        <v/>
      </c>
      <c r="K541" s="567"/>
      <c r="L541" s="134">
        <v>6</v>
      </c>
      <c r="M541" s="568" t="str">
        <f t="shared" si="51"/>
        <v>NO APLICA</v>
      </c>
      <c r="N541" s="568"/>
    </row>
    <row r="542" spans="2:14">
      <c r="B542" s="128"/>
      <c r="C542" s="128"/>
      <c r="E542" s="129"/>
      <c r="F542" s="157" t="str">
        <f>IF(OR(D542="",E542=""),"",ROUND(D542/LOOKUP(E542,SMMLV!$A$2:$A$36,SMMLV!$D$2:$D$108),3))</f>
        <v/>
      </c>
      <c r="K542" s="567"/>
      <c r="L542" s="134">
        <v>7</v>
      </c>
      <c r="M542" s="568" t="str">
        <f t="shared" si="51"/>
        <v>NO APLICA</v>
      </c>
      <c r="N542" s="568"/>
    </row>
    <row r="543" spans="2:14">
      <c r="B543" s="128"/>
      <c r="C543" s="128"/>
      <c r="E543" s="129"/>
      <c r="F543" s="157" t="str">
        <f>IF(OR(D543="",E543=""),"",ROUND(D543/LOOKUP(E543,SMMLV!$A$2:$A$36,SMMLV!$D$2:$D$108),3))</f>
        <v/>
      </c>
      <c r="K543" s="567"/>
      <c r="L543" s="134">
        <v>8</v>
      </c>
      <c r="M543" s="568" t="str">
        <f t="shared" si="51"/>
        <v>NO APLICA</v>
      </c>
      <c r="N543" s="568"/>
    </row>
    <row r="544" spans="2:14">
      <c r="B544" s="128"/>
      <c r="C544" s="128"/>
      <c r="E544" s="129"/>
      <c r="F544" s="157" t="str">
        <f>IF(OR(D544="",E544=""),"",ROUND(D544/LOOKUP(E544,SMMLV!$A$2:$A$36,SMMLV!$D$2:$D$108),3))</f>
        <v/>
      </c>
      <c r="K544" s="567"/>
      <c r="L544" s="134">
        <v>9</v>
      </c>
      <c r="M544" s="568" t="str">
        <f t="shared" si="51"/>
        <v>NO APLICA</v>
      </c>
      <c r="N544" s="568"/>
    </row>
    <row r="545" spans="2:14">
      <c r="B545" s="128"/>
      <c r="C545" s="128"/>
      <c r="E545" s="129"/>
      <c r="F545" s="157" t="str">
        <f>IF(OR(D545="",E545=""),"",ROUND(D545/LOOKUP(E545,SMMLV!$A$2:$A$36,SMMLV!$D$2:$D$108),3))</f>
        <v/>
      </c>
      <c r="K545" s="567"/>
      <c r="L545" s="134">
        <v>10</v>
      </c>
      <c r="M545" s="568" t="str">
        <f t="shared" si="51"/>
        <v>NO APLICA</v>
      </c>
      <c r="N545" s="568"/>
    </row>
    <row r="546" spans="2:14">
      <c r="B546" s="128"/>
      <c r="C546" s="128"/>
      <c r="E546" s="129"/>
      <c r="F546" s="157" t="str">
        <f>IF(OR(D546="",E546=""),"",ROUND(D546/LOOKUP(E546,SMMLV!$A$2:$A$36,SMMLV!$D$2:$D$108),3))</f>
        <v/>
      </c>
      <c r="K546" s="567">
        <v>55</v>
      </c>
      <c r="L546" s="134">
        <v>1</v>
      </c>
      <c r="M546" s="568" t="str">
        <f t="shared" ref="M546:M555" si="52">IF(SUMIFS($F$5:$F$1200,$B$5:$B$1200,$K$546,$C$5:$C$1200,$L546)=0,"NO APLICA",ROUND(SUMIFS($F$5:$F$1200,$B$5:$B$1200,$K$546,$C$5:$C$1200,$L546),3))</f>
        <v>NO APLICA</v>
      </c>
      <c r="N546" s="568"/>
    </row>
    <row r="547" spans="2:14">
      <c r="B547" s="128"/>
      <c r="C547" s="128"/>
      <c r="E547" s="129"/>
      <c r="F547" s="157" t="str">
        <f>IF(OR(D547="",E547=""),"",ROUND(D547/LOOKUP(E547,SMMLV!$A$2:$A$36,SMMLV!$D$2:$D$108),3))</f>
        <v/>
      </c>
      <c r="K547" s="567"/>
      <c r="L547" s="134">
        <v>2</v>
      </c>
      <c r="M547" s="568" t="str">
        <f t="shared" si="52"/>
        <v>NO APLICA</v>
      </c>
      <c r="N547" s="568"/>
    </row>
    <row r="548" spans="2:14">
      <c r="B548" s="128"/>
      <c r="C548" s="128"/>
      <c r="E548" s="129"/>
      <c r="F548" s="157" t="str">
        <f>IF(OR(D548="",E548=""),"",ROUND(D548/LOOKUP(E548,SMMLV!$A$2:$A$36,SMMLV!$D$2:$D$108),3))</f>
        <v/>
      </c>
      <c r="K548" s="567"/>
      <c r="L548" s="134">
        <v>3</v>
      </c>
      <c r="M548" s="568" t="str">
        <f t="shared" si="52"/>
        <v>NO APLICA</v>
      </c>
      <c r="N548" s="568"/>
    </row>
    <row r="549" spans="2:14">
      <c r="B549" s="128"/>
      <c r="C549" s="128"/>
      <c r="E549" s="129"/>
      <c r="F549" s="157" t="str">
        <f>IF(OR(D549="",E549=""),"",ROUND(D549/LOOKUP(E549,SMMLV!$A$2:$A$36,SMMLV!$D$2:$D$108),3))</f>
        <v/>
      </c>
      <c r="K549" s="567"/>
      <c r="L549" s="134">
        <v>4</v>
      </c>
      <c r="M549" s="568" t="str">
        <f t="shared" si="52"/>
        <v>NO APLICA</v>
      </c>
      <c r="N549" s="568"/>
    </row>
    <row r="550" spans="2:14">
      <c r="B550" s="128"/>
      <c r="C550" s="128"/>
      <c r="E550" s="129"/>
      <c r="F550" s="157" t="str">
        <f>IF(OR(D550="",E550=""),"",ROUND(D550/LOOKUP(E550,SMMLV!$A$2:$A$36,SMMLV!$D$2:$D$108),3))</f>
        <v/>
      </c>
      <c r="K550" s="567"/>
      <c r="L550" s="134">
        <v>5</v>
      </c>
      <c r="M550" s="568" t="str">
        <f t="shared" si="52"/>
        <v>NO APLICA</v>
      </c>
      <c r="N550" s="568"/>
    </row>
    <row r="551" spans="2:14">
      <c r="B551" s="128"/>
      <c r="C551" s="128"/>
      <c r="E551" s="129"/>
      <c r="F551" s="157" t="str">
        <f>IF(OR(D551="",E551=""),"",ROUND(D551/LOOKUP(E551,SMMLV!$A$2:$A$36,SMMLV!$D$2:$D$108),3))</f>
        <v/>
      </c>
      <c r="K551" s="567"/>
      <c r="L551" s="134">
        <v>6</v>
      </c>
      <c r="M551" s="568" t="str">
        <f t="shared" si="52"/>
        <v>NO APLICA</v>
      </c>
      <c r="N551" s="568"/>
    </row>
    <row r="552" spans="2:14">
      <c r="B552" s="128"/>
      <c r="C552" s="128"/>
      <c r="E552" s="129"/>
      <c r="F552" s="157" t="str">
        <f>IF(OR(D552="",E552=""),"",ROUND(D552/LOOKUP(E552,SMMLV!$A$2:$A$36,SMMLV!$D$2:$D$108),3))</f>
        <v/>
      </c>
      <c r="K552" s="567"/>
      <c r="L552" s="134">
        <v>7</v>
      </c>
      <c r="M552" s="568" t="str">
        <f t="shared" si="52"/>
        <v>NO APLICA</v>
      </c>
      <c r="N552" s="568"/>
    </row>
    <row r="553" spans="2:14">
      <c r="B553" s="128"/>
      <c r="C553" s="128"/>
      <c r="E553" s="129"/>
      <c r="F553" s="157" t="str">
        <f>IF(OR(D553="",E553=""),"",ROUND(D553/LOOKUP(E553,SMMLV!$A$2:$A$36,SMMLV!$D$2:$D$108),3))</f>
        <v/>
      </c>
      <c r="K553" s="567"/>
      <c r="L553" s="134">
        <v>8</v>
      </c>
      <c r="M553" s="568" t="str">
        <f t="shared" si="52"/>
        <v>NO APLICA</v>
      </c>
      <c r="N553" s="568"/>
    </row>
    <row r="554" spans="2:14">
      <c r="B554" s="128"/>
      <c r="C554" s="128"/>
      <c r="E554" s="129"/>
      <c r="F554" s="157" t="str">
        <f>IF(OR(D554="",E554=""),"",ROUND(D554/LOOKUP(E554,SMMLV!$A$2:$A$36,SMMLV!$D$2:$D$108),3))</f>
        <v/>
      </c>
      <c r="K554" s="567"/>
      <c r="L554" s="134">
        <v>9</v>
      </c>
      <c r="M554" s="568" t="str">
        <f t="shared" si="52"/>
        <v>NO APLICA</v>
      </c>
      <c r="N554" s="568"/>
    </row>
    <row r="555" spans="2:14">
      <c r="B555" s="128"/>
      <c r="C555" s="128"/>
      <c r="E555" s="129"/>
      <c r="F555" s="157" t="str">
        <f>IF(OR(D555="",E555=""),"",ROUND(D555/LOOKUP(E555,SMMLV!$A$2:$A$36,SMMLV!$D$2:$D$108),3))</f>
        <v/>
      </c>
      <c r="K555" s="567"/>
      <c r="L555" s="134">
        <v>10</v>
      </c>
      <c r="M555" s="568" t="str">
        <f t="shared" si="52"/>
        <v>NO APLICA</v>
      </c>
      <c r="N555" s="568"/>
    </row>
    <row r="556" spans="2:14">
      <c r="B556" s="128"/>
      <c r="C556" s="128"/>
      <c r="E556" s="129"/>
      <c r="F556" s="157" t="str">
        <f>IF(OR(D556="",E556=""),"",ROUND(D556/LOOKUP(E556,SMMLV!$A$2:$A$36,SMMLV!$D$2:$D$108),3))</f>
        <v/>
      </c>
      <c r="K556" s="567">
        <v>56</v>
      </c>
      <c r="L556" s="134">
        <v>1</v>
      </c>
      <c r="M556" s="568" t="str">
        <f t="shared" ref="M556:M565" si="53">IF(SUMIFS($F$5:$F$1200,$B$5:$B$1200,$K$556,$C$5:$C$1200,$L556)=0,"NO APLICA",ROUND(SUMIFS($F$5:$F$1200,$B$5:$B$1200,$K$556,$C$5:$C$1200,$L556),3))</f>
        <v>NO APLICA</v>
      </c>
      <c r="N556" s="568"/>
    </row>
    <row r="557" spans="2:14">
      <c r="B557" s="128"/>
      <c r="C557" s="128"/>
      <c r="E557" s="129"/>
      <c r="F557" s="157" t="str">
        <f>IF(OR(D557="",E557=""),"",ROUND(D557/LOOKUP(E557,SMMLV!$A$2:$A$36,SMMLV!$D$2:$D$108),3))</f>
        <v/>
      </c>
      <c r="K557" s="567"/>
      <c r="L557" s="134">
        <v>2</v>
      </c>
      <c r="M557" s="568" t="str">
        <f t="shared" si="53"/>
        <v>NO APLICA</v>
      </c>
      <c r="N557" s="568"/>
    </row>
    <row r="558" spans="2:14">
      <c r="B558" s="128"/>
      <c r="C558" s="128"/>
      <c r="E558" s="129"/>
      <c r="F558" s="157" t="str">
        <f>IF(OR(D558="",E558=""),"",ROUND(D558/LOOKUP(E558,SMMLV!$A$2:$A$36,SMMLV!$D$2:$D$108),3))</f>
        <v/>
      </c>
      <c r="K558" s="567"/>
      <c r="L558" s="134">
        <v>3</v>
      </c>
      <c r="M558" s="568" t="str">
        <f t="shared" si="53"/>
        <v>NO APLICA</v>
      </c>
      <c r="N558" s="568"/>
    </row>
    <row r="559" spans="2:14">
      <c r="B559" s="128"/>
      <c r="C559" s="128"/>
      <c r="E559" s="129"/>
      <c r="F559" s="157" t="str">
        <f>IF(OR(D559="",E559=""),"",ROUND(D559/LOOKUP(E559,SMMLV!$A$2:$A$36,SMMLV!$D$2:$D$108),3))</f>
        <v/>
      </c>
      <c r="K559" s="567"/>
      <c r="L559" s="134">
        <v>4</v>
      </c>
      <c r="M559" s="568" t="str">
        <f t="shared" si="53"/>
        <v>NO APLICA</v>
      </c>
      <c r="N559" s="568"/>
    </row>
    <row r="560" spans="2:14">
      <c r="B560" s="128"/>
      <c r="C560" s="128"/>
      <c r="E560" s="129"/>
      <c r="F560" s="157" t="str">
        <f>IF(OR(D560="",E560=""),"",ROUND(D560/LOOKUP(E560,SMMLV!$A$2:$A$36,SMMLV!$D$2:$D$108),3))</f>
        <v/>
      </c>
      <c r="K560" s="567"/>
      <c r="L560" s="134">
        <v>5</v>
      </c>
      <c r="M560" s="568" t="str">
        <f t="shared" si="53"/>
        <v>NO APLICA</v>
      </c>
      <c r="N560" s="568"/>
    </row>
    <row r="561" spans="2:14">
      <c r="B561" s="128"/>
      <c r="C561" s="128"/>
      <c r="E561" s="129"/>
      <c r="F561" s="157" t="str">
        <f>IF(OR(D561="",E561=""),"",ROUND(D561/LOOKUP(E561,SMMLV!$A$2:$A$36,SMMLV!$D$2:$D$108),3))</f>
        <v/>
      </c>
      <c r="K561" s="567"/>
      <c r="L561" s="134">
        <v>6</v>
      </c>
      <c r="M561" s="568" t="str">
        <f t="shared" si="53"/>
        <v>NO APLICA</v>
      </c>
      <c r="N561" s="568"/>
    </row>
    <row r="562" spans="2:14">
      <c r="B562" s="128"/>
      <c r="C562" s="128"/>
      <c r="E562" s="129"/>
      <c r="F562" s="157" t="str">
        <f>IF(OR(D562="",E562=""),"",ROUND(D562/LOOKUP(E562,SMMLV!$A$2:$A$36,SMMLV!$D$2:$D$108),3))</f>
        <v/>
      </c>
      <c r="K562" s="567"/>
      <c r="L562" s="134">
        <v>7</v>
      </c>
      <c r="M562" s="568" t="str">
        <f t="shared" si="53"/>
        <v>NO APLICA</v>
      </c>
      <c r="N562" s="568"/>
    </row>
    <row r="563" spans="2:14">
      <c r="B563" s="128"/>
      <c r="C563" s="128"/>
      <c r="E563" s="129"/>
      <c r="F563" s="157" t="str">
        <f>IF(OR(D563="",E563=""),"",ROUND(D563/LOOKUP(E563,SMMLV!$A$2:$A$36,SMMLV!$D$2:$D$108),3))</f>
        <v/>
      </c>
      <c r="K563" s="567"/>
      <c r="L563" s="134">
        <v>8</v>
      </c>
      <c r="M563" s="568" t="str">
        <f t="shared" si="53"/>
        <v>NO APLICA</v>
      </c>
      <c r="N563" s="568"/>
    </row>
    <row r="564" spans="2:14">
      <c r="B564" s="128"/>
      <c r="C564" s="128"/>
      <c r="E564" s="129"/>
      <c r="F564" s="157" t="str">
        <f>IF(OR(D564="",E564=""),"",ROUND(D564/LOOKUP(E564,SMMLV!$A$2:$A$36,SMMLV!$D$2:$D$108),3))</f>
        <v/>
      </c>
      <c r="K564" s="567"/>
      <c r="L564" s="134">
        <v>9</v>
      </c>
      <c r="M564" s="568" t="str">
        <f t="shared" si="53"/>
        <v>NO APLICA</v>
      </c>
      <c r="N564" s="568"/>
    </row>
    <row r="565" spans="2:14">
      <c r="B565" s="128"/>
      <c r="C565" s="128"/>
      <c r="E565" s="129"/>
      <c r="F565" s="157" t="str">
        <f>IF(OR(D565="",E565=""),"",ROUND(D565/LOOKUP(E565,SMMLV!$A$2:$A$36,SMMLV!$D$2:$D$108),3))</f>
        <v/>
      </c>
      <c r="K565" s="567"/>
      <c r="L565" s="134">
        <v>10</v>
      </c>
      <c r="M565" s="568" t="str">
        <f t="shared" si="53"/>
        <v>NO APLICA</v>
      </c>
      <c r="N565" s="568"/>
    </row>
    <row r="566" spans="2:14">
      <c r="B566" s="128"/>
      <c r="C566" s="128"/>
      <c r="E566" s="129"/>
      <c r="F566" s="157" t="str">
        <f>IF(OR(D566="",E566=""),"",ROUND(D566/LOOKUP(E566,SMMLV!$A$2:$A$36,SMMLV!$D$2:$D$108),3))</f>
        <v/>
      </c>
      <c r="K566" s="567">
        <v>57</v>
      </c>
      <c r="L566" s="134">
        <v>1</v>
      </c>
      <c r="M566" s="568" t="str">
        <f t="shared" ref="M566:M575" si="54">IF(SUMIFS($F$5:$F$1200,$B$5:$B$1200,$K$566,$C$5:$C$1200,$L566)=0,"NO APLICA",ROUND(SUMIFS($F$5:$F$1200,$B$5:$B$1200,$K$566,$C$5:$C$1200,$L566),3))</f>
        <v>NO APLICA</v>
      </c>
      <c r="N566" s="568"/>
    </row>
    <row r="567" spans="2:14">
      <c r="B567" s="128"/>
      <c r="C567" s="128"/>
      <c r="E567" s="129"/>
      <c r="F567" s="157" t="str">
        <f>IF(OR(D567="",E567=""),"",ROUND(D567/LOOKUP(E567,SMMLV!$A$2:$A$36,SMMLV!$D$2:$D$108),3))</f>
        <v/>
      </c>
      <c r="K567" s="567"/>
      <c r="L567" s="134">
        <v>2</v>
      </c>
      <c r="M567" s="568" t="str">
        <f t="shared" si="54"/>
        <v>NO APLICA</v>
      </c>
      <c r="N567" s="568"/>
    </row>
    <row r="568" spans="2:14">
      <c r="B568" s="128"/>
      <c r="C568" s="128"/>
      <c r="E568" s="129"/>
      <c r="F568" s="157" t="str">
        <f>IF(OR(D568="",E568=""),"",ROUND(D568/LOOKUP(E568,SMMLV!$A$2:$A$36,SMMLV!$D$2:$D$108),3))</f>
        <v/>
      </c>
      <c r="K568" s="567"/>
      <c r="L568" s="134">
        <v>3</v>
      </c>
      <c r="M568" s="568" t="str">
        <f t="shared" si="54"/>
        <v>NO APLICA</v>
      </c>
      <c r="N568" s="568"/>
    </row>
    <row r="569" spans="2:14">
      <c r="B569" s="128"/>
      <c r="C569" s="128"/>
      <c r="E569" s="129"/>
      <c r="F569" s="157" t="str">
        <f>IF(OR(D569="",E569=""),"",ROUND(D569/LOOKUP(E569,SMMLV!$A$2:$A$36,SMMLV!$D$2:$D$108),3))</f>
        <v/>
      </c>
      <c r="K569" s="567"/>
      <c r="L569" s="134">
        <v>4</v>
      </c>
      <c r="M569" s="568" t="str">
        <f t="shared" si="54"/>
        <v>NO APLICA</v>
      </c>
      <c r="N569" s="568"/>
    </row>
    <row r="570" spans="2:14">
      <c r="B570" s="128"/>
      <c r="C570" s="128"/>
      <c r="E570" s="129"/>
      <c r="F570" s="157" t="str">
        <f>IF(OR(D570="",E570=""),"",ROUND(D570/LOOKUP(E570,SMMLV!$A$2:$A$36,SMMLV!$D$2:$D$108),3))</f>
        <v/>
      </c>
      <c r="K570" s="567"/>
      <c r="L570" s="134">
        <v>5</v>
      </c>
      <c r="M570" s="568" t="str">
        <f t="shared" si="54"/>
        <v>NO APLICA</v>
      </c>
      <c r="N570" s="568"/>
    </row>
    <row r="571" spans="2:14">
      <c r="B571" s="128"/>
      <c r="C571" s="128"/>
      <c r="E571" s="129"/>
      <c r="F571" s="157" t="str">
        <f>IF(OR(D571="",E571=""),"",ROUND(D571/LOOKUP(E571,SMMLV!$A$2:$A$36,SMMLV!$D$2:$D$108),3))</f>
        <v/>
      </c>
      <c r="K571" s="567"/>
      <c r="L571" s="134">
        <v>6</v>
      </c>
      <c r="M571" s="568" t="str">
        <f t="shared" si="54"/>
        <v>NO APLICA</v>
      </c>
      <c r="N571" s="568"/>
    </row>
    <row r="572" spans="2:14">
      <c r="B572" s="128"/>
      <c r="C572" s="128"/>
      <c r="E572" s="129"/>
      <c r="F572" s="157" t="str">
        <f>IF(OR(D572="",E572=""),"",ROUND(D572/LOOKUP(E572,SMMLV!$A$2:$A$36,SMMLV!$D$2:$D$108),3))</f>
        <v/>
      </c>
      <c r="K572" s="567"/>
      <c r="L572" s="134">
        <v>7</v>
      </c>
      <c r="M572" s="568" t="str">
        <f t="shared" si="54"/>
        <v>NO APLICA</v>
      </c>
      <c r="N572" s="568"/>
    </row>
    <row r="573" spans="2:14">
      <c r="B573" s="128"/>
      <c r="C573" s="128"/>
      <c r="E573" s="129"/>
      <c r="F573" s="157" t="str">
        <f>IF(OR(D573="",E573=""),"",ROUND(D573/LOOKUP(E573,SMMLV!$A$2:$A$36,SMMLV!$D$2:$D$108),3))</f>
        <v/>
      </c>
      <c r="K573" s="567"/>
      <c r="L573" s="134">
        <v>8</v>
      </c>
      <c r="M573" s="568" t="str">
        <f t="shared" si="54"/>
        <v>NO APLICA</v>
      </c>
      <c r="N573" s="568"/>
    </row>
    <row r="574" spans="2:14">
      <c r="B574" s="128"/>
      <c r="C574" s="128"/>
      <c r="E574" s="129"/>
      <c r="F574" s="157" t="str">
        <f>IF(OR(D574="",E574=""),"",ROUND(D574/LOOKUP(E574,SMMLV!$A$2:$A$36,SMMLV!$D$2:$D$108),3))</f>
        <v/>
      </c>
      <c r="K574" s="567"/>
      <c r="L574" s="134">
        <v>9</v>
      </c>
      <c r="M574" s="568" t="str">
        <f t="shared" si="54"/>
        <v>NO APLICA</v>
      </c>
      <c r="N574" s="568"/>
    </row>
    <row r="575" spans="2:14">
      <c r="B575" s="128"/>
      <c r="C575" s="128"/>
      <c r="E575" s="129"/>
      <c r="F575" s="157" t="str">
        <f>IF(OR(D575="",E575=""),"",ROUND(D575/LOOKUP(E575,SMMLV!$A$2:$A$36,SMMLV!$D$2:$D$108),3))</f>
        <v/>
      </c>
      <c r="K575" s="567"/>
      <c r="L575" s="134">
        <v>10</v>
      </c>
      <c r="M575" s="568" t="str">
        <f t="shared" si="54"/>
        <v>NO APLICA</v>
      </c>
      <c r="N575" s="568"/>
    </row>
    <row r="576" spans="2:14">
      <c r="B576" s="128"/>
      <c r="C576" s="128"/>
      <c r="E576" s="129"/>
      <c r="F576" s="157" t="str">
        <f>IF(OR(D576="",E576=""),"",ROUND(D576/LOOKUP(E576,SMMLV!$A$2:$A$36,SMMLV!$D$2:$D$108),3))</f>
        <v/>
      </c>
      <c r="K576" s="567">
        <v>58</v>
      </c>
      <c r="L576" s="134">
        <v>1</v>
      </c>
      <c r="M576" s="568" t="str">
        <f t="shared" ref="M576:M585" si="55">IF(SUMIFS($F$5:$F$1200,$B$5:$B$1200,$K$576,$C$5:$C$1200,$L576)=0,"NO APLICA",ROUND(SUMIFS($F$5:$F$1200,$B$5:$B$1200,$K$576,$C$5:$C$1200,$L576),3))</f>
        <v>NO APLICA</v>
      </c>
      <c r="N576" s="568"/>
    </row>
    <row r="577" spans="2:14">
      <c r="B577" s="128"/>
      <c r="C577" s="128"/>
      <c r="E577" s="129"/>
      <c r="F577" s="157" t="str">
        <f>IF(OR(D577="",E577=""),"",ROUND(D577/LOOKUP(E577,SMMLV!$A$2:$A$36,SMMLV!$D$2:$D$108),3))</f>
        <v/>
      </c>
      <c r="K577" s="567"/>
      <c r="L577" s="134">
        <v>2</v>
      </c>
      <c r="M577" s="568" t="str">
        <f t="shared" si="55"/>
        <v>NO APLICA</v>
      </c>
      <c r="N577" s="568"/>
    </row>
    <row r="578" spans="2:14">
      <c r="B578" s="128"/>
      <c r="C578" s="128"/>
      <c r="E578" s="129"/>
      <c r="F578" s="157" t="str">
        <f>IF(OR(D578="",E578=""),"",ROUND(D578/LOOKUP(E578,SMMLV!$A$2:$A$36,SMMLV!$D$2:$D$108),3))</f>
        <v/>
      </c>
      <c r="K578" s="567"/>
      <c r="L578" s="134">
        <v>3</v>
      </c>
      <c r="M578" s="568" t="str">
        <f t="shared" si="55"/>
        <v>NO APLICA</v>
      </c>
      <c r="N578" s="568"/>
    </row>
    <row r="579" spans="2:14">
      <c r="B579" s="128"/>
      <c r="C579" s="128"/>
      <c r="E579" s="129"/>
      <c r="F579" s="157" t="str">
        <f>IF(OR(D579="",E579=""),"",ROUND(D579/LOOKUP(E579,SMMLV!$A$2:$A$36,SMMLV!$D$2:$D$108),3))</f>
        <v/>
      </c>
      <c r="K579" s="567"/>
      <c r="L579" s="134">
        <v>4</v>
      </c>
      <c r="M579" s="568" t="str">
        <f t="shared" si="55"/>
        <v>NO APLICA</v>
      </c>
      <c r="N579" s="568"/>
    </row>
    <row r="580" spans="2:14">
      <c r="B580" s="128"/>
      <c r="C580" s="128"/>
      <c r="E580" s="129"/>
      <c r="F580" s="157" t="str">
        <f>IF(OR(D580="",E580=""),"",ROUND(D580/LOOKUP(E580,SMMLV!$A$2:$A$36,SMMLV!$D$2:$D$108),3))</f>
        <v/>
      </c>
      <c r="K580" s="567"/>
      <c r="L580" s="134">
        <v>5</v>
      </c>
      <c r="M580" s="568" t="str">
        <f t="shared" si="55"/>
        <v>NO APLICA</v>
      </c>
      <c r="N580" s="568"/>
    </row>
    <row r="581" spans="2:14">
      <c r="B581" s="128"/>
      <c r="C581" s="128"/>
      <c r="E581" s="129"/>
      <c r="F581" s="157" t="str">
        <f>IF(OR(D581="",E581=""),"",ROUND(D581/LOOKUP(E581,SMMLV!$A$2:$A$36,SMMLV!$D$2:$D$108),3))</f>
        <v/>
      </c>
      <c r="K581" s="567"/>
      <c r="L581" s="134">
        <v>6</v>
      </c>
      <c r="M581" s="568" t="str">
        <f t="shared" si="55"/>
        <v>NO APLICA</v>
      </c>
      <c r="N581" s="568"/>
    </row>
    <row r="582" spans="2:14">
      <c r="B582" s="128"/>
      <c r="C582" s="128"/>
      <c r="E582" s="129"/>
      <c r="F582" s="157" t="str">
        <f>IF(OR(D582="",E582=""),"",ROUND(D582/LOOKUP(E582,SMMLV!$A$2:$A$36,SMMLV!$D$2:$D$108),3))</f>
        <v/>
      </c>
      <c r="K582" s="567"/>
      <c r="L582" s="134">
        <v>7</v>
      </c>
      <c r="M582" s="568" t="str">
        <f t="shared" si="55"/>
        <v>NO APLICA</v>
      </c>
      <c r="N582" s="568"/>
    </row>
    <row r="583" spans="2:14">
      <c r="B583" s="128"/>
      <c r="C583" s="128"/>
      <c r="E583" s="129"/>
      <c r="F583" s="157" t="str">
        <f>IF(OR(D583="",E583=""),"",ROUND(D583/LOOKUP(E583,SMMLV!$A$2:$A$36,SMMLV!$D$2:$D$108),3))</f>
        <v/>
      </c>
      <c r="K583" s="567"/>
      <c r="L583" s="134">
        <v>8</v>
      </c>
      <c r="M583" s="568" t="str">
        <f t="shared" si="55"/>
        <v>NO APLICA</v>
      </c>
      <c r="N583" s="568"/>
    </row>
    <row r="584" spans="2:14">
      <c r="B584" s="128"/>
      <c r="C584" s="128"/>
      <c r="E584" s="129"/>
      <c r="F584" s="157" t="str">
        <f>IF(OR(D584="",E584=""),"",ROUND(D584/LOOKUP(E584,SMMLV!$A$2:$A$36,SMMLV!$D$2:$D$108),3))</f>
        <v/>
      </c>
      <c r="K584" s="567"/>
      <c r="L584" s="134">
        <v>9</v>
      </c>
      <c r="M584" s="568" t="str">
        <f t="shared" si="55"/>
        <v>NO APLICA</v>
      </c>
      <c r="N584" s="568"/>
    </row>
    <row r="585" spans="2:14">
      <c r="B585" s="128"/>
      <c r="C585" s="128"/>
      <c r="E585" s="129"/>
      <c r="F585" s="157" t="str">
        <f>IF(OR(D585="",E585=""),"",ROUND(D585/LOOKUP(E585,SMMLV!$A$2:$A$36,SMMLV!$D$2:$D$108),3))</f>
        <v/>
      </c>
      <c r="K585" s="567"/>
      <c r="L585" s="134">
        <v>10</v>
      </c>
      <c r="M585" s="568" t="str">
        <f t="shared" si="55"/>
        <v>NO APLICA</v>
      </c>
      <c r="N585" s="568"/>
    </row>
    <row r="586" spans="2:14">
      <c r="B586" s="128"/>
      <c r="C586" s="128"/>
      <c r="E586" s="129"/>
      <c r="F586" s="157" t="str">
        <f>IF(OR(D586="",E586=""),"",ROUND(D586/LOOKUP(E586,SMMLV!$A$2:$A$36,SMMLV!$D$2:$D$108),3))</f>
        <v/>
      </c>
      <c r="K586" s="567">
        <v>59</v>
      </c>
      <c r="L586" s="134">
        <v>1</v>
      </c>
      <c r="M586" s="568" t="str">
        <f t="shared" ref="M586:M595" si="56">IF(SUMIFS($F$5:$F$1200,$B$5:$B$1200,$K$586,$C$5:$C$1200,$L586)=0,"NO APLICA",ROUND(SUMIFS($F$5:$F$1200,$B$5:$B$1200,$K$586,$C$5:$C$1200,$L586),3))</f>
        <v>NO APLICA</v>
      </c>
      <c r="N586" s="568"/>
    </row>
    <row r="587" spans="2:14">
      <c r="B587" s="128"/>
      <c r="C587" s="128"/>
      <c r="E587" s="129"/>
      <c r="F587" s="157" t="str">
        <f>IF(OR(D587="",E587=""),"",ROUND(D587/LOOKUP(E587,SMMLV!$A$2:$A$36,SMMLV!$D$2:$D$108),3))</f>
        <v/>
      </c>
      <c r="K587" s="567"/>
      <c r="L587" s="134">
        <v>2</v>
      </c>
      <c r="M587" s="568" t="str">
        <f t="shared" si="56"/>
        <v>NO APLICA</v>
      </c>
      <c r="N587" s="568"/>
    </row>
    <row r="588" spans="2:14">
      <c r="B588" s="128"/>
      <c r="C588" s="128"/>
      <c r="E588" s="129"/>
      <c r="F588" s="157" t="str">
        <f>IF(OR(D588="",E588=""),"",ROUND(D588/LOOKUP(E588,SMMLV!$A$2:$A$36,SMMLV!$D$2:$D$108),3))</f>
        <v/>
      </c>
      <c r="K588" s="567"/>
      <c r="L588" s="134">
        <v>3</v>
      </c>
      <c r="M588" s="568" t="str">
        <f t="shared" si="56"/>
        <v>NO APLICA</v>
      </c>
      <c r="N588" s="568"/>
    </row>
    <row r="589" spans="2:14">
      <c r="B589" s="128"/>
      <c r="C589" s="128"/>
      <c r="E589" s="129"/>
      <c r="F589" s="157" t="str">
        <f>IF(OR(D589="",E589=""),"",ROUND(D589/LOOKUP(E589,SMMLV!$A$2:$A$36,SMMLV!$D$2:$D$108),3))</f>
        <v/>
      </c>
      <c r="K589" s="567"/>
      <c r="L589" s="134">
        <v>4</v>
      </c>
      <c r="M589" s="568" t="str">
        <f t="shared" si="56"/>
        <v>NO APLICA</v>
      </c>
      <c r="N589" s="568"/>
    </row>
    <row r="590" spans="2:14">
      <c r="B590" s="128"/>
      <c r="C590" s="128"/>
      <c r="E590" s="129"/>
      <c r="F590" s="157" t="str">
        <f>IF(OR(D590="",E590=""),"",ROUND(D590/LOOKUP(E590,SMMLV!$A$2:$A$36,SMMLV!$D$2:$D$108),3))</f>
        <v/>
      </c>
      <c r="K590" s="567"/>
      <c r="L590" s="134">
        <v>5</v>
      </c>
      <c r="M590" s="568" t="str">
        <f t="shared" si="56"/>
        <v>NO APLICA</v>
      </c>
      <c r="N590" s="568"/>
    </row>
    <row r="591" spans="2:14">
      <c r="B591" s="128"/>
      <c r="C591" s="128"/>
      <c r="E591" s="129"/>
      <c r="F591" s="157" t="str">
        <f>IF(OR(D591="",E591=""),"",ROUND(D591/LOOKUP(E591,SMMLV!$A$2:$A$36,SMMLV!$D$2:$D$108),3))</f>
        <v/>
      </c>
      <c r="K591" s="567"/>
      <c r="L591" s="134">
        <v>6</v>
      </c>
      <c r="M591" s="568" t="str">
        <f t="shared" si="56"/>
        <v>NO APLICA</v>
      </c>
      <c r="N591" s="568"/>
    </row>
    <row r="592" spans="2:14">
      <c r="B592" s="128"/>
      <c r="C592" s="128"/>
      <c r="E592" s="129"/>
      <c r="F592" s="157" t="str">
        <f>IF(OR(D592="",E592=""),"",ROUND(D592/LOOKUP(E592,SMMLV!$A$2:$A$36,SMMLV!$D$2:$D$108),3))</f>
        <v/>
      </c>
      <c r="K592" s="567"/>
      <c r="L592" s="134">
        <v>7</v>
      </c>
      <c r="M592" s="568" t="str">
        <f t="shared" si="56"/>
        <v>NO APLICA</v>
      </c>
      <c r="N592" s="568"/>
    </row>
    <row r="593" spans="2:14">
      <c r="B593" s="128"/>
      <c r="C593" s="128"/>
      <c r="E593" s="129"/>
      <c r="F593" s="157" t="str">
        <f>IF(OR(D593="",E593=""),"",ROUND(D593/LOOKUP(E593,SMMLV!$A$2:$A$36,SMMLV!$D$2:$D$108),3))</f>
        <v/>
      </c>
      <c r="K593" s="567"/>
      <c r="L593" s="134">
        <v>8</v>
      </c>
      <c r="M593" s="568" t="str">
        <f t="shared" si="56"/>
        <v>NO APLICA</v>
      </c>
      <c r="N593" s="568"/>
    </row>
    <row r="594" spans="2:14">
      <c r="B594" s="128"/>
      <c r="C594" s="128"/>
      <c r="E594" s="129"/>
      <c r="F594" s="157" t="str">
        <f>IF(OR(D594="",E594=""),"",ROUND(D594/LOOKUP(E594,SMMLV!$A$2:$A$36,SMMLV!$D$2:$D$108),3))</f>
        <v/>
      </c>
      <c r="K594" s="567"/>
      <c r="L594" s="134">
        <v>9</v>
      </c>
      <c r="M594" s="568" t="str">
        <f t="shared" si="56"/>
        <v>NO APLICA</v>
      </c>
      <c r="N594" s="568"/>
    </row>
    <row r="595" spans="2:14">
      <c r="B595" s="128"/>
      <c r="C595" s="128"/>
      <c r="E595" s="129"/>
      <c r="F595" s="157" t="str">
        <f>IF(OR(D595="",E595=""),"",ROUND(D595/LOOKUP(E595,SMMLV!$A$2:$A$36,SMMLV!$D$2:$D$108),3))</f>
        <v/>
      </c>
      <c r="K595" s="567"/>
      <c r="L595" s="134">
        <v>10</v>
      </c>
      <c r="M595" s="568" t="str">
        <f t="shared" si="56"/>
        <v>NO APLICA</v>
      </c>
      <c r="N595" s="568"/>
    </row>
    <row r="596" spans="2:14">
      <c r="B596" s="128"/>
      <c r="C596" s="128"/>
      <c r="E596" s="129"/>
      <c r="F596" s="157" t="str">
        <f>IF(OR(D596="",E596=""),"",ROUND(D596/LOOKUP(E596,SMMLV!$A$2:$A$36,SMMLV!$D$2:$D$108),3))</f>
        <v/>
      </c>
      <c r="K596" s="567">
        <v>60</v>
      </c>
      <c r="L596" s="134">
        <v>1</v>
      </c>
      <c r="M596" s="568" t="str">
        <f t="shared" ref="M596:M605" si="57">IF(SUMIFS($F$5:$F$1200,$B$5:$B$1200,$K$596,$C$5:$C$1200,$L596)=0,"NO APLICA",ROUND(SUMIFS($F$5:$F$1200,$B$5:$B$1200,$K$596,$C$5:$C$1200,$L596),3))</f>
        <v>NO APLICA</v>
      </c>
      <c r="N596" s="568"/>
    </row>
    <row r="597" spans="2:14">
      <c r="B597" s="128"/>
      <c r="C597" s="128"/>
      <c r="E597" s="129"/>
      <c r="F597" s="157" t="str">
        <f>IF(OR(D597="",E597=""),"",ROUND(D597/LOOKUP(E597,SMMLV!$A$2:$A$36,SMMLV!$D$2:$D$108),3))</f>
        <v/>
      </c>
      <c r="K597" s="567"/>
      <c r="L597" s="134">
        <v>2</v>
      </c>
      <c r="M597" s="568" t="str">
        <f t="shared" si="57"/>
        <v>NO APLICA</v>
      </c>
      <c r="N597" s="568"/>
    </row>
    <row r="598" spans="2:14">
      <c r="B598" s="128"/>
      <c r="C598" s="128"/>
      <c r="E598" s="129"/>
      <c r="F598" s="157" t="str">
        <f>IF(OR(D598="",E598=""),"",ROUND(D598/LOOKUP(E598,SMMLV!$A$2:$A$36,SMMLV!$D$2:$D$108),3))</f>
        <v/>
      </c>
      <c r="K598" s="567"/>
      <c r="L598" s="134">
        <v>3</v>
      </c>
      <c r="M598" s="568" t="str">
        <f t="shared" si="57"/>
        <v>NO APLICA</v>
      </c>
      <c r="N598" s="568"/>
    </row>
    <row r="599" spans="2:14">
      <c r="B599" s="128"/>
      <c r="C599" s="128"/>
      <c r="E599" s="129"/>
      <c r="F599" s="157" t="str">
        <f>IF(OR(D599="",E599=""),"",ROUND(D599/LOOKUP(E599,SMMLV!$A$2:$A$36,SMMLV!$D$2:$D$108),3))</f>
        <v/>
      </c>
      <c r="K599" s="567"/>
      <c r="L599" s="134">
        <v>4</v>
      </c>
      <c r="M599" s="568" t="str">
        <f t="shared" si="57"/>
        <v>NO APLICA</v>
      </c>
      <c r="N599" s="568"/>
    </row>
    <row r="600" spans="2:14">
      <c r="B600" s="128"/>
      <c r="C600" s="128"/>
      <c r="E600" s="129"/>
      <c r="F600" s="157" t="str">
        <f>IF(OR(D600="",E600=""),"",ROUND(D600/LOOKUP(E600,SMMLV!$A$2:$A$36,SMMLV!$D$2:$D$108),3))</f>
        <v/>
      </c>
      <c r="K600" s="567"/>
      <c r="L600" s="134">
        <v>5</v>
      </c>
      <c r="M600" s="568" t="str">
        <f t="shared" si="57"/>
        <v>NO APLICA</v>
      </c>
      <c r="N600" s="568"/>
    </row>
    <row r="601" spans="2:14">
      <c r="B601" s="128"/>
      <c r="C601" s="128"/>
      <c r="E601" s="129"/>
      <c r="F601" s="157" t="str">
        <f>IF(OR(D601="",E601=""),"",ROUND(D601/LOOKUP(E601,SMMLV!$A$2:$A$36,SMMLV!$D$2:$D$108),3))</f>
        <v/>
      </c>
      <c r="K601" s="567"/>
      <c r="L601" s="134">
        <v>6</v>
      </c>
      <c r="M601" s="568" t="str">
        <f t="shared" si="57"/>
        <v>NO APLICA</v>
      </c>
      <c r="N601" s="568"/>
    </row>
    <row r="602" spans="2:14">
      <c r="B602" s="128"/>
      <c r="C602" s="128"/>
      <c r="E602" s="129"/>
      <c r="F602" s="157" t="str">
        <f>IF(OR(D602="",E602=""),"",ROUND(D602/LOOKUP(E602,SMMLV!$A$2:$A$36,SMMLV!$D$2:$D$108),3))</f>
        <v/>
      </c>
      <c r="K602" s="567"/>
      <c r="L602" s="134">
        <v>7</v>
      </c>
      <c r="M602" s="568" t="str">
        <f t="shared" si="57"/>
        <v>NO APLICA</v>
      </c>
      <c r="N602" s="568"/>
    </row>
    <row r="603" spans="2:14">
      <c r="B603" s="128"/>
      <c r="C603" s="128"/>
      <c r="E603" s="129"/>
      <c r="F603" s="157" t="str">
        <f>IF(OR(D603="",E603=""),"",ROUND(D603/LOOKUP(E603,SMMLV!$A$2:$A$36,SMMLV!$D$2:$D$108),3))</f>
        <v/>
      </c>
      <c r="K603" s="567"/>
      <c r="L603" s="134">
        <v>8</v>
      </c>
      <c r="M603" s="568" t="str">
        <f t="shared" si="57"/>
        <v>NO APLICA</v>
      </c>
      <c r="N603" s="568"/>
    </row>
    <row r="604" spans="2:14">
      <c r="B604" s="128"/>
      <c r="C604" s="128"/>
      <c r="E604" s="129"/>
      <c r="F604" s="157" t="str">
        <f>IF(OR(D604="",E604=""),"",ROUND(D604/LOOKUP(E604,SMMLV!$A$2:$A$36,SMMLV!$D$2:$D$108),3))</f>
        <v/>
      </c>
      <c r="K604" s="567"/>
      <c r="L604" s="134">
        <v>9</v>
      </c>
      <c r="M604" s="568" t="str">
        <f t="shared" si="57"/>
        <v>NO APLICA</v>
      </c>
      <c r="N604" s="568"/>
    </row>
    <row r="605" spans="2:14">
      <c r="B605" s="128"/>
      <c r="C605" s="128"/>
      <c r="E605" s="129"/>
      <c r="F605" s="157" t="str">
        <f>IF(OR(D605="",E605=""),"",ROUND(D605/LOOKUP(E605,SMMLV!$A$2:$A$36,SMMLV!$D$2:$D$108),3))</f>
        <v/>
      </c>
      <c r="K605" s="567"/>
      <c r="L605" s="134">
        <v>10</v>
      </c>
      <c r="M605" s="568" t="str">
        <f t="shared" si="57"/>
        <v>NO APLICA</v>
      </c>
      <c r="N605" s="568"/>
    </row>
    <row r="606" spans="2:14">
      <c r="B606" s="128"/>
      <c r="C606" s="128"/>
      <c r="E606" s="129"/>
      <c r="F606" s="157" t="str">
        <f>IF(OR(D606="",E606=""),"",ROUND(D606/LOOKUP(E606,SMMLV!$A$2:$A$36,SMMLV!$D$2:$D$108),3))</f>
        <v/>
      </c>
      <c r="K606" s="567">
        <v>61</v>
      </c>
      <c r="L606" s="134">
        <v>1</v>
      </c>
      <c r="M606" s="568" t="str">
        <f t="shared" ref="M606:M615" si="58">IF(SUMIFS($F$5:$F$1200,$B$5:$B$1200,$K$606,$C$5:$C$1200,$L606)=0,"NO APLICA",ROUND(SUMIFS($F$5:$F$1200,$B$5:$B$1200,$K$606,$C$5:$C$1200,$L606),3))</f>
        <v>NO APLICA</v>
      </c>
      <c r="N606" s="568"/>
    </row>
    <row r="607" spans="2:14">
      <c r="B607" s="128"/>
      <c r="C607" s="128"/>
      <c r="E607" s="129"/>
      <c r="F607" s="157" t="str">
        <f>IF(OR(D607="",E607=""),"",ROUND(D607/LOOKUP(E607,SMMLV!$A$2:$A$36,SMMLV!$D$2:$D$108),3))</f>
        <v/>
      </c>
      <c r="K607" s="567"/>
      <c r="L607" s="134">
        <v>2</v>
      </c>
      <c r="M607" s="568" t="str">
        <f t="shared" si="58"/>
        <v>NO APLICA</v>
      </c>
      <c r="N607" s="568"/>
    </row>
    <row r="608" spans="2:14">
      <c r="B608" s="128"/>
      <c r="C608" s="128"/>
      <c r="E608" s="129"/>
      <c r="F608" s="157" t="str">
        <f>IF(OR(D608="",E608=""),"",ROUND(D608/LOOKUP(E608,SMMLV!$A$2:$A$36,SMMLV!$D$2:$D$108),3))</f>
        <v/>
      </c>
      <c r="K608" s="567"/>
      <c r="L608" s="134">
        <v>3</v>
      </c>
      <c r="M608" s="568" t="str">
        <f t="shared" si="58"/>
        <v>NO APLICA</v>
      </c>
      <c r="N608" s="568"/>
    </row>
    <row r="609" spans="2:14">
      <c r="B609" s="128"/>
      <c r="C609" s="128"/>
      <c r="E609" s="129"/>
      <c r="F609" s="157" t="str">
        <f>IF(OR(D609="",E609=""),"",ROUND(D609/LOOKUP(E609,SMMLV!$A$2:$A$36,SMMLV!$D$2:$D$108),3))</f>
        <v/>
      </c>
      <c r="K609" s="567"/>
      <c r="L609" s="134">
        <v>4</v>
      </c>
      <c r="M609" s="568" t="str">
        <f t="shared" si="58"/>
        <v>NO APLICA</v>
      </c>
      <c r="N609" s="568"/>
    </row>
    <row r="610" spans="2:14">
      <c r="B610" s="128"/>
      <c r="C610" s="128"/>
      <c r="E610" s="129"/>
      <c r="F610" s="157" t="str">
        <f>IF(OR(D610="",E610=""),"",ROUND(D610/LOOKUP(E610,SMMLV!$A$2:$A$36,SMMLV!$D$2:$D$108),3))</f>
        <v/>
      </c>
      <c r="K610" s="567"/>
      <c r="L610" s="134">
        <v>5</v>
      </c>
      <c r="M610" s="568" t="str">
        <f t="shared" si="58"/>
        <v>NO APLICA</v>
      </c>
      <c r="N610" s="568"/>
    </row>
    <row r="611" spans="2:14">
      <c r="B611" s="128"/>
      <c r="C611" s="128"/>
      <c r="E611" s="129"/>
      <c r="F611" s="157" t="str">
        <f>IF(OR(D611="",E611=""),"",ROUND(D611/LOOKUP(E611,SMMLV!$A$2:$A$36,SMMLV!$D$2:$D$108),3))</f>
        <v/>
      </c>
      <c r="K611" s="567"/>
      <c r="L611" s="134">
        <v>6</v>
      </c>
      <c r="M611" s="568" t="str">
        <f t="shared" si="58"/>
        <v>NO APLICA</v>
      </c>
      <c r="N611" s="568"/>
    </row>
    <row r="612" spans="2:14">
      <c r="B612" s="128"/>
      <c r="C612" s="128"/>
      <c r="E612" s="129"/>
      <c r="F612" s="157" t="str">
        <f>IF(OR(D612="",E612=""),"",ROUND(D612/LOOKUP(E612,SMMLV!$A$2:$A$36,SMMLV!$D$2:$D$108),3))</f>
        <v/>
      </c>
      <c r="K612" s="567"/>
      <c r="L612" s="134">
        <v>7</v>
      </c>
      <c r="M612" s="568" t="str">
        <f t="shared" si="58"/>
        <v>NO APLICA</v>
      </c>
      <c r="N612" s="568"/>
    </row>
    <row r="613" spans="2:14">
      <c r="B613" s="128"/>
      <c r="C613" s="128"/>
      <c r="E613" s="129"/>
      <c r="F613" s="157" t="str">
        <f>IF(OR(D613="",E613=""),"",ROUND(D613/LOOKUP(E613,SMMLV!$A$2:$A$36,SMMLV!$D$2:$D$108),3))</f>
        <v/>
      </c>
      <c r="K613" s="567"/>
      <c r="L613" s="134">
        <v>8</v>
      </c>
      <c r="M613" s="568" t="str">
        <f t="shared" si="58"/>
        <v>NO APLICA</v>
      </c>
      <c r="N613" s="568"/>
    </row>
    <row r="614" spans="2:14">
      <c r="B614" s="128"/>
      <c r="C614" s="128"/>
      <c r="E614" s="129"/>
      <c r="F614" s="157" t="str">
        <f>IF(OR(D614="",E614=""),"",ROUND(D614/LOOKUP(E614,SMMLV!$A$2:$A$36,SMMLV!$D$2:$D$108),3))</f>
        <v/>
      </c>
      <c r="K614" s="567"/>
      <c r="L614" s="134">
        <v>9</v>
      </c>
      <c r="M614" s="568" t="str">
        <f t="shared" si="58"/>
        <v>NO APLICA</v>
      </c>
      <c r="N614" s="568"/>
    </row>
    <row r="615" spans="2:14">
      <c r="B615" s="128"/>
      <c r="C615" s="128"/>
      <c r="E615" s="129"/>
      <c r="F615" s="157" t="str">
        <f>IF(OR(D615="",E615=""),"",ROUND(D615/LOOKUP(E615,SMMLV!$A$2:$A$36,SMMLV!$D$2:$D$108),3))</f>
        <v/>
      </c>
      <c r="K615" s="567"/>
      <c r="L615" s="134">
        <v>10</v>
      </c>
      <c r="M615" s="568" t="str">
        <f t="shared" si="58"/>
        <v>NO APLICA</v>
      </c>
      <c r="N615" s="568"/>
    </row>
    <row r="616" spans="2:14">
      <c r="B616" s="128"/>
      <c r="C616" s="128"/>
      <c r="E616" s="129"/>
      <c r="F616" s="157" t="str">
        <f>IF(OR(D616="",E616=""),"",ROUND(D616/LOOKUP(E616,SMMLV!$A$2:$A$36,SMMLV!$D$2:$D$108),3))</f>
        <v/>
      </c>
      <c r="K616" s="567">
        <v>62</v>
      </c>
      <c r="L616" s="134">
        <v>1</v>
      </c>
      <c r="M616" s="568" t="str">
        <f t="shared" ref="M616:M625" si="59">IF(SUMIFS($F$5:$F$1200,$B$5:$B$1200,$K$616,$C$5:$C$1200,$L616)=0,"NO APLICA",ROUND(SUMIFS($F$5:$F$1200,$B$5:$B$1200,$K$616,$C$5:$C$1200,$L616),3))</f>
        <v>NO APLICA</v>
      </c>
      <c r="N616" s="568"/>
    </row>
    <row r="617" spans="2:14">
      <c r="B617" s="128"/>
      <c r="C617" s="128"/>
      <c r="E617" s="129"/>
      <c r="F617" s="157" t="str">
        <f>IF(OR(D617="",E617=""),"",ROUND(D617/LOOKUP(E617,SMMLV!$A$2:$A$36,SMMLV!$D$2:$D$108),3))</f>
        <v/>
      </c>
      <c r="K617" s="567"/>
      <c r="L617" s="134">
        <v>2</v>
      </c>
      <c r="M617" s="568" t="str">
        <f t="shared" si="59"/>
        <v>NO APLICA</v>
      </c>
      <c r="N617" s="568"/>
    </row>
    <row r="618" spans="2:14">
      <c r="B618" s="128"/>
      <c r="C618" s="128"/>
      <c r="E618" s="129"/>
      <c r="F618" s="157" t="str">
        <f>IF(OR(D618="",E618=""),"",ROUND(D618/LOOKUP(E618,SMMLV!$A$2:$A$36,SMMLV!$D$2:$D$108),3))</f>
        <v/>
      </c>
      <c r="K618" s="567"/>
      <c r="L618" s="134">
        <v>3</v>
      </c>
      <c r="M618" s="568" t="str">
        <f t="shared" si="59"/>
        <v>NO APLICA</v>
      </c>
      <c r="N618" s="568"/>
    </row>
    <row r="619" spans="2:14">
      <c r="B619" s="128"/>
      <c r="C619" s="128"/>
      <c r="E619" s="129"/>
      <c r="F619" s="157" t="str">
        <f>IF(OR(D619="",E619=""),"",ROUND(D619/LOOKUP(E619,SMMLV!$A$2:$A$36,SMMLV!$D$2:$D$108),3))</f>
        <v/>
      </c>
      <c r="K619" s="567"/>
      <c r="L619" s="134">
        <v>4</v>
      </c>
      <c r="M619" s="568" t="str">
        <f t="shared" si="59"/>
        <v>NO APLICA</v>
      </c>
      <c r="N619" s="568"/>
    </row>
    <row r="620" spans="2:14">
      <c r="B620" s="128"/>
      <c r="C620" s="128"/>
      <c r="E620" s="129"/>
      <c r="F620" s="157" t="str">
        <f>IF(OR(D620="",E620=""),"",ROUND(D620/LOOKUP(E620,SMMLV!$A$2:$A$36,SMMLV!$D$2:$D$108),3))</f>
        <v/>
      </c>
      <c r="K620" s="567"/>
      <c r="L620" s="134">
        <v>5</v>
      </c>
      <c r="M620" s="568" t="str">
        <f t="shared" si="59"/>
        <v>NO APLICA</v>
      </c>
      <c r="N620" s="568"/>
    </row>
    <row r="621" spans="2:14">
      <c r="B621" s="128"/>
      <c r="C621" s="128"/>
      <c r="E621" s="129"/>
      <c r="F621" s="157" t="str">
        <f>IF(OR(D621="",E621=""),"",ROUND(D621/LOOKUP(E621,SMMLV!$A$2:$A$36,SMMLV!$D$2:$D$108),3))</f>
        <v/>
      </c>
      <c r="K621" s="567"/>
      <c r="L621" s="134">
        <v>6</v>
      </c>
      <c r="M621" s="568" t="str">
        <f t="shared" si="59"/>
        <v>NO APLICA</v>
      </c>
      <c r="N621" s="568"/>
    </row>
    <row r="622" spans="2:14">
      <c r="B622" s="128"/>
      <c r="C622" s="128"/>
      <c r="E622" s="129"/>
      <c r="F622" s="157" t="str">
        <f>IF(OR(D622="",E622=""),"",ROUND(D622/LOOKUP(E622,SMMLV!$A$2:$A$36,SMMLV!$D$2:$D$108),3))</f>
        <v/>
      </c>
      <c r="K622" s="567"/>
      <c r="L622" s="134">
        <v>7</v>
      </c>
      <c r="M622" s="568" t="str">
        <f t="shared" si="59"/>
        <v>NO APLICA</v>
      </c>
      <c r="N622" s="568"/>
    </row>
    <row r="623" spans="2:14">
      <c r="B623" s="128"/>
      <c r="C623" s="128"/>
      <c r="E623" s="129"/>
      <c r="F623" s="157" t="str">
        <f>IF(OR(D623="",E623=""),"",ROUND(D623/LOOKUP(E623,SMMLV!$A$2:$A$36,SMMLV!$D$2:$D$108),3))</f>
        <v/>
      </c>
      <c r="K623" s="567"/>
      <c r="L623" s="134">
        <v>8</v>
      </c>
      <c r="M623" s="568" t="str">
        <f t="shared" si="59"/>
        <v>NO APLICA</v>
      </c>
      <c r="N623" s="568"/>
    </row>
    <row r="624" spans="2:14">
      <c r="B624" s="128"/>
      <c r="C624" s="128"/>
      <c r="E624" s="129"/>
      <c r="F624" s="157" t="str">
        <f>IF(OR(D624="",E624=""),"",ROUND(D624/LOOKUP(E624,SMMLV!$A$2:$A$36,SMMLV!$D$2:$D$108),3))</f>
        <v/>
      </c>
      <c r="K624" s="567"/>
      <c r="L624" s="134">
        <v>9</v>
      </c>
      <c r="M624" s="568" t="str">
        <f t="shared" si="59"/>
        <v>NO APLICA</v>
      </c>
      <c r="N624" s="568"/>
    </row>
    <row r="625" spans="2:14">
      <c r="B625" s="128"/>
      <c r="C625" s="128"/>
      <c r="E625" s="129"/>
      <c r="F625" s="157" t="str">
        <f>IF(OR(D625="",E625=""),"",ROUND(D625/LOOKUP(E625,SMMLV!$A$2:$A$36,SMMLV!$D$2:$D$108),3))</f>
        <v/>
      </c>
      <c r="K625" s="567"/>
      <c r="L625" s="134">
        <v>10</v>
      </c>
      <c r="M625" s="568" t="str">
        <f t="shared" si="59"/>
        <v>NO APLICA</v>
      </c>
      <c r="N625" s="568"/>
    </row>
    <row r="626" spans="2:14">
      <c r="B626" s="128"/>
      <c r="C626" s="128"/>
      <c r="E626" s="129"/>
      <c r="F626" s="157" t="str">
        <f>IF(OR(D626="",E626=""),"",ROUND(D626/LOOKUP(E626,SMMLV!$A$2:$A$36,SMMLV!$D$2:$D$108),3))</f>
        <v/>
      </c>
      <c r="K626" s="567">
        <v>63</v>
      </c>
      <c r="L626" s="134">
        <v>1</v>
      </c>
      <c r="M626" s="568" t="str">
        <f t="shared" ref="M626:M635" si="60">IF(SUMIFS($F$5:$F$1200,$B$5:$B$1200,$K$626,$C$5:$C$1200,$L626)=0,"NO APLICA",ROUND(SUMIFS($F$5:$F$1200,$B$5:$B$1200,$K$626,$C$5:$C$1200,$L626),3))</f>
        <v>NO APLICA</v>
      </c>
      <c r="N626" s="568"/>
    </row>
    <row r="627" spans="2:14">
      <c r="B627" s="128"/>
      <c r="C627" s="128"/>
      <c r="E627" s="129"/>
      <c r="F627" s="157" t="str">
        <f>IF(OR(D627="",E627=""),"",ROUND(D627/LOOKUP(E627,SMMLV!$A$2:$A$36,SMMLV!$D$2:$D$108),3))</f>
        <v/>
      </c>
      <c r="K627" s="567"/>
      <c r="L627" s="134">
        <v>2</v>
      </c>
      <c r="M627" s="568" t="str">
        <f t="shared" si="60"/>
        <v>NO APLICA</v>
      </c>
      <c r="N627" s="568"/>
    </row>
    <row r="628" spans="2:14">
      <c r="B628" s="128"/>
      <c r="C628" s="128"/>
      <c r="E628" s="129"/>
      <c r="F628" s="157" t="str">
        <f>IF(OR(D628="",E628=""),"",ROUND(D628/LOOKUP(E628,SMMLV!$A$2:$A$36,SMMLV!$D$2:$D$108),3))</f>
        <v/>
      </c>
      <c r="K628" s="567"/>
      <c r="L628" s="134">
        <v>3</v>
      </c>
      <c r="M628" s="568" t="str">
        <f t="shared" si="60"/>
        <v>NO APLICA</v>
      </c>
      <c r="N628" s="568"/>
    </row>
    <row r="629" spans="2:14">
      <c r="B629" s="128"/>
      <c r="C629" s="128"/>
      <c r="E629" s="129"/>
      <c r="F629" s="157" t="str">
        <f>IF(OR(D629="",E629=""),"",ROUND(D629/LOOKUP(E629,SMMLV!$A$2:$A$36,SMMLV!$D$2:$D$108),3))</f>
        <v/>
      </c>
      <c r="K629" s="567"/>
      <c r="L629" s="134">
        <v>4</v>
      </c>
      <c r="M629" s="568" t="str">
        <f t="shared" si="60"/>
        <v>NO APLICA</v>
      </c>
      <c r="N629" s="568"/>
    </row>
    <row r="630" spans="2:14">
      <c r="B630" s="128"/>
      <c r="C630" s="128"/>
      <c r="E630" s="129"/>
      <c r="F630" s="157" t="str">
        <f>IF(OR(D630="",E630=""),"",ROUND(D630/LOOKUP(E630,SMMLV!$A$2:$A$36,SMMLV!$D$2:$D$108),3))</f>
        <v/>
      </c>
      <c r="K630" s="567"/>
      <c r="L630" s="134">
        <v>5</v>
      </c>
      <c r="M630" s="568" t="str">
        <f t="shared" si="60"/>
        <v>NO APLICA</v>
      </c>
      <c r="N630" s="568"/>
    </row>
    <row r="631" spans="2:14">
      <c r="B631" s="128"/>
      <c r="C631" s="128"/>
      <c r="E631" s="129"/>
      <c r="F631" s="157" t="str">
        <f>IF(OR(D631="",E631=""),"",ROUND(D631/LOOKUP(E631,SMMLV!$A$2:$A$36,SMMLV!$D$2:$D$108),3))</f>
        <v/>
      </c>
      <c r="K631" s="567"/>
      <c r="L631" s="134">
        <v>6</v>
      </c>
      <c r="M631" s="568" t="str">
        <f t="shared" si="60"/>
        <v>NO APLICA</v>
      </c>
      <c r="N631" s="568"/>
    </row>
    <row r="632" spans="2:14">
      <c r="B632" s="128"/>
      <c r="C632" s="128"/>
      <c r="E632" s="129"/>
      <c r="F632" s="157" t="str">
        <f>IF(OR(D632="",E632=""),"",ROUND(D632/LOOKUP(E632,SMMLV!$A$2:$A$36,SMMLV!$D$2:$D$108),3))</f>
        <v/>
      </c>
      <c r="K632" s="567"/>
      <c r="L632" s="134">
        <v>7</v>
      </c>
      <c r="M632" s="568" t="str">
        <f t="shared" si="60"/>
        <v>NO APLICA</v>
      </c>
      <c r="N632" s="568"/>
    </row>
    <row r="633" spans="2:14">
      <c r="B633" s="128"/>
      <c r="C633" s="128"/>
      <c r="E633" s="129"/>
      <c r="F633" s="157" t="str">
        <f>IF(OR(D633="",E633=""),"",ROUND(D633/LOOKUP(E633,SMMLV!$A$2:$A$36,SMMLV!$D$2:$D$108),3))</f>
        <v/>
      </c>
      <c r="K633" s="567"/>
      <c r="L633" s="134">
        <v>8</v>
      </c>
      <c r="M633" s="568" t="str">
        <f t="shared" si="60"/>
        <v>NO APLICA</v>
      </c>
      <c r="N633" s="568"/>
    </row>
    <row r="634" spans="2:14">
      <c r="B634" s="128"/>
      <c r="C634" s="128"/>
      <c r="E634" s="129"/>
      <c r="F634" s="157" t="str">
        <f>IF(OR(D634="",E634=""),"",ROUND(D634/LOOKUP(E634,SMMLV!$A$2:$A$36,SMMLV!$D$2:$D$108),3))</f>
        <v/>
      </c>
      <c r="K634" s="567"/>
      <c r="L634" s="134">
        <v>9</v>
      </c>
      <c r="M634" s="568" t="str">
        <f t="shared" si="60"/>
        <v>NO APLICA</v>
      </c>
      <c r="N634" s="568"/>
    </row>
    <row r="635" spans="2:14">
      <c r="B635" s="128"/>
      <c r="C635" s="128"/>
      <c r="E635" s="129"/>
      <c r="F635" s="157" t="str">
        <f>IF(OR(D635="",E635=""),"",ROUND(D635/LOOKUP(E635,SMMLV!$A$2:$A$36,SMMLV!$D$2:$D$108),3))</f>
        <v/>
      </c>
      <c r="K635" s="567"/>
      <c r="L635" s="134">
        <v>10</v>
      </c>
      <c r="M635" s="568" t="str">
        <f t="shared" si="60"/>
        <v>NO APLICA</v>
      </c>
      <c r="N635" s="568"/>
    </row>
    <row r="636" spans="2:14">
      <c r="B636" s="128"/>
      <c r="C636" s="128"/>
      <c r="E636" s="129"/>
      <c r="F636" s="157" t="str">
        <f>IF(OR(D636="",E636=""),"",ROUND(D636/LOOKUP(E636,SMMLV!$A$2:$A$36,SMMLV!$D$2:$D$108),3))</f>
        <v/>
      </c>
      <c r="K636" s="567">
        <v>64</v>
      </c>
      <c r="L636" s="134">
        <v>1</v>
      </c>
      <c r="M636" s="568" t="str">
        <f t="shared" ref="M636:M645" si="61">IF(SUMIFS($F$5:$F$1200,$B$5:$B$1200,$K$636,$C$5:$C$1200,$L636)=0,"NO APLICA",ROUND(SUMIFS($F$5:$F$1200,$B$5:$B$1200,$K$636,$C$5:$C$1200,$L636),3))</f>
        <v>NO APLICA</v>
      </c>
      <c r="N636" s="568"/>
    </row>
    <row r="637" spans="2:14">
      <c r="B637" s="128"/>
      <c r="C637" s="128"/>
      <c r="E637" s="129"/>
      <c r="F637" s="157" t="str">
        <f>IF(OR(D637="",E637=""),"",ROUND(D637/LOOKUP(E637,SMMLV!$A$2:$A$36,SMMLV!$D$2:$D$108),3))</f>
        <v/>
      </c>
      <c r="K637" s="567"/>
      <c r="L637" s="134">
        <v>2</v>
      </c>
      <c r="M637" s="568" t="str">
        <f t="shared" si="61"/>
        <v>NO APLICA</v>
      </c>
      <c r="N637" s="568"/>
    </row>
    <row r="638" spans="2:14">
      <c r="B638" s="128"/>
      <c r="C638" s="128"/>
      <c r="E638" s="129"/>
      <c r="F638" s="157" t="str">
        <f>IF(OR(D638="",E638=""),"",ROUND(D638/LOOKUP(E638,SMMLV!$A$2:$A$36,SMMLV!$D$2:$D$108),3))</f>
        <v/>
      </c>
      <c r="K638" s="567"/>
      <c r="L638" s="134">
        <v>3</v>
      </c>
      <c r="M638" s="568" t="str">
        <f t="shared" si="61"/>
        <v>NO APLICA</v>
      </c>
      <c r="N638" s="568"/>
    </row>
    <row r="639" spans="2:14">
      <c r="B639" s="128"/>
      <c r="C639" s="128"/>
      <c r="E639" s="129"/>
      <c r="F639" s="157" t="str">
        <f>IF(OR(D639="",E639=""),"",ROUND(D639/LOOKUP(E639,SMMLV!$A$2:$A$36,SMMLV!$D$2:$D$108),3))</f>
        <v/>
      </c>
      <c r="K639" s="567"/>
      <c r="L639" s="134">
        <v>4</v>
      </c>
      <c r="M639" s="568" t="str">
        <f t="shared" si="61"/>
        <v>NO APLICA</v>
      </c>
      <c r="N639" s="568"/>
    </row>
    <row r="640" spans="2:14">
      <c r="B640" s="128"/>
      <c r="C640" s="128"/>
      <c r="E640" s="129"/>
      <c r="F640" s="157" t="str">
        <f>IF(OR(D640="",E640=""),"",ROUND(D640/LOOKUP(E640,SMMLV!$A$2:$A$36,SMMLV!$D$2:$D$108),3))</f>
        <v/>
      </c>
      <c r="K640" s="567"/>
      <c r="L640" s="134">
        <v>5</v>
      </c>
      <c r="M640" s="568" t="str">
        <f t="shared" si="61"/>
        <v>NO APLICA</v>
      </c>
      <c r="N640" s="568"/>
    </row>
    <row r="641" spans="2:14">
      <c r="B641" s="128"/>
      <c r="C641" s="128"/>
      <c r="E641" s="129"/>
      <c r="F641" s="157" t="str">
        <f>IF(OR(D641="",E641=""),"",ROUND(D641/LOOKUP(E641,SMMLV!$A$2:$A$36,SMMLV!$D$2:$D$108),3))</f>
        <v/>
      </c>
      <c r="K641" s="567"/>
      <c r="L641" s="134">
        <v>6</v>
      </c>
      <c r="M641" s="568" t="str">
        <f t="shared" si="61"/>
        <v>NO APLICA</v>
      </c>
      <c r="N641" s="568"/>
    </row>
    <row r="642" spans="2:14">
      <c r="B642" s="128"/>
      <c r="C642" s="128"/>
      <c r="E642" s="129"/>
      <c r="F642" s="157" t="str">
        <f>IF(OR(D642="",E642=""),"",ROUND(D642/LOOKUP(E642,SMMLV!$A$2:$A$36,SMMLV!$D$2:$D$108),3))</f>
        <v/>
      </c>
      <c r="K642" s="567"/>
      <c r="L642" s="134">
        <v>7</v>
      </c>
      <c r="M642" s="568" t="str">
        <f t="shared" si="61"/>
        <v>NO APLICA</v>
      </c>
      <c r="N642" s="568"/>
    </row>
    <row r="643" spans="2:14">
      <c r="B643" s="128"/>
      <c r="C643" s="128"/>
      <c r="E643" s="129"/>
      <c r="F643" s="157" t="str">
        <f>IF(OR(D643="",E643=""),"",ROUND(D643/LOOKUP(E643,SMMLV!$A$2:$A$36,SMMLV!$D$2:$D$108),3))</f>
        <v/>
      </c>
      <c r="K643" s="567"/>
      <c r="L643" s="134">
        <v>8</v>
      </c>
      <c r="M643" s="568" t="str">
        <f t="shared" si="61"/>
        <v>NO APLICA</v>
      </c>
      <c r="N643" s="568"/>
    </row>
    <row r="644" spans="2:14">
      <c r="B644" s="128"/>
      <c r="C644" s="128"/>
      <c r="E644" s="129"/>
      <c r="F644" s="157" t="str">
        <f>IF(OR(D644="",E644=""),"",ROUND(D644/LOOKUP(E644,SMMLV!$A$2:$A$36,SMMLV!$D$2:$D$108),3))</f>
        <v/>
      </c>
      <c r="K644" s="567"/>
      <c r="L644" s="134">
        <v>9</v>
      </c>
      <c r="M644" s="568" t="str">
        <f t="shared" si="61"/>
        <v>NO APLICA</v>
      </c>
      <c r="N644" s="568"/>
    </row>
    <row r="645" spans="2:14">
      <c r="B645" s="128"/>
      <c r="C645" s="128"/>
      <c r="E645" s="129"/>
      <c r="F645" s="157" t="str">
        <f>IF(OR(D645="",E645=""),"",ROUND(D645/LOOKUP(E645,SMMLV!$A$2:$A$36,SMMLV!$D$2:$D$108),3))</f>
        <v/>
      </c>
      <c r="K645" s="567"/>
      <c r="L645" s="134">
        <v>10</v>
      </c>
      <c r="M645" s="568" t="str">
        <f t="shared" si="61"/>
        <v>NO APLICA</v>
      </c>
      <c r="N645" s="568"/>
    </row>
    <row r="646" spans="2:14">
      <c r="B646" s="128"/>
      <c r="C646" s="128"/>
      <c r="E646" s="129"/>
      <c r="F646" s="157" t="str">
        <f>IF(OR(D646="",E646=""),"",ROUND(D646/LOOKUP(E646,SMMLV!$A$2:$A$36,SMMLV!$D$2:$D$108),3))</f>
        <v/>
      </c>
      <c r="K646" s="567">
        <v>65</v>
      </c>
      <c r="L646" s="134">
        <v>1</v>
      </c>
      <c r="M646" s="568" t="str">
        <f t="shared" ref="M646:M655" si="62">IF(SUMIFS($F$5:$F$1200,$B$5:$B$1200,$K$646,$C$5:$C$1200,$L646)=0,"NO APLICA",ROUND(SUMIFS($F$5:$F$1200,$B$5:$B$1200,$K$646,$C$5:$C$1200,$L646),3))</f>
        <v>NO APLICA</v>
      </c>
      <c r="N646" s="568"/>
    </row>
    <row r="647" spans="2:14">
      <c r="B647" s="128"/>
      <c r="C647" s="128"/>
      <c r="E647" s="129"/>
      <c r="F647" s="157" t="str">
        <f>IF(OR(D647="",E647=""),"",ROUND(D647/LOOKUP(E647,SMMLV!$A$2:$A$36,SMMLV!$D$2:$D$108),3))</f>
        <v/>
      </c>
      <c r="K647" s="567"/>
      <c r="L647" s="134">
        <v>2</v>
      </c>
      <c r="M647" s="568" t="str">
        <f t="shared" si="62"/>
        <v>NO APLICA</v>
      </c>
      <c r="N647" s="568"/>
    </row>
    <row r="648" spans="2:14">
      <c r="B648" s="128"/>
      <c r="C648" s="128"/>
      <c r="E648" s="129"/>
      <c r="F648" s="157" t="str">
        <f>IF(OR(D648="",E648=""),"",ROUND(D648/LOOKUP(E648,SMMLV!$A$2:$A$36,SMMLV!$D$2:$D$108),3))</f>
        <v/>
      </c>
      <c r="K648" s="567"/>
      <c r="L648" s="134">
        <v>3</v>
      </c>
      <c r="M648" s="568" t="str">
        <f t="shared" si="62"/>
        <v>NO APLICA</v>
      </c>
      <c r="N648" s="568"/>
    </row>
    <row r="649" spans="2:14">
      <c r="B649" s="128"/>
      <c r="C649" s="128"/>
      <c r="E649" s="129"/>
      <c r="F649" s="157" t="str">
        <f>IF(OR(D649="",E649=""),"",ROUND(D649/LOOKUP(E649,SMMLV!$A$2:$A$36,SMMLV!$D$2:$D$108),3))</f>
        <v/>
      </c>
      <c r="K649" s="567"/>
      <c r="L649" s="134">
        <v>4</v>
      </c>
      <c r="M649" s="568" t="str">
        <f t="shared" si="62"/>
        <v>NO APLICA</v>
      </c>
      <c r="N649" s="568"/>
    </row>
    <row r="650" spans="2:14">
      <c r="B650" s="128"/>
      <c r="C650" s="128"/>
      <c r="E650" s="129"/>
      <c r="F650" s="157" t="str">
        <f>IF(OR(D650="",E650=""),"",ROUND(D650/LOOKUP(E650,SMMLV!$A$2:$A$36,SMMLV!$D$2:$D$108),3))</f>
        <v/>
      </c>
      <c r="K650" s="567"/>
      <c r="L650" s="134">
        <v>5</v>
      </c>
      <c r="M650" s="568" t="str">
        <f t="shared" si="62"/>
        <v>NO APLICA</v>
      </c>
      <c r="N650" s="568"/>
    </row>
    <row r="651" spans="2:14">
      <c r="B651" s="128"/>
      <c r="C651" s="128"/>
      <c r="E651" s="129"/>
      <c r="F651" s="157" t="str">
        <f>IF(OR(D651="",E651=""),"",ROUND(D651/LOOKUP(E651,SMMLV!$A$2:$A$36,SMMLV!$D$2:$D$108),3))</f>
        <v/>
      </c>
      <c r="K651" s="567"/>
      <c r="L651" s="134">
        <v>6</v>
      </c>
      <c r="M651" s="568" t="str">
        <f t="shared" si="62"/>
        <v>NO APLICA</v>
      </c>
      <c r="N651" s="568"/>
    </row>
    <row r="652" spans="2:14">
      <c r="B652" s="128"/>
      <c r="C652" s="128"/>
      <c r="E652" s="129"/>
      <c r="F652" s="157" t="str">
        <f>IF(OR(D652="",E652=""),"",ROUND(D652/LOOKUP(E652,SMMLV!$A$2:$A$36,SMMLV!$D$2:$D$108),3))</f>
        <v/>
      </c>
      <c r="K652" s="567"/>
      <c r="L652" s="134">
        <v>7</v>
      </c>
      <c r="M652" s="568" t="str">
        <f t="shared" si="62"/>
        <v>NO APLICA</v>
      </c>
      <c r="N652" s="568"/>
    </row>
    <row r="653" spans="2:14">
      <c r="B653" s="128"/>
      <c r="C653" s="128"/>
      <c r="E653" s="129"/>
      <c r="F653" s="157" t="str">
        <f>IF(OR(D653="",E653=""),"",ROUND(D653/LOOKUP(E653,SMMLV!$A$2:$A$36,SMMLV!$D$2:$D$108),3))</f>
        <v/>
      </c>
      <c r="K653" s="567"/>
      <c r="L653" s="134">
        <v>8</v>
      </c>
      <c r="M653" s="568" t="str">
        <f t="shared" si="62"/>
        <v>NO APLICA</v>
      </c>
      <c r="N653" s="568"/>
    </row>
    <row r="654" spans="2:14">
      <c r="B654" s="128"/>
      <c r="C654" s="128"/>
      <c r="E654" s="129"/>
      <c r="F654" s="157" t="str">
        <f>IF(OR(D654="",E654=""),"",ROUND(D654/LOOKUP(E654,SMMLV!$A$2:$A$36,SMMLV!$D$2:$D$108),3))</f>
        <v/>
      </c>
      <c r="K654" s="567"/>
      <c r="L654" s="134">
        <v>9</v>
      </c>
      <c r="M654" s="568" t="str">
        <f t="shared" si="62"/>
        <v>NO APLICA</v>
      </c>
      <c r="N654" s="568"/>
    </row>
    <row r="655" spans="2:14">
      <c r="B655" s="128"/>
      <c r="C655" s="128"/>
      <c r="E655" s="129"/>
      <c r="F655" s="157" t="str">
        <f>IF(OR(D655="",E655=""),"",ROUND(D655/LOOKUP(E655,SMMLV!$A$2:$A$36,SMMLV!$D$2:$D$108),3))</f>
        <v/>
      </c>
      <c r="K655" s="567"/>
      <c r="L655" s="134">
        <v>10</v>
      </c>
      <c r="M655" s="568" t="str">
        <f t="shared" si="62"/>
        <v>NO APLICA</v>
      </c>
      <c r="N655" s="568"/>
    </row>
    <row r="656" spans="2:14">
      <c r="B656" s="128"/>
      <c r="C656" s="128"/>
      <c r="E656" s="129"/>
      <c r="F656" s="157" t="str">
        <f>IF(OR(D656="",E656=""),"",ROUND(D656/LOOKUP(E656,SMMLV!$A$2:$A$36,SMMLV!$D$2:$D$108),3))</f>
        <v/>
      </c>
      <c r="K656" s="567">
        <v>66</v>
      </c>
      <c r="L656" s="134">
        <v>1</v>
      </c>
      <c r="M656" s="568" t="str">
        <f t="shared" ref="M656:M665" si="63">IF(SUMIFS($F$5:$F$1200,$B$5:$B$1200,$K$656,$C$5:$C$1200,$L656)=0,"NO APLICA",ROUND(SUMIFS($F$5:$F$1200,$B$5:$B$1200,$K$656,$C$5:$C$1200,$L656),3))</f>
        <v>NO APLICA</v>
      </c>
      <c r="N656" s="568"/>
    </row>
    <row r="657" spans="2:14">
      <c r="B657" s="128"/>
      <c r="C657" s="128"/>
      <c r="E657" s="129"/>
      <c r="F657" s="157" t="str">
        <f>IF(OR(D657="",E657=""),"",ROUND(D657/LOOKUP(E657,SMMLV!$A$2:$A$36,SMMLV!$D$2:$D$108),3))</f>
        <v/>
      </c>
      <c r="K657" s="567"/>
      <c r="L657" s="134">
        <v>2</v>
      </c>
      <c r="M657" s="568" t="str">
        <f t="shared" si="63"/>
        <v>NO APLICA</v>
      </c>
      <c r="N657" s="568"/>
    </row>
    <row r="658" spans="2:14">
      <c r="B658" s="128"/>
      <c r="C658" s="128"/>
      <c r="E658" s="129"/>
      <c r="F658" s="157" t="str">
        <f>IF(OR(D658="",E658=""),"",ROUND(D658/LOOKUP(E658,SMMLV!$A$2:$A$36,SMMLV!$D$2:$D$108),3))</f>
        <v/>
      </c>
      <c r="K658" s="567"/>
      <c r="L658" s="134">
        <v>3</v>
      </c>
      <c r="M658" s="568" t="str">
        <f t="shared" si="63"/>
        <v>NO APLICA</v>
      </c>
      <c r="N658" s="568"/>
    </row>
    <row r="659" spans="2:14">
      <c r="B659" s="128"/>
      <c r="C659" s="128"/>
      <c r="E659" s="129"/>
      <c r="F659" s="157" t="str">
        <f>IF(OR(D659="",E659=""),"",ROUND(D659/LOOKUP(E659,SMMLV!$A$2:$A$36,SMMLV!$D$2:$D$108),3))</f>
        <v/>
      </c>
      <c r="K659" s="567"/>
      <c r="L659" s="134">
        <v>4</v>
      </c>
      <c r="M659" s="568" t="str">
        <f t="shared" si="63"/>
        <v>NO APLICA</v>
      </c>
      <c r="N659" s="568"/>
    </row>
    <row r="660" spans="2:14">
      <c r="B660" s="128"/>
      <c r="C660" s="128"/>
      <c r="E660" s="129"/>
      <c r="F660" s="157" t="str">
        <f>IF(OR(D660="",E660=""),"",ROUND(D660/LOOKUP(E660,SMMLV!$A$2:$A$36,SMMLV!$D$2:$D$108),3))</f>
        <v/>
      </c>
      <c r="K660" s="567"/>
      <c r="L660" s="134">
        <v>5</v>
      </c>
      <c r="M660" s="568" t="str">
        <f t="shared" si="63"/>
        <v>NO APLICA</v>
      </c>
      <c r="N660" s="568"/>
    </row>
    <row r="661" spans="2:14">
      <c r="B661" s="128"/>
      <c r="C661" s="128"/>
      <c r="E661" s="129"/>
      <c r="F661" s="157" t="str">
        <f>IF(OR(D661="",E661=""),"",ROUND(D661/LOOKUP(E661,SMMLV!$A$2:$A$36,SMMLV!$D$2:$D$108),3))</f>
        <v/>
      </c>
      <c r="K661" s="567"/>
      <c r="L661" s="134">
        <v>6</v>
      </c>
      <c r="M661" s="568" t="str">
        <f t="shared" si="63"/>
        <v>NO APLICA</v>
      </c>
      <c r="N661" s="568"/>
    </row>
    <row r="662" spans="2:14">
      <c r="B662" s="128"/>
      <c r="C662" s="128"/>
      <c r="E662" s="129"/>
      <c r="F662" s="157" t="str">
        <f>IF(OR(D662="",E662=""),"",ROUND(D662/LOOKUP(E662,SMMLV!$A$2:$A$36,SMMLV!$D$2:$D$108),3))</f>
        <v/>
      </c>
      <c r="K662" s="567"/>
      <c r="L662" s="134">
        <v>7</v>
      </c>
      <c r="M662" s="568" t="str">
        <f t="shared" si="63"/>
        <v>NO APLICA</v>
      </c>
      <c r="N662" s="568"/>
    </row>
    <row r="663" spans="2:14">
      <c r="B663" s="128"/>
      <c r="C663" s="128"/>
      <c r="E663" s="129"/>
      <c r="F663" s="157" t="str">
        <f>IF(OR(D663="",E663=""),"",ROUND(D663/LOOKUP(E663,SMMLV!$A$2:$A$36,SMMLV!$D$2:$D$108),3))</f>
        <v/>
      </c>
      <c r="K663" s="567"/>
      <c r="L663" s="134">
        <v>8</v>
      </c>
      <c r="M663" s="568" t="str">
        <f t="shared" si="63"/>
        <v>NO APLICA</v>
      </c>
      <c r="N663" s="568"/>
    </row>
    <row r="664" spans="2:14">
      <c r="B664" s="128"/>
      <c r="C664" s="128"/>
      <c r="E664" s="129"/>
      <c r="F664" s="157" t="str">
        <f>IF(OR(D664="",E664=""),"",ROUND(D664/LOOKUP(E664,SMMLV!$A$2:$A$36,SMMLV!$D$2:$D$108),3))</f>
        <v/>
      </c>
      <c r="K664" s="567"/>
      <c r="L664" s="134">
        <v>9</v>
      </c>
      <c r="M664" s="568" t="str">
        <f t="shared" si="63"/>
        <v>NO APLICA</v>
      </c>
      <c r="N664" s="568"/>
    </row>
    <row r="665" spans="2:14">
      <c r="B665" s="128"/>
      <c r="C665" s="128"/>
      <c r="E665" s="129"/>
      <c r="F665" s="157" t="str">
        <f>IF(OR(D665="",E665=""),"",ROUND(D665/LOOKUP(E665,SMMLV!$A$2:$A$36,SMMLV!$D$2:$D$108),3))</f>
        <v/>
      </c>
      <c r="K665" s="567"/>
      <c r="L665" s="134">
        <v>10</v>
      </c>
      <c r="M665" s="568" t="str">
        <f t="shared" si="63"/>
        <v>NO APLICA</v>
      </c>
      <c r="N665" s="568"/>
    </row>
    <row r="666" spans="2:14">
      <c r="B666" s="128"/>
      <c r="C666" s="128"/>
      <c r="E666" s="129"/>
      <c r="F666" s="157" t="str">
        <f>IF(OR(D666="",E666=""),"",ROUND(D666/LOOKUP(E666,SMMLV!$A$2:$A$36,SMMLV!$D$2:$D$108),3))</f>
        <v/>
      </c>
      <c r="K666" s="567">
        <v>67</v>
      </c>
      <c r="L666" s="134">
        <v>1</v>
      </c>
      <c r="M666" s="568" t="str">
        <f t="shared" ref="M666:M675" si="64">IF(SUMIFS($F$5:$F$1200,$B$5:$B$1200,$K$666,$C$5:$C$1200,$L666)=0,"NO APLICA",ROUND(SUMIFS($F$5:$F$1200,$B$5:$B$1200,$K$666,$C$5:$C$1200,$L666),3))</f>
        <v>NO APLICA</v>
      </c>
      <c r="N666" s="568"/>
    </row>
    <row r="667" spans="2:14">
      <c r="B667" s="128"/>
      <c r="C667" s="128"/>
      <c r="E667" s="129"/>
      <c r="F667" s="157" t="str">
        <f>IF(OR(D667="",E667=""),"",ROUND(D667/LOOKUP(E667,SMMLV!$A$2:$A$36,SMMLV!$D$2:$D$108),3))</f>
        <v/>
      </c>
      <c r="K667" s="567"/>
      <c r="L667" s="134">
        <v>2</v>
      </c>
      <c r="M667" s="568" t="str">
        <f t="shared" si="64"/>
        <v>NO APLICA</v>
      </c>
      <c r="N667" s="568"/>
    </row>
    <row r="668" spans="2:14">
      <c r="B668" s="128"/>
      <c r="C668" s="128"/>
      <c r="E668" s="129"/>
      <c r="F668" s="157" t="str">
        <f>IF(OR(D668="",E668=""),"",ROUND(D668/LOOKUP(E668,SMMLV!$A$2:$A$36,SMMLV!$D$2:$D$108),3))</f>
        <v/>
      </c>
      <c r="K668" s="567"/>
      <c r="L668" s="134">
        <v>3</v>
      </c>
      <c r="M668" s="568" t="str">
        <f t="shared" si="64"/>
        <v>NO APLICA</v>
      </c>
      <c r="N668" s="568"/>
    </row>
    <row r="669" spans="2:14">
      <c r="B669" s="128"/>
      <c r="C669" s="128"/>
      <c r="E669" s="129"/>
      <c r="F669" s="157" t="str">
        <f>IF(OR(D669="",E669=""),"",ROUND(D669/LOOKUP(E669,SMMLV!$A$2:$A$36,SMMLV!$D$2:$D$108),3))</f>
        <v/>
      </c>
      <c r="K669" s="567"/>
      <c r="L669" s="134">
        <v>4</v>
      </c>
      <c r="M669" s="568" t="str">
        <f t="shared" si="64"/>
        <v>NO APLICA</v>
      </c>
      <c r="N669" s="568"/>
    </row>
    <row r="670" spans="2:14">
      <c r="B670" s="128"/>
      <c r="C670" s="128"/>
      <c r="E670" s="129"/>
      <c r="F670" s="157" t="str">
        <f>IF(OR(D670="",E670=""),"",ROUND(D670/LOOKUP(E670,SMMLV!$A$2:$A$36,SMMLV!$D$2:$D$108),3))</f>
        <v/>
      </c>
      <c r="K670" s="567"/>
      <c r="L670" s="134">
        <v>5</v>
      </c>
      <c r="M670" s="568" t="str">
        <f t="shared" si="64"/>
        <v>NO APLICA</v>
      </c>
      <c r="N670" s="568"/>
    </row>
    <row r="671" spans="2:14">
      <c r="B671" s="128"/>
      <c r="C671" s="128"/>
      <c r="E671" s="129"/>
      <c r="F671" s="157" t="str">
        <f>IF(OR(D671="",E671=""),"",ROUND(D671/LOOKUP(E671,SMMLV!$A$2:$A$36,SMMLV!$D$2:$D$108),3))</f>
        <v/>
      </c>
      <c r="K671" s="567"/>
      <c r="L671" s="134">
        <v>6</v>
      </c>
      <c r="M671" s="568" t="str">
        <f t="shared" si="64"/>
        <v>NO APLICA</v>
      </c>
      <c r="N671" s="568"/>
    </row>
    <row r="672" spans="2:14">
      <c r="B672" s="128"/>
      <c r="C672" s="128"/>
      <c r="E672" s="129"/>
      <c r="F672" s="157" t="str">
        <f>IF(OR(D672="",E672=""),"",ROUND(D672/LOOKUP(E672,SMMLV!$A$2:$A$36,SMMLV!$D$2:$D$108),3))</f>
        <v/>
      </c>
      <c r="K672" s="567"/>
      <c r="L672" s="134">
        <v>7</v>
      </c>
      <c r="M672" s="568" t="str">
        <f t="shared" si="64"/>
        <v>NO APLICA</v>
      </c>
      <c r="N672" s="568"/>
    </row>
    <row r="673" spans="2:14">
      <c r="B673" s="128"/>
      <c r="C673" s="128"/>
      <c r="E673" s="129"/>
      <c r="F673" s="157" t="str">
        <f>IF(OR(D673="",E673=""),"",ROUND(D673/LOOKUP(E673,SMMLV!$A$2:$A$36,SMMLV!$D$2:$D$108),3))</f>
        <v/>
      </c>
      <c r="K673" s="567"/>
      <c r="L673" s="134">
        <v>8</v>
      </c>
      <c r="M673" s="568" t="str">
        <f t="shared" si="64"/>
        <v>NO APLICA</v>
      </c>
      <c r="N673" s="568"/>
    </row>
    <row r="674" spans="2:14">
      <c r="B674" s="128"/>
      <c r="C674" s="128"/>
      <c r="E674" s="129"/>
      <c r="F674" s="157" t="str">
        <f>IF(OR(D674="",E674=""),"",ROUND(D674/LOOKUP(E674,SMMLV!$A$2:$A$36,SMMLV!$D$2:$D$108),3))</f>
        <v/>
      </c>
      <c r="K674" s="567"/>
      <c r="L674" s="134">
        <v>9</v>
      </c>
      <c r="M674" s="568" t="str">
        <f t="shared" si="64"/>
        <v>NO APLICA</v>
      </c>
      <c r="N674" s="568"/>
    </row>
    <row r="675" spans="2:14">
      <c r="B675" s="128"/>
      <c r="C675" s="128"/>
      <c r="E675" s="129"/>
      <c r="F675" s="157" t="str">
        <f>IF(OR(D675="",E675=""),"",ROUND(D675/LOOKUP(E675,SMMLV!$A$2:$A$36,SMMLV!$D$2:$D$108),3))</f>
        <v/>
      </c>
      <c r="K675" s="567"/>
      <c r="L675" s="134">
        <v>10</v>
      </c>
      <c r="M675" s="568" t="str">
        <f t="shared" si="64"/>
        <v>NO APLICA</v>
      </c>
      <c r="N675" s="568"/>
    </row>
    <row r="676" spans="2:14">
      <c r="B676" s="128"/>
      <c r="C676" s="128"/>
      <c r="E676" s="129"/>
      <c r="F676" s="157" t="str">
        <f>IF(OR(D676="",E676=""),"",ROUND(D676/LOOKUP(E676,SMMLV!$A$2:$A$36,SMMLV!$D$2:$D$108),3))</f>
        <v/>
      </c>
      <c r="K676" s="567">
        <v>68</v>
      </c>
      <c r="L676" s="134">
        <v>1</v>
      </c>
      <c r="M676" s="568" t="str">
        <f t="shared" ref="M676:M685" si="65">IF(SUMIFS($F$5:$F$1200,$B$5:$B$1200,$K$676,$C$5:$C$1200,$L676)=0,"NO APLICA",ROUND(SUMIFS($F$5:$F$1200,$B$5:$B$1200,$K$676,$C$5:$C$1200,$L676),3))</f>
        <v>NO APLICA</v>
      </c>
      <c r="N676" s="568"/>
    </row>
    <row r="677" spans="2:14">
      <c r="B677" s="128"/>
      <c r="C677" s="128"/>
      <c r="E677" s="129"/>
      <c r="F677" s="157" t="str">
        <f>IF(OR(D677="",E677=""),"",ROUND(D677/LOOKUP(E677,SMMLV!$A$2:$A$36,SMMLV!$D$2:$D$108),3))</f>
        <v/>
      </c>
      <c r="K677" s="567"/>
      <c r="L677" s="134">
        <v>2</v>
      </c>
      <c r="M677" s="568" t="str">
        <f t="shared" si="65"/>
        <v>NO APLICA</v>
      </c>
      <c r="N677" s="568"/>
    </row>
    <row r="678" spans="2:14">
      <c r="B678" s="128"/>
      <c r="C678" s="128"/>
      <c r="E678" s="129"/>
      <c r="F678" s="157" t="str">
        <f>IF(OR(D678="",E678=""),"",ROUND(D678/LOOKUP(E678,SMMLV!$A$2:$A$36,SMMLV!$D$2:$D$108),3))</f>
        <v/>
      </c>
      <c r="K678" s="567"/>
      <c r="L678" s="134">
        <v>3</v>
      </c>
      <c r="M678" s="568" t="str">
        <f t="shared" si="65"/>
        <v>NO APLICA</v>
      </c>
      <c r="N678" s="568"/>
    </row>
    <row r="679" spans="2:14">
      <c r="B679" s="128"/>
      <c r="C679" s="128"/>
      <c r="E679" s="129"/>
      <c r="F679" s="157" t="str">
        <f>IF(OR(D679="",E679=""),"",ROUND(D679/LOOKUP(E679,SMMLV!$A$2:$A$36,SMMLV!$D$2:$D$108),3))</f>
        <v/>
      </c>
      <c r="K679" s="567"/>
      <c r="L679" s="134">
        <v>4</v>
      </c>
      <c r="M679" s="568" t="str">
        <f t="shared" si="65"/>
        <v>NO APLICA</v>
      </c>
      <c r="N679" s="568"/>
    </row>
    <row r="680" spans="2:14">
      <c r="B680" s="128"/>
      <c r="C680" s="128"/>
      <c r="E680" s="129"/>
      <c r="F680" s="157" t="str">
        <f>IF(OR(D680="",E680=""),"",ROUND(D680/LOOKUP(E680,SMMLV!$A$2:$A$36,SMMLV!$D$2:$D$108),3))</f>
        <v/>
      </c>
      <c r="K680" s="567"/>
      <c r="L680" s="134">
        <v>5</v>
      </c>
      <c r="M680" s="568" t="str">
        <f t="shared" si="65"/>
        <v>NO APLICA</v>
      </c>
      <c r="N680" s="568"/>
    </row>
    <row r="681" spans="2:14">
      <c r="B681" s="128"/>
      <c r="C681" s="128"/>
      <c r="E681" s="129"/>
      <c r="F681" s="157" t="str">
        <f>IF(OR(D681="",E681=""),"",ROUND(D681/LOOKUP(E681,SMMLV!$A$2:$A$36,SMMLV!$D$2:$D$108),3))</f>
        <v/>
      </c>
      <c r="K681" s="567"/>
      <c r="L681" s="134">
        <v>6</v>
      </c>
      <c r="M681" s="568" t="str">
        <f t="shared" si="65"/>
        <v>NO APLICA</v>
      </c>
      <c r="N681" s="568"/>
    </row>
    <row r="682" spans="2:14">
      <c r="B682" s="128"/>
      <c r="C682" s="128"/>
      <c r="E682" s="129"/>
      <c r="F682" s="157" t="str">
        <f>IF(OR(D682="",E682=""),"",ROUND(D682/LOOKUP(E682,SMMLV!$A$2:$A$36,SMMLV!$D$2:$D$108),3))</f>
        <v/>
      </c>
      <c r="K682" s="567"/>
      <c r="L682" s="134">
        <v>7</v>
      </c>
      <c r="M682" s="568" t="str">
        <f t="shared" si="65"/>
        <v>NO APLICA</v>
      </c>
      <c r="N682" s="568"/>
    </row>
    <row r="683" spans="2:14">
      <c r="B683" s="128"/>
      <c r="C683" s="128"/>
      <c r="E683" s="129"/>
      <c r="F683" s="157" t="str">
        <f>IF(OR(D683="",E683=""),"",ROUND(D683/LOOKUP(E683,SMMLV!$A$2:$A$36,SMMLV!$D$2:$D$108),3))</f>
        <v/>
      </c>
      <c r="K683" s="567"/>
      <c r="L683" s="134">
        <v>8</v>
      </c>
      <c r="M683" s="568" t="str">
        <f t="shared" si="65"/>
        <v>NO APLICA</v>
      </c>
      <c r="N683" s="568"/>
    </row>
    <row r="684" spans="2:14">
      <c r="B684" s="128"/>
      <c r="C684" s="128"/>
      <c r="E684" s="129"/>
      <c r="F684" s="157" t="str">
        <f>IF(OR(D684="",E684=""),"",ROUND(D684/LOOKUP(E684,SMMLV!$A$2:$A$36,SMMLV!$D$2:$D$108),3))</f>
        <v/>
      </c>
      <c r="K684" s="567"/>
      <c r="L684" s="134">
        <v>9</v>
      </c>
      <c r="M684" s="568" t="str">
        <f t="shared" si="65"/>
        <v>NO APLICA</v>
      </c>
      <c r="N684" s="568"/>
    </row>
    <row r="685" spans="2:14">
      <c r="B685" s="128"/>
      <c r="C685" s="128"/>
      <c r="E685" s="129"/>
      <c r="F685" s="157" t="str">
        <f>IF(OR(D685="",E685=""),"",ROUND(D685/LOOKUP(E685,SMMLV!$A$2:$A$36,SMMLV!$D$2:$D$108),3))</f>
        <v/>
      </c>
      <c r="K685" s="567"/>
      <c r="L685" s="134">
        <v>10</v>
      </c>
      <c r="M685" s="568" t="str">
        <f t="shared" si="65"/>
        <v>NO APLICA</v>
      </c>
      <c r="N685" s="568"/>
    </row>
    <row r="686" spans="2:14">
      <c r="B686" s="128"/>
      <c r="C686" s="128"/>
      <c r="E686" s="129"/>
      <c r="F686" s="157" t="str">
        <f>IF(OR(D686="",E686=""),"",ROUND(D686/LOOKUP(E686,SMMLV!$A$2:$A$36,SMMLV!$D$2:$D$108),3))</f>
        <v/>
      </c>
      <c r="K686" s="567">
        <v>69</v>
      </c>
      <c r="L686" s="134">
        <v>1</v>
      </c>
      <c r="M686" s="568" t="str">
        <f t="shared" ref="M686:M695" si="66">IF(SUMIFS($F$5:$F$1200,$B$5:$B$1200,$K$686,$C$5:$C$1200,$L686)=0,"NO APLICA",ROUND(SUMIFS($F$5:$F$1200,$B$5:$B$1200,$K$686,$C$5:$C$1200,$L686),3))</f>
        <v>NO APLICA</v>
      </c>
      <c r="N686" s="568"/>
    </row>
    <row r="687" spans="2:14">
      <c r="B687" s="128"/>
      <c r="C687" s="128"/>
      <c r="E687" s="129"/>
      <c r="F687" s="157" t="str">
        <f>IF(OR(D687="",E687=""),"",ROUND(D687/LOOKUP(E687,SMMLV!$A$2:$A$36,SMMLV!$D$2:$D$108),3))</f>
        <v/>
      </c>
      <c r="K687" s="567"/>
      <c r="L687" s="134">
        <v>2</v>
      </c>
      <c r="M687" s="568" t="str">
        <f t="shared" si="66"/>
        <v>NO APLICA</v>
      </c>
      <c r="N687" s="568"/>
    </row>
    <row r="688" spans="2:14">
      <c r="B688" s="128"/>
      <c r="C688" s="128"/>
      <c r="E688" s="129"/>
      <c r="F688" s="157" t="str">
        <f>IF(OR(D688="",E688=""),"",ROUND(D688/LOOKUP(E688,SMMLV!$A$2:$A$36,SMMLV!$D$2:$D$108),3))</f>
        <v/>
      </c>
      <c r="K688" s="567"/>
      <c r="L688" s="134">
        <v>3</v>
      </c>
      <c r="M688" s="568" t="str">
        <f t="shared" si="66"/>
        <v>NO APLICA</v>
      </c>
      <c r="N688" s="568"/>
    </row>
    <row r="689" spans="2:14">
      <c r="B689" s="128"/>
      <c r="C689" s="128"/>
      <c r="E689" s="129"/>
      <c r="F689" s="157" t="str">
        <f>IF(OR(D689="",E689=""),"",ROUND(D689/LOOKUP(E689,SMMLV!$A$2:$A$36,SMMLV!$D$2:$D$108),3))</f>
        <v/>
      </c>
      <c r="K689" s="567"/>
      <c r="L689" s="134">
        <v>4</v>
      </c>
      <c r="M689" s="568" t="str">
        <f t="shared" si="66"/>
        <v>NO APLICA</v>
      </c>
      <c r="N689" s="568"/>
    </row>
    <row r="690" spans="2:14">
      <c r="B690" s="128"/>
      <c r="C690" s="128"/>
      <c r="E690" s="129"/>
      <c r="F690" s="157" t="str">
        <f>IF(OR(D690="",E690=""),"",ROUND(D690/LOOKUP(E690,SMMLV!$A$2:$A$36,SMMLV!$D$2:$D$108),3))</f>
        <v/>
      </c>
      <c r="K690" s="567"/>
      <c r="L690" s="134">
        <v>5</v>
      </c>
      <c r="M690" s="568" t="str">
        <f t="shared" si="66"/>
        <v>NO APLICA</v>
      </c>
      <c r="N690" s="568"/>
    </row>
    <row r="691" spans="2:14">
      <c r="B691" s="128"/>
      <c r="C691" s="128"/>
      <c r="E691" s="129"/>
      <c r="F691" s="157" t="str">
        <f>IF(OR(D691="",E691=""),"",ROUND(D691/LOOKUP(E691,SMMLV!$A$2:$A$36,SMMLV!$D$2:$D$108),3))</f>
        <v/>
      </c>
      <c r="K691" s="567"/>
      <c r="L691" s="134">
        <v>6</v>
      </c>
      <c r="M691" s="568" t="str">
        <f t="shared" si="66"/>
        <v>NO APLICA</v>
      </c>
      <c r="N691" s="568"/>
    </row>
    <row r="692" spans="2:14">
      <c r="B692" s="128"/>
      <c r="C692" s="128"/>
      <c r="E692" s="129"/>
      <c r="F692" s="157" t="str">
        <f>IF(OR(D692="",E692=""),"",ROUND(D692/LOOKUP(E692,SMMLV!$A$2:$A$36,SMMLV!$D$2:$D$108),3))</f>
        <v/>
      </c>
      <c r="K692" s="567"/>
      <c r="L692" s="134">
        <v>7</v>
      </c>
      <c r="M692" s="568" t="str">
        <f t="shared" si="66"/>
        <v>NO APLICA</v>
      </c>
      <c r="N692" s="568"/>
    </row>
    <row r="693" spans="2:14">
      <c r="B693" s="128"/>
      <c r="C693" s="128"/>
      <c r="E693" s="129"/>
      <c r="F693" s="157" t="str">
        <f>IF(OR(D693="",E693=""),"",ROUND(D693/LOOKUP(E693,SMMLV!$A$2:$A$36,SMMLV!$D$2:$D$108),3))</f>
        <v/>
      </c>
      <c r="K693" s="567"/>
      <c r="L693" s="134">
        <v>8</v>
      </c>
      <c r="M693" s="568" t="str">
        <f t="shared" si="66"/>
        <v>NO APLICA</v>
      </c>
      <c r="N693" s="568"/>
    </row>
    <row r="694" spans="2:14">
      <c r="B694" s="128"/>
      <c r="C694" s="128"/>
      <c r="E694" s="129"/>
      <c r="F694" s="157" t="str">
        <f>IF(OR(D694="",E694=""),"",ROUND(D694/LOOKUP(E694,SMMLV!$A$2:$A$36,SMMLV!$D$2:$D$108),3))</f>
        <v/>
      </c>
      <c r="K694" s="567"/>
      <c r="L694" s="134">
        <v>9</v>
      </c>
      <c r="M694" s="568" t="str">
        <f t="shared" si="66"/>
        <v>NO APLICA</v>
      </c>
      <c r="N694" s="568"/>
    </row>
    <row r="695" spans="2:14">
      <c r="B695" s="128"/>
      <c r="C695" s="128"/>
      <c r="E695" s="129"/>
      <c r="F695" s="157" t="str">
        <f>IF(OR(D695="",E695=""),"",ROUND(D695/LOOKUP(E695,SMMLV!$A$2:$A$36,SMMLV!$D$2:$D$108),3))</f>
        <v/>
      </c>
      <c r="K695" s="567"/>
      <c r="L695" s="134">
        <v>10</v>
      </c>
      <c r="M695" s="568" t="str">
        <f t="shared" si="66"/>
        <v>NO APLICA</v>
      </c>
      <c r="N695" s="568"/>
    </row>
    <row r="696" spans="2:14">
      <c r="B696" s="128"/>
      <c r="C696" s="128"/>
      <c r="E696" s="129"/>
      <c r="F696" s="157" t="str">
        <f>IF(OR(D696="",E696=""),"",ROUND(D696/LOOKUP(E696,SMMLV!$A$2:$A$36,SMMLV!$D$2:$D$108),3))</f>
        <v/>
      </c>
      <c r="K696" s="567">
        <v>70</v>
      </c>
      <c r="L696" s="134">
        <v>1</v>
      </c>
      <c r="M696" s="568" t="str">
        <f t="shared" ref="M696:M705" si="67">IF(SUMIFS($F$5:$F$1200,$B$5:$B$1200,$K$696,$C$5:$C$1200,$L696)=0,"NO APLICA",ROUND(SUMIFS($F$5:$F$1200,$B$5:$B$1200,$K$696,$C$5:$C$1200,$L696),3))</f>
        <v>NO APLICA</v>
      </c>
      <c r="N696" s="568"/>
    </row>
    <row r="697" spans="2:14">
      <c r="B697" s="128"/>
      <c r="C697" s="128"/>
      <c r="E697" s="129"/>
      <c r="F697" s="157" t="str">
        <f>IF(OR(D697="",E697=""),"",ROUND(D697/LOOKUP(E697,SMMLV!$A$2:$A$36,SMMLV!$D$2:$D$108),3))</f>
        <v/>
      </c>
      <c r="K697" s="567"/>
      <c r="L697" s="134">
        <v>2</v>
      </c>
      <c r="M697" s="568" t="str">
        <f t="shared" si="67"/>
        <v>NO APLICA</v>
      </c>
      <c r="N697" s="568"/>
    </row>
    <row r="698" spans="2:14">
      <c r="B698" s="128"/>
      <c r="C698" s="128"/>
      <c r="E698" s="129"/>
      <c r="F698" s="157" t="str">
        <f>IF(OR(D698="",E698=""),"",ROUND(D698/LOOKUP(E698,SMMLV!$A$2:$A$36,SMMLV!$D$2:$D$108),3))</f>
        <v/>
      </c>
      <c r="K698" s="567"/>
      <c r="L698" s="134">
        <v>3</v>
      </c>
      <c r="M698" s="568" t="str">
        <f t="shared" si="67"/>
        <v>NO APLICA</v>
      </c>
      <c r="N698" s="568"/>
    </row>
    <row r="699" spans="2:14">
      <c r="B699" s="128"/>
      <c r="C699" s="128"/>
      <c r="E699" s="129"/>
      <c r="F699" s="157" t="str">
        <f>IF(OR(D699="",E699=""),"",ROUND(D699/LOOKUP(E699,SMMLV!$A$2:$A$36,SMMLV!$D$2:$D$108),3))</f>
        <v/>
      </c>
      <c r="K699" s="567"/>
      <c r="L699" s="134">
        <v>4</v>
      </c>
      <c r="M699" s="568" t="str">
        <f t="shared" si="67"/>
        <v>NO APLICA</v>
      </c>
      <c r="N699" s="568"/>
    </row>
    <row r="700" spans="2:14">
      <c r="B700" s="128"/>
      <c r="C700" s="128"/>
      <c r="E700" s="129"/>
      <c r="F700" s="157" t="str">
        <f>IF(OR(D700="",E700=""),"",ROUND(D700/LOOKUP(E700,SMMLV!$A$2:$A$36,SMMLV!$D$2:$D$108),3))</f>
        <v/>
      </c>
      <c r="K700" s="567"/>
      <c r="L700" s="134">
        <v>5</v>
      </c>
      <c r="M700" s="568" t="str">
        <f t="shared" si="67"/>
        <v>NO APLICA</v>
      </c>
      <c r="N700" s="568"/>
    </row>
    <row r="701" spans="2:14">
      <c r="B701" s="128"/>
      <c r="C701" s="128"/>
      <c r="E701" s="129"/>
      <c r="F701" s="157" t="str">
        <f>IF(OR(D701="",E701=""),"",ROUND(D701/LOOKUP(E701,SMMLV!$A$2:$A$36,SMMLV!$D$2:$D$108),3))</f>
        <v/>
      </c>
      <c r="K701" s="567"/>
      <c r="L701" s="134">
        <v>6</v>
      </c>
      <c r="M701" s="568" t="str">
        <f t="shared" si="67"/>
        <v>NO APLICA</v>
      </c>
      <c r="N701" s="568"/>
    </row>
    <row r="702" spans="2:14">
      <c r="B702" s="128"/>
      <c r="C702" s="128"/>
      <c r="E702" s="129"/>
      <c r="F702" s="157" t="str">
        <f>IF(OR(D702="",E702=""),"",ROUND(D702/LOOKUP(E702,SMMLV!$A$2:$A$36,SMMLV!$D$2:$D$108),3))</f>
        <v/>
      </c>
      <c r="K702" s="567"/>
      <c r="L702" s="134">
        <v>7</v>
      </c>
      <c r="M702" s="568" t="str">
        <f t="shared" si="67"/>
        <v>NO APLICA</v>
      </c>
      <c r="N702" s="568"/>
    </row>
    <row r="703" spans="2:14">
      <c r="B703" s="128"/>
      <c r="C703" s="128"/>
      <c r="E703" s="129"/>
      <c r="F703" s="157" t="str">
        <f>IF(OR(D703="",E703=""),"",ROUND(D703/LOOKUP(E703,SMMLV!$A$2:$A$36,SMMLV!$D$2:$D$108),3))</f>
        <v/>
      </c>
      <c r="K703" s="567"/>
      <c r="L703" s="134">
        <v>8</v>
      </c>
      <c r="M703" s="568" t="str">
        <f t="shared" si="67"/>
        <v>NO APLICA</v>
      </c>
      <c r="N703" s="568"/>
    </row>
    <row r="704" spans="2:14">
      <c r="B704" s="128"/>
      <c r="C704" s="128"/>
      <c r="E704" s="129"/>
      <c r="F704" s="157" t="str">
        <f>IF(OR(D704="",E704=""),"",ROUND(D704/LOOKUP(E704,SMMLV!$A$2:$A$36,SMMLV!$D$2:$D$108),3))</f>
        <v/>
      </c>
      <c r="K704" s="567"/>
      <c r="L704" s="134">
        <v>9</v>
      </c>
      <c r="M704" s="568" t="str">
        <f t="shared" si="67"/>
        <v>NO APLICA</v>
      </c>
      <c r="N704" s="568"/>
    </row>
    <row r="705" spans="2:14">
      <c r="B705" s="128"/>
      <c r="C705" s="128"/>
      <c r="E705" s="129"/>
      <c r="F705" s="157" t="str">
        <f>IF(OR(D705="",E705=""),"",ROUND(D705/LOOKUP(E705,SMMLV!$A$2:$A$36,SMMLV!$D$2:$D$108),3))</f>
        <v/>
      </c>
      <c r="K705" s="567"/>
      <c r="L705" s="134">
        <v>10</v>
      </c>
      <c r="M705" s="568" t="str">
        <f t="shared" si="67"/>
        <v>NO APLICA</v>
      </c>
      <c r="N705" s="568"/>
    </row>
    <row r="706" spans="2:14">
      <c r="B706" s="128"/>
      <c r="C706" s="128"/>
      <c r="E706" s="129"/>
      <c r="F706" s="157" t="str">
        <f>IF(OR(D706="",E706=""),"",ROUND(D706/LOOKUP(E706,SMMLV!$A$2:$A$36,SMMLV!$D$2:$D$108),3))</f>
        <v/>
      </c>
      <c r="K706" s="567">
        <v>71</v>
      </c>
      <c r="L706" s="134">
        <v>1</v>
      </c>
      <c r="M706" s="568" t="str">
        <f t="shared" ref="M706:M715" si="68">IF(SUMIFS($F$5:$F$1200,$B$5:$B$1200,$K$706,$C$5:$C$1200,$L706)=0,"NO APLICA",ROUND(SUMIFS($F$5:$F$1200,$B$5:$B$1200,$K$706,$C$5:$C$1200,$L706),3))</f>
        <v>NO APLICA</v>
      </c>
      <c r="N706" s="568"/>
    </row>
    <row r="707" spans="2:14">
      <c r="B707" s="128"/>
      <c r="C707" s="128"/>
      <c r="E707" s="129"/>
      <c r="F707" s="157" t="str">
        <f>IF(OR(D707="",E707=""),"",ROUND(D707/LOOKUP(E707,SMMLV!$A$2:$A$36,SMMLV!$D$2:$D$108),3))</f>
        <v/>
      </c>
      <c r="K707" s="567"/>
      <c r="L707" s="134">
        <v>2</v>
      </c>
      <c r="M707" s="568" t="str">
        <f t="shared" si="68"/>
        <v>NO APLICA</v>
      </c>
      <c r="N707" s="568"/>
    </row>
    <row r="708" spans="2:14">
      <c r="B708" s="128"/>
      <c r="C708" s="128"/>
      <c r="E708" s="129"/>
      <c r="F708" s="157" t="str">
        <f>IF(OR(D708="",E708=""),"",ROUND(D708/LOOKUP(E708,SMMLV!$A$2:$A$36,SMMLV!$D$2:$D$108),3))</f>
        <v/>
      </c>
      <c r="K708" s="567"/>
      <c r="L708" s="134">
        <v>3</v>
      </c>
      <c r="M708" s="568" t="str">
        <f t="shared" si="68"/>
        <v>NO APLICA</v>
      </c>
      <c r="N708" s="568"/>
    </row>
    <row r="709" spans="2:14">
      <c r="B709" s="128"/>
      <c r="C709" s="128"/>
      <c r="E709" s="129"/>
      <c r="F709" s="157" t="str">
        <f>IF(OR(D709="",E709=""),"",ROUND(D709/LOOKUP(E709,SMMLV!$A$2:$A$36,SMMLV!$D$2:$D$108),3))</f>
        <v/>
      </c>
      <c r="K709" s="567"/>
      <c r="L709" s="134">
        <v>4</v>
      </c>
      <c r="M709" s="568" t="str">
        <f t="shared" si="68"/>
        <v>NO APLICA</v>
      </c>
      <c r="N709" s="568"/>
    </row>
    <row r="710" spans="2:14">
      <c r="B710" s="128"/>
      <c r="C710" s="128"/>
      <c r="E710" s="129"/>
      <c r="F710" s="157" t="str">
        <f>IF(OR(D710="",E710=""),"",ROUND(D710/LOOKUP(E710,SMMLV!$A$2:$A$36,SMMLV!$D$2:$D$108),3))</f>
        <v/>
      </c>
      <c r="K710" s="567"/>
      <c r="L710" s="134">
        <v>5</v>
      </c>
      <c r="M710" s="568" t="str">
        <f t="shared" si="68"/>
        <v>NO APLICA</v>
      </c>
      <c r="N710" s="568"/>
    </row>
    <row r="711" spans="2:14">
      <c r="B711" s="128"/>
      <c r="C711" s="128"/>
      <c r="E711" s="129"/>
      <c r="F711" s="157" t="str">
        <f>IF(OR(D711="",E711=""),"",ROUND(D711/LOOKUP(E711,SMMLV!$A$2:$A$36,SMMLV!$D$2:$D$108),3))</f>
        <v/>
      </c>
      <c r="K711" s="567"/>
      <c r="L711" s="134">
        <v>6</v>
      </c>
      <c r="M711" s="568" t="str">
        <f t="shared" si="68"/>
        <v>NO APLICA</v>
      </c>
      <c r="N711" s="568"/>
    </row>
    <row r="712" spans="2:14">
      <c r="B712" s="128"/>
      <c r="C712" s="128"/>
      <c r="E712" s="129"/>
      <c r="F712" s="157" t="str">
        <f>IF(OR(D712="",E712=""),"",ROUND(D712/LOOKUP(E712,SMMLV!$A$2:$A$36,SMMLV!$D$2:$D$108),3))</f>
        <v/>
      </c>
      <c r="K712" s="567"/>
      <c r="L712" s="134">
        <v>7</v>
      </c>
      <c r="M712" s="568" t="str">
        <f t="shared" si="68"/>
        <v>NO APLICA</v>
      </c>
      <c r="N712" s="568"/>
    </row>
    <row r="713" spans="2:14">
      <c r="B713" s="128"/>
      <c r="C713" s="128"/>
      <c r="E713" s="129"/>
      <c r="F713" s="157" t="str">
        <f>IF(OR(D713="",E713=""),"",ROUND(D713/LOOKUP(E713,SMMLV!$A$2:$A$36,SMMLV!$D$2:$D$108),3))</f>
        <v/>
      </c>
      <c r="K713" s="567"/>
      <c r="L713" s="134">
        <v>8</v>
      </c>
      <c r="M713" s="568" t="str">
        <f t="shared" si="68"/>
        <v>NO APLICA</v>
      </c>
      <c r="N713" s="568"/>
    </row>
    <row r="714" spans="2:14">
      <c r="B714" s="128"/>
      <c r="C714" s="128"/>
      <c r="E714" s="129"/>
      <c r="F714" s="157" t="str">
        <f>IF(OR(D714="",E714=""),"",ROUND(D714/LOOKUP(E714,SMMLV!$A$2:$A$36,SMMLV!$D$2:$D$108),3))</f>
        <v/>
      </c>
      <c r="K714" s="567"/>
      <c r="L714" s="134">
        <v>9</v>
      </c>
      <c r="M714" s="568" t="str">
        <f t="shared" si="68"/>
        <v>NO APLICA</v>
      </c>
      <c r="N714" s="568"/>
    </row>
    <row r="715" spans="2:14">
      <c r="B715" s="128"/>
      <c r="C715" s="128"/>
      <c r="E715" s="129"/>
      <c r="F715" s="157" t="str">
        <f>IF(OR(D715="",E715=""),"",ROUND(D715/LOOKUP(E715,SMMLV!$A$2:$A$36,SMMLV!$D$2:$D$108),3))</f>
        <v/>
      </c>
      <c r="K715" s="567"/>
      <c r="L715" s="134">
        <v>10</v>
      </c>
      <c r="M715" s="568" t="str">
        <f t="shared" si="68"/>
        <v>NO APLICA</v>
      </c>
      <c r="N715" s="568"/>
    </row>
    <row r="716" spans="2:14">
      <c r="B716" s="128"/>
      <c r="C716" s="128"/>
      <c r="E716" s="129"/>
      <c r="F716" s="157" t="str">
        <f>IF(OR(D716="",E716=""),"",ROUND(D716/LOOKUP(E716,SMMLV!$A$2:$A$36,SMMLV!$D$2:$D$108),3))</f>
        <v/>
      </c>
      <c r="K716" s="567">
        <v>72</v>
      </c>
      <c r="L716" s="134">
        <v>1</v>
      </c>
      <c r="M716" s="568" t="str">
        <f t="shared" ref="M716:M725" si="69">IF(SUMIFS($F$5:$F$1200,$B$5:$B$1200,$K$716,$C$5:$C$1200,$L716)=0,"NO APLICA",ROUND(SUMIFS($F$5:$F$1200,$B$5:$B$1200,$K$716,$C$5:$C$1200,$L716),3))</f>
        <v>NO APLICA</v>
      </c>
      <c r="N716" s="568"/>
    </row>
    <row r="717" spans="2:14">
      <c r="B717" s="128"/>
      <c r="C717" s="128"/>
      <c r="E717" s="129"/>
      <c r="F717" s="157" t="str">
        <f>IF(OR(D717="",E717=""),"",ROUND(D717/LOOKUP(E717,SMMLV!$A$2:$A$36,SMMLV!$D$2:$D$108),3))</f>
        <v/>
      </c>
      <c r="K717" s="567"/>
      <c r="L717" s="134">
        <v>2</v>
      </c>
      <c r="M717" s="568" t="str">
        <f t="shared" si="69"/>
        <v>NO APLICA</v>
      </c>
      <c r="N717" s="568"/>
    </row>
    <row r="718" spans="2:14">
      <c r="B718" s="128"/>
      <c r="C718" s="128"/>
      <c r="E718" s="129"/>
      <c r="F718" s="157" t="str">
        <f>IF(OR(D718="",E718=""),"",ROUND(D718/LOOKUP(E718,SMMLV!$A$2:$A$36,SMMLV!$D$2:$D$108),3))</f>
        <v/>
      </c>
      <c r="K718" s="567"/>
      <c r="L718" s="134">
        <v>3</v>
      </c>
      <c r="M718" s="568" t="str">
        <f t="shared" si="69"/>
        <v>NO APLICA</v>
      </c>
      <c r="N718" s="568"/>
    </row>
    <row r="719" spans="2:14">
      <c r="B719" s="128"/>
      <c r="C719" s="128"/>
      <c r="E719" s="129"/>
      <c r="F719" s="157" t="str">
        <f>IF(OR(D719="",E719=""),"",ROUND(D719/LOOKUP(E719,SMMLV!$A$2:$A$36,SMMLV!$D$2:$D$108),3))</f>
        <v/>
      </c>
      <c r="K719" s="567"/>
      <c r="L719" s="134">
        <v>4</v>
      </c>
      <c r="M719" s="568" t="str">
        <f t="shared" si="69"/>
        <v>NO APLICA</v>
      </c>
      <c r="N719" s="568"/>
    </row>
    <row r="720" spans="2:14">
      <c r="B720" s="128"/>
      <c r="C720" s="128"/>
      <c r="E720" s="129"/>
      <c r="F720" s="157" t="str">
        <f>IF(OR(D720="",E720=""),"",ROUND(D720/LOOKUP(E720,SMMLV!$A$2:$A$36,SMMLV!$D$2:$D$108),3))</f>
        <v/>
      </c>
      <c r="K720" s="567"/>
      <c r="L720" s="134">
        <v>5</v>
      </c>
      <c r="M720" s="568" t="str">
        <f t="shared" si="69"/>
        <v>NO APLICA</v>
      </c>
      <c r="N720" s="568"/>
    </row>
    <row r="721" spans="2:14">
      <c r="B721" s="128"/>
      <c r="C721" s="128"/>
      <c r="E721" s="129"/>
      <c r="F721" s="157" t="str">
        <f>IF(OR(D721="",E721=""),"",ROUND(D721/LOOKUP(E721,SMMLV!$A$2:$A$36,SMMLV!$D$2:$D$108),3))</f>
        <v/>
      </c>
      <c r="K721" s="567"/>
      <c r="L721" s="134">
        <v>6</v>
      </c>
      <c r="M721" s="568" t="str">
        <f t="shared" si="69"/>
        <v>NO APLICA</v>
      </c>
      <c r="N721" s="568"/>
    </row>
    <row r="722" spans="2:14">
      <c r="B722" s="128"/>
      <c r="C722" s="128"/>
      <c r="E722" s="129"/>
      <c r="F722" s="157" t="str">
        <f>IF(OR(D722="",E722=""),"",ROUND(D722/LOOKUP(E722,SMMLV!$A$2:$A$36,SMMLV!$D$2:$D$108),3))</f>
        <v/>
      </c>
      <c r="K722" s="567"/>
      <c r="L722" s="134">
        <v>7</v>
      </c>
      <c r="M722" s="568" t="str">
        <f t="shared" si="69"/>
        <v>NO APLICA</v>
      </c>
      <c r="N722" s="568"/>
    </row>
    <row r="723" spans="2:14">
      <c r="B723" s="128"/>
      <c r="C723" s="128"/>
      <c r="E723" s="129"/>
      <c r="F723" s="157" t="str">
        <f>IF(OR(D723="",E723=""),"",ROUND(D723/LOOKUP(E723,SMMLV!$A$2:$A$36,SMMLV!$D$2:$D$108),3))</f>
        <v/>
      </c>
      <c r="K723" s="567"/>
      <c r="L723" s="134">
        <v>8</v>
      </c>
      <c r="M723" s="568" t="str">
        <f t="shared" si="69"/>
        <v>NO APLICA</v>
      </c>
      <c r="N723" s="568"/>
    </row>
    <row r="724" spans="2:14">
      <c r="B724" s="128"/>
      <c r="C724" s="128"/>
      <c r="E724" s="129"/>
      <c r="F724" s="157" t="str">
        <f>IF(OR(D724="",E724=""),"",ROUND(D724/LOOKUP(E724,SMMLV!$A$2:$A$36,SMMLV!$D$2:$D$108),3))</f>
        <v/>
      </c>
      <c r="K724" s="567"/>
      <c r="L724" s="134">
        <v>9</v>
      </c>
      <c r="M724" s="568" t="str">
        <f t="shared" si="69"/>
        <v>NO APLICA</v>
      </c>
      <c r="N724" s="568"/>
    </row>
    <row r="725" spans="2:14">
      <c r="B725" s="128"/>
      <c r="C725" s="128"/>
      <c r="E725" s="129"/>
      <c r="F725" s="157" t="str">
        <f>IF(OR(D725="",E725=""),"",ROUND(D725/LOOKUP(E725,SMMLV!$A$2:$A$36,SMMLV!$D$2:$D$108),3))</f>
        <v/>
      </c>
      <c r="K725" s="567"/>
      <c r="L725" s="134">
        <v>10</v>
      </c>
      <c r="M725" s="568" t="str">
        <f t="shared" si="69"/>
        <v>NO APLICA</v>
      </c>
      <c r="N725" s="568"/>
    </row>
    <row r="726" spans="2:14">
      <c r="B726" s="128"/>
      <c r="C726" s="128"/>
      <c r="E726" s="129"/>
      <c r="F726" s="157" t="str">
        <f>IF(OR(D726="",E726=""),"",ROUND(D726/LOOKUP(E726,SMMLV!$A$2:$A$36,SMMLV!$D$2:$D$108),3))</f>
        <v/>
      </c>
      <c r="K726" s="567">
        <v>73</v>
      </c>
      <c r="L726" s="134">
        <v>1</v>
      </c>
      <c r="M726" s="568" t="str">
        <f t="shared" ref="M726:M735" si="70">IF(SUMIFS($F$5:$F$1200,$B$5:$B$1200,$K$726,$C$5:$C$1200,$L726)=0,"NO APLICA",ROUND(SUMIFS($F$5:$F$1200,$B$5:$B$1200,$K$726,$C$5:$C$1200,$L726),3))</f>
        <v>NO APLICA</v>
      </c>
      <c r="N726" s="568"/>
    </row>
    <row r="727" spans="2:14">
      <c r="B727" s="128"/>
      <c r="C727" s="128"/>
      <c r="E727" s="129"/>
      <c r="F727" s="157" t="str">
        <f>IF(OR(D727="",E727=""),"",ROUND(D727/LOOKUP(E727,SMMLV!$A$2:$A$36,SMMLV!$D$2:$D$108),3))</f>
        <v/>
      </c>
      <c r="K727" s="567"/>
      <c r="L727" s="134">
        <v>2</v>
      </c>
      <c r="M727" s="568" t="str">
        <f t="shared" si="70"/>
        <v>NO APLICA</v>
      </c>
      <c r="N727" s="568"/>
    </row>
    <row r="728" spans="2:14">
      <c r="B728" s="128"/>
      <c r="C728" s="128"/>
      <c r="E728" s="129"/>
      <c r="F728" s="157" t="str">
        <f>IF(OR(D728="",E728=""),"",ROUND(D728/LOOKUP(E728,SMMLV!$A$2:$A$36,SMMLV!$D$2:$D$108),3))</f>
        <v/>
      </c>
      <c r="K728" s="567"/>
      <c r="L728" s="134">
        <v>3</v>
      </c>
      <c r="M728" s="568" t="str">
        <f t="shared" si="70"/>
        <v>NO APLICA</v>
      </c>
      <c r="N728" s="568"/>
    </row>
    <row r="729" spans="2:14">
      <c r="B729" s="128"/>
      <c r="C729" s="128"/>
      <c r="E729" s="129"/>
      <c r="F729" s="157" t="str">
        <f>IF(OR(D729="",E729=""),"",ROUND(D729/LOOKUP(E729,SMMLV!$A$2:$A$36,SMMLV!$D$2:$D$108),3))</f>
        <v/>
      </c>
      <c r="K729" s="567"/>
      <c r="L729" s="134">
        <v>4</v>
      </c>
      <c r="M729" s="568" t="str">
        <f t="shared" si="70"/>
        <v>NO APLICA</v>
      </c>
      <c r="N729" s="568"/>
    </row>
    <row r="730" spans="2:14">
      <c r="B730" s="128"/>
      <c r="C730" s="128"/>
      <c r="E730" s="129"/>
      <c r="F730" s="157" t="str">
        <f>IF(OR(D730="",E730=""),"",ROUND(D730/LOOKUP(E730,SMMLV!$A$2:$A$36,SMMLV!$D$2:$D$108),3))</f>
        <v/>
      </c>
      <c r="K730" s="567"/>
      <c r="L730" s="134">
        <v>5</v>
      </c>
      <c r="M730" s="568" t="str">
        <f t="shared" si="70"/>
        <v>NO APLICA</v>
      </c>
      <c r="N730" s="568"/>
    </row>
    <row r="731" spans="2:14">
      <c r="B731" s="128"/>
      <c r="C731" s="128"/>
      <c r="E731" s="129"/>
      <c r="F731" s="157" t="str">
        <f>IF(OR(D731="",E731=""),"",ROUND(D731/LOOKUP(E731,SMMLV!$A$2:$A$36,SMMLV!$D$2:$D$108),3))</f>
        <v/>
      </c>
      <c r="K731" s="567"/>
      <c r="L731" s="134">
        <v>6</v>
      </c>
      <c r="M731" s="568" t="str">
        <f t="shared" si="70"/>
        <v>NO APLICA</v>
      </c>
      <c r="N731" s="568"/>
    </row>
    <row r="732" spans="2:14">
      <c r="B732" s="128"/>
      <c r="C732" s="128"/>
      <c r="E732" s="129"/>
      <c r="F732" s="157" t="str">
        <f>IF(OR(D732="",E732=""),"",ROUND(D732/LOOKUP(E732,SMMLV!$A$2:$A$36,SMMLV!$D$2:$D$108),3))</f>
        <v/>
      </c>
      <c r="K732" s="567"/>
      <c r="L732" s="134">
        <v>7</v>
      </c>
      <c r="M732" s="568" t="str">
        <f t="shared" si="70"/>
        <v>NO APLICA</v>
      </c>
      <c r="N732" s="568"/>
    </row>
    <row r="733" spans="2:14">
      <c r="B733" s="128"/>
      <c r="C733" s="128"/>
      <c r="E733" s="129"/>
      <c r="F733" s="157" t="str">
        <f>IF(OR(D733="",E733=""),"",ROUND(D733/LOOKUP(E733,SMMLV!$A$2:$A$36,SMMLV!$D$2:$D$108),3))</f>
        <v/>
      </c>
      <c r="K733" s="567"/>
      <c r="L733" s="134">
        <v>8</v>
      </c>
      <c r="M733" s="568" t="str">
        <f t="shared" si="70"/>
        <v>NO APLICA</v>
      </c>
      <c r="N733" s="568"/>
    </row>
    <row r="734" spans="2:14">
      <c r="B734" s="128"/>
      <c r="C734" s="128"/>
      <c r="E734" s="129"/>
      <c r="F734" s="157" t="str">
        <f>IF(OR(D734="",E734=""),"",ROUND(D734/LOOKUP(E734,SMMLV!$A$2:$A$36,SMMLV!$D$2:$D$108),3))</f>
        <v/>
      </c>
      <c r="K734" s="567"/>
      <c r="L734" s="134">
        <v>9</v>
      </c>
      <c r="M734" s="568" t="str">
        <f t="shared" si="70"/>
        <v>NO APLICA</v>
      </c>
      <c r="N734" s="568"/>
    </row>
    <row r="735" spans="2:14">
      <c r="B735" s="128"/>
      <c r="C735" s="128"/>
      <c r="E735" s="129"/>
      <c r="F735" s="157" t="str">
        <f>IF(OR(D735="",E735=""),"",ROUND(D735/LOOKUP(E735,SMMLV!$A$2:$A$36,SMMLV!$D$2:$D$108),3))</f>
        <v/>
      </c>
      <c r="K735" s="567"/>
      <c r="L735" s="134">
        <v>10</v>
      </c>
      <c r="M735" s="568" t="str">
        <f t="shared" si="70"/>
        <v>NO APLICA</v>
      </c>
      <c r="N735" s="568"/>
    </row>
    <row r="736" spans="2:14">
      <c r="B736" s="128"/>
      <c r="C736" s="128"/>
      <c r="E736" s="129"/>
      <c r="F736" s="157" t="str">
        <f>IF(OR(D736="",E736=""),"",ROUND(D736/LOOKUP(E736,SMMLV!$A$2:$A$36,SMMLV!$D$2:$D$108),3))</f>
        <v/>
      </c>
      <c r="K736" s="567">
        <v>74</v>
      </c>
      <c r="L736" s="134">
        <v>1</v>
      </c>
      <c r="M736" s="568" t="str">
        <f t="shared" ref="M736:M745" si="71">IF(SUMIFS($F$5:$F$1200,$B$5:$B$1200,$K$736,$C$5:$C$1200,$L736)=0,"NO APLICA",ROUND(SUMIFS($F$5:$F$1200,$B$5:$B$1200,$K$736,$C$5:$C$1200,$L736),3))</f>
        <v>NO APLICA</v>
      </c>
      <c r="N736" s="568"/>
    </row>
    <row r="737" spans="2:14">
      <c r="B737" s="128"/>
      <c r="C737" s="128"/>
      <c r="E737" s="129"/>
      <c r="F737" s="157" t="str">
        <f>IF(OR(D737="",E737=""),"",ROUND(D737/LOOKUP(E737,SMMLV!$A$2:$A$36,SMMLV!$D$2:$D$108),3))</f>
        <v/>
      </c>
      <c r="K737" s="567"/>
      <c r="L737" s="134">
        <v>2</v>
      </c>
      <c r="M737" s="568" t="str">
        <f t="shared" si="71"/>
        <v>NO APLICA</v>
      </c>
      <c r="N737" s="568"/>
    </row>
    <row r="738" spans="2:14">
      <c r="B738" s="128"/>
      <c r="C738" s="128"/>
      <c r="E738" s="129"/>
      <c r="F738" s="157" t="str">
        <f>IF(OR(D738="",E738=""),"",ROUND(D738/LOOKUP(E738,SMMLV!$A$2:$A$36,SMMLV!$D$2:$D$108),3))</f>
        <v/>
      </c>
      <c r="K738" s="567"/>
      <c r="L738" s="134">
        <v>3</v>
      </c>
      <c r="M738" s="568" t="str">
        <f t="shared" si="71"/>
        <v>NO APLICA</v>
      </c>
      <c r="N738" s="568"/>
    </row>
    <row r="739" spans="2:14">
      <c r="B739" s="128"/>
      <c r="C739" s="128"/>
      <c r="E739" s="129"/>
      <c r="F739" s="157" t="str">
        <f>IF(OR(D739="",E739=""),"",ROUND(D739/LOOKUP(E739,SMMLV!$A$2:$A$36,SMMLV!$D$2:$D$108),3))</f>
        <v/>
      </c>
      <c r="K739" s="567"/>
      <c r="L739" s="134">
        <v>4</v>
      </c>
      <c r="M739" s="568" t="str">
        <f t="shared" si="71"/>
        <v>NO APLICA</v>
      </c>
      <c r="N739" s="568"/>
    </row>
    <row r="740" spans="2:14">
      <c r="B740" s="128"/>
      <c r="C740" s="128"/>
      <c r="E740" s="129"/>
      <c r="F740" s="157" t="str">
        <f>IF(OR(D740="",E740=""),"",ROUND(D740/LOOKUP(E740,SMMLV!$A$2:$A$36,SMMLV!$D$2:$D$108),3))</f>
        <v/>
      </c>
      <c r="K740" s="567"/>
      <c r="L740" s="134">
        <v>5</v>
      </c>
      <c r="M740" s="568" t="str">
        <f t="shared" si="71"/>
        <v>NO APLICA</v>
      </c>
      <c r="N740" s="568"/>
    </row>
    <row r="741" spans="2:14">
      <c r="B741" s="128"/>
      <c r="C741" s="128"/>
      <c r="E741" s="129"/>
      <c r="F741" s="157" t="str">
        <f>IF(OR(D741="",E741=""),"",ROUND(D741/LOOKUP(E741,SMMLV!$A$2:$A$36,SMMLV!$D$2:$D$108),3))</f>
        <v/>
      </c>
      <c r="K741" s="567"/>
      <c r="L741" s="134">
        <v>6</v>
      </c>
      <c r="M741" s="568" t="str">
        <f t="shared" si="71"/>
        <v>NO APLICA</v>
      </c>
      <c r="N741" s="568"/>
    </row>
    <row r="742" spans="2:14">
      <c r="B742" s="128"/>
      <c r="C742" s="128"/>
      <c r="E742" s="129"/>
      <c r="F742" s="157" t="str">
        <f>IF(OR(D742="",E742=""),"",ROUND(D742/LOOKUP(E742,SMMLV!$A$2:$A$36,SMMLV!$D$2:$D$108),3))</f>
        <v/>
      </c>
      <c r="K742" s="567"/>
      <c r="L742" s="134">
        <v>7</v>
      </c>
      <c r="M742" s="568" t="str">
        <f t="shared" si="71"/>
        <v>NO APLICA</v>
      </c>
      <c r="N742" s="568"/>
    </row>
    <row r="743" spans="2:14">
      <c r="B743" s="128"/>
      <c r="C743" s="128"/>
      <c r="E743" s="129"/>
      <c r="F743" s="157" t="str">
        <f>IF(OR(D743="",E743=""),"",ROUND(D743/LOOKUP(E743,SMMLV!$A$2:$A$36,SMMLV!$D$2:$D$108),3))</f>
        <v/>
      </c>
      <c r="K743" s="567"/>
      <c r="L743" s="134">
        <v>8</v>
      </c>
      <c r="M743" s="568" t="str">
        <f t="shared" si="71"/>
        <v>NO APLICA</v>
      </c>
      <c r="N743" s="568"/>
    </row>
    <row r="744" spans="2:14">
      <c r="B744" s="128"/>
      <c r="C744" s="128"/>
      <c r="E744" s="129"/>
      <c r="F744" s="157" t="str">
        <f>IF(OR(D744="",E744=""),"",ROUND(D744/LOOKUP(E744,SMMLV!$A$2:$A$36,SMMLV!$D$2:$D$108),3))</f>
        <v/>
      </c>
      <c r="K744" s="567"/>
      <c r="L744" s="134">
        <v>9</v>
      </c>
      <c r="M744" s="568" t="str">
        <f t="shared" si="71"/>
        <v>NO APLICA</v>
      </c>
      <c r="N744" s="568"/>
    </row>
    <row r="745" spans="2:14">
      <c r="B745" s="128"/>
      <c r="C745" s="128"/>
      <c r="E745" s="129"/>
      <c r="F745" s="157" t="str">
        <f>IF(OR(D745="",E745=""),"",ROUND(D745/LOOKUP(E745,SMMLV!$A$2:$A$36,SMMLV!$D$2:$D$108),3))</f>
        <v/>
      </c>
      <c r="K745" s="567"/>
      <c r="L745" s="134">
        <v>10</v>
      </c>
      <c r="M745" s="568" t="str">
        <f t="shared" si="71"/>
        <v>NO APLICA</v>
      </c>
      <c r="N745" s="568"/>
    </row>
    <row r="746" spans="2:14">
      <c r="B746" s="128"/>
      <c r="C746" s="128"/>
      <c r="E746" s="129"/>
      <c r="F746" s="157" t="str">
        <f>IF(OR(D746="",E746=""),"",ROUND(D746/LOOKUP(E746,SMMLV!$A$2:$A$36,SMMLV!$D$2:$D$108),3))</f>
        <v/>
      </c>
      <c r="K746" s="567">
        <v>75</v>
      </c>
      <c r="L746" s="134">
        <v>1</v>
      </c>
      <c r="M746" s="568" t="str">
        <f t="shared" ref="M746:M755" si="72">IF(SUMIFS($F$5:$F$1200,$B$5:$B$1200,$K$746,$C$5:$C$1200,$L746)=0,"NO APLICA",ROUND(SUMIFS($F$5:$F$1200,$B$5:$B$1200,$K$746,$C$5:$C$1200,$L746),3))</f>
        <v>NO APLICA</v>
      </c>
      <c r="N746" s="568"/>
    </row>
    <row r="747" spans="2:14">
      <c r="B747" s="128"/>
      <c r="C747" s="128"/>
      <c r="E747" s="129"/>
      <c r="F747" s="157" t="str">
        <f>IF(OR(D747="",E747=""),"",ROUND(D747/LOOKUP(E747,SMMLV!$A$2:$A$36,SMMLV!$D$2:$D$108),3))</f>
        <v/>
      </c>
      <c r="K747" s="567"/>
      <c r="L747" s="134">
        <v>2</v>
      </c>
      <c r="M747" s="568" t="str">
        <f t="shared" si="72"/>
        <v>NO APLICA</v>
      </c>
      <c r="N747" s="568"/>
    </row>
    <row r="748" spans="2:14">
      <c r="B748" s="128"/>
      <c r="C748" s="128"/>
      <c r="E748" s="129"/>
      <c r="F748" s="157" t="str">
        <f>IF(OR(D748="",E748=""),"",ROUND(D748/LOOKUP(E748,SMMLV!$A$2:$A$36,SMMLV!$D$2:$D$108),3))</f>
        <v/>
      </c>
      <c r="K748" s="567"/>
      <c r="L748" s="134">
        <v>3</v>
      </c>
      <c r="M748" s="568" t="str">
        <f t="shared" si="72"/>
        <v>NO APLICA</v>
      </c>
      <c r="N748" s="568"/>
    </row>
    <row r="749" spans="2:14">
      <c r="B749" s="128"/>
      <c r="C749" s="128"/>
      <c r="E749" s="129"/>
      <c r="F749" s="157" t="str">
        <f>IF(OR(D749="",E749=""),"",ROUND(D749/LOOKUP(E749,SMMLV!$A$2:$A$36,SMMLV!$D$2:$D$108),3))</f>
        <v/>
      </c>
      <c r="K749" s="567"/>
      <c r="L749" s="134">
        <v>4</v>
      </c>
      <c r="M749" s="568" t="str">
        <f t="shared" si="72"/>
        <v>NO APLICA</v>
      </c>
      <c r="N749" s="568"/>
    </row>
    <row r="750" spans="2:14">
      <c r="B750" s="128"/>
      <c r="C750" s="128"/>
      <c r="E750" s="129"/>
      <c r="F750" s="157" t="str">
        <f>IF(OR(D750="",E750=""),"",ROUND(D750/LOOKUP(E750,SMMLV!$A$2:$A$36,SMMLV!$D$2:$D$108),3))</f>
        <v/>
      </c>
      <c r="K750" s="567"/>
      <c r="L750" s="134">
        <v>5</v>
      </c>
      <c r="M750" s="568" t="str">
        <f t="shared" si="72"/>
        <v>NO APLICA</v>
      </c>
      <c r="N750" s="568"/>
    </row>
    <row r="751" spans="2:14">
      <c r="B751" s="128"/>
      <c r="C751" s="128"/>
      <c r="E751" s="129"/>
      <c r="F751" s="157" t="str">
        <f>IF(OR(D751="",E751=""),"",ROUND(D751/LOOKUP(E751,SMMLV!$A$2:$A$36,SMMLV!$D$2:$D$108),3))</f>
        <v/>
      </c>
      <c r="K751" s="567"/>
      <c r="L751" s="134">
        <v>6</v>
      </c>
      <c r="M751" s="568" t="str">
        <f t="shared" si="72"/>
        <v>NO APLICA</v>
      </c>
      <c r="N751" s="568"/>
    </row>
    <row r="752" spans="2:14">
      <c r="B752" s="128"/>
      <c r="C752" s="128"/>
      <c r="E752" s="129"/>
      <c r="F752" s="157" t="str">
        <f>IF(OR(D752="",E752=""),"",ROUND(D752/LOOKUP(E752,SMMLV!$A$2:$A$36,SMMLV!$D$2:$D$108),3))</f>
        <v/>
      </c>
      <c r="K752" s="567"/>
      <c r="L752" s="134">
        <v>7</v>
      </c>
      <c r="M752" s="568" t="str">
        <f t="shared" si="72"/>
        <v>NO APLICA</v>
      </c>
      <c r="N752" s="568"/>
    </row>
    <row r="753" spans="2:14">
      <c r="B753" s="128"/>
      <c r="C753" s="128"/>
      <c r="E753" s="129"/>
      <c r="F753" s="157" t="str">
        <f>IF(OR(D753="",E753=""),"",ROUND(D753/LOOKUP(E753,SMMLV!$A$2:$A$36,SMMLV!$D$2:$D$108),3))</f>
        <v/>
      </c>
      <c r="K753" s="567"/>
      <c r="L753" s="134">
        <v>8</v>
      </c>
      <c r="M753" s="568" t="str">
        <f t="shared" si="72"/>
        <v>NO APLICA</v>
      </c>
      <c r="N753" s="568"/>
    </row>
    <row r="754" spans="2:14">
      <c r="B754" s="128"/>
      <c r="C754" s="128"/>
      <c r="E754" s="129"/>
      <c r="F754" s="157" t="str">
        <f>IF(OR(D754="",E754=""),"",ROUND(D754/LOOKUP(E754,SMMLV!$A$2:$A$36,SMMLV!$D$2:$D$108),3))</f>
        <v/>
      </c>
      <c r="K754" s="567"/>
      <c r="L754" s="134">
        <v>9</v>
      </c>
      <c r="M754" s="568" t="str">
        <f t="shared" si="72"/>
        <v>NO APLICA</v>
      </c>
      <c r="N754" s="568"/>
    </row>
    <row r="755" spans="2:14">
      <c r="B755" s="128"/>
      <c r="C755" s="128"/>
      <c r="E755" s="129"/>
      <c r="F755" s="157" t="str">
        <f>IF(OR(D755="",E755=""),"",ROUND(D755/LOOKUP(E755,SMMLV!$A$2:$A$36,SMMLV!$D$2:$D$108),3))</f>
        <v/>
      </c>
      <c r="K755" s="567"/>
      <c r="L755" s="134">
        <v>10</v>
      </c>
      <c r="M755" s="568" t="str">
        <f t="shared" si="72"/>
        <v>NO APLICA</v>
      </c>
      <c r="N755" s="568"/>
    </row>
    <row r="756" spans="2:14">
      <c r="B756" s="128"/>
      <c r="C756" s="128"/>
      <c r="E756" s="129"/>
      <c r="F756" s="157" t="str">
        <f>IF(OR(D756="",E756=""),"",ROUND(D756/LOOKUP(E756,SMMLV!$A$2:$A$36,SMMLV!$D$2:$D$108),3))</f>
        <v/>
      </c>
      <c r="K756" s="567">
        <v>76</v>
      </c>
      <c r="L756" s="134">
        <v>1</v>
      </c>
      <c r="M756" s="568" t="str">
        <f t="shared" ref="M756:M765" si="73">IF(SUMIFS($F$5:$F$1200,$B$5:$B$1200,$K$756,$C$5:$C$1200,$L756)=0,"NO APLICA",ROUND(SUMIFS($F$5:$F$1200,$B$5:$B$1200,$K$756,$C$5:$C$1200,$L756),3))</f>
        <v>NO APLICA</v>
      </c>
      <c r="N756" s="568"/>
    </row>
    <row r="757" spans="2:14">
      <c r="B757" s="128"/>
      <c r="C757" s="128"/>
      <c r="E757" s="129"/>
      <c r="F757" s="157" t="str">
        <f>IF(OR(D757="",E757=""),"",ROUND(D757/LOOKUP(E757,SMMLV!$A$2:$A$36,SMMLV!$D$2:$D$108),3))</f>
        <v/>
      </c>
      <c r="K757" s="567"/>
      <c r="L757" s="134">
        <v>2</v>
      </c>
      <c r="M757" s="568" t="str">
        <f t="shared" si="73"/>
        <v>NO APLICA</v>
      </c>
      <c r="N757" s="568"/>
    </row>
    <row r="758" spans="2:14">
      <c r="B758" s="128"/>
      <c r="C758" s="128"/>
      <c r="E758" s="129"/>
      <c r="F758" s="157" t="str">
        <f>IF(OR(D758="",E758=""),"",ROUND(D758/LOOKUP(E758,SMMLV!$A$2:$A$36,SMMLV!$D$2:$D$108),3))</f>
        <v/>
      </c>
      <c r="K758" s="567"/>
      <c r="L758" s="134">
        <v>3</v>
      </c>
      <c r="M758" s="568" t="str">
        <f t="shared" si="73"/>
        <v>NO APLICA</v>
      </c>
      <c r="N758" s="568"/>
    </row>
    <row r="759" spans="2:14">
      <c r="B759" s="128"/>
      <c r="C759" s="128"/>
      <c r="E759" s="129"/>
      <c r="F759" s="157" t="str">
        <f>IF(OR(D759="",E759=""),"",ROUND(D759/LOOKUP(E759,SMMLV!$A$2:$A$36,SMMLV!$D$2:$D$108),3))</f>
        <v/>
      </c>
      <c r="K759" s="567"/>
      <c r="L759" s="134">
        <v>4</v>
      </c>
      <c r="M759" s="568" t="str">
        <f t="shared" si="73"/>
        <v>NO APLICA</v>
      </c>
      <c r="N759" s="568"/>
    </row>
    <row r="760" spans="2:14">
      <c r="B760" s="128"/>
      <c r="C760" s="128"/>
      <c r="E760" s="129"/>
      <c r="F760" s="157" t="str">
        <f>IF(OR(D760="",E760=""),"",ROUND(D760/LOOKUP(E760,SMMLV!$A$2:$A$36,SMMLV!$D$2:$D$108),3))</f>
        <v/>
      </c>
      <c r="K760" s="567"/>
      <c r="L760" s="134">
        <v>5</v>
      </c>
      <c r="M760" s="568" t="str">
        <f t="shared" si="73"/>
        <v>NO APLICA</v>
      </c>
      <c r="N760" s="568"/>
    </row>
    <row r="761" spans="2:14">
      <c r="B761" s="128"/>
      <c r="C761" s="128"/>
      <c r="E761" s="129"/>
      <c r="F761" s="157" t="str">
        <f>IF(OR(D761="",E761=""),"",ROUND(D761/LOOKUP(E761,SMMLV!$A$2:$A$36,SMMLV!$D$2:$D$108),3))</f>
        <v/>
      </c>
      <c r="K761" s="567"/>
      <c r="L761" s="134">
        <v>6</v>
      </c>
      <c r="M761" s="568" t="str">
        <f t="shared" si="73"/>
        <v>NO APLICA</v>
      </c>
      <c r="N761" s="568"/>
    </row>
    <row r="762" spans="2:14">
      <c r="B762" s="128"/>
      <c r="C762" s="128"/>
      <c r="E762" s="129"/>
      <c r="F762" s="157" t="str">
        <f>IF(OR(D762="",E762=""),"",ROUND(D762/LOOKUP(E762,SMMLV!$A$2:$A$36,SMMLV!$D$2:$D$108),3))</f>
        <v/>
      </c>
      <c r="K762" s="567"/>
      <c r="L762" s="134">
        <v>7</v>
      </c>
      <c r="M762" s="568" t="str">
        <f t="shared" si="73"/>
        <v>NO APLICA</v>
      </c>
      <c r="N762" s="568"/>
    </row>
    <row r="763" spans="2:14">
      <c r="B763" s="128"/>
      <c r="C763" s="128"/>
      <c r="E763" s="129"/>
      <c r="F763" s="157" t="str">
        <f>IF(OR(D763="",E763=""),"",ROUND(D763/LOOKUP(E763,SMMLV!$A$2:$A$36,SMMLV!$D$2:$D$108),3))</f>
        <v/>
      </c>
      <c r="K763" s="567"/>
      <c r="L763" s="134">
        <v>8</v>
      </c>
      <c r="M763" s="568" t="str">
        <f t="shared" si="73"/>
        <v>NO APLICA</v>
      </c>
      <c r="N763" s="568"/>
    </row>
    <row r="764" spans="2:14">
      <c r="B764" s="128"/>
      <c r="C764" s="128"/>
      <c r="E764" s="129"/>
      <c r="F764" s="157" t="str">
        <f>IF(OR(D764="",E764=""),"",ROUND(D764/LOOKUP(E764,SMMLV!$A$2:$A$36,SMMLV!$D$2:$D$108),3))</f>
        <v/>
      </c>
      <c r="K764" s="567"/>
      <c r="L764" s="134">
        <v>9</v>
      </c>
      <c r="M764" s="568" t="str">
        <f t="shared" si="73"/>
        <v>NO APLICA</v>
      </c>
      <c r="N764" s="568"/>
    </row>
    <row r="765" spans="2:14">
      <c r="B765" s="128"/>
      <c r="C765" s="128"/>
      <c r="E765" s="129"/>
      <c r="F765" s="157" t="str">
        <f>IF(OR(D765="",E765=""),"",ROUND(D765/LOOKUP(E765,SMMLV!$A$2:$A$36,SMMLV!$D$2:$D$108),3))</f>
        <v/>
      </c>
      <c r="K765" s="567"/>
      <c r="L765" s="134">
        <v>10</v>
      </c>
      <c r="M765" s="568" t="str">
        <f t="shared" si="73"/>
        <v>NO APLICA</v>
      </c>
      <c r="N765" s="568"/>
    </row>
    <row r="766" spans="2:14">
      <c r="B766" s="128"/>
      <c r="C766" s="128"/>
      <c r="E766" s="129"/>
      <c r="F766" s="157" t="str">
        <f>IF(OR(D766="",E766=""),"",ROUND(D766/LOOKUP(E766,SMMLV!$A$2:$A$36,SMMLV!$D$2:$D$108),3))</f>
        <v/>
      </c>
      <c r="K766" s="567">
        <v>77</v>
      </c>
      <c r="L766" s="134">
        <v>1</v>
      </c>
      <c r="M766" s="568" t="str">
        <f t="shared" ref="M766:M775" si="74">IF(SUMIFS($F$5:$F$1200,$B$5:$B$1200,$K$766,$C$5:$C$1200,$L766)=0,"NO APLICA",ROUND(SUMIFS($F$5:$F$1200,$B$5:$B$1200,$K$766,$C$5:$C$1200,$L766),3))</f>
        <v>NO APLICA</v>
      </c>
      <c r="N766" s="568"/>
    </row>
    <row r="767" spans="2:14">
      <c r="B767" s="128"/>
      <c r="C767" s="128"/>
      <c r="E767" s="129"/>
      <c r="F767" s="157" t="str">
        <f>IF(OR(D767="",E767=""),"",ROUND(D767/LOOKUP(E767,SMMLV!$A$2:$A$36,SMMLV!$D$2:$D$108),3))</f>
        <v/>
      </c>
      <c r="K767" s="567"/>
      <c r="L767" s="134">
        <v>2</v>
      </c>
      <c r="M767" s="568" t="str">
        <f t="shared" si="74"/>
        <v>NO APLICA</v>
      </c>
      <c r="N767" s="568"/>
    </row>
    <row r="768" spans="2:14">
      <c r="B768" s="128"/>
      <c r="C768" s="128"/>
      <c r="E768" s="129"/>
      <c r="F768" s="157" t="str">
        <f>IF(OR(D768="",E768=""),"",ROUND(D768/LOOKUP(E768,SMMLV!$A$2:$A$36,SMMLV!$D$2:$D$108),3))</f>
        <v/>
      </c>
      <c r="K768" s="567"/>
      <c r="L768" s="134">
        <v>3</v>
      </c>
      <c r="M768" s="568" t="str">
        <f t="shared" si="74"/>
        <v>NO APLICA</v>
      </c>
      <c r="N768" s="568"/>
    </row>
    <row r="769" spans="2:14">
      <c r="B769" s="128"/>
      <c r="C769" s="128"/>
      <c r="E769" s="129"/>
      <c r="F769" s="157" t="str">
        <f>IF(OR(D769="",E769=""),"",ROUND(D769/LOOKUP(E769,SMMLV!$A$2:$A$36,SMMLV!$D$2:$D$108),3))</f>
        <v/>
      </c>
      <c r="K769" s="567"/>
      <c r="L769" s="134">
        <v>4</v>
      </c>
      <c r="M769" s="568" t="str">
        <f t="shared" si="74"/>
        <v>NO APLICA</v>
      </c>
      <c r="N769" s="568"/>
    </row>
    <row r="770" spans="2:14">
      <c r="B770" s="128"/>
      <c r="C770" s="128"/>
      <c r="E770" s="129"/>
      <c r="F770" s="157" t="str">
        <f>IF(OR(D770="",E770=""),"",ROUND(D770/LOOKUP(E770,SMMLV!$A$2:$A$36,SMMLV!$D$2:$D$108),3))</f>
        <v/>
      </c>
      <c r="K770" s="567"/>
      <c r="L770" s="134">
        <v>5</v>
      </c>
      <c r="M770" s="568" t="str">
        <f t="shared" si="74"/>
        <v>NO APLICA</v>
      </c>
      <c r="N770" s="568"/>
    </row>
    <row r="771" spans="2:14">
      <c r="B771" s="128"/>
      <c r="C771" s="128"/>
      <c r="E771" s="129"/>
      <c r="F771" s="157" t="str">
        <f>IF(OR(D771="",E771=""),"",ROUND(D771/LOOKUP(E771,SMMLV!$A$2:$A$36,SMMLV!$D$2:$D$108),3))</f>
        <v/>
      </c>
      <c r="K771" s="567"/>
      <c r="L771" s="134">
        <v>6</v>
      </c>
      <c r="M771" s="568" t="str">
        <f t="shared" si="74"/>
        <v>NO APLICA</v>
      </c>
      <c r="N771" s="568"/>
    </row>
    <row r="772" spans="2:14">
      <c r="B772" s="128"/>
      <c r="C772" s="128"/>
      <c r="E772" s="129"/>
      <c r="F772" s="157" t="str">
        <f>IF(OR(D772="",E772=""),"",ROUND(D772/LOOKUP(E772,SMMLV!$A$2:$A$36,SMMLV!$D$2:$D$108),3))</f>
        <v/>
      </c>
      <c r="K772" s="567"/>
      <c r="L772" s="134">
        <v>7</v>
      </c>
      <c r="M772" s="568" t="str">
        <f t="shared" si="74"/>
        <v>NO APLICA</v>
      </c>
      <c r="N772" s="568"/>
    </row>
    <row r="773" spans="2:14">
      <c r="B773" s="128"/>
      <c r="C773" s="128"/>
      <c r="E773" s="129"/>
      <c r="F773" s="157" t="str">
        <f>IF(OR(D773="",E773=""),"",ROUND(D773/LOOKUP(E773,SMMLV!$A$2:$A$36,SMMLV!$D$2:$D$108),3))</f>
        <v/>
      </c>
      <c r="K773" s="567"/>
      <c r="L773" s="134">
        <v>8</v>
      </c>
      <c r="M773" s="568" t="str">
        <f t="shared" si="74"/>
        <v>NO APLICA</v>
      </c>
      <c r="N773" s="568"/>
    </row>
    <row r="774" spans="2:14">
      <c r="B774" s="128"/>
      <c r="C774" s="128"/>
      <c r="E774" s="129"/>
      <c r="F774" s="157" t="str">
        <f>IF(OR(D774="",E774=""),"",ROUND(D774/LOOKUP(E774,SMMLV!$A$2:$A$36,SMMLV!$D$2:$D$108),3))</f>
        <v/>
      </c>
      <c r="K774" s="567"/>
      <c r="L774" s="134">
        <v>9</v>
      </c>
      <c r="M774" s="568" t="str">
        <f t="shared" si="74"/>
        <v>NO APLICA</v>
      </c>
      <c r="N774" s="568"/>
    </row>
    <row r="775" spans="2:14">
      <c r="B775" s="128"/>
      <c r="C775" s="128"/>
      <c r="E775" s="129"/>
      <c r="F775" s="157" t="str">
        <f>IF(OR(D775="",E775=""),"",ROUND(D775/LOOKUP(E775,SMMLV!$A$2:$A$36,SMMLV!$D$2:$D$108),3))</f>
        <v/>
      </c>
      <c r="K775" s="567"/>
      <c r="L775" s="134">
        <v>10</v>
      </c>
      <c r="M775" s="568" t="str">
        <f t="shared" si="74"/>
        <v>NO APLICA</v>
      </c>
      <c r="N775" s="568"/>
    </row>
    <row r="776" spans="2:14">
      <c r="B776" s="128"/>
      <c r="C776" s="128"/>
      <c r="E776" s="129"/>
      <c r="F776" s="157" t="str">
        <f>IF(OR(D776="",E776=""),"",ROUND(D776/LOOKUP(E776,SMMLV!$A$2:$A$36,SMMLV!$D$2:$D$108),3))</f>
        <v/>
      </c>
      <c r="K776" s="567">
        <v>78</v>
      </c>
      <c r="L776" s="134">
        <v>1</v>
      </c>
      <c r="M776" s="568" t="str">
        <f t="shared" ref="M776:M785" si="75">IF(SUMIFS($F$5:$F$1200,$B$5:$B$1200,$K$776,$C$5:$C$1200,$L776)=0,"NO APLICA",ROUND(SUMIFS($F$5:$F$1200,$B$5:$B$1200,$K$776,$C$5:$C$1200,$L776),3))</f>
        <v>NO APLICA</v>
      </c>
      <c r="N776" s="568"/>
    </row>
    <row r="777" spans="2:14">
      <c r="B777" s="128"/>
      <c r="C777" s="128"/>
      <c r="E777" s="129"/>
      <c r="F777" s="157" t="str">
        <f>IF(OR(D777="",E777=""),"",ROUND(D777/LOOKUP(E777,SMMLV!$A$2:$A$36,SMMLV!$D$2:$D$108),3))</f>
        <v/>
      </c>
      <c r="K777" s="567"/>
      <c r="L777" s="134">
        <v>2</v>
      </c>
      <c r="M777" s="568" t="str">
        <f t="shared" si="75"/>
        <v>NO APLICA</v>
      </c>
      <c r="N777" s="568"/>
    </row>
    <row r="778" spans="2:14">
      <c r="B778" s="128"/>
      <c r="C778" s="128"/>
      <c r="E778" s="129"/>
      <c r="F778" s="157" t="str">
        <f>IF(OR(D778="",E778=""),"",ROUND(D778/LOOKUP(E778,SMMLV!$A$2:$A$36,SMMLV!$D$2:$D$108),3))</f>
        <v/>
      </c>
      <c r="K778" s="567"/>
      <c r="L778" s="134">
        <v>3</v>
      </c>
      <c r="M778" s="568" t="str">
        <f t="shared" si="75"/>
        <v>NO APLICA</v>
      </c>
      <c r="N778" s="568"/>
    </row>
    <row r="779" spans="2:14">
      <c r="B779" s="128"/>
      <c r="C779" s="128"/>
      <c r="E779" s="129"/>
      <c r="F779" s="157" t="str">
        <f>IF(OR(D779="",E779=""),"",ROUND(D779/LOOKUP(E779,SMMLV!$A$2:$A$36,SMMLV!$D$2:$D$108),3))</f>
        <v/>
      </c>
      <c r="K779" s="567"/>
      <c r="L779" s="134">
        <v>4</v>
      </c>
      <c r="M779" s="568" t="str">
        <f t="shared" si="75"/>
        <v>NO APLICA</v>
      </c>
      <c r="N779" s="568"/>
    </row>
    <row r="780" spans="2:14">
      <c r="B780" s="128"/>
      <c r="C780" s="128"/>
      <c r="E780" s="129"/>
      <c r="F780" s="157" t="str">
        <f>IF(OR(D780="",E780=""),"",ROUND(D780/LOOKUP(E780,SMMLV!$A$2:$A$36,SMMLV!$D$2:$D$108),3))</f>
        <v/>
      </c>
      <c r="K780" s="567"/>
      <c r="L780" s="134">
        <v>5</v>
      </c>
      <c r="M780" s="568" t="str">
        <f t="shared" si="75"/>
        <v>NO APLICA</v>
      </c>
      <c r="N780" s="568"/>
    </row>
    <row r="781" spans="2:14">
      <c r="B781" s="128"/>
      <c r="C781" s="128"/>
      <c r="E781" s="129"/>
      <c r="F781" s="157" t="str">
        <f>IF(OR(D781="",E781=""),"",ROUND(D781/LOOKUP(E781,SMMLV!$A$2:$A$36,SMMLV!$D$2:$D$108),3))</f>
        <v/>
      </c>
      <c r="K781" s="567"/>
      <c r="L781" s="134">
        <v>6</v>
      </c>
      <c r="M781" s="568" t="str">
        <f t="shared" si="75"/>
        <v>NO APLICA</v>
      </c>
      <c r="N781" s="568"/>
    </row>
    <row r="782" spans="2:14">
      <c r="B782" s="128"/>
      <c r="C782" s="128"/>
      <c r="E782" s="129"/>
      <c r="F782" s="157" t="str">
        <f>IF(OR(D782="",E782=""),"",ROUND(D782/LOOKUP(E782,SMMLV!$A$2:$A$36,SMMLV!$D$2:$D$108),3))</f>
        <v/>
      </c>
      <c r="K782" s="567"/>
      <c r="L782" s="134">
        <v>7</v>
      </c>
      <c r="M782" s="568" t="str">
        <f t="shared" si="75"/>
        <v>NO APLICA</v>
      </c>
      <c r="N782" s="568"/>
    </row>
    <row r="783" spans="2:14">
      <c r="B783" s="128"/>
      <c r="C783" s="128"/>
      <c r="E783" s="129"/>
      <c r="F783" s="157" t="str">
        <f>IF(OR(D783="",E783=""),"",ROUND(D783/LOOKUP(E783,SMMLV!$A$2:$A$36,SMMLV!$D$2:$D$108),3))</f>
        <v/>
      </c>
      <c r="K783" s="567"/>
      <c r="L783" s="134">
        <v>8</v>
      </c>
      <c r="M783" s="568" t="str">
        <f t="shared" si="75"/>
        <v>NO APLICA</v>
      </c>
      <c r="N783" s="568"/>
    </row>
    <row r="784" spans="2:14">
      <c r="B784" s="128"/>
      <c r="C784" s="128"/>
      <c r="E784" s="129"/>
      <c r="F784" s="157" t="str">
        <f>IF(OR(D784="",E784=""),"",ROUND(D784/LOOKUP(E784,SMMLV!$A$2:$A$36,SMMLV!$D$2:$D$108),3))</f>
        <v/>
      </c>
      <c r="K784" s="567"/>
      <c r="L784" s="134">
        <v>9</v>
      </c>
      <c r="M784" s="568" t="str">
        <f t="shared" si="75"/>
        <v>NO APLICA</v>
      </c>
      <c r="N784" s="568"/>
    </row>
    <row r="785" spans="2:14">
      <c r="B785" s="128"/>
      <c r="C785" s="128"/>
      <c r="E785" s="129"/>
      <c r="F785" s="157" t="str">
        <f>IF(OR(D785="",E785=""),"",ROUND(D785/LOOKUP(E785,SMMLV!$A$2:$A$36,SMMLV!$D$2:$D$108),3))</f>
        <v/>
      </c>
      <c r="K785" s="567"/>
      <c r="L785" s="134">
        <v>10</v>
      </c>
      <c r="M785" s="568" t="str">
        <f t="shared" si="75"/>
        <v>NO APLICA</v>
      </c>
      <c r="N785" s="568"/>
    </row>
    <row r="786" spans="2:14">
      <c r="B786" s="128"/>
      <c r="C786" s="128"/>
      <c r="E786" s="129"/>
      <c r="F786" s="157" t="str">
        <f>IF(OR(D786="",E786=""),"",ROUND(D786/LOOKUP(E786,SMMLV!$A$2:$A$36,SMMLV!$D$2:$D$108),3))</f>
        <v/>
      </c>
      <c r="K786" s="567">
        <v>79</v>
      </c>
      <c r="L786" s="134">
        <v>1</v>
      </c>
      <c r="M786" s="568" t="str">
        <f t="shared" ref="M786:M795" si="76">IF(SUMIFS($F$5:$F$1200,$B$5:$B$1200,$K$786,$C$5:$C$1200,$L786)=0,"NO APLICA",ROUND(SUMIFS($F$5:$F$1200,$B$5:$B$1200,$K$786,$C$5:$C$1200,$L786),3))</f>
        <v>NO APLICA</v>
      </c>
      <c r="N786" s="568"/>
    </row>
    <row r="787" spans="2:14">
      <c r="B787" s="128"/>
      <c r="C787" s="128"/>
      <c r="E787" s="129"/>
      <c r="F787" s="157" t="str">
        <f>IF(OR(D787="",E787=""),"",ROUND(D787/LOOKUP(E787,SMMLV!$A$2:$A$36,SMMLV!$D$2:$D$108),3))</f>
        <v/>
      </c>
      <c r="K787" s="567"/>
      <c r="L787" s="134">
        <v>2</v>
      </c>
      <c r="M787" s="568" t="str">
        <f t="shared" si="76"/>
        <v>NO APLICA</v>
      </c>
      <c r="N787" s="568"/>
    </row>
    <row r="788" spans="2:14">
      <c r="B788" s="128"/>
      <c r="C788" s="128"/>
      <c r="E788" s="129"/>
      <c r="F788" s="157" t="str">
        <f>IF(OR(D788="",E788=""),"",ROUND(D788/LOOKUP(E788,SMMLV!$A$2:$A$36,SMMLV!$D$2:$D$108),3))</f>
        <v/>
      </c>
      <c r="K788" s="567"/>
      <c r="L788" s="134">
        <v>3</v>
      </c>
      <c r="M788" s="568" t="str">
        <f t="shared" si="76"/>
        <v>NO APLICA</v>
      </c>
      <c r="N788" s="568"/>
    </row>
    <row r="789" spans="2:14">
      <c r="B789" s="128"/>
      <c r="C789" s="128"/>
      <c r="E789" s="129"/>
      <c r="F789" s="157" t="str">
        <f>IF(OR(D789="",E789=""),"",ROUND(D789/LOOKUP(E789,SMMLV!$A$2:$A$36,SMMLV!$D$2:$D$108),3))</f>
        <v/>
      </c>
      <c r="K789" s="567"/>
      <c r="L789" s="134">
        <v>4</v>
      </c>
      <c r="M789" s="568" t="str">
        <f t="shared" si="76"/>
        <v>NO APLICA</v>
      </c>
      <c r="N789" s="568"/>
    </row>
    <row r="790" spans="2:14">
      <c r="B790" s="128"/>
      <c r="C790" s="128"/>
      <c r="E790" s="129"/>
      <c r="F790" s="157" t="str">
        <f>IF(OR(D790="",E790=""),"",ROUND(D790/LOOKUP(E790,SMMLV!$A$2:$A$36,SMMLV!$D$2:$D$108),3))</f>
        <v/>
      </c>
      <c r="K790" s="567"/>
      <c r="L790" s="134">
        <v>5</v>
      </c>
      <c r="M790" s="568" t="str">
        <f t="shared" si="76"/>
        <v>NO APLICA</v>
      </c>
      <c r="N790" s="568"/>
    </row>
    <row r="791" spans="2:14">
      <c r="B791" s="128"/>
      <c r="C791" s="128"/>
      <c r="E791" s="129"/>
      <c r="F791" s="157" t="str">
        <f>IF(OR(D791="",E791=""),"",ROUND(D791/LOOKUP(E791,SMMLV!$A$2:$A$36,SMMLV!$D$2:$D$108),3))</f>
        <v/>
      </c>
      <c r="K791" s="567"/>
      <c r="L791" s="134">
        <v>6</v>
      </c>
      <c r="M791" s="568" t="str">
        <f t="shared" si="76"/>
        <v>NO APLICA</v>
      </c>
      <c r="N791" s="568"/>
    </row>
    <row r="792" spans="2:14">
      <c r="B792" s="128"/>
      <c r="C792" s="128"/>
      <c r="E792" s="129"/>
      <c r="F792" s="157" t="str">
        <f>IF(OR(D792="",E792=""),"",ROUND(D792/LOOKUP(E792,SMMLV!$A$2:$A$36,SMMLV!$D$2:$D$108),3))</f>
        <v/>
      </c>
      <c r="K792" s="567"/>
      <c r="L792" s="134">
        <v>7</v>
      </c>
      <c r="M792" s="568" t="str">
        <f t="shared" si="76"/>
        <v>NO APLICA</v>
      </c>
      <c r="N792" s="568"/>
    </row>
    <row r="793" spans="2:14">
      <c r="B793" s="128"/>
      <c r="C793" s="128"/>
      <c r="E793" s="129"/>
      <c r="F793" s="157" t="str">
        <f>IF(OR(D793="",E793=""),"",ROUND(D793/LOOKUP(E793,SMMLV!$A$2:$A$36,SMMLV!$D$2:$D$108),3))</f>
        <v/>
      </c>
      <c r="K793" s="567"/>
      <c r="L793" s="134">
        <v>8</v>
      </c>
      <c r="M793" s="568" t="str">
        <f t="shared" si="76"/>
        <v>NO APLICA</v>
      </c>
      <c r="N793" s="568"/>
    </row>
    <row r="794" spans="2:14">
      <c r="B794" s="128"/>
      <c r="C794" s="128"/>
      <c r="E794" s="129"/>
      <c r="F794" s="157" t="str">
        <f>IF(OR(D794="",E794=""),"",ROUND(D794/LOOKUP(E794,SMMLV!$A$2:$A$36,SMMLV!$D$2:$D$108),3))</f>
        <v/>
      </c>
      <c r="K794" s="567"/>
      <c r="L794" s="134">
        <v>9</v>
      </c>
      <c r="M794" s="568" t="str">
        <f t="shared" si="76"/>
        <v>NO APLICA</v>
      </c>
      <c r="N794" s="568"/>
    </row>
    <row r="795" spans="2:14">
      <c r="B795" s="128"/>
      <c r="C795" s="128"/>
      <c r="E795" s="129"/>
      <c r="F795" s="157" t="str">
        <f>IF(OR(D795="",E795=""),"",ROUND(D795/LOOKUP(E795,SMMLV!$A$2:$A$36,SMMLV!$D$2:$D$108),3))</f>
        <v/>
      </c>
      <c r="K795" s="567"/>
      <c r="L795" s="134">
        <v>10</v>
      </c>
      <c r="M795" s="568" t="str">
        <f t="shared" si="76"/>
        <v>NO APLICA</v>
      </c>
      <c r="N795" s="568"/>
    </row>
    <row r="796" spans="2:14">
      <c r="B796" s="128"/>
      <c r="C796" s="128"/>
      <c r="E796" s="129"/>
      <c r="F796" s="157" t="str">
        <f>IF(OR(D796="",E796=""),"",ROUND(D796/LOOKUP(E796,SMMLV!$A$2:$A$36,SMMLV!$D$2:$D$108),3))</f>
        <v/>
      </c>
      <c r="K796" s="567">
        <v>80</v>
      </c>
      <c r="L796" s="134">
        <v>1</v>
      </c>
      <c r="M796" s="568" t="str">
        <f t="shared" ref="M796:M805" si="77">IF(SUMIFS($F$5:$F$1200,$B$5:$B$1200,$K$796,$C$5:$C$1200,$L796)=0,"NO APLICA",ROUND(SUMIFS($F$5:$F$1200,$B$5:$B$1200,$K$796,$C$5:$C$1200,$L796),3))</f>
        <v>NO APLICA</v>
      </c>
      <c r="N796" s="568"/>
    </row>
    <row r="797" spans="2:14">
      <c r="B797" s="128"/>
      <c r="C797" s="128"/>
      <c r="E797" s="129"/>
      <c r="F797" s="157" t="str">
        <f>IF(OR(D797="",E797=""),"",ROUND(D797/LOOKUP(E797,SMMLV!$A$2:$A$36,SMMLV!$D$2:$D$108),3))</f>
        <v/>
      </c>
      <c r="K797" s="567"/>
      <c r="L797" s="134">
        <v>2</v>
      </c>
      <c r="M797" s="568" t="str">
        <f t="shared" si="77"/>
        <v>NO APLICA</v>
      </c>
      <c r="N797" s="568"/>
    </row>
    <row r="798" spans="2:14">
      <c r="B798" s="128"/>
      <c r="C798" s="128"/>
      <c r="E798" s="129"/>
      <c r="F798" s="157" t="str">
        <f>IF(OR(D798="",E798=""),"",ROUND(D798/LOOKUP(E798,SMMLV!$A$2:$A$36,SMMLV!$D$2:$D$108),3))</f>
        <v/>
      </c>
      <c r="K798" s="567"/>
      <c r="L798" s="134">
        <v>3</v>
      </c>
      <c r="M798" s="568" t="str">
        <f t="shared" si="77"/>
        <v>NO APLICA</v>
      </c>
      <c r="N798" s="568"/>
    </row>
    <row r="799" spans="2:14">
      <c r="B799" s="128"/>
      <c r="C799" s="128"/>
      <c r="E799" s="129"/>
      <c r="F799" s="157" t="str">
        <f>IF(OR(D799="",E799=""),"",ROUND(D799/LOOKUP(E799,SMMLV!$A$2:$A$36,SMMLV!$D$2:$D$108),3))</f>
        <v/>
      </c>
      <c r="K799" s="567"/>
      <c r="L799" s="134">
        <v>4</v>
      </c>
      <c r="M799" s="568" t="str">
        <f t="shared" si="77"/>
        <v>NO APLICA</v>
      </c>
      <c r="N799" s="568"/>
    </row>
    <row r="800" spans="2:14">
      <c r="B800" s="128"/>
      <c r="C800" s="128"/>
      <c r="E800" s="129"/>
      <c r="F800" s="157" t="str">
        <f>IF(OR(D800="",E800=""),"",ROUND(D800/LOOKUP(E800,SMMLV!$A$2:$A$36,SMMLV!$D$2:$D$108),3))</f>
        <v/>
      </c>
      <c r="K800" s="567"/>
      <c r="L800" s="134">
        <v>5</v>
      </c>
      <c r="M800" s="568" t="str">
        <f t="shared" si="77"/>
        <v>NO APLICA</v>
      </c>
      <c r="N800" s="568"/>
    </row>
    <row r="801" spans="2:14">
      <c r="B801" s="128"/>
      <c r="C801" s="128"/>
      <c r="E801" s="129"/>
      <c r="F801" s="157" t="str">
        <f>IF(OR(D801="",E801=""),"",ROUND(D801/LOOKUP(E801,SMMLV!$A$2:$A$36,SMMLV!$D$2:$D$108),3))</f>
        <v/>
      </c>
      <c r="K801" s="567"/>
      <c r="L801" s="134">
        <v>6</v>
      </c>
      <c r="M801" s="568" t="str">
        <f t="shared" si="77"/>
        <v>NO APLICA</v>
      </c>
      <c r="N801" s="568"/>
    </row>
    <row r="802" spans="2:14">
      <c r="B802" s="128"/>
      <c r="C802" s="128"/>
      <c r="E802" s="129"/>
      <c r="F802" s="157" t="str">
        <f>IF(OR(D802="",E802=""),"",ROUND(D802/LOOKUP(E802,SMMLV!$A$2:$A$36,SMMLV!$D$2:$D$108),3))</f>
        <v/>
      </c>
      <c r="K802" s="567"/>
      <c r="L802" s="134">
        <v>7</v>
      </c>
      <c r="M802" s="568" t="str">
        <f t="shared" si="77"/>
        <v>NO APLICA</v>
      </c>
      <c r="N802" s="568"/>
    </row>
    <row r="803" spans="2:14">
      <c r="B803" s="128"/>
      <c r="C803" s="128"/>
      <c r="E803" s="129"/>
      <c r="F803" s="157" t="str">
        <f>IF(OR(D803="",E803=""),"",ROUND(D803/LOOKUP(E803,SMMLV!$A$2:$A$36,SMMLV!$D$2:$D$108),3))</f>
        <v/>
      </c>
      <c r="K803" s="567"/>
      <c r="L803" s="134">
        <v>8</v>
      </c>
      <c r="M803" s="568" t="str">
        <f t="shared" si="77"/>
        <v>NO APLICA</v>
      </c>
      <c r="N803" s="568"/>
    </row>
    <row r="804" spans="2:14">
      <c r="B804" s="128"/>
      <c r="C804" s="128"/>
      <c r="E804" s="129"/>
      <c r="F804" s="157" t="str">
        <f>IF(OR(D804="",E804=""),"",ROUND(D804/LOOKUP(E804,SMMLV!$A$2:$A$36,SMMLV!$D$2:$D$108),3))</f>
        <v/>
      </c>
      <c r="K804" s="567"/>
      <c r="L804" s="134">
        <v>9</v>
      </c>
      <c r="M804" s="568" t="str">
        <f t="shared" si="77"/>
        <v>NO APLICA</v>
      </c>
      <c r="N804" s="568"/>
    </row>
    <row r="805" spans="2:14">
      <c r="B805" s="128"/>
      <c r="C805" s="128"/>
      <c r="E805" s="129"/>
      <c r="F805" s="157" t="str">
        <f>IF(OR(D805="",E805=""),"",ROUND(D805/LOOKUP(E805,SMMLV!$A$2:$A$36,SMMLV!$D$2:$D$108),3))</f>
        <v/>
      </c>
      <c r="K805" s="567"/>
      <c r="L805" s="134">
        <v>10</v>
      </c>
      <c r="M805" s="568" t="str">
        <f t="shared" si="77"/>
        <v>NO APLICA</v>
      </c>
      <c r="N805" s="568"/>
    </row>
    <row r="806" spans="2:14">
      <c r="B806" s="128"/>
      <c r="C806" s="128"/>
      <c r="E806" s="129"/>
      <c r="F806" s="157" t="str">
        <f>IF(OR(D806="",E806=""),"",ROUND(D806/LOOKUP(E806,SMMLV!$A$2:$A$36,SMMLV!$D$2:$D$108),3))</f>
        <v/>
      </c>
      <c r="K806" s="567">
        <v>81</v>
      </c>
      <c r="L806" s="134">
        <v>1</v>
      </c>
      <c r="M806" s="568" t="str">
        <f t="shared" ref="M806:M815" si="78">IF(SUMIFS($F$5:$F$1200,$B$5:$B$1200,$K$806,$C$5:$C$1200,$L806)=0,"NO APLICA",ROUND(SUMIFS($F$5:$F$1200,$B$5:$B$1200,$K$806,$C$5:$C$1200,$L806),3))</f>
        <v>NO APLICA</v>
      </c>
      <c r="N806" s="568"/>
    </row>
    <row r="807" spans="2:14">
      <c r="B807" s="128"/>
      <c r="C807" s="128"/>
      <c r="E807" s="129"/>
      <c r="F807" s="157" t="str">
        <f>IF(OR(D807="",E807=""),"",ROUND(D807/LOOKUP(E807,SMMLV!$A$2:$A$36,SMMLV!$D$2:$D$108),3))</f>
        <v/>
      </c>
      <c r="K807" s="567"/>
      <c r="L807" s="134">
        <v>2</v>
      </c>
      <c r="M807" s="568" t="str">
        <f t="shared" si="78"/>
        <v>NO APLICA</v>
      </c>
      <c r="N807" s="568"/>
    </row>
    <row r="808" spans="2:14">
      <c r="B808" s="128"/>
      <c r="C808" s="128"/>
      <c r="E808" s="129"/>
      <c r="F808" s="157" t="str">
        <f>IF(OR(D808="",E808=""),"",ROUND(D808/LOOKUP(E808,SMMLV!$A$2:$A$36,SMMLV!$D$2:$D$108),3))</f>
        <v/>
      </c>
      <c r="K808" s="567"/>
      <c r="L808" s="134">
        <v>3</v>
      </c>
      <c r="M808" s="568" t="str">
        <f t="shared" si="78"/>
        <v>NO APLICA</v>
      </c>
      <c r="N808" s="568"/>
    </row>
    <row r="809" spans="2:14">
      <c r="B809" s="128"/>
      <c r="C809" s="128"/>
      <c r="E809" s="129"/>
      <c r="F809" s="157" t="str">
        <f>IF(OR(D809="",E809=""),"",ROUND(D809/LOOKUP(E809,SMMLV!$A$2:$A$36,SMMLV!$D$2:$D$108),3))</f>
        <v/>
      </c>
      <c r="K809" s="567"/>
      <c r="L809" s="134">
        <v>4</v>
      </c>
      <c r="M809" s="568" t="str">
        <f t="shared" si="78"/>
        <v>NO APLICA</v>
      </c>
      <c r="N809" s="568"/>
    </row>
    <row r="810" spans="2:14">
      <c r="B810" s="128"/>
      <c r="C810" s="128"/>
      <c r="E810" s="129"/>
      <c r="F810" s="157" t="str">
        <f>IF(OR(D810="",E810=""),"",ROUND(D810/LOOKUP(E810,SMMLV!$A$2:$A$36,SMMLV!$D$2:$D$108),3))</f>
        <v/>
      </c>
      <c r="K810" s="567"/>
      <c r="L810" s="134">
        <v>5</v>
      </c>
      <c r="M810" s="568" t="str">
        <f t="shared" si="78"/>
        <v>NO APLICA</v>
      </c>
      <c r="N810" s="568"/>
    </row>
    <row r="811" spans="2:14">
      <c r="B811" s="128"/>
      <c r="C811" s="128"/>
      <c r="E811" s="129"/>
      <c r="F811" s="157" t="str">
        <f>IF(OR(D811="",E811=""),"",ROUND(D811/LOOKUP(E811,SMMLV!$A$2:$A$36,SMMLV!$D$2:$D$108),3))</f>
        <v/>
      </c>
      <c r="K811" s="567"/>
      <c r="L811" s="134">
        <v>6</v>
      </c>
      <c r="M811" s="568" t="str">
        <f t="shared" si="78"/>
        <v>NO APLICA</v>
      </c>
      <c r="N811" s="568"/>
    </row>
    <row r="812" spans="2:14">
      <c r="B812" s="128"/>
      <c r="C812" s="128"/>
      <c r="E812" s="129"/>
      <c r="F812" s="157" t="str">
        <f>IF(OR(D812="",E812=""),"",ROUND(D812/LOOKUP(E812,SMMLV!$A$2:$A$36,SMMLV!$D$2:$D$108),3))</f>
        <v/>
      </c>
      <c r="K812" s="567"/>
      <c r="L812" s="134">
        <v>7</v>
      </c>
      <c r="M812" s="568" t="str">
        <f t="shared" si="78"/>
        <v>NO APLICA</v>
      </c>
      <c r="N812" s="568"/>
    </row>
    <row r="813" spans="2:14">
      <c r="B813" s="128"/>
      <c r="C813" s="128"/>
      <c r="E813" s="129"/>
      <c r="F813" s="157" t="str">
        <f>IF(OR(D813="",E813=""),"",ROUND(D813/LOOKUP(E813,SMMLV!$A$2:$A$36,SMMLV!$D$2:$D$108),3))</f>
        <v/>
      </c>
      <c r="K813" s="567"/>
      <c r="L813" s="134">
        <v>8</v>
      </c>
      <c r="M813" s="568" t="str">
        <f t="shared" si="78"/>
        <v>NO APLICA</v>
      </c>
      <c r="N813" s="568"/>
    </row>
    <row r="814" spans="2:14">
      <c r="B814" s="128"/>
      <c r="C814" s="128"/>
      <c r="E814" s="129"/>
      <c r="F814" s="157" t="str">
        <f>IF(OR(D814="",E814=""),"",ROUND(D814/LOOKUP(E814,SMMLV!$A$2:$A$36,SMMLV!$D$2:$D$108),3))</f>
        <v/>
      </c>
      <c r="K814" s="567"/>
      <c r="L814" s="134">
        <v>9</v>
      </c>
      <c r="M814" s="568" t="str">
        <f t="shared" si="78"/>
        <v>NO APLICA</v>
      </c>
      <c r="N814" s="568"/>
    </row>
    <row r="815" spans="2:14">
      <c r="B815" s="128"/>
      <c r="C815" s="128"/>
      <c r="E815" s="129"/>
      <c r="F815" s="157" t="str">
        <f>IF(OR(D815="",E815=""),"",ROUND(D815/LOOKUP(E815,SMMLV!$A$2:$A$36,SMMLV!$D$2:$D$108),3))</f>
        <v/>
      </c>
      <c r="K815" s="567"/>
      <c r="L815" s="134">
        <v>10</v>
      </c>
      <c r="M815" s="568" t="str">
        <f t="shared" si="78"/>
        <v>NO APLICA</v>
      </c>
      <c r="N815" s="568"/>
    </row>
    <row r="816" spans="2:14">
      <c r="B816" s="128"/>
      <c r="C816" s="128"/>
      <c r="E816" s="129"/>
      <c r="F816" s="157" t="str">
        <f>IF(OR(D816="",E816=""),"",ROUND(D816/LOOKUP(E816,SMMLV!$A$2:$A$36,SMMLV!$D$2:$D$108),3))</f>
        <v/>
      </c>
      <c r="K816" s="567">
        <v>82</v>
      </c>
      <c r="L816" s="134">
        <v>1</v>
      </c>
      <c r="M816" s="568" t="str">
        <f t="shared" ref="M816:M825" si="79">IF(SUMIFS($F$5:$F$1200,$B$5:$B$1200,$K$816,$C$5:$C$1200,$L816)=0,"NO APLICA",ROUND(SUMIFS($F$5:$F$1200,$B$5:$B$1200,$K$816,$C$5:$C$1200,$L816),3))</f>
        <v>NO APLICA</v>
      </c>
      <c r="N816" s="568"/>
    </row>
    <row r="817" spans="2:14">
      <c r="B817" s="128"/>
      <c r="C817" s="128"/>
      <c r="E817" s="129"/>
      <c r="F817" s="157" t="str">
        <f>IF(OR(D817="",E817=""),"",ROUND(D817/LOOKUP(E817,SMMLV!$A$2:$A$36,SMMLV!$D$2:$D$108),3))</f>
        <v/>
      </c>
      <c r="K817" s="567"/>
      <c r="L817" s="134">
        <v>2</v>
      </c>
      <c r="M817" s="568" t="str">
        <f t="shared" si="79"/>
        <v>NO APLICA</v>
      </c>
      <c r="N817" s="568"/>
    </row>
    <row r="818" spans="2:14">
      <c r="B818" s="128"/>
      <c r="C818" s="128"/>
      <c r="E818" s="129"/>
      <c r="F818" s="157" t="str">
        <f>IF(OR(D818="",E818=""),"",ROUND(D818/LOOKUP(E818,SMMLV!$A$2:$A$36,SMMLV!$D$2:$D$108),3))</f>
        <v/>
      </c>
      <c r="K818" s="567"/>
      <c r="L818" s="134">
        <v>3</v>
      </c>
      <c r="M818" s="568" t="str">
        <f t="shared" si="79"/>
        <v>NO APLICA</v>
      </c>
      <c r="N818" s="568"/>
    </row>
    <row r="819" spans="2:14">
      <c r="B819" s="128"/>
      <c r="C819" s="128"/>
      <c r="E819" s="129"/>
      <c r="F819" s="157" t="str">
        <f>IF(OR(D819="",E819=""),"",ROUND(D819/LOOKUP(E819,SMMLV!$A$2:$A$36,SMMLV!$D$2:$D$108),3))</f>
        <v/>
      </c>
      <c r="K819" s="567"/>
      <c r="L819" s="134">
        <v>4</v>
      </c>
      <c r="M819" s="568" t="str">
        <f t="shared" si="79"/>
        <v>NO APLICA</v>
      </c>
      <c r="N819" s="568"/>
    </row>
    <row r="820" spans="2:14">
      <c r="B820" s="128"/>
      <c r="C820" s="128"/>
      <c r="E820" s="129"/>
      <c r="F820" s="157" t="str">
        <f>IF(OR(D820="",E820=""),"",ROUND(D820/LOOKUP(E820,SMMLV!$A$2:$A$36,SMMLV!$D$2:$D$108),3))</f>
        <v/>
      </c>
      <c r="K820" s="567"/>
      <c r="L820" s="134">
        <v>5</v>
      </c>
      <c r="M820" s="568" t="str">
        <f t="shared" si="79"/>
        <v>NO APLICA</v>
      </c>
      <c r="N820" s="568"/>
    </row>
    <row r="821" spans="2:14">
      <c r="B821" s="128"/>
      <c r="C821" s="128"/>
      <c r="E821" s="129"/>
      <c r="F821" s="157" t="str">
        <f>IF(OR(D821="",E821=""),"",ROUND(D821/LOOKUP(E821,SMMLV!$A$2:$A$36,SMMLV!$D$2:$D$108),3))</f>
        <v/>
      </c>
      <c r="K821" s="567"/>
      <c r="L821" s="134">
        <v>6</v>
      </c>
      <c r="M821" s="568" t="str">
        <f t="shared" si="79"/>
        <v>NO APLICA</v>
      </c>
      <c r="N821" s="568"/>
    </row>
    <row r="822" spans="2:14">
      <c r="B822" s="128"/>
      <c r="C822" s="128"/>
      <c r="E822" s="129"/>
      <c r="F822" s="157" t="str">
        <f>IF(OR(D822="",E822=""),"",ROUND(D822/LOOKUP(E822,SMMLV!$A$2:$A$36,SMMLV!$D$2:$D$108),3))</f>
        <v/>
      </c>
      <c r="K822" s="567"/>
      <c r="L822" s="134">
        <v>7</v>
      </c>
      <c r="M822" s="568" t="str">
        <f t="shared" si="79"/>
        <v>NO APLICA</v>
      </c>
      <c r="N822" s="568"/>
    </row>
    <row r="823" spans="2:14">
      <c r="B823" s="128"/>
      <c r="C823" s="128"/>
      <c r="E823" s="129"/>
      <c r="F823" s="157" t="str">
        <f>IF(OR(D823="",E823=""),"",ROUND(D823/LOOKUP(E823,SMMLV!$A$2:$A$36,SMMLV!$D$2:$D$108),3))</f>
        <v/>
      </c>
      <c r="K823" s="567"/>
      <c r="L823" s="134">
        <v>8</v>
      </c>
      <c r="M823" s="568" t="str">
        <f t="shared" si="79"/>
        <v>NO APLICA</v>
      </c>
      <c r="N823" s="568"/>
    </row>
    <row r="824" spans="2:14">
      <c r="B824" s="128"/>
      <c r="C824" s="128"/>
      <c r="E824" s="129"/>
      <c r="F824" s="157" t="str">
        <f>IF(OR(D824="",E824=""),"",ROUND(D824/LOOKUP(E824,SMMLV!$A$2:$A$36,SMMLV!$D$2:$D$108),3))</f>
        <v/>
      </c>
      <c r="K824" s="567"/>
      <c r="L824" s="134">
        <v>9</v>
      </c>
      <c r="M824" s="568" t="str">
        <f t="shared" si="79"/>
        <v>NO APLICA</v>
      </c>
      <c r="N824" s="568"/>
    </row>
    <row r="825" spans="2:14">
      <c r="B825" s="128"/>
      <c r="C825" s="128"/>
      <c r="E825" s="129"/>
      <c r="F825" s="157" t="str">
        <f>IF(OR(D825="",E825=""),"",ROUND(D825/LOOKUP(E825,SMMLV!$A$2:$A$36,SMMLV!$D$2:$D$108),3))</f>
        <v/>
      </c>
      <c r="K825" s="567"/>
      <c r="L825" s="134">
        <v>10</v>
      </c>
      <c r="M825" s="568" t="str">
        <f t="shared" si="79"/>
        <v>NO APLICA</v>
      </c>
      <c r="N825" s="568"/>
    </row>
    <row r="826" spans="2:14">
      <c r="B826" s="128"/>
      <c r="C826" s="128"/>
      <c r="E826" s="129"/>
      <c r="F826" s="157" t="str">
        <f>IF(OR(D826="",E826=""),"",ROUND(D826/LOOKUP(E826,SMMLV!$A$2:$A$36,SMMLV!$D$2:$D$108),3))</f>
        <v/>
      </c>
      <c r="K826" s="567">
        <v>83</v>
      </c>
      <c r="L826" s="134">
        <v>1</v>
      </c>
      <c r="M826" s="568" t="str">
        <f t="shared" ref="M826:M835" si="80">IF(SUMIFS($F$5:$F$1200,$B$5:$B$1200,$K$826,$C$5:$C$1200,$L826)=0,"NO APLICA",ROUND(SUMIFS($F$5:$F$1200,$B$5:$B$1200,$K$826,$C$5:$C$1200,$L826),3))</f>
        <v>NO APLICA</v>
      </c>
      <c r="N826" s="568"/>
    </row>
    <row r="827" spans="2:14">
      <c r="B827" s="128"/>
      <c r="C827" s="128"/>
      <c r="E827" s="129"/>
      <c r="F827" s="157" t="str">
        <f>IF(OR(D827="",E827=""),"",ROUND(D827/LOOKUP(E827,SMMLV!$A$2:$A$36,SMMLV!$D$2:$D$108),3))</f>
        <v/>
      </c>
      <c r="K827" s="567"/>
      <c r="L827" s="134">
        <v>2</v>
      </c>
      <c r="M827" s="568" t="str">
        <f t="shared" si="80"/>
        <v>NO APLICA</v>
      </c>
      <c r="N827" s="568"/>
    </row>
    <row r="828" spans="2:14">
      <c r="B828" s="128"/>
      <c r="C828" s="128"/>
      <c r="E828" s="129"/>
      <c r="F828" s="157" t="str">
        <f>IF(OR(D828="",E828=""),"",ROUND(D828/LOOKUP(E828,SMMLV!$A$2:$A$36,SMMLV!$D$2:$D$108),3))</f>
        <v/>
      </c>
      <c r="K828" s="567"/>
      <c r="L828" s="134">
        <v>3</v>
      </c>
      <c r="M828" s="568" t="str">
        <f t="shared" si="80"/>
        <v>NO APLICA</v>
      </c>
      <c r="N828" s="568"/>
    </row>
    <row r="829" spans="2:14">
      <c r="B829" s="128"/>
      <c r="C829" s="128"/>
      <c r="E829" s="129"/>
      <c r="F829" s="157" t="str">
        <f>IF(OR(D829="",E829=""),"",ROUND(D829/LOOKUP(E829,SMMLV!$A$2:$A$36,SMMLV!$D$2:$D$108),3))</f>
        <v/>
      </c>
      <c r="K829" s="567"/>
      <c r="L829" s="134">
        <v>4</v>
      </c>
      <c r="M829" s="568" t="str">
        <f t="shared" si="80"/>
        <v>NO APLICA</v>
      </c>
      <c r="N829" s="568"/>
    </row>
    <row r="830" spans="2:14">
      <c r="B830" s="128"/>
      <c r="C830" s="128"/>
      <c r="E830" s="129"/>
      <c r="F830" s="157" t="str">
        <f>IF(OR(D830="",E830=""),"",ROUND(D830/LOOKUP(E830,SMMLV!$A$2:$A$36,SMMLV!$D$2:$D$108),3))</f>
        <v/>
      </c>
      <c r="K830" s="567"/>
      <c r="L830" s="134">
        <v>5</v>
      </c>
      <c r="M830" s="568" t="str">
        <f t="shared" si="80"/>
        <v>NO APLICA</v>
      </c>
      <c r="N830" s="568"/>
    </row>
    <row r="831" spans="2:14">
      <c r="B831" s="128"/>
      <c r="C831" s="128"/>
      <c r="E831" s="129"/>
      <c r="F831" s="157" t="str">
        <f>IF(OR(D831="",E831=""),"",ROUND(D831/LOOKUP(E831,SMMLV!$A$2:$A$36,SMMLV!$D$2:$D$108),3))</f>
        <v/>
      </c>
      <c r="K831" s="567"/>
      <c r="L831" s="134">
        <v>6</v>
      </c>
      <c r="M831" s="568" t="str">
        <f t="shared" si="80"/>
        <v>NO APLICA</v>
      </c>
      <c r="N831" s="568"/>
    </row>
    <row r="832" spans="2:14">
      <c r="B832" s="128"/>
      <c r="C832" s="128"/>
      <c r="E832" s="129"/>
      <c r="F832" s="157" t="str">
        <f>IF(OR(D832="",E832=""),"",ROUND(D832/LOOKUP(E832,SMMLV!$A$2:$A$36,SMMLV!$D$2:$D$108),3))</f>
        <v/>
      </c>
      <c r="K832" s="567"/>
      <c r="L832" s="134">
        <v>7</v>
      </c>
      <c r="M832" s="568" t="str">
        <f t="shared" si="80"/>
        <v>NO APLICA</v>
      </c>
      <c r="N832" s="568"/>
    </row>
    <row r="833" spans="2:14">
      <c r="B833" s="128"/>
      <c r="C833" s="128"/>
      <c r="E833" s="129"/>
      <c r="F833" s="157" t="str">
        <f>IF(OR(D833="",E833=""),"",ROUND(D833/LOOKUP(E833,SMMLV!$A$2:$A$36,SMMLV!$D$2:$D$108),3))</f>
        <v/>
      </c>
      <c r="K833" s="567"/>
      <c r="L833" s="134">
        <v>8</v>
      </c>
      <c r="M833" s="568" t="str">
        <f t="shared" si="80"/>
        <v>NO APLICA</v>
      </c>
      <c r="N833" s="568"/>
    </row>
    <row r="834" spans="2:14">
      <c r="B834" s="128"/>
      <c r="C834" s="128"/>
      <c r="E834" s="129"/>
      <c r="F834" s="157" t="str">
        <f>IF(OR(D834="",E834=""),"",ROUND(D834/LOOKUP(E834,SMMLV!$A$2:$A$36,SMMLV!$D$2:$D$108),3))</f>
        <v/>
      </c>
      <c r="K834" s="567"/>
      <c r="L834" s="134">
        <v>9</v>
      </c>
      <c r="M834" s="568" t="str">
        <f t="shared" si="80"/>
        <v>NO APLICA</v>
      </c>
      <c r="N834" s="568"/>
    </row>
    <row r="835" spans="2:14">
      <c r="B835" s="128"/>
      <c r="C835" s="128"/>
      <c r="E835" s="129"/>
      <c r="F835" s="157" t="str">
        <f>IF(OR(D835="",E835=""),"",ROUND(D835/LOOKUP(E835,SMMLV!$A$2:$A$36,SMMLV!$D$2:$D$108),3))</f>
        <v/>
      </c>
      <c r="K835" s="567"/>
      <c r="L835" s="134">
        <v>10</v>
      </c>
      <c r="M835" s="568" t="str">
        <f t="shared" si="80"/>
        <v>NO APLICA</v>
      </c>
      <c r="N835" s="568"/>
    </row>
    <row r="836" spans="2:14">
      <c r="B836" s="128"/>
      <c r="C836" s="128"/>
      <c r="E836" s="129"/>
      <c r="F836" s="157" t="str">
        <f>IF(OR(D836="",E836=""),"",ROUND(D836/LOOKUP(E836,SMMLV!$A$2:$A$36,SMMLV!$D$2:$D$108),3))</f>
        <v/>
      </c>
      <c r="K836" s="567">
        <v>84</v>
      </c>
      <c r="L836" s="134">
        <v>1</v>
      </c>
      <c r="M836" s="568" t="str">
        <f t="shared" ref="M836:M845" si="81">IF(SUMIFS($F$5:$F$1200,$B$5:$B$1200,$K$836,$C$5:$C$1200,$L836)=0,"NO APLICA",ROUND(SUMIFS($F$5:$F$1200,$B$5:$B$1200,$K$836,$C$5:$C$1200,$L836),3))</f>
        <v>NO APLICA</v>
      </c>
      <c r="N836" s="568"/>
    </row>
    <row r="837" spans="2:14">
      <c r="B837" s="128"/>
      <c r="C837" s="128"/>
      <c r="E837" s="129"/>
      <c r="F837" s="157" t="str">
        <f>IF(OR(D837="",E837=""),"",ROUND(D837/LOOKUP(E837,SMMLV!$A$2:$A$36,SMMLV!$D$2:$D$108),3))</f>
        <v/>
      </c>
      <c r="K837" s="567"/>
      <c r="L837" s="134">
        <v>2</v>
      </c>
      <c r="M837" s="568" t="str">
        <f t="shared" si="81"/>
        <v>NO APLICA</v>
      </c>
      <c r="N837" s="568"/>
    </row>
    <row r="838" spans="2:14">
      <c r="B838" s="128"/>
      <c r="C838" s="128"/>
      <c r="E838" s="129"/>
      <c r="F838" s="157" t="str">
        <f>IF(OR(D838="",E838=""),"",ROUND(D838/LOOKUP(E838,SMMLV!$A$2:$A$36,SMMLV!$D$2:$D$108),3))</f>
        <v/>
      </c>
      <c r="K838" s="567"/>
      <c r="L838" s="134">
        <v>3</v>
      </c>
      <c r="M838" s="568" t="str">
        <f t="shared" si="81"/>
        <v>NO APLICA</v>
      </c>
      <c r="N838" s="568"/>
    </row>
    <row r="839" spans="2:14">
      <c r="B839" s="128"/>
      <c r="C839" s="128"/>
      <c r="E839" s="129"/>
      <c r="F839" s="157" t="str">
        <f>IF(OR(D839="",E839=""),"",ROUND(D839/LOOKUP(E839,SMMLV!$A$2:$A$36,SMMLV!$D$2:$D$108),3))</f>
        <v/>
      </c>
      <c r="K839" s="567"/>
      <c r="L839" s="134">
        <v>4</v>
      </c>
      <c r="M839" s="568" t="str">
        <f t="shared" si="81"/>
        <v>NO APLICA</v>
      </c>
      <c r="N839" s="568"/>
    </row>
    <row r="840" spans="2:14">
      <c r="B840" s="128"/>
      <c r="C840" s="128"/>
      <c r="E840" s="129"/>
      <c r="F840" s="157" t="str">
        <f>IF(OR(D840="",E840=""),"",ROUND(D840/LOOKUP(E840,SMMLV!$A$2:$A$36,SMMLV!$D$2:$D$108),3))</f>
        <v/>
      </c>
      <c r="K840" s="567"/>
      <c r="L840" s="134">
        <v>5</v>
      </c>
      <c r="M840" s="568" t="str">
        <f t="shared" si="81"/>
        <v>NO APLICA</v>
      </c>
      <c r="N840" s="568"/>
    </row>
    <row r="841" spans="2:14">
      <c r="B841" s="128"/>
      <c r="C841" s="128"/>
      <c r="E841" s="129"/>
      <c r="F841" s="157" t="str">
        <f>IF(OR(D841="",E841=""),"",ROUND(D841/LOOKUP(E841,SMMLV!$A$2:$A$36,SMMLV!$D$2:$D$108),3))</f>
        <v/>
      </c>
      <c r="K841" s="567"/>
      <c r="L841" s="134">
        <v>6</v>
      </c>
      <c r="M841" s="568" t="str">
        <f t="shared" si="81"/>
        <v>NO APLICA</v>
      </c>
      <c r="N841" s="568"/>
    </row>
    <row r="842" spans="2:14">
      <c r="B842" s="128"/>
      <c r="C842" s="128"/>
      <c r="E842" s="129"/>
      <c r="F842" s="157" t="str">
        <f>IF(OR(D842="",E842=""),"",ROUND(D842/LOOKUP(E842,SMMLV!$A$2:$A$36,SMMLV!$D$2:$D$108),3))</f>
        <v/>
      </c>
      <c r="K842" s="567"/>
      <c r="L842" s="134">
        <v>7</v>
      </c>
      <c r="M842" s="568" t="str">
        <f t="shared" si="81"/>
        <v>NO APLICA</v>
      </c>
      <c r="N842" s="568"/>
    </row>
    <row r="843" spans="2:14">
      <c r="B843" s="128"/>
      <c r="C843" s="128"/>
      <c r="E843" s="129"/>
      <c r="F843" s="157" t="str">
        <f>IF(OR(D843="",E843=""),"",ROUND(D843/LOOKUP(E843,SMMLV!$A$2:$A$36,SMMLV!$D$2:$D$108),3))</f>
        <v/>
      </c>
      <c r="K843" s="567"/>
      <c r="L843" s="134">
        <v>8</v>
      </c>
      <c r="M843" s="568" t="str">
        <f t="shared" si="81"/>
        <v>NO APLICA</v>
      </c>
      <c r="N843" s="568"/>
    </row>
    <row r="844" spans="2:14">
      <c r="B844" s="128"/>
      <c r="C844" s="128"/>
      <c r="E844" s="129"/>
      <c r="F844" s="157" t="str">
        <f>IF(OR(D844="",E844=""),"",ROUND(D844/LOOKUP(E844,SMMLV!$A$2:$A$36,SMMLV!$D$2:$D$108),3))</f>
        <v/>
      </c>
      <c r="K844" s="567"/>
      <c r="L844" s="134">
        <v>9</v>
      </c>
      <c r="M844" s="568" t="str">
        <f t="shared" si="81"/>
        <v>NO APLICA</v>
      </c>
      <c r="N844" s="568"/>
    </row>
    <row r="845" spans="2:14">
      <c r="B845" s="128"/>
      <c r="C845" s="128"/>
      <c r="E845" s="129"/>
      <c r="F845" s="157" t="str">
        <f>IF(OR(D845="",E845=""),"",ROUND(D845/LOOKUP(E845,SMMLV!$A$2:$A$36,SMMLV!$D$2:$D$108),3))</f>
        <v/>
      </c>
      <c r="K845" s="567"/>
      <c r="L845" s="134">
        <v>10</v>
      </c>
      <c r="M845" s="568" t="str">
        <f t="shared" si="81"/>
        <v>NO APLICA</v>
      </c>
      <c r="N845" s="568"/>
    </row>
    <row r="846" spans="2:14">
      <c r="B846" s="128"/>
      <c r="C846" s="128"/>
      <c r="E846" s="129"/>
      <c r="F846" s="157" t="str">
        <f>IF(OR(D846="",E846=""),"",ROUND(D846/LOOKUP(E846,SMMLV!$A$2:$A$36,SMMLV!$D$2:$D$108),3))</f>
        <v/>
      </c>
      <c r="K846" s="567">
        <v>85</v>
      </c>
      <c r="L846" s="134">
        <v>1</v>
      </c>
      <c r="M846" s="568" t="str">
        <f t="shared" ref="M846:M855" si="82">IF(SUMIFS($F$5:$F$1200,$B$5:$B$1200,$K$846,$C$5:$C$1200,$L846)=0,"NO APLICA",ROUND(SUMIFS($F$5:$F$1200,$B$5:$B$1200,$K$846,$C$5:$C$1200,$L846),3))</f>
        <v>NO APLICA</v>
      </c>
      <c r="N846" s="568"/>
    </row>
    <row r="847" spans="2:14">
      <c r="B847" s="128"/>
      <c r="C847" s="128"/>
      <c r="E847" s="129"/>
      <c r="F847" s="157" t="str">
        <f>IF(OR(D847="",E847=""),"",ROUND(D847/LOOKUP(E847,SMMLV!$A$2:$A$36,SMMLV!$D$2:$D$108),3))</f>
        <v/>
      </c>
      <c r="K847" s="567"/>
      <c r="L847" s="134">
        <v>2</v>
      </c>
      <c r="M847" s="568" t="str">
        <f t="shared" si="82"/>
        <v>NO APLICA</v>
      </c>
      <c r="N847" s="568"/>
    </row>
    <row r="848" spans="2:14">
      <c r="B848" s="128"/>
      <c r="C848" s="128"/>
      <c r="E848" s="129"/>
      <c r="F848" s="157" t="str">
        <f>IF(OR(D848="",E848=""),"",ROUND(D848/LOOKUP(E848,SMMLV!$A$2:$A$36,SMMLV!$D$2:$D$108),3))</f>
        <v/>
      </c>
      <c r="K848" s="567"/>
      <c r="L848" s="134">
        <v>3</v>
      </c>
      <c r="M848" s="568" t="str">
        <f t="shared" si="82"/>
        <v>NO APLICA</v>
      </c>
      <c r="N848" s="568"/>
    </row>
    <row r="849" spans="2:14">
      <c r="B849" s="128"/>
      <c r="C849" s="128"/>
      <c r="E849" s="129"/>
      <c r="F849" s="157" t="str">
        <f>IF(OR(D849="",E849=""),"",ROUND(D849/LOOKUP(E849,SMMLV!$A$2:$A$36,SMMLV!$D$2:$D$108),3))</f>
        <v/>
      </c>
      <c r="K849" s="567"/>
      <c r="L849" s="134">
        <v>4</v>
      </c>
      <c r="M849" s="568" t="str">
        <f t="shared" si="82"/>
        <v>NO APLICA</v>
      </c>
      <c r="N849" s="568"/>
    </row>
    <row r="850" spans="2:14">
      <c r="B850" s="128"/>
      <c r="C850" s="128"/>
      <c r="E850" s="129"/>
      <c r="F850" s="157" t="str">
        <f>IF(OR(D850="",E850=""),"",ROUND(D850/LOOKUP(E850,SMMLV!$A$2:$A$36,SMMLV!$D$2:$D$108),3))</f>
        <v/>
      </c>
      <c r="K850" s="567"/>
      <c r="L850" s="134">
        <v>5</v>
      </c>
      <c r="M850" s="568" t="str">
        <f t="shared" si="82"/>
        <v>NO APLICA</v>
      </c>
      <c r="N850" s="568"/>
    </row>
    <row r="851" spans="2:14">
      <c r="B851" s="128"/>
      <c r="C851" s="128"/>
      <c r="E851" s="129"/>
      <c r="F851" s="157" t="str">
        <f>IF(OR(D851="",E851=""),"",ROUND(D851/LOOKUP(E851,SMMLV!$A$2:$A$36,SMMLV!$D$2:$D$108),3))</f>
        <v/>
      </c>
      <c r="K851" s="567"/>
      <c r="L851" s="134">
        <v>6</v>
      </c>
      <c r="M851" s="568" t="str">
        <f t="shared" si="82"/>
        <v>NO APLICA</v>
      </c>
      <c r="N851" s="568"/>
    </row>
    <row r="852" spans="2:14">
      <c r="B852" s="128"/>
      <c r="C852" s="128"/>
      <c r="E852" s="129"/>
      <c r="F852" s="157" t="str">
        <f>IF(OR(D852="",E852=""),"",ROUND(D852/LOOKUP(E852,SMMLV!$A$2:$A$36,SMMLV!$D$2:$D$108),3))</f>
        <v/>
      </c>
      <c r="K852" s="567"/>
      <c r="L852" s="134">
        <v>7</v>
      </c>
      <c r="M852" s="568" t="str">
        <f t="shared" si="82"/>
        <v>NO APLICA</v>
      </c>
      <c r="N852" s="568"/>
    </row>
    <row r="853" spans="2:14">
      <c r="B853" s="128"/>
      <c r="C853" s="128"/>
      <c r="E853" s="129"/>
      <c r="F853" s="157" t="str">
        <f>IF(OR(D853="",E853=""),"",ROUND(D853/LOOKUP(E853,SMMLV!$A$2:$A$36,SMMLV!$D$2:$D$108),3))</f>
        <v/>
      </c>
      <c r="K853" s="567"/>
      <c r="L853" s="134">
        <v>8</v>
      </c>
      <c r="M853" s="568" t="str">
        <f t="shared" si="82"/>
        <v>NO APLICA</v>
      </c>
      <c r="N853" s="568"/>
    </row>
    <row r="854" spans="2:14">
      <c r="B854" s="128"/>
      <c r="C854" s="128"/>
      <c r="E854" s="129"/>
      <c r="F854" s="157" t="str">
        <f>IF(OR(D854="",E854=""),"",ROUND(D854/LOOKUP(E854,SMMLV!$A$2:$A$36,SMMLV!$D$2:$D$108),3))</f>
        <v/>
      </c>
      <c r="K854" s="567"/>
      <c r="L854" s="134">
        <v>9</v>
      </c>
      <c r="M854" s="568" t="str">
        <f t="shared" si="82"/>
        <v>NO APLICA</v>
      </c>
      <c r="N854" s="568"/>
    </row>
    <row r="855" spans="2:14">
      <c r="B855" s="128"/>
      <c r="C855" s="128"/>
      <c r="E855" s="129"/>
      <c r="F855" s="157" t="str">
        <f>IF(OR(D855="",E855=""),"",ROUND(D855/LOOKUP(E855,SMMLV!$A$2:$A$36,SMMLV!$D$2:$D$108),3))</f>
        <v/>
      </c>
      <c r="K855" s="567"/>
      <c r="L855" s="134">
        <v>10</v>
      </c>
      <c r="M855" s="568" t="str">
        <f t="shared" si="82"/>
        <v>NO APLICA</v>
      </c>
      <c r="N855" s="568"/>
    </row>
    <row r="856" spans="2:14">
      <c r="B856" s="128"/>
      <c r="C856" s="128"/>
      <c r="E856" s="129"/>
      <c r="F856" s="157" t="str">
        <f>IF(OR(D856="",E856=""),"",ROUND(D856/LOOKUP(E856,SMMLV!$A$2:$A$36,SMMLV!$D$2:$D$108),3))</f>
        <v/>
      </c>
      <c r="K856" s="567">
        <v>86</v>
      </c>
      <c r="L856" s="134">
        <v>1</v>
      </c>
      <c r="M856" s="568" t="str">
        <f t="shared" ref="M856:M865" si="83">IF(SUMIFS($F$5:$F$1200,$B$5:$B$1200,$K$856,$C$5:$C$1200,$L856)=0,"NO APLICA",ROUND(SUMIFS($F$5:$F$1200,$B$5:$B$1200,$K$856,$C$5:$C$1200,$L856),3))</f>
        <v>NO APLICA</v>
      </c>
      <c r="N856" s="568"/>
    </row>
    <row r="857" spans="2:14">
      <c r="B857" s="128"/>
      <c r="C857" s="128"/>
      <c r="E857" s="129"/>
      <c r="F857" s="157" t="str">
        <f>IF(OR(D857="",E857=""),"",ROUND(D857/LOOKUP(E857,SMMLV!$A$2:$A$36,SMMLV!$D$2:$D$108),3))</f>
        <v/>
      </c>
      <c r="K857" s="567"/>
      <c r="L857" s="134">
        <v>2</v>
      </c>
      <c r="M857" s="568" t="str">
        <f t="shared" si="83"/>
        <v>NO APLICA</v>
      </c>
      <c r="N857" s="568"/>
    </row>
    <row r="858" spans="2:14">
      <c r="B858" s="128"/>
      <c r="C858" s="128"/>
      <c r="E858" s="129"/>
      <c r="F858" s="157" t="str">
        <f>IF(OR(D858="",E858=""),"",ROUND(D858/LOOKUP(E858,SMMLV!$A$2:$A$36,SMMLV!$D$2:$D$108),3))</f>
        <v/>
      </c>
      <c r="K858" s="567"/>
      <c r="L858" s="134">
        <v>3</v>
      </c>
      <c r="M858" s="568" t="str">
        <f t="shared" si="83"/>
        <v>NO APLICA</v>
      </c>
      <c r="N858" s="568"/>
    </row>
    <row r="859" spans="2:14">
      <c r="B859" s="128"/>
      <c r="C859" s="128"/>
      <c r="E859" s="129"/>
      <c r="F859" s="157" t="str">
        <f>IF(OR(D859="",E859=""),"",ROUND(D859/LOOKUP(E859,SMMLV!$A$2:$A$36,SMMLV!$D$2:$D$108),3))</f>
        <v/>
      </c>
      <c r="K859" s="567"/>
      <c r="L859" s="134">
        <v>4</v>
      </c>
      <c r="M859" s="568" t="str">
        <f t="shared" si="83"/>
        <v>NO APLICA</v>
      </c>
      <c r="N859" s="568"/>
    </row>
    <row r="860" spans="2:14">
      <c r="B860" s="128"/>
      <c r="C860" s="128"/>
      <c r="E860" s="129"/>
      <c r="F860" s="157" t="str">
        <f>IF(OR(D860="",E860=""),"",ROUND(D860/LOOKUP(E860,SMMLV!$A$2:$A$36,SMMLV!$D$2:$D$108),3))</f>
        <v/>
      </c>
      <c r="K860" s="567"/>
      <c r="L860" s="134">
        <v>5</v>
      </c>
      <c r="M860" s="568" t="str">
        <f t="shared" si="83"/>
        <v>NO APLICA</v>
      </c>
      <c r="N860" s="568"/>
    </row>
    <row r="861" spans="2:14">
      <c r="B861" s="128"/>
      <c r="C861" s="128"/>
      <c r="E861" s="129"/>
      <c r="F861" s="157" t="str">
        <f>IF(OR(D861="",E861=""),"",ROUND(D861/LOOKUP(E861,SMMLV!$A$2:$A$36,SMMLV!$D$2:$D$108),3))</f>
        <v/>
      </c>
      <c r="K861" s="567"/>
      <c r="L861" s="134">
        <v>6</v>
      </c>
      <c r="M861" s="568" t="str">
        <f t="shared" si="83"/>
        <v>NO APLICA</v>
      </c>
      <c r="N861" s="568"/>
    </row>
    <row r="862" spans="2:14">
      <c r="B862" s="128"/>
      <c r="C862" s="128"/>
      <c r="E862" s="129"/>
      <c r="F862" s="157" t="str">
        <f>IF(OR(D862="",E862=""),"",ROUND(D862/LOOKUP(E862,SMMLV!$A$2:$A$36,SMMLV!$D$2:$D$108),3))</f>
        <v/>
      </c>
      <c r="K862" s="567"/>
      <c r="L862" s="134">
        <v>7</v>
      </c>
      <c r="M862" s="568" t="str">
        <f t="shared" si="83"/>
        <v>NO APLICA</v>
      </c>
      <c r="N862" s="568"/>
    </row>
    <row r="863" spans="2:14">
      <c r="B863" s="128"/>
      <c r="C863" s="128"/>
      <c r="E863" s="129"/>
      <c r="F863" s="157" t="str">
        <f>IF(OR(D863="",E863=""),"",ROUND(D863/LOOKUP(E863,SMMLV!$A$2:$A$36,SMMLV!$D$2:$D$108),3))</f>
        <v/>
      </c>
      <c r="K863" s="567"/>
      <c r="L863" s="134">
        <v>8</v>
      </c>
      <c r="M863" s="568" t="str">
        <f t="shared" si="83"/>
        <v>NO APLICA</v>
      </c>
      <c r="N863" s="568"/>
    </row>
    <row r="864" spans="2:14">
      <c r="B864" s="128"/>
      <c r="C864" s="128"/>
      <c r="E864" s="129"/>
      <c r="F864" s="157" t="str">
        <f>IF(OR(D864="",E864=""),"",ROUND(D864/LOOKUP(E864,SMMLV!$A$2:$A$36,SMMLV!$D$2:$D$108),3))</f>
        <v/>
      </c>
      <c r="K864" s="567"/>
      <c r="L864" s="134">
        <v>9</v>
      </c>
      <c r="M864" s="568" t="str">
        <f t="shared" si="83"/>
        <v>NO APLICA</v>
      </c>
      <c r="N864" s="568"/>
    </row>
    <row r="865" spans="2:14">
      <c r="B865" s="128"/>
      <c r="C865" s="128"/>
      <c r="E865" s="129"/>
      <c r="F865" s="157" t="str">
        <f>IF(OR(D865="",E865=""),"",ROUND(D865/LOOKUP(E865,SMMLV!$A$2:$A$36,SMMLV!$D$2:$D$108),3))</f>
        <v/>
      </c>
      <c r="K865" s="567"/>
      <c r="L865" s="134">
        <v>10</v>
      </c>
      <c r="M865" s="568" t="str">
        <f t="shared" si="83"/>
        <v>NO APLICA</v>
      </c>
      <c r="N865" s="568"/>
    </row>
    <row r="866" spans="2:14">
      <c r="B866" s="128"/>
      <c r="C866" s="128"/>
      <c r="E866" s="129"/>
      <c r="F866" s="157" t="str">
        <f>IF(OR(D866="",E866=""),"",ROUND(D866/LOOKUP(E866,SMMLV!$A$2:$A$36,SMMLV!$D$2:$D$108),3))</f>
        <v/>
      </c>
      <c r="K866" s="567">
        <v>87</v>
      </c>
      <c r="L866" s="134">
        <v>1</v>
      </c>
      <c r="M866" s="568" t="str">
        <f t="shared" ref="M866:M875" si="84">IF(SUMIFS($F$5:$F$1200,$B$5:$B$1200,$K$866,$C$5:$C$1200,$L866)=0,"NO APLICA",ROUND(SUMIFS($F$5:$F$1200,$B$5:$B$1200,$K$866,$C$5:$C$1200,$L866),3))</f>
        <v>NO APLICA</v>
      </c>
      <c r="N866" s="568"/>
    </row>
    <row r="867" spans="2:14">
      <c r="B867" s="128"/>
      <c r="C867" s="128"/>
      <c r="E867" s="129"/>
      <c r="F867" s="157" t="str">
        <f>IF(OR(D867="",E867=""),"",ROUND(D867/LOOKUP(E867,SMMLV!$A$2:$A$36,SMMLV!$D$2:$D$108),3))</f>
        <v/>
      </c>
      <c r="K867" s="567"/>
      <c r="L867" s="134">
        <v>2</v>
      </c>
      <c r="M867" s="568" t="str">
        <f t="shared" si="84"/>
        <v>NO APLICA</v>
      </c>
      <c r="N867" s="568"/>
    </row>
    <row r="868" spans="2:14">
      <c r="B868" s="128"/>
      <c r="C868" s="128"/>
      <c r="E868" s="129"/>
      <c r="F868" s="157" t="str">
        <f>IF(OR(D868="",E868=""),"",ROUND(D868/LOOKUP(E868,SMMLV!$A$2:$A$36,SMMLV!$D$2:$D$108),3))</f>
        <v/>
      </c>
      <c r="K868" s="567"/>
      <c r="L868" s="134">
        <v>3</v>
      </c>
      <c r="M868" s="568" t="str">
        <f t="shared" si="84"/>
        <v>NO APLICA</v>
      </c>
      <c r="N868" s="568"/>
    </row>
    <row r="869" spans="2:14">
      <c r="B869" s="128"/>
      <c r="C869" s="128"/>
      <c r="E869" s="129"/>
      <c r="F869" s="157" t="str">
        <f>IF(OR(D869="",E869=""),"",ROUND(D869/LOOKUP(E869,SMMLV!$A$2:$A$36,SMMLV!$D$2:$D$108),3))</f>
        <v/>
      </c>
      <c r="K869" s="567"/>
      <c r="L869" s="134">
        <v>4</v>
      </c>
      <c r="M869" s="568" t="str">
        <f t="shared" si="84"/>
        <v>NO APLICA</v>
      </c>
      <c r="N869" s="568"/>
    </row>
    <row r="870" spans="2:14">
      <c r="B870" s="128"/>
      <c r="C870" s="128"/>
      <c r="E870" s="129"/>
      <c r="F870" s="157" t="str">
        <f>IF(OR(D870="",E870=""),"",ROUND(D870/LOOKUP(E870,SMMLV!$A$2:$A$36,SMMLV!$D$2:$D$108),3))</f>
        <v/>
      </c>
      <c r="K870" s="567"/>
      <c r="L870" s="134">
        <v>5</v>
      </c>
      <c r="M870" s="568" t="str">
        <f t="shared" si="84"/>
        <v>NO APLICA</v>
      </c>
      <c r="N870" s="568"/>
    </row>
    <row r="871" spans="2:14">
      <c r="B871" s="128"/>
      <c r="C871" s="128"/>
      <c r="E871" s="129"/>
      <c r="F871" s="157" t="str">
        <f>IF(OR(D871="",E871=""),"",ROUND(D871/LOOKUP(E871,SMMLV!$A$2:$A$36,SMMLV!$D$2:$D$108),3))</f>
        <v/>
      </c>
      <c r="K871" s="567"/>
      <c r="L871" s="134">
        <v>6</v>
      </c>
      <c r="M871" s="568" t="str">
        <f t="shared" si="84"/>
        <v>NO APLICA</v>
      </c>
      <c r="N871" s="568"/>
    </row>
    <row r="872" spans="2:14">
      <c r="B872" s="128"/>
      <c r="C872" s="128"/>
      <c r="E872" s="129"/>
      <c r="F872" s="157" t="str">
        <f>IF(OR(D872="",E872=""),"",ROUND(D872/LOOKUP(E872,SMMLV!$A$2:$A$36,SMMLV!$D$2:$D$108),3))</f>
        <v/>
      </c>
      <c r="K872" s="567"/>
      <c r="L872" s="134">
        <v>7</v>
      </c>
      <c r="M872" s="568" t="str">
        <f t="shared" si="84"/>
        <v>NO APLICA</v>
      </c>
      <c r="N872" s="568"/>
    </row>
    <row r="873" spans="2:14">
      <c r="B873" s="128"/>
      <c r="C873" s="128"/>
      <c r="E873" s="129"/>
      <c r="F873" s="157" t="str">
        <f>IF(OR(D873="",E873=""),"",ROUND(D873/LOOKUP(E873,SMMLV!$A$2:$A$36,SMMLV!$D$2:$D$108),3))</f>
        <v/>
      </c>
      <c r="K873" s="567"/>
      <c r="L873" s="134">
        <v>8</v>
      </c>
      <c r="M873" s="568" t="str">
        <f t="shared" si="84"/>
        <v>NO APLICA</v>
      </c>
      <c r="N873" s="568"/>
    </row>
    <row r="874" spans="2:14">
      <c r="B874" s="128"/>
      <c r="C874" s="128"/>
      <c r="E874" s="129"/>
      <c r="F874" s="157" t="str">
        <f>IF(OR(D874="",E874=""),"",ROUND(D874/LOOKUP(E874,SMMLV!$A$2:$A$36,SMMLV!$D$2:$D$108),3))</f>
        <v/>
      </c>
      <c r="K874" s="567"/>
      <c r="L874" s="134">
        <v>9</v>
      </c>
      <c r="M874" s="568" t="str">
        <f t="shared" si="84"/>
        <v>NO APLICA</v>
      </c>
      <c r="N874" s="568"/>
    </row>
    <row r="875" spans="2:14">
      <c r="B875" s="128"/>
      <c r="C875" s="128"/>
      <c r="E875" s="129"/>
      <c r="F875" s="157" t="str">
        <f>IF(OR(D875="",E875=""),"",ROUND(D875/LOOKUP(E875,SMMLV!$A$2:$A$36,SMMLV!$D$2:$D$108),3))</f>
        <v/>
      </c>
      <c r="K875" s="567"/>
      <c r="L875" s="134">
        <v>10</v>
      </c>
      <c r="M875" s="568" t="str">
        <f t="shared" si="84"/>
        <v>NO APLICA</v>
      </c>
      <c r="N875" s="568"/>
    </row>
    <row r="876" spans="2:14">
      <c r="B876" s="128"/>
      <c r="C876" s="128"/>
      <c r="E876" s="129"/>
      <c r="F876" s="157" t="str">
        <f>IF(OR(D876="",E876=""),"",ROUND(D876/LOOKUP(E876,SMMLV!$A$2:$A$36,SMMLV!$D$2:$D$108),3))</f>
        <v/>
      </c>
      <c r="K876" s="567">
        <v>88</v>
      </c>
      <c r="L876" s="134">
        <v>1</v>
      </c>
      <c r="M876" s="568" t="str">
        <f t="shared" ref="M876:M885" si="85">IF(SUMIFS($F$5:$F$1200,$B$5:$B$1200,$K$876,$C$5:$C$1200,$L876)=0,"NO APLICA",ROUND(SUMIFS($F$5:$F$1200,$B$5:$B$1200,$K$876,$C$5:$C$1200,$L876),3))</f>
        <v>NO APLICA</v>
      </c>
      <c r="N876" s="568"/>
    </row>
    <row r="877" spans="2:14">
      <c r="B877" s="128"/>
      <c r="C877" s="128"/>
      <c r="E877" s="129"/>
      <c r="F877" s="157" t="str">
        <f>IF(OR(D877="",E877=""),"",ROUND(D877/LOOKUP(E877,SMMLV!$A$2:$A$36,SMMLV!$D$2:$D$108),3))</f>
        <v/>
      </c>
      <c r="K877" s="567"/>
      <c r="L877" s="134">
        <v>2</v>
      </c>
      <c r="M877" s="568" t="str">
        <f t="shared" si="85"/>
        <v>NO APLICA</v>
      </c>
      <c r="N877" s="568"/>
    </row>
    <row r="878" spans="2:14">
      <c r="B878" s="128"/>
      <c r="C878" s="128"/>
      <c r="E878" s="129"/>
      <c r="F878" s="157" t="str">
        <f>IF(OR(D878="",E878=""),"",ROUND(D878/LOOKUP(E878,SMMLV!$A$2:$A$36,SMMLV!$D$2:$D$108),3))</f>
        <v/>
      </c>
      <c r="K878" s="567"/>
      <c r="L878" s="134">
        <v>3</v>
      </c>
      <c r="M878" s="568" t="str">
        <f t="shared" si="85"/>
        <v>NO APLICA</v>
      </c>
      <c r="N878" s="568"/>
    </row>
    <row r="879" spans="2:14">
      <c r="B879" s="128"/>
      <c r="C879" s="128"/>
      <c r="E879" s="129"/>
      <c r="F879" s="157" t="str">
        <f>IF(OR(D879="",E879=""),"",ROUND(D879/LOOKUP(E879,SMMLV!$A$2:$A$36,SMMLV!$D$2:$D$108),3))</f>
        <v/>
      </c>
      <c r="K879" s="567"/>
      <c r="L879" s="134">
        <v>4</v>
      </c>
      <c r="M879" s="568" t="str">
        <f t="shared" si="85"/>
        <v>NO APLICA</v>
      </c>
      <c r="N879" s="568"/>
    </row>
    <row r="880" spans="2:14">
      <c r="B880" s="128"/>
      <c r="C880" s="128"/>
      <c r="E880" s="129"/>
      <c r="F880" s="157" t="str">
        <f>IF(OR(D880="",E880=""),"",ROUND(D880/LOOKUP(E880,SMMLV!$A$2:$A$36,SMMLV!$D$2:$D$108),3))</f>
        <v/>
      </c>
      <c r="K880" s="567"/>
      <c r="L880" s="134">
        <v>5</v>
      </c>
      <c r="M880" s="568" t="str">
        <f t="shared" si="85"/>
        <v>NO APLICA</v>
      </c>
      <c r="N880" s="568"/>
    </row>
    <row r="881" spans="2:14">
      <c r="B881" s="128"/>
      <c r="C881" s="128"/>
      <c r="E881" s="129"/>
      <c r="F881" s="157" t="str">
        <f>IF(OR(D881="",E881=""),"",ROUND(D881/LOOKUP(E881,SMMLV!$A$2:$A$36,SMMLV!$D$2:$D$108),3))</f>
        <v/>
      </c>
      <c r="K881" s="567"/>
      <c r="L881" s="134">
        <v>6</v>
      </c>
      <c r="M881" s="568" t="str">
        <f t="shared" si="85"/>
        <v>NO APLICA</v>
      </c>
      <c r="N881" s="568"/>
    </row>
    <row r="882" spans="2:14">
      <c r="B882" s="128"/>
      <c r="C882" s="128"/>
      <c r="E882" s="129"/>
      <c r="F882" s="157" t="str">
        <f>IF(OR(D882="",E882=""),"",ROUND(D882/LOOKUP(E882,SMMLV!$A$2:$A$36,SMMLV!$D$2:$D$108),3))</f>
        <v/>
      </c>
      <c r="K882" s="567"/>
      <c r="L882" s="134">
        <v>7</v>
      </c>
      <c r="M882" s="568" t="str">
        <f t="shared" si="85"/>
        <v>NO APLICA</v>
      </c>
      <c r="N882" s="568"/>
    </row>
    <row r="883" spans="2:14">
      <c r="B883" s="128"/>
      <c r="C883" s="128"/>
      <c r="E883" s="129"/>
      <c r="F883" s="157" t="str">
        <f>IF(OR(D883="",E883=""),"",ROUND(D883/LOOKUP(E883,SMMLV!$A$2:$A$36,SMMLV!$D$2:$D$108),3))</f>
        <v/>
      </c>
      <c r="K883" s="567"/>
      <c r="L883" s="134">
        <v>8</v>
      </c>
      <c r="M883" s="568" t="str">
        <f t="shared" si="85"/>
        <v>NO APLICA</v>
      </c>
      <c r="N883" s="568"/>
    </row>
    <row r="884" spans="2:14">
      <c r="B884" s="128"/>
      <c r="C884" s="128"/>
      <c r="E884" s="129"/>
      <c r="F884" s="157" t="str">
        <f>IF(OR(D884="",E884=""),"",ROUND(D884/LOOKUP(E884,SMMLV!$A$2:$A$36,SMMLV!$D$2:$D$108),3))</f>
        <v/>
      </c>
      <c r="K884" s="567"/>
      <c r="L884" s="134">
        <v>9</v>
      </c>
      <c r="M884" s="568" t="str">
        <f t="shared" si="85"/>
        <v>NO APLICA</v>
      </c>
      <c r="N884" s="568"/>
    </row>
    <row r="885" spans="2:14">
      <c r="B885" s="128"/>
      <c r="C885" s="128"/>
      <c r="E885" s="129"/>
      <c r="F885" s="157" t="str">
        <f>IF(OR(D885="",E885=""),"",ROUND(D885/LOOKUP(E885,SMMLV!$A$2:$A$36,SMMLV!$D$2:$D$108),3))</f>
        <v/>
      </c>
      <c r="K885" s="567"/>
      <c r="L885" s="134">
        <v>10</v>
      </c>
      <c r="M885" s="568" t="str">
        <f t="shared" si="85"/>
        <v>NO APLICA</v>
      </c>
      <c r="N885" s="568"/>
    </row>
    <row r="886" spans="2:14">
      <c r="B886" s="128"/>
      <c r="C886" s="128"/>
      <c r="E886" s="129"/>
      <c r="F886" s="157" t="str">
        <f>IF(OR(D886="",E886=""),"",ROUND(D886/LOOKUP(E886,SMMLV!$A$2:$A$36,SMMLV!$D$2:$D$108),3))</f>
        <v/>
      </c>
      <c r="K886" s="567">
        <v>89</v>
      </c>
      <c r="L886" s="134">
        <v>1</v>
      </c>
      <c r="M886" s="568" t="str">
        <f t="shared" ref="M886:M895" si="86">IF(SUMIFS($F$5:$F$1200,$B$5:$B$1200,$K$886,$C$5:$C$1200,$L886)=0,"NO APLICA",ROUND(SUMIFS($F$5:$F$1200,$B$5:$B$1200,$K$886,$C$5:$C$1200,$L886),3))</f>
        <v>NO APLICA</v>
      </c>
      <c r="N886" s="568"/>
    </row>
    <row r="887" spans="2:14">
      <c r="B887" s="128"/>
      <c r="C887" s="128"/>
      <c r="E887" s="129"/>
      <c r="F887" s="157" t="str">
        <f>IF(OR(D887="",E887=""),"",ROUND(D887/LOOKUP(E887,SMMLV!$A$2:$A$36,SMMLV!$D$2:$D$108),3))</f>
        <v/>
      </c>
      <c r="K887" s="567"/>
      <c r="L887" s="134">
        <v>2</v>
      </c>
      <c r="M887" s="568" t="str">
        <f t="shared" si="86"/>
        <v>NO APLICA</v>
      </c>
      <c r="N887" s="568"/>
    </row>
    <row r="888" spans="2:14">
      <c r="B888" s="128"/>
      <c r="C888" s="128"/>
      <c r="E888" s="129"/>
      <c r="F888" s="157" t="str">
        <f>IF(OR(D888="",E888=""),"",ROUND(D888/LOOKUP(E888,SMMLV!$A$2:$A$36,SMMLV!$D$2:$D$108),3))</f>
        <v/>
      </c>
      <c r="K888" s="567"/>
      <c r="L888" s="134">
        <v>3</v>
      </c>
      <c r="M888" s="568" t="str">
        <f t="shared" si="86"/>
        <v>NO APLICA</v>
      </c>
      <c r="N888" s="568"/>
    </row>
    <row r="889" spans="2:14">
      <c r="B889" s="128"/>
      <c r="C889" s="128"/>
      <c r="E889" s="129"/>
      <c r="F889" s="157" t="str">
        <f>IF(OR(D889="",E889=""),"",ROUND(D889/LOOKUP(E889,SMMLV!$A$2:$A$36,SMMLV!$D$2:$D$108),3))</f>
        <v/>
      </c>
      <c r="K889" s="567"/>
      <c r="L889" s="134">
        <v>4</v>
      </c>
      <c r="M889" s="568" t="str">
        <f t="shared" si="86"/>
        <v>NO APLICA</v>
      </c>
      <c r="N889" s="568"/>
    </row>
    <row r="890" spans="2:14">
      <c r="B890" s="128"/>
      <c r="C890" s="128"/>
      <c r="E890" s="129"/>
      <c r="F890" s="157" t="str">
        <f>IF(OR(D890="",E890=""),"",ROUND(D890/LOOKUP(E890,SMMLV!$A$2:$A$36,SMMLV!$D$2:$D$108),3))</f>
        <v/>
      </c>
      <c r="K890" s="567"/>
      <c r="L890" s="134">
        <v>5</v>
      </c>
      <c r="M890" s="568" t="str">
        <f t="shared" si="86"/>
        <v>NO APLICA</v>
      </c>
      <c r="N890" s="568"/>
    </row>
    <row r="891" spans="2:14">
      <c r="B891" s="128"/>
      <c r="C891" s="128"/>
      <c r="E891" s="129"/>
      <c r="F891" s="157" t="str">
        <f>IF(OR(D891="",E891=""),"",ROUND(D891/LOOKUP(E891,SMMLV!$A$2:$A$36,SMMLV!$D$2:$D$108),3))</f>
        <v/>
      </c>
      <c r="K891" s="567"/>
      <c r="L891" s="134">
        <v>6</v>
      </c>
      <c r="M891" s="568" t="str">
        <f t="shared" si="86"/>
        <v>NO APLICA</v>
      </c>
      <c r="N891" s="568"/>
    </row>
    <row r="892" spans="2:14">
      <c r="B892" s="128"/>
      <c r="C892" s="128"/>
      <c r="E892" s="129"/>
      <c r="F892" s="157" t="str">
        <f>IF(OR(D892="",E892=""),"",ROUND(D892/LOOKUP(E892,SMMLV!$A$2:$A$36,SMMLV!$D$2:$D$108),3))</f>
        <v/>
      </c>
      <c r="K892" s="567"/>
      <c r="L892" s="134">
        <v>7</v>
      </c>
      <c r="M892" s="568" t="str">
        <f t="shared" si="86"/>
        <v>NO APLICA</v>
      </c>
      <c r="N892" s="568"/>
    </row>
    <row r="893" spans="2:14">
      <c r="B893" s="128"/>
      <c r="C893" s="128"/>
      <c r="E893" s="129"/>
      <c r="F893" s="157" t="str">
        <f>IF(OR(D893="",E893=""),"",ROUND(D893/LOOKUP(E893,SMMLV!$A$2:$A$36,SMMLV!$D$2:$D$108),3))</f>
        <v/>
      </c>
      <c r="K893" s="567"/>
      <c r="L893" s="134">
        <v>8</v>
      </c>
      <c r="M893" s="568" t="str">
        <f t="shared" si="86"/>
        <v>NO APLICA</v>
      </c>
      <c r="N893" s="568"/>
    </row>
    <row r="894" spans="2:14">
      <c r="B894" s="128"/>
      <c r="C894" s="128"/>
      <c r="E894" s="129"/>
      <c r="F894" s="157" t="str">
        <f>IF(OR(D894="",E894=""),"",ROUND(D894/LOOKUP(E894,SMMLV!$A$2:$A$36,SMMLV!$D$2:$D$108),3))</f>
        <v/>
      </c>
      <c r="K894" s="567"/>
      <c r="L894" s="134">
        <v>9</v>
      </c>
      <c r="M894" s="568" t="str">
        <f t="shared" si="86"/>
        <v>NO APLICA</v>
      </c>
      <c r="N894" s="568"/>
    </row>
    <row r="895" spans="2:14">
      <c r="B895" s="128"/>
      <c r="C895" s="128"/>
      <c r="E895" s="129"/>
      <c r="F895" s="157" t="str">
        <f>IF(OR(D895="",E895=""),"",ROUND(D895/LOOKUP(E895,SMMLV!$A$2:$A$36,SMMLV!$D$2:$D$108),3))</f>
        <v/>
      </c>
      <c r="K895" s="567"/>
      <c r="L895" s="134">
        <v>10</v>
      </c>
      <c r="M895" s="568" t="str">
        <f t="shared" si="86"/>
        <v>NO APLICA</v>
      </c>
      <c r="N895" s="568"/>
    </row>
    <row r="896" spans="2:14">
      <c r="B896" s="128"/>
      <c r="C896" s="128"/>
      <c r="E896" s="129"/>
      <c r="F896" s="157" t="str">
        <f>IF(OR(D896="",E896=""),"",ROUND(D896/LOOKUP(E896,SMMLV!$A$2:$A$36,SMMLV!$D$2:$D$108),3))</f>
        <v/>
      </c>
      <c r="K896" s="567">
        <v>90</v>
      </c>
      <c r="L896" s="134">
        <v>1</v>
      </c>
      <c r="M896" s="568" t="str">
        <f t="shared" ref="M896:M905" si="87">IF(SUMIFS($F$5:$F$1200,$B$5:$B$1200,$K$896,$C$5:$C$1200,$L896)=0,"NO APLICA",ROUND(SUMIFS($F$5:$F$1200,$B$5:$B$1200,$K$896,$C$5:$C$1200,$L896),3))</f>
        <v>NO APLICA</v>
      </c>
      <c r="N896" s="568"/>
    </row>
    <row r="897" spans="2:14">
      <c r="B897" s="128"/>
      <c r="C897" s="128"/>
      <c r="E897" s="129"/>
      <c r="F897" s="157" t="str">
        <f>IF(OR(D897="",E897=""),"",ROUND(D897/LOOKUP(E897,SMMLV!$A$2:$A$36,SMMLV!$D$2:$D$108),3))</f>
        <v/>
      </c>
      <c r="K897" s="567"/>
      <c r="L897" s="134">
        <v>2</v>
      </c>
      <c r="M897" s="568" t="str">
        <f t="shared" si="87"/>
        <v>NO APLICA</v>
      </c>
      <c r="N897" s="568"/>
    </row>
    <row r="898" spans="2:14">
      <c r="B898" s="128"/>
      <c r="C898" s="128"/>
      <c r="E898" s="129"/>
      <c r="F898" s="157" t="str">
        <f>IF(OR(D898="",E898=""),"",ROUND(D898/LOOKUP(E898,SMMLV!$A$2:$A$36,SMMLV!$D$2:$D$108),3))</f>
        <v/>
      </c>
      <c r="K898" s="567"/>
      <c r="L898" s="134">
        <v>3</v>
      </c>
      <c r="M898" s="568" t="str">
        <f t="shared" si="87"/>
        <v>NO APLICA</v>
      </c>
      <c r="N898" s="568"/>
    </row>
    <row r="899" spans="2:14">
      <c r="B899" s="128"/>
      <c r="C899" s="128"/>
      <c r="E899" s="129"/>
      <c r="F899" s="157" t="str">
        <f>IF(OR(D899="",E899=""),"",ROUND(D899/LOOKUP(E899,SMMLV!$A$2:$A$36,SMMLV!$D$2:$D$108),3))</f>
        <v/>
      </c>
      <c r="K899" s="567"/>
      <c r="L899" s="134">
        <v>4</v>
      </c>
      <c r="M899" s="568" t="str">
        <f t="shared" si="87"/>
        <v>NO APLICA</v>
      </c>
      <c r="N899" s="568"/>
    </row>
    <row r="900" spans="2:14">
      <c r="B900" s="128"/>
      <c r="C900" s="128"/>
      <c r="E900" s="129"/>
      <c r="F900" s="157" t="str">
        <f>IF(OR(D900="",E900=""),"",ROUND(D900/LOOKUP(E900,SMMLV!$A$2:$A$36,SMMLV!$D$2:$D$108),3))</f>
        <v/>
      </c>
      <c r="K900" s="567"/>
      <c r="L900" s="134">
        <v>5</v>
      </c>
      <c r="M900" s="568" t="str">
        <f t="shared" si="87"/>
        <v>NO APLICA</v>
      </c>
      <c r="N900" s="568"/>
    </row>
    <row r="901" spans="2:14">
      <c r="B901" s="128"/>
      <c r="C901" s="128"/>
      <c r="E901" s="129"/>
      <c r="F901" s="157" t="str">
        <f>IF(OR(D901="",E901=""),"",ROUND(D901/LOOKUP(E901,SMMLV!$A$2:$A$36,SMMLV!$D$2:$D$108),3))</f>
        <v/>
      </c>
      <c r="K901" s="567"/>
      <c r="L901" s="134">
        <v>6</v>
      </c>
      <c r="M901" s="568" t="str">
        <f t="shared" si="87"/>
        <v>NO APLICA</v>
      </c>
      <c r="N901" s="568"/>
    </row>
    <row r="902" spans="2:14">
      <c r="B902" s="128"/>
      <c r="C902" s="128"/>
      <c r="E902" s="129"/>
      <c r="F902" s="157" t="str">
        <f>IF(OR(D902="",E902=""),"",ROUND(D902/LOOKUP(E902,SMMLV!$A$2:$A$36,SMMLV!$D$2:$D$108),3))</f>
        <v/>
      </c>
      <c r="K902" s="567"/>
      <c r="L902" s="134">
        <v>7</v>
      </c>
      <c r="M902" s="568" t="str">
        <f t="shared" si="87"/>
        <v>NO APLICA</v>
      </c>
      <c r="N902" s="568"/>
    </row>
    <row r="903" spans="2:14">
      <c r="B903" s="128"/>
      <c r="C903" s="128"/>
      <c r="E903" s="129"/>
      <c r="F903" s="157" t="str">
        <f>IF(OR(D903="",E903=""),"",ROUND(D903/LOOKUP(E903,SMMLV!$A$2:$A$36,SMMLV!$D$2:$D$108),3))</f>
        <v/>
      </c>
      <c r="K903" s="567"/>
      <c r="L903" s="134">
        <v>8</v>
      </c>
      <c r="M903" s="568" t="str">
        <f t="shared" si="87"/>
        <v>NO APLICA</v>
      </c>
      <c r="N903" s="568"/>
    </row>
    <row r="904" spans="2:14">
      <c r="B904" s="128"/>
      <c r="C904" s="128"/>
      <c r="E904" s="129"/>
      <c r="F904" s="157" t="str">
        <f>IF(OR(D904="",E904=""),"",ROUND(D904/LOOKUP(E904,SMMLV!$A$2:$A$36,SMMLV!$D$2:$D$108),3))</f>
        <v/>
      </c>
      <c r="K904" s="567"/>
      <c r="L904" s="134">
        <v>9</v>
      </c>
      <c r="M904" s="568" t="str">
        <f t="shared" si="87"/>
        <v>NO APLICA</v>
      </c>
      <c r="N904" s="568"/>
    </row>
    <row r="905" spans="2:14">
      <c r="B905" s="128"/>
      <c r="C905" s="128"/>
      <c r="E905" s="129"/>
      <c r="F905" s="157" t="str">
        <f>IF(OR(D905="",E905=""),"",ROUND(D905/LOOKUP(E905,SMMLV!$A$2:$A$36,SMMLV!$D$2:$D$108),3))</f>
        <v/>
      </c>
      <c r="K905" s="567"/>
      <c r="L905" s="134">
        <v>10</v>
      </c>
      <c r="M905" s="568" t="str">
        <f t="shared" si="87"/>
        <v>NO APLICA</v>
      </c>
      <c r="N905" s="568"/>
    </row>
    <row r="906" spans="2:14">
      <c r="B906" s="128"/>
      <c r="C906" s="128"/>
      <c r="E906" s="129"/>
      <c r="F906" s="157" t="str">
        <f>IF(OR(D906="",E906=""),"",ROUND(D906/LOOKUP(E906,SMMLV!$A$2:$A$36,SMMLV!$D$2:$D$108),3))</f>
        <v/>
      </c>
      <c r="K906" s="567">
        <v>91</v>
      </c>
      <c r="L906" s="134">
        <v>1</v>
      </c>
      <c r="M906" s="568" t="str">
        <f t="shared" ref="M906:M915" si="88">IF(SUMIFS($F$5:$F$1200,$B$5:$B$1200,$K$906,$C$5:$C$1200,$L906)=0,"NO APLICA",ROUND(SUMIFS($F$5:$F$1200,$B$5:$B$1200,$K$906,$C$5:$C$1200,$L906),3))</f>
        <v>NO APLICA</v>
      </c>
      <c r="N906" s="568"/>
    </row>
    <row r="907" spans="2:14">
      <c r="B907" s="128"/>
      <c r="C907" s="128"/>
      <c r="E907" s="129"/>
      <c r="F907" s="157" t="str">
        <f>IF(OR(D907="",E907=""),"",ROUND(D907/LOOKUP(E907,SMMLV!$A$2:$A$36,SMMLV!$D$2:$D$108),3))</f>
        <v/>
      </c>
      <c r="K907" s="567"/>
      <c r="L907" s="134">
        <v>2</v>
      </c>
      <c r="M907" s="568" t="str">
        <f t="shared" si="88"/>
        <v>NO APLICA</v>
      </c>
      <c r="N907" s="568"/>
    </row>
    <row r="908" spans="2:14">
      <c r="B908" s="128"/>
      <c r="C908" s="128"/>
      <c r="E908" s="129"/>
      <c r="F908" s="157" t="str">
        <f>IF(OR(D908="",E908=""),"",ROUND(D908/LOOKUP(E908,SMMLV!$A$2:$A$36,SMMLV!$D$2:$D$108),3))</f>
        <v/>
      </c>
      <c r="K908" s="567"/>
      <c r="L908" s="134">
        <v>3</v>
      </c>
      <c r="M908" s="568" t="str">
        <f t="shared" si="88"/>
        <v>NO APLICA</v>
      </c>
      <c r="N908" s="568"/>
    </row>
    <row r="909" spans="2:14">
      <c r="B909" s="128"/>
      <c r="C909" s="128"/>
      <c r="E909" s="129"/>
      <c r="F909" s="157" t="str">
        <f>IF(OR(D909="",E909=""),"",ROUND(D909/LOOKUP(E909,SMMLV!$A$2:$A$36,SMMLV!$D$2:$D$108),3))</f>
        <v/>
      </c>
      <c r="K909" s="567"/>
      <c r="L909" s="134">
        <v>4</v>
      </c>
      <c r="M909" s="568" t="str">
        <f t="shared" si="88"/>
        <v>NO APLICA</v>
      </c>
      <c r="N909" s="568"/>
    </row>
    <row r="910" spans="2:14">
      <c r="B910" s="128"/>
      <c r="C910" s="128"/>
      <c r="E910" s="129"/>
      <c r="F910" s="157" t="str">
        <f>IF(OR(D910="",E910=""),"",ROUND(D910/LOOKUP(E910,SMMLV!$A$2:$A$36,SMMLV!$D$2:$D$108),3))</f>
        <v/>
      </c>
      <c r="K910" s="567"/>
      <c r="L910" s="134">
        <v>5</v>
      </c>
      <c r="M910" s="568" t="str">
        <f t="shared" si="88"/>
        <v>NO APLICA</v>
      </c>
      <c r="N910" s="568"/>
    </row>
    <row r="911" spans="2:14">
      <c r="B911" s="128"/>
      <c r="C911" s="128"/>
      <c r="E911" s="129"/>
      <c r="F911" s="157" t="str">
        <f>IF(OR(D911="",E911=""),"",ROUND(D911/LOOKUP(E911,SMMLV!$A$2:$A$36,SMMLV!$D$2:$D$108),3))</f>
        <v/>
      </c>
      <c r="K911" s="567"/>
      <c r="L911" s="134">
        <v>6</v>
      </c>
      <c r="M911" s="568" t="str">
        <f t="shared" si="88"/>
        <v>NO APLICA</v>
      </c>
      <c r="N911" s="568"/>
    </row>
    <row r="912" spans="2:14">
      <c r="B912" s="128"/>
      <c r="C912" s="128"/>
      <c r="E912" s="129"/>
      <c r="F912" s="157" t="str">
        <f>IF(OR(D912="",E912=""),"",ROUND(D912/LOOKUP(E912,SMMLV!$A$2:$A$36,SMMLV!$D$2:$D$108),3))</f>
        <v/>
      </c>
      <c r="K912" s="567"/>
      <c r="L912" s="134">
        <v>7</v>
      </c>
      <c r="M912" s="568" t="str">
        <f t="shared" si="88"/>
        <v>NO APLICA</v>
      </c>
      <c r="N912" s="568"/>
    </row>
    <row r="913" spans="2:14">
      <c r="B913" s="128"/>
      <c r="C913" s="128"/>
      <c r="E913" s="129"/>
      <c r="F913" s="157" t="str">
        <f>IF(OR(D913="",E913=""),"",ROUND(D913/LOOKUP(E913,SMMLV!$A$2:$A$36,SMMLV!$D$2:$D$108),3))</f>
        <v/>
      </c>
      <c r="K913" s="567"/>
      <c r="L913" s="134">
        <v>8</v>
      </c>
      <c r="M913" s="568" t="str">
        <f t="shared" si="88"/>
        <v>NO APLICA</v>
      </c>
      <c r="N913" s="568"/>
    </row>
    <row r="914" spans="2:14">
      <c r="B914" s="128"/>
      <c r="C914" s="128"/>
      <c r="E914" s="129"/>
      <c r="F914" s="157" t="str">
        <f>IF(OR(D914="",E914=""),"",ROUND(D914/LOOKUP(E914,SMMLV!$A$2:$A$36,SMMLV!$D$2:$D$108),3))</f>
        <v/>
      </c>
      <c r="K914" s="567"/>
      <c r="L914" s="134">
        <v>9</v>
      </c>
      <c r="M914" s="568" t="str">
        <f t="shared" si="88"/>
        <v>NO APLICA</v>
      </c>
      <c r="N914" s="568"/>
    </row>
    <row r="915" spans="2:14">
      <c r="B915" s="128"/>
      <c r="C915" s="128"/>
      <c r="E915" s="129"/>
      <c r="F915" s="157" t="str">
        <f>IF(OR(D915="",E915=""),"",ROUND(D915/LOOKUP(E915,SMMLV!$A$2:$A$36,SMMLV!$D$2:$D$108),3))</f>
        <v/>
      </c>
      <c r="K915" s="567"/>
      <c r="L915" s="134">
        <v>10</v>
      </c>
      <c r="M915" s="568" t="str">
        <f t="shared" si="88"/>
        <v>NO APLICA</v>
      </c>
      <c r="N915" s="568"/>
    </row>
    <row r="916" spans="2:14">
      <c r="B916" s="128"/>
      <c r="C916" s="128"/>
      <c r="E916" s="129"/>
      <c r="F916" s="157" t="str">
        <f>IF(OR(D916="",E916=""),"",ROUND(D916/LOOKUP(E916,SMMLV!$A$2:$A$36,SMMLV!$D$2:$D$108),3))</f>
        <v/>
      </c>
      <c r="K916" s="567">
        <v>92</v>
      </c>
      <c r="L916" s="134">
        <v>1</v>
      </c>
      <c r="M916" s="568" t="str">
        <f t="shared" ref="M916:M925" si="89">IF(SUMIFS($F$5:$F$1200,$B$5:$B$1200,$K$916,$C$5:$C$1200,$L916)=0,"NO APLICA",ROUND(SUMIFS($F$5:$F$1200,$B$5:$B$1200,$K$916,$C$5:$C$1200,$L916),3))</f>
        <v>NO APLICA</v>
      </c>
      <c r="N916" s="568"/>
    </row>
    <row r="917" spans="2:14">
      <c r="B917" s="128"/>
      <c r="C917" s="128"/>
      <c r="E917" s="129"/>
      <c r="F917" s="157" t="str">
        <f>IF(OR(D917="",E917=""),"",ROUND(D917/LOOKUP(E917,SMMLV!$A$2:$A$36,SMMLV!$D$2:$D$108),3))</f>
        <v/>
      </c>
      <c r="K917" s="567"/>
      <c r="L917" s="134">
        <v>2</v>
      </c>
      <c r="M917" s="568" t="str">
        <f t="shared" si="89"/>
        <v>NO APLICA</v>
      </c>
      <c r="N917" s="568"/>
    </row>
    <row r="918" spans="2:14">
      <c r="B918" s="128"/>
      <c r="C918" s="128"/>
      <c r="E918" s="129"/>
      <c r="F918" s="157" t="str">
        <f>IF(OR(D918="",E918=""),"",ROUND(D918/LOOKUP(E918,SMMLV!$A$2:$A$36,SMMLV!$D$2:$D$108),3))</f>
        <v/>
      </c>
      <c r="K918" s="567"/>
      <c r="L918" s="134">
        <v>3</v>
      </c>
      <c r="M918" s="568" t="str">
        <f t="shared" si="89"/>
        <v>NO APLICA</v>
      </c>
      <c r="N918" s="568"/>
    </row>
    <row r="919" spans="2:14">
      <c r="B919" s="128"/>
      <c r="C919" s="128"/>
      <c r="E919" s="129"/>
      <c r="F919" s="157" t="str">
        <f>IF(OR(D919="",E919=""),"",ROUND(D919/LOOKUP(E919,SMMLV!$A$2:$A$36,SMMLV!$D$2:$D$108),3))</f>
        <v/>
      </c>
      <c r="K919" s="567"/>
      <c r="L919" s="134">
        <v>4</v>
      </c>
      <c r="M919" s="568" t="str">
        <f t="shared" si="89"/>
        <v>NO APLICA</v>
      </c>
      <c r="N919" s="568"/>
    </row>
    <row r="920" spans="2:14">
      <c r="B920" s="128"/>
      <c r="C920" s="128"/>
      <c r="E920" s="129"/>
      <c r="F920" s="157" t="str">
        <f>IF(OR(D920="",E920=""),"",ROUND(D920/LOOKUP(E920,SMMLV!$A$2:$A$36,SMMLV!$D$2:$D$108),3))</f>
        <v/>
      </c>
      <c r="K920" s="567"/>
      <c r="L920" s="134">
        <v>5</v>
      </c>
      <c r="M920" s="568" t="str">
        <f t="shared" si="89"/>
        <v>NO APLICA</v>
      </c>
      <c r="N920" s="568"/>
    </row>
    <row r="921" spans="2:14">
      <c r="B921" s="128"/>
      <c r="C921" s="128"/>
      <c r="E921" s="129"/>
      <c r="F921" s="157" t="str">
        <f>IF(OR(D921="",E921=""),"",ROUND(D921/LOOKUP(E921,SMMLV!$A$2:$A$36,SMMLV!$D$2:$D$108),3))</f>
        <v/>
      </c>
      <c r="K921" s="567"/>
      <c r="L921" s="134">
        <v>6</v>
      </c>
      <c r="M921" s="568" t="str">
        <f t="shared" si="89"/>
        <v>NO APLICA</v>
      </c>
      <c r="N921" s="568"/>
    </row>
    <row r="922" spans="2:14">
      <c r="B922" s="128"/>
      <c r="C922" s="128"/>
      <c r="E922" s="129"/>
      <c r="F922" s="157" t="str">
        <f>IF(OR(D922="",E922=""),"",ROUND(D922/LOOKUP(E922,SMMLV!$A$2:$A$36,SMMLV!$D$2:$D$108),3))</f>
        <v/>
      </c>
      <c r="K922" s="567"/>
      <c r="L922" s="134">
        <v>7</v>
      </c>
      <c r="M922" s="568" t="str">
        <f t="shared" si="89"/>
        <v>NO APLICA</v>
      </c>
      <c r="N922" s="568"/>
    </row>
    <row r="923" spans="2:14">
      <c r="B923" s="128"/>
      <c r="C923" s="128"/>
      <c r="E923" s="129"/>
      <c r="F923" s="157" t="str">
        <f>IF(OR(D923="",E923=""),"",ROUND(D923/LOOKUP(E923,SMMLV!$A$2:$A$36,SMMLV!$D$2:$D$108),3))</f>
        <v/>
      </c>
      <c r="K923" s="567"/>
      <c r="L923" s="134">
        <v>8</v>
      </c>
      <c r="M923" s="568" t="str">
        <f t="shared" si="89"/>
        <v>NO APLICA</v>
      </c>
      <c r="N923" s="568"/>
    </row>
    <row r="924" spans="2:14">
      <c r="B924" s="128"/>
      <c r="C924" s="128"/>
      <c r="E924" s="129"/>
      <c r="F924" s="157" t="str">
        <f>IF(OR(D924="",E924=""),"",ROUND(D924/LOOKUP(E924,SMMLV!$A$2:$A$36,SMMLV!$D$2:$D$108),3))</f>
        <v/>
      </c>
      <c r="K924" s="567"/>
      <c r="L924" s="134">
        <v>9</v>
      </c>
      <c r="M924" s="568" t="str">
        <f t="shared" si="89"/>
        <v>NO APLICA</v>
      </c>
      <c r="N924" s="568"/>
    </row>
    <row r="925" spans="2:14">
      <c r="B925" s="128"/>
      <c r="C925" s="128"/>
      <c r="E925" s="129"/>
      <c r="F925" s="157" t="str">
        <f>IF(OR(D925="",E925=""),"",ROUND(D925/LOOKUP(E925,SMMLV!$A$2:$A$36,SMMLV!$D$2:$D$108),3))</f>
        <v/>
      </c>
      <c r="K925" s="567"/>
      <c r="L925" s="134">
        <v>10</v>
      </c>
      <c r="M925" s="568" t="str">
        <f t="shared" si="89"/>
        <v>NO APLICA</v>
      </c>
      <c r="N925" s="568"/>
    </row>
    <row r="926" spans="2:14">
      <c r="B926" s="128"/>
      <c r="C926" s="128"/>
      <c r="E926" s="129"/>
      <c r="F926" s="157" t="str">
        <f>IF(OR(D926="",E926=""),"",ROUND(D926/LOOKUP(E926,SMMLV!$A$2:$A$36,SMMLV!$D$2:$D$108),3))</f>
        <v/>
      </c>
      <c r="K926" s="567">
        <v>93</v>
      </c>
      <c r="L926" s="134">
        <v>1</v>
      </c>
      <c r="M926" s="568" t="str">
        <f t="shared" ref="M926:M935" si="90">IF(SUMIFS($F$5:$F$1200,$B$5:$B$1200,$K$926,$C$5:$C$1200,$L926)=0,"NO APLICA",ROUND(SUMIFS($F$5:$F$1200,$B$5:$B$1200,$K$926,$C$5:$C$1200,$L926),3))</f>
        <v>NO APLICA</v>
      </c>
      <c r="N926" s="568"/>
    </row>
    <row r="927" spans="2:14">
      <c r="B927" s="128"/>
      <c r="C927" s="128"/>
      <c r="E927" s="129"/>
      <c r="F927" s="157" t="str">
        <f>IF(OR(D927="",E927=""),"",ROUND(D927/LOOKUP(E927,SMMLV!$A$2:$A$36,SMMLV!$D$2:$D$108),3))</f>
        <v/>
      </c>
      <c r="K927" s="567"/>
      <c r="L927" s="134">
        <v>2</v>
      </c>
      <c r="M927" s="568" t="str">
        <f t="shared" si="90"/>
        <v>NO APLICA</v>
      </c>
      <c r="N927" s="568"/>
    </row>
    <row r="928" spans="2:14">
      <c r="B928" s="128"/>
      <c r="C928" s="128"/>
      <c r="E928" s="129"/>
      <c r="F928" s="157" t="str">
        <f>IF(OR(D928="",E928=""),"",ROUND(D928/LOOKUP(E928,SMMLV!$A$2:$A$36,SMMLV!$D$2:$D$108),3))</f>
        <v/>
      </c>
      <c r="K928" s="567"/>
      <c r="L928" s="134">
        <v>3</v>
      </c>
      <c r="M928" s="568" t="str">
        <f t="shared" si="90"/>
        <v>NO APLICA</v>
      </c>
      <c r="N928" s="568"/>
    </row>
    <row r="929" spans="2:14">
      <c r="B929" s="128"/>
      <c r="C929" s="128"/>
      <c r="E929" s="129"/>
      <c r="F929" s="157" t="str">
        <f>IF(OR(D929="",E929=""),"",ROUND(D929/LOOKUP(E929,SMMLV!$A$2:$A$36,SMMLV!$D$2:$D$108),3))</f>
        <v/>
      </c>
      <c r="K929" s="567"/>
      <c r="L929" s="134">
        <v>4</v>
      </c>
      <c r="M929" s="568" t="str">
        <f t="shared" si="90"/>
        <v>NO APLICA</v>
      </c>
      <c r="N929" s="568"/>
    </row>
    <row r="930" spans="2:14">
      <c r="B930" s="128"/>
      <c r="C930" s="128"/>
      <c r="E930" s="129"/>
      <c r="F930" s="157" t="str">
        <f>IF(OR(D930="",E930=""),"",ROUND(D930/LOOKUP(E930,SMMLV!$A$2:$A$36,SMMLV!$D$2:$D$108),3))</f>
        <v/>
      </c>
      <c r="K930" s="567"/>
      <c r="L930" s="134">
        <v>5</v>
      </c>
      <c r="M930" s="568" t="str">
        <f t="shared" si="90"/>
        <v>NO APLICA</v>
      </c>
      <c r="N930" s="568"/>
    </row>
    <row r="931" spans="2:14">
      <c r="B931" s="128"/>
      <c r="C931" s="128"/>
      <c r="E931" s="129"/>
      <c r="F931" s="157" t="str">
        <f>IF(OR(D931="",E931=""),"",ROUND(D931/LOOKUP(E931,SMMLV!$A$2:$A$36,SMMLV!$D$2:$D$108),3))</f>
        <v/>
      </c>
      <c r="K931" s="567"/>
      <c r="L931" s="134">
        <v>6</v>
      </c>
      <c r="M931" s="568" t="str">
        <f t="shared" si="90"/>
        <v>NO APLICA</v>
      </c>
      <c r="N931" s="568"/>
    </row>
    <row r="932" spans="2:14">
      <c r="B932" s="128"/>
      <c r="C932" s="128"/>
      <c r="E932" s="129"/>
      <c r="F932" s="157" t="str">
        <f>IF(OR(D932="",E932=""),"",ROUND(D932/LOOKUP(E932,SMMLV!$A$2:$A$36,SMMLV!$D$2:$D$108),3))</f>
        <v/>
      </c>
      <c r="K932" s="567"/>
      <c r="L932" s="134">
        <v>7</v>
      </c>
      <c r="M932" s="568" t="str">
        <f t="shared" si="90"/>
        <v>NO APLICA</v>
      </c>
      <c r="N932" s="568"/>
    </row>
    <row r="933" spans="2:14">
      <c r="B933" s="128"/>
      <c r="C933" s="128"/>
      <c r="E933" s="129"/>
      <c r="F933" s="157" t="str">
        <f>IF(OR(D933="",E933=""),"",ROUND(D933/LOOKUP(E933,SMMLV!$A$2:$A$36,SMMLV!$D$2:$D$108),3))</f>
        <v/>
      </c>
      <c r="K933" s="567"/>
      <c r="L933" s="134">
        <v>8</v>
      </c>
      <c r="M933" s="568" t="str">
        <f t="shared" si="90"/>
        <v>NO APLICA</v>
      </c>
      <c r="N933" s="568"/>
    </row>
    <row r="934" spans="2:14">
      <c r="B934" s="128"/>
      <c r="C934" s="128"/>
      <c r="E934" s="129"/>
      <c r="F934" s="157" t="str">
        <f>IF(OR(D934="",E934=""),"",ROUND(D934/LOOKUP(E934,SMMLV!$A$2:$A$36,SMMLV!$D$2:$D$108),3))</f>
        <v/>
      </c>
      <c r="K934" s="567"/>
      <c r="L934" s="134">
        <v>9</v>
      </c>
      <c r="M934" s="568" t="str">
        <f t="shared" si="90"/>
        <v>NO APLICA</v>
      </c>
      <c r="N934" s="568"/>
    </row>
    <row r="935" spans="2:14">
      <c r="B935" s="128"/>
      <c r="C935" s="128"/>
      <c r="E935" s="129"/>
      <c r="F935" s="157" t="str">
        <f>IF(OR(D935="",E935=""),"",ROUND(D935/LOOKUP(E935,SMMLV!$A$2:$A$36,SMMLV!$D$2:$D$108),3))</f>
        <v/>
      </c>
      <c r="K935" s="567"/>
      <c r="L935" s="134">
        <v>10</v>
      </c>
      <c r="M935" s="568" t="str">
        <f t="shared" si="90"/>
        <v>NO APLICA</v>
      </c>
      <c r="N935" s="568"/>
    </row>
    <row r="936" spans="2:14">
      <c r="B936" s="128"/>
      <c r="C936" s="128"/>
      <c r="E936" s="129"/>
      <c r="F936" s="157" t="str">
        <f>IF(OR(D936="",E936=""),"",ROUND(D936/LOOKUP(E936,SMMLV!$A$2:$A$36,SMMLV!$D$2:$D$108),3))</f>
        <v/>
      </c>
      <c r="K936" s="567">
        <v>94</v>
      </c>
      <c r="L936" s="134">
        <v>1</v>
      </c>
      <c r="M936" s="568" t="str">
        <f t="shared" ref="M936:M945" si="91">IF(SUMIFS($F$5:$F$1200,$B$5:$B$1200,$K$936,$C$5:$C$1200,$L936)=0,"NO APLICA",ROUND(SUMIFS($F$5:$F$1200,$B$5:$B$1200,$K$936,$C$5:$C$1200,$L936),3))</f>
        <v>NO APLICA</v>
      </c>
      <c r="N936" s="568"/>
    </row>
    <row r="937" spans="2:14">
      <c r="B937" s="128"/>
      <c r="C937" s="128"/>
      <c r="E937" s="129"/>
      <c r="F937" s="157" t="str">
        <f>IF(OR(D937="",E937=""),"",ROUND(D937/LOOKUP(E937,SMMLV!$A$2:$A$36,SMMLV!$D$2:$D$108),3))</f>
        <v/>
      </c>
      <c r="K937" s="567"/>
      <c r="L937" s="134">
        <v>2</v>
      </c>
      <c r="M937" s="568" t="str">
        <f t="shared" si="91"/>
        <v>NO APLICA</v>
      </c>
      <c r="N937" s="568"/>
    </row>
    <row r="938" spans="2:14">
      <c r="B938" s="128"/>
      <c r="C938" s="128"/>
      <c r="E938" s="129"/>
      <c r="F938" s="157" t="str">
        <f>IF(OR(D938="",E938=""),"",ROUND(D938/LOOKUP(E938,SMMLV!$A$2:$A$36,SMMLV!$D$2:$D$108),3))</f>
        <v/>
      </c>
      <c r="K938" s="567"/>
      <c r="L938" s="134">
        <v>3</v>
      </c>
      <c r="M938" s="568" t="str">
        <f t="shared" si="91"/>
        <v>NO APLICA</v>
      </c>
      <c r="N938" s="568"/>
    </row>
    <row r="939" spans="2:14">
      <c r="B939" s="128"/>
      <c r="C939" s="128"/>
      <c r="E939" s="129"/>
      <c r="F939" s="157" t="str">
        <f>IF(OR(D939="",E939=""),"",ROUND(D939/LOOKUP(E939,SMMLV!$A$2:$A$36,SMMLV!$D$2:$D$108),3))</f>
        <v/>
      </c>
      <c r="K939" s="567"/>
      <c r="L939" s="134">
        <v>4</v>
      </c>
      <c r="M939" s="568" t="str">
        <f t="shared" si="91"/>
        <v>NO APLICA</v>
      </c>
      <c r="N939" s="568"/>
    </row>
    <row r="940" spans="2:14">
      <c r="B940" s="128"/>
      <c r="C940" s="128"/>
      <c r="E940" s="129"/>
      <c r="F940" s="157" t="str">
        <f>IF(OR(D940="",E940=""),"",ROUND(D940/LOOKUP(E940,SMMLV!$A$2:$A$36,SMMLV!$D$2:$D$108),3))</f>
        <v/>
      </c>
      <c r="K940" s="567"/>
      <c r="L940" s="134">
        <v>5</v>
      </c>
      <c r="M940" s="568" t="str">
        <f t="shared" si="91"/>
        <v>NO APLICA</v>
      </c>
      <c r="N940" s="568"/>
    </row>
    <row r="941" spans="2:14">
      <c r="B941" s="128"/>
      <c r="C941" s="128"/>
      <c r="E941" s="129"/>
      <c r="F941" s="157" t="str">
        <f>IF(OR(D941="",E941=""),"",ROUND(D941/LOOKUP(E941,SMMLV!$A$2:$A$36,SMMLV!$D$2:$D$108),3))</f>
        <v/>
      </c>
      <c r="K941" s="567"/>
      <c r="L941" s="134">
        <v>6</v>
      </c>
      <c r="M941" s="568" t="str">
        <f t="shared" si="91"/>
        <v>NO APLICA</v>
      </c>
      <c r="N941" s="568"/>
    </row>
    <row r="942" spans="2:14">
      <c r="B942" s="128"/>
      <c r="C942" s="128"/>
      <c r="E942" s="129"/>
      <c r="F942" s="157" t="str">
        <f>IF(OR(D942="",E942=""),"",ROUND(D942/LOOKUP(E942,SMMLV!$A$2:$A$36,SMMLV!$D$2:$D$108),3))</f>
        <v/>
      </c>
      <c r="K942" s="567"/>
      <c r="L942" s="134">
        <v>7</v>
      </c>
      <c r="M942" s="568" t="str">
        <f t="shared" si="91"/>
        <v>NO APLICA</v>
      </c>
      <c r="N942" s="568"/>
    </row>
    <row r="943" spans="2:14">
      <c r="B943" s="128"/>
      <c r="C943" s="128"/>
      <c r="E943" s="129"/>
      <c r="F943" s="157" t="str">
        <f>IF(OR(D943="",E943=""),"",ROUND(D943/LOOKUP(E943,SMMLV!$A$2:$A$36,SMMLV!$D$2:$D$108),3))</f>
        <v/>
      </c>
      <c r="K943" s="567"/>
      <c r="L943" s="134">
        <v>8</v>
      </c>
      <c r="M943" s="568" t="str">
        <f t="shared" si="91"/>
        <v>NO APLICA</v>
      </c>
      <c r="N943" s="568"/>
    </row>
    <row r="944" spans="2:14">
      <c r="B944" s="128"/>
      <c r="C944" s="128"/>
      <c r="E944" s="129"/>
      <c r="F944" s="157" t="str">
        <f>IF(OR(D944="",E944=""),"",ROUND(D944/LOOKUP(E944,SMMLV!$A$2:$A$36,SMMLV!$D$2:$D$108),3))</f>
        <v/>
      </c>
      <c r="K944" s="567"/>
      <c r="L944" s="134">
        <v>9</v>
      </c>
      <c r="M944" s="568" t="str">
        <f t="shared" si="91"/>
        <v>NO APLICA</v>
      </c>
      <c r="N944" s="568"/>
    </row>
    <row r="945" spans="2:14">
      <c r="B945" s="128"/>
      <c r="C945" s="128"/>
      <c r="E945" s="129"/>
      <c r="F945" s="157" t="str">
        <f>IF(OR(D945="",E945=""),"",ROUND(D945/LOOKUP(E945,SMMLV!$A$2:$A$36,SMMLV!$D$2:$D$108),3))</f>
        <v/>
      </c>
      <c r="K945" s="567"/>
      <c r="L945" s="134">
        <v>10</v>
      </c>
      <c r="M945" s="568" t="str">
        <f t="shared" si="91"/>
        <v>NO APLICA</v>
      </c>
      <c r="N945" s="568"/>
    </row>
    <row r="946" spans="2:14">
      <c r="B946" s="128"/>
      <c r="C946" s="128"/>
      <c r="E946" s="129"/>
      <c r="F946" s="157" t="str">
        <f>IF(OR(D946="",E946=""),"",ROUND(D946/LOOKUP(E946,SMMLV!$A$2:$A$36,SMMLV!$D$2:$D$108),3))</f>
        <v/>
      </c>
      <c r="K946" s="567">
        <v>95</v>
      </c>
      <c r="L946" s="134">
        <v>1</v>
      </c>
      <c r="M946" s="568" t="str">
        <f t="shared" ref="M946:M955" si="92">IF(SUMIFS($F$5:$F$1200,$B$5:$B$1200,$K$946,$C$5:$C$1200,$L946)=0,"NO APLICA",ROUND(SUMIFS($F$5:$F$1200,$B$5:$B$1200,$K$946,$C$5:$C$1200,$L946),3))</f>
        <v>NO APLICA</v>
      </c>
      <c r="N946" s="568"/>
    </row>
    <row r="947" spans="2:14">
      <c r="B947" s="128"/>
      <c r="C947" s="128"/>
      <c r="E947" s="129"/>
      <c r="F947" s="157" t="str">
        <f>IF(OR(D947="",E947=""),"",ROUND(D947/LOOKUP(E947,SMMLV!$A$2:$A$36,SMMLV!$D$2:$D$108),3))</f>
        <v/>
      </c>
      <c r="K947" s="567"/>
      <c r="L947" s="134">
        <v>2</v>
      </c>
      <c r="M947" s="568" t="str">
        <f t="shared" si="92"/>
        <v>NO APLICA</v>
      </c>
      <c r="N947" s="568"/>
    </row>
    <row r="948" spans="2:14">
      <c r="B948" s="128"/>
      <c r="C948" s="128"/>
      <c r="E948" s="129"/>
      <c r="F948" s="157" t="str">
        <f>IF(OR(D948="",E948=""),"",ROUND(D948/LOOKUP(E948,SMMLV!$A$2:$A$36,SMMLV!$D$2:$D$108),3))</f>
        <v/>
      </c>
      <c r="K948" s="567"/>
      <c r="L948" s="134">
        <v>3</v>
      </c>
      <c r="M948" s="568" t="str">
        <f t="shared" si="92"/>
        <v>NO APLICA</v>
      </c>
      <c r="N948" s="568"/>
    </row>
    <row r="949" spans="2:14">
      <c r="B949" s="128"/>
      <c r="C949" s="128"/>
      <c r="E949" s="129"/>
      <c r="F949" s="157" t="str">
        <f>IF(OR(D949="",E949=""),"",ROUND(D949/LOOKUP(E949,SMMLV!$A$2:$A$36,SMMLV!$D$2:$D$108),3))</f>
        <v/>
      </c>
      <c r="K949" s="567"/>
      <c r="L949" s="134">
        <v>4</v>
      </c>
      <c r="M949" s="568" t="str">
        <f t="shared" si="92"/>
        <v>NO APLICA</v>
      </c>
      <c r="N949" s="568"/>
    </row>
    <row r="950" spans="2:14">
      <c r="B950" s="128"/>
      <c r="C950" s="128"/>
      <c r="E950" s="129"/>
      <c r="F950" s="157" t="str">
        <f>IF(OR(D950="",E950=""),"",ROUND(D950/LOOKUP(E950,SMMLV!$A$2:$A$36,SMMLV!$D$2:$D$108),3))</f>
        <v/>
      </c>
      <c r="K950" s="567"/>
      <c r="L950" s="134">
        <v>5</v>
      </c>
      <c r="M950" s="568" t="str">
        <f t="shared" si="92"/>
        <v>NO APLICA</v>
      </c>
      <c r="N950" s="568"/>
    </row>
    <row r="951" spans="2:14">
      <c r="B951" s="128"/>
      <c r="C951" s="128"/>
      <c r="E951" s="129"/>
      <c r="F951" s="157" t="str">
        <f>IF(OR(D951="",E951=""),"",ROUND(D951/LOOKUP(E951,SMMLV!$A$2:$A$36,SMMLV!$D$2:$D$108),3))</f>
        <v/>
      </c>
      <c r="K951" s="567"/>
      <c r="L951" s="134">
        <v>6</v>
      </c>
      <c r="M951" s="568" t="str">
        <f t="shared" si="92"/>
        <v>NO APLICA</v>
      </c>
      <c r="N951" s="568"/>
    </row>
    <row r="952" spans="2:14">
      <c r="B952" s="128"/>
      <c r="C952" s="128"/>
      <c r="E952" s="129"/>
      <c r="F952" s="157" t="str">
        <f>IF(OR(D952="",E952=""),"",ROUND(D952/LOOKUP(E952,SMMLV!$A$2:$A$36,SMMLV!$D$2:$D$108),3))</f>
        <v/>
      </c>
      <c r="K952" s="567"/>
      <c r="L952" s="134">
        <v>7</v>
      </c>
      <c r="M952" s="568" t="str">
        <f t="shared" si="92"/>
        <v>NO APLICA</v>
      </c>
      <c r="N952" s="568"/>
    </row>
    <row r="953" spans="2:14">
      <c r="B953" s="128"/>
      <c r="C953" s="128"/>
      <c r="E953" s="129"/>
      <c r="F953" s="157" t="str">
        <f>IF(OR(D953="",E953=""),"",ROUND(D953/LOOKUP(E953,SMMLV!$A$2:$A$36,SMMLV!$D$2:$D$108),3))</f>
        <v/>
      </c>
      <c r="K953" s="567"/>
      <c r="L953" s="134">
        <v>8</v>
      </c>
      <c r="M953" s="568" t="str">
        <f t="shared" si="92"/>
        <v>NO APLICA</v>
      </c>
      <c r="N953" s="568"/>
    </row>
    <row r="954" spans="2:14">
      <c r="B954" s="128"/>
      <c r="C954" s="128"/>
      <c r="E954" s="129"/>
      <c r="F954" s="157" t="str">
        <f>IF(OR(D954="",E954=""),"",ROUND(D954/LOOKUP(E954,SMMLV!$A$2:$A$36,SMMLV!$D$2:$D$108),3))</f>
        <v/>
      </c>
      <c r="K954" s="567"/>
      <c r="L954" s="134">
        <v>9</v>
      </c>
      <c r="M954" s="568" t="str">
        <f t="shared" si="92"/>
        <v>NO APLICA</v>
      </c>
      <c r="N954" s="568"/>
    </row>
    <row r="955" spans="2:14">
      <c r="B955" s="128"/>
      <c r="C955" s="128"/>
      <c r="E955" s="129"/>
      <c r="F955" s="157" t="str">
        <f>IF(OR(D955="",E955=""),"",ROUND(D955/LOOKUP(E955,SMMLV!$A$2:$A$36,SMMLV!$D$2:$D$108),3))</f>
        <v/>
      </c>
      <c r="K955" s="567"/>
      <c r="L955" s="134">
        <v>10</v>
      </c>
      <c r="M955" s="568" t="str">
        <f t="shared" si="92"/>
        <v>NO APLICA</v>
      </c>
      <c r="N955" s="568"/>
    </row>
    <row r="956" spans="2:14">
      <c r="B956" s="128"/>
      <c r="C956" s="128"/>
      <c r="E956" s="129"/>
      <c r="F956" s="157" t="str">
        <f>IF(OR(D956="",E956=""),"",ROUND(D956/LOOKUP(E956,SMMLV!$A$2:$A$36,SMMLV!$D$2:$D$108),3))</f>
        <v/>
      </c>
      <c r="K956" s="567">
        <v>96</v>
      </c>
      <c r="L956" s="134">
        <v>1</v>
      </c>
      <c r="M956" s="568" t="str">
        <f t="shared" ref="M956:M965" si="93">IF(SUMIFS($F$5:$F$1200,$B$5:$B$1200,$K$956,$C$5:$C$1200,$L956)=0,"NO APLICA",ROUND(SUMIFS($F$5:$F$1200,$B$5:$B$1200,$K$956,$C$5:$C$1200,$L956),3))</f>
        <v>NO APLICA</v>
      </c>
      <c r="N956" s="568"/>
    </row>
    <row r="957" spans="2:14">
      <c r="B957" s="128"/>
      <c r="C957" s="128"/>
      <c r="E957" s="129"/>
      <c r="F957" s="157" t="str">
        <f>IF(OR(D957="",E957=""),"",ROUND(D957/LOOKUP(E957,SMMLV!$A$2:$A$36,SMMLV!$D$2:$D$108),3))</f>
        <v/>
      </c>
      <c r="K957" s="567"/>
      <c r="L957" s="134">
        <v>2</v>
      </c>
      <c r="M957" s="568" t="str">
        <f t="shared" si="93"/>
        <v>NO APLICA</v>
      </c>
      <c r="N957" s="568"/>
    </row>
    <row r="958" spans="2:14">
      <c r="B958" s="128"/>
      <c r="C958" s="128"/>
      <c r="E958" s="129"/>
      <c r="F958" s="157" t="str">
        <f>IF(OR(D958="",E958=""),"",ROUND(D958/LOOKUP(E958,SMMLV!$A$2:$A$36,SMMLV!$D$2:$D$108),3))</f>
        <v/>
      </c>
      <c r="K958" s="567"/>
      <c r="L958" s="134">
        <v>3</v>
      </c>
      <c r="M958" s="568" t="str">
        <f t="shared" si="93"/>
        <v>NO APLICA</v>
      </c>
      <c r="N958" s="568"/>
    </row>
    <row r="959" spans="2:14">
      <c r="B959" s="128"/>
      <c r="C959" s="128"/>
      <c r="E959" s="129"/>
      <c r="F959" s="157" t="str">
        <f>IF(OR(D959="",E959=""),"",ROUND(D959/LOOKUP(E959,SMMLV!$A$2:$A$36,SMMLV!$D$2:$D$108),3))</f>
        <v/>
      </c>
      <c r="K959" s="567"/>
      <c r="L959" s="134">
        <v>4</v>
      </c>
      <c r="M959" s="568" t="str">
        <f t="shared" si="93"/>
        <v>NO APLICA</v>
      </c>
      <c r="N959" s="568"/>
    </row>
    <row r="960" spans="2:14">
      <c r="B960" s="128"/>
      <c r="C960" s="128"/>
      <c r="E960" s="129"/>
      <c r="F960" s="157" t="str">
        <f>IF(OR(D960="",E960=""),"",ROUND(D960/LOOKUP(E960,SMMLV!$A$2:$A$36,SMMLV!$D$2:$D$108),3))</f>
        <v/>
      </c>
      <c r="K960" s="567"/>
      <c r="L960" s="134">
        <v>5</v>
      </c>
      <c r="M960" s="568" t="str">
        <f t="shared" si="93"/>
        <v>NO APLICA</v>
      </c>
      <c r="N960" s="568"/>
    </row>
    <row r="961" spans="2:14">
      <c r="B961" s="128"/>
      <c r="C961" s="128"/>
      <c r="E961" s="129"/>
      <c r="F961" s="157" t="str">
        <f>IF(OR(D961="",E961=""),"",ROUND(D961/LOOKUP(E961,SMMLV!$A$2:$A$36,SMMLV!$D$2:$D$108),3))</f>
        <v/>
      </c>
      <c r="K961" s="567"/>
      <c r="L961" s="134">
        <v>6</v>
      </c>
      <c r="M961" s="568" t="str">
        <f t="shared" si="93"/>
        <v>NO APLICA</v>
      </c>
      <c r="N961" s="568"/>
    </row>
    <row r="962" spans="2:14">
      <c r="B962" s="128"/>
      <c r="C962" s="128"/>
      <c r="E962" s="129"/>
      <c r="F962" s="157" t="str">
        <f>IF(OR(D962="",E962=""),"",ROUND(D962/LOOKUP(E962,SMMLV!$A$2:$A$36,SMMLV!$D$2:$D$108),3))</f>
        <v/>
      </c>
      <c r="K962" s="567"/>
      <c r="L962" s="134">
        <v>7</v>
      </c>
      <c r="M962" s="568" t="str">
        <f t="shared" si="93"/>
        <v>NO APLICA</v>
      </c>
      <c r="N962" s="568"/>
    </row>
    <row r="963" spans="2:14">
      <c r="B963" s="128"/>
      <c r="C963" s="128"/>
      <c r="E963" s="129"/>
      <c r="F963" s="157" t="str">
        <f>IF(OR(D963="",E963=""),"",ROUND(D963/LOOKUP(E963,SMMLV!$A$2:$A$36,SMMLV!$D$2:$D$108),3))</f>
        <v/>
      </c>
      <c r="K963" s="567"/>
      <c r="L963" s="134">
        <v>8</v>
      </c>
      <c r="M963" s="568" t="str">
        <f t="shared" si="93"/>
        <v>NO APLICA</v>
      </c>
      <c r="N963" s="568"/>
    </row>
    <row r="964" spans="2:14">
      <c r="B964" s="128"/>
      <c r="C964" s="128"/>
      <c r="E964" s="129"/>
      <c r="F964" s="157" t="str">
        <f>IF(OR(D964="",E964=""),"",ROUND(D964/LOOKUP(E964,SMMLV!$A$2:$A$36,SMMLV!$D$2:$D$108),3))</f>
        <v/>
      </c>
      <c r="K964" s="567"/>
      <c r="L964" s="134">
        <v>9</v>
      </c>
      <c r="M964" s="568" t="str">
        <f t="shared" si="93"/>
        <v>NO APLICA</v>
      </c>
      <c r="N964" s="568"/>
    </row>
    <row r="965" spans="2:14">
      <c r="B965" s="128"/>
      <c r="C965" s="128"/>
      <c r="E965" s="129"/>
      <c r="F965" s="157" t="str">
        <f>IF(OR(D965="",E965=""),"",ROUND(D965/LOOKUP(E965,SMMLV!$A$2:$A$36,SMMLV!$D$2:$D$108),3))</f>
        <v/>
      </c>
      <c r="K965" s="567"/>
      <c r="L965" s="134">
        <v>10</v>
      </c>
      <c r="M965" s="568" t="str">
        <f t="shared" si="93"/>
        <v>NO APLICA</v>
      </c>
      <c r="N965" s="568"/>
    </row>
    <row r="966" spans="2:14">
      <c r="B966" s="128"/>
      <c r="C966" s="128"/>
      <c r="E966" s="129"/>
      <c r="F966" s="157" t="str">
        <f>IF(OR(D966="",E966=""),"",ROUND(D966/LOOKUP(E966,SMMLV!$A$2:$A$36,SMMLV!$D$2:$D$108),3))</f>
        <v/>
      </c>
      <c r="K966" s="567">
        <v>97</v>
      </c>
      <c r="L966" s="134">
        <v>1</v>
      </c>
      <c r="M966" s="568" t="str">
        <f t="shared" ref="M966:M975" si="94">IF(SUMIFS($F$5:$F$1200,$B$5:$B$1200,$K$966,$C$5:$C$1200,$L966)=0,"NO APLICA",ROUND(SUMIFS($F$5:$F$1200,$B$5:$B$1200,$K$966,$C$5:$C$1200,$L966),3))</f>
        <v>NO APLICA</v>
      </c>
      <c r="N966" s="568"/>
    </row>
    <row r="967" spans="2:14">
      <c r="B967" s="128"/>
      <c r="C967" s="128"/>
      <c r="E967" s="129"/>
      <c r="F967" s="157" t="str">
        <f>IF(OR(D967="",E967=""),"",ROUND(D967/LOOKUP(E967,SMMLV!$A$2:$A$36,SMMLV!$D$2:$D$108),3))</f>
        <v/>
      </c>
      <c r="K967" s="567"/>
      <c r="L967" s="134">
        <v>2</v>
      </c>
      <c r="M967" s="568" t="str">
        <f t="shared" si="94"/>
        <v>NO APLICA</v>
      </c>
      <c r="N967" s="568"/>
    </row>
    <row r="968" spans="2:14">
      <c r="B968" s="128"/>
      <c r="C968" s="128"/>
      <c r="E968" s="129"/>
      <c r="F968" s="157" t="str">
        <f>IF(OR(D968="",E968=""),"",ROUND(D968/LOOKUP(E968,SMMLV!$A$2:$A$36,SMMLV!$D$2:$D$108),3))</f>
        <v/>
      </c>
      <c r="K968" s="567"/>
      <c r="L968" s="134">
        <v>3</v>
      </c>
      <c r="M968" s="568" t="str">
        <f t="shared" si="94"/>
        <v>NO APLICA</v>
      </c>
      <c r="N968" s="568"/>
    </row>
    <row r="969" spans="2:14">
      <c r="B969" s="128"/>
      <c r="C969" s="128"/>
      <c r="E969" s="129"/>
      <c r="F969" s="157" t="str">
        <f>IF(OR(D969="",E969=""),"",ROUND(D969/LOOKUP(E969,SMMLV!$A$2:$A$36,SMMLV!$D$2:$D$108),3))</f>
        <v/>
      </c>
      <c r="K969" s="567"/>
      <c r="L969" s="134">
        <v>4</v>
      </c>
      <c r="M969" s="568" t="str">
        <f t="shared" si="94"/>
        <v>NO APLICA</v>
      </c>
      <c r="N969" s="568"/>
    </row>
    <row r="970" spans="2:14">
      <c r="B970" s="128"/>
      <c r="C970" s="128"/>
      <c r="E970" s="129"/>
      <c r="F970" s="157" t="str">
        <f>IF(OR(D970="",E970=""),"",ROUND(D970/LOOKUP(E970,SMMLV!$A$2:$A$36,SMMLV!$D$2:$D$108),3))</f>
        <v/>
      </c>
      <c r="K970" s="567"/>
      <c r="L970" s="134">
        <v>5</v>
      </c>
      <c r="M970" s="568" t="str">
        <f t="shared" si="94"/>
        <v>NO APLICA</v>
      </c>
      <c r="N970" s="568"/>
    </row>
    <row r="971" spans="2:14">
      <c r="B971" s="128"/>
      <c r="C971" s="128"/>
      <c r="E971" s="129"/>
      <c r="F971" s="157" t="str">
        <f>IF(OR(D971="",E971=""),"",ROUND(D971/LOOKUP(E971,SMMLV!$A$2:$A$36,SMMLV!$D$2:$D$108),3))</f>
        <v/>
      </c>
      <c r="K971" s="567"/>
      <c r="L971" s="134">
        <v>6</v>
      </c>
      <c r="M971" s="568" t="str">
        <f t="shared" si="94"/>
        <v>NO APLICA</v>
      </c>
      <c r="N971" s="568"/>
    </row>
    <row r="972" spans="2:14">
      <c r="B972" s="128"/>
      <c r="C972" s="128"/>
      <c r="E972" s="129"/>
      <c r="F972" s="157" t="str">
        <f>IF(OR(D972="",E972=""),"",ROUND(D972/LOOKUP(E972,SMMLV!$A$2:$A$36,SMMLV!$D$2:$D$108),3))</f>
        <v/>
      </c>
      <c r="K972" s="567"/>
      <c r="L972" s="134">
        <v>7</v>
      </c>
      <c r="M972" s="568" t="str">
        <f t="shared" si="94"/>
        <v>NO APLICA</v>
      </c>
      <c r="N972" s="568"/>
    </row>
    <row r="973" spans="2:14">
      <c r="B973" s="128"/>
      <c r="C973" s="128"/>
      <c r="E973" s="129"/>
      <c r="F973" s="157" t="str">
        <f>IF(OR(D973="",E973=""),"",ROUND(D973/LOOKUP(E973,SMMLV!$A$2:$A$36,SMMLV!$D$2:$D$108),3))</f>
        <v/>
      </c>
      <c r="K973" s="567"/>
      <c r="L973" s="134">
        <v>8</v>
      </c>
      <c r="M973" s="568" t="str">
        <f t="shared" si="94"/>
        <v>NO APLICA</v>
      </c>
      <c r="N973" s="568"/>
    </row>
    <row r="974" spans="2:14">
      <c r="B974" s="128"/>
      <c r="C974" s="128"/>
      <c r="E974" s="129"/>
      <c r="F974" s="157" t="str">
        <f>IF(OR(D974="",E974=""),"",ROUND(D974/LOOKUP(E974,SMMLV!$A$2:$A$36,SMMLV!$D$2:$D$108),3))</f>
        <v/>
      </c>
      <c r="K974" s="567"/>
      <c r="L974" s="134">
        <v>9</v>
      </c>
      <c r="M974" s="568" t="str">
        <f t="shared" si="94"/>
        <v>NO APLICA</v>
      </c>
      <c r="N974" s="568"/>
    </row>
    <row r="975" spans="2:14">
      <c r="B975" s="128"/>
      <c r="C975" s="128"/>
      <c r="E975" s="129"/>
      <c r="F975" s="157" t="str">
        <f>IF(OR(D975="",E975=""),"",ROUND(D975/LOOKUP(E975,SMMLV!$A$2:$A$36,SMMLV!$D$2:$D$108),3))</f>
        <v/>
      </c>
      <c r="K975" s="567"/>
      <c r="L975" s="134">
        <v>10</v>
      </c>
      <c r="M975" s="568" t="str">
        <f t="shared" si="94"/>
        <v>NO APLICA</v>
      </c>
      <c r="N975" s="568"/>
    </row>
    <row r="976" spans="2:14">
      <c r="B976" s="128"/>
      <c r="C976" s="128"/>
      <c r="E976" s="129"/>
      <c r="F976" s="157" t="str">
        <f>IF(OR(D976="",E976=""),"",ROUND(D976/LOOKUP(E976,SMMLV!$A$2:$A$36,SMMLV!$D$2:$D$108),3))</f>
        <v/>
      </c>
      <c r="K976" s="567">
        <v>98</v>
      </c>
      <c r="L976" s="134">
        <v>1</v>
      </c>
      <c r="M976" s="568" t="str">
        <f t="shared" ref="M976:M985" si="95">IF(SUMIFS($F$5:$F$1200,$B$5:$B$1200,$K$976,$C$5:$C$1200,$L976)=0,"NO APLICA",ROUND(SUMIFS($F$5:$F$1200,$B$5:$B$1200,$K$976,$C$5:$C$1200,$L976),3))</f>
        <v>NO APLICA</v>
      </c>
      <c r="N976" s="568"/>
    </row>
    <row r="977" spans="2:14">
      <c r="B977" s="128"/>
      <c r="C977" s="128"/>
      <c r="E977" s="129"/>
      <c r="F977" s="157" t="str">
        <f>IF(OR(D977="",E977=""),"",ROUND(D977/LOOKUP(E977,SMMLV!$A$2:$A$36,SMMLV!$D$2:$D$108),3))</f>
        <v/>
      </c>
      <c r="K977" s="567"/>
      <c r="L977" s="134">
        <v>2</v>
      </c>
      <c r="M977" s="568" t="str">
        <f t="shared" si="95"/>
        <v>NO APLICA</v>
      </c>
      <c r="N977" s="568"/>
    </row>
    <row r="978" spans="2:14">
      <c r="B978" s="128"/>
      <c r="C978" s="128"/>
      <c r="E978" s="129"/>
      <c r="F978" s="157" t="str">
        <f>IF(OR(D978="",E978=""),"",ROUND(D978/LOOKUP(E978,SMMLV!$A$2:$A$36,SMMLV!$D$2:$D$108),3))</f>
        <v/>
      </c>
      <c r="K978" s="567"/>
      <c r="L978" s="134">
        <v>3</v>
      </c>
      <c r="M978" s="568" t="str">
        <f t="shared" si="95"/>
        <v>NO APLICA</v>
      </c>
      <c r="N978" s="568"/>
    </row>
    <row r="979" spans="2:14">
      <c r="B979" s="128"/>
      <c r="C979" s="128"/>
      <c r="E979" s="129"/>
      <c r="F979" s="157" t="str">
        <f>IF(OR(D979="",E979=""),"",ROUND(D979/LOOKUP(E979,SMMLV!$A$2:$A$36,SMMLV!$D$2:$D$108),3))</f>
        <v/>
      </c>
      <c r="K979" s="567"/>
      <c r="L979" s="134">
        <v>4</v>
      </c>
      <c r="M979" s="568" t="str">
        <f t="shared" si="95"/>
        <v>NO APLICA</v>
      </c>
      <c r="N979" s="568"/>
    </row>
    <row r="980" spans="2:14">
      <c r="B980" s="128"/>
      <c r="C980" s="128"/>
      <c r="E980" s="129"/>
      <c r="F980" s="157" t="str">
        <f>IF(OR(D980="",E980=""),"",ROUND(D980/LOOKUP(E980,SMMLV!$A$2:$A$36,SMMLV!$D$2:$D$108),3))</f>
        <v/>
      </c>
      <c r="K980" s="567"/>
      <c r="L980" s="134">
        <v>5</v>
      </c>
      <c r="M980" s="568" t="str">
        <f t="shared" si="95"/>
        <v>NO APLICA</v>
      </c>
      <c r="N980" s="568"/>
    </row>
    <row r="981" spans="2:14">
      <c r="B981" s="128"/>
      <c r="C981" s="128"/>
      <c r="E981" s="129"/>
      <c r="F981" s="157" t="str">
        <f>IF(OR(D981="",E981=""),"",ROUND(D981/LOOKUP(E981,SMMLV!$A$2:$A$36,SMMLV!$D$2:$D$108),3))</f>
        <v/>
      </c>
      <c r="K981" s="567"/>
      <c r="L981" s="134">
        <v>6</v>
      </c>
      <c r="M981" s="568" t="str">
        <f t="shared" si="95"/>
        <v>NO APLICA</v>
      </c>
      <c r="N981" s="568"/>
    </row>
    <row r="982" spans="2:14">
      <c r="B982" s="128"/>
      <c r="C982" s="128"/>
      <c r="E982" s="129"/>
      <c r="F982" s="157" t="str">
        <f>IF(OR(D982="",E982=""),"",ROUND(D982/LOOKUP(E982,SMMLV!$A$2:$A$36,SMMLV!$D$2:$D$108),3))</f>
        <v/>
      </c>
      <c r="K982" s="567"/>
      <c r="L982" s="134">
        <v>7</v>
      </c>
      <c r="M982" s="568" t="str">
        <f t="shared" si="95"/>
        <v>NO APLICA</v>
      </c>
      <c r="N982" s="568"/>
    </row>
    <row r="983" spans="2:14">
      <c r="B983" s="128"/>
      <c r="C983" s="128"/>
      <c r="E983" s="129"/>
      <c r="F983" s="157" t="str">
        <f>IF(OR(D983="",E983=""),"",ROUND(D983/LOOKUP(E983,SMMLV!$A$2:$A$36,SMMLV!$D$2:$D$108),3))</f>
        <v/>
      </c>
      <c r="K983" s="567"/>
      <c r="L983" s="134">
        <v>8</v>
      </c>
      <c r="M983" s="568" t="str">
        <f t="shared" si="95"/>
        <v>NO APLICA</v>
      </c>
      <c r="N983" s="568"/>
    </row>
    <row r="984" spans="2:14">
      <c r="B984" s="128"/>
      <c r="C984" s="128"/>
      <c r="E984" s="129"/>
      <c r="F984" s="157" t="str">
        <f>IF(OR(D984="",E984=""),"",ROUND(D984/LOOKUP(E984,SMMLV!$A$2:$A$36,SMMLV!$D$2:$D$108),3))</f>
        <v/>
      </c>
      <c r="K984" s="567"/>
      <c r="L984" s="134">
        <v>9</v>
      </c>
      <c r="M984" s="568" t="str">
        <f t="shared" si="95"/>
        <v>NO APLICA</v>
      </c>
      <c r="N984" s="568"/>
    </row>
    <row r="985" spans="2:14">
      <c r="B985" s="128"/>
      <c r="C985" s="128"/>
      <c r="E985" s="129"/>
      <c r="F985" s="157" t="str">
        <f>IF(OR(D985="",E985=""),"",ROUND(D985/LOOKUP(E985,SMMLV!$A$2:$A$36,SMMLV!$D$2:$D$108),3))</f>
        <v/>
      </c>
      <c r="K985" s="567"/>
      <c r="L985" s="134">
        <v>10</v>
      </c>
      <c r="M985" s="568" t="str">
        <f t="shared" si="95"/>
        <v>NO APLICA</v>
      </c>
      <c r="N985" s="568"/>
    </row>
    <row r="986" spans="2:14">
      <c r="B986" s="128"/>
      <c r="C986" s="128"/>
      <c r="E986" s="129"/>
      <c r="F986" s="157" t="str">
        <f>IF(OR(D986="",E986=""),"",ROUND(D986/LOOKUP(E986,SMMLV!$A$2:$A$36,SMMLV!$D$2:$D$108),3))</f>
        <v/>
      </c>
      <c r="K986" s="567">
        <v>99</v>
      </c>
      <c r="L986" s="134">
        <v>1</v>
      </c>
      <c r="M986" s="568" t="str">
        <f t="shared" ref="M986:M995" si="96">IF(SUMIFS($F$5:$F$1200,$B$5:$B$1200,$K$986,$C$5:$C$1200,$L986)=0,"NO APLICA",ROUND(SUMIFS($F$5:$F$1200,$B$5:$B$1200,$K$986,$C$5:$C$1200,$L986),3))</f>
        <v>NO APLICA</v>
      </c>
      <c r="N986" s="568"/>
    </row>
    <row r="987" spans="2:14">
      <c r="B987" s="128"/>
      <c r="C987" s="128"/>
      <c r="E987" s="129"/>
      <c r="F987" s="157" t="str">
        <f>IF(OR(D987="",E987=""),"",ROUND(D987/LOOKUP(E987,SMMLV!$A$2:$A$36,SMMLV!$D$2:$D$108),3))</f>
        <v/>
      </c>
      <c r="K987" s="567"/>
      <c r="L987" s="134">
        <v>2</v>
      </c>
      <c r="M987" s="568" t="str">
        <f t="shared" si="96"/>
        <v>NO APLICA</v>
      </c>
      <c r="N987" s="568"/>
    </row>
    <row r="988" spans="2:14">
      <c r="B988" s="128"/>
      <c r="C988" s="128"/>
      <c r="E988" s="129"/>
      <c r="F988" s="157" t="str">
        <f>IF(OR(D988="",E988=""),"",ROUND(D988/LOOKUP(E988,SMMLV!$A$2:$A$36,SMMLV!$D$2:$D$108),3))</f>
        <v/>
      </c>
      <c r="K988" s="567"/>
      <c r="L988" s="134">
        <v>3</v>
      </c>
      <c r="M988" s="568" t="str">
        <f t="shared" si="96"/>
        <v>NO APLICA</v>
      </c>
      <c r="N988" s="568"/>
    </row>
    <row r="989" spans="2:14">
      <c r="B989" s="128"/>
      <c r="C989" s="128"/>
      <c r="E989" s="129"/>
      <c r="F989" s="157" t="str">
        <f>IF(OR(D989="",E989=""),"",ROUND(D989/LOOKUP(E989,SMMLV!$A$2:$A$36,SMMLV!$D$2:$D$108),3))</f>
        <v/>
      </c>
      <c r="K989" s="567"/>
      <c r="L989" s="134">
        <v>4</v>
      </c>
      <c r="M989" s="568" t="str">
        <f t="shared" si="96"/>
        <v>NO APLICA</v>
      </c>
      <c r="N989" s="568"/>
    </row>
    <row r="990" spans="2:14">
      <c r="B990" s="128"/>
      <c r="C990" s="128"/>
      <c r="E990" s="129"/>
      <c r="F990" s="157" t="str">
        <f>IF(OR(D990="",E990=""),"",ROUND(D990/LOOKUP(E990,SMMLV!$A$2:$A$36,SMMLV!$D$2:$D$108),3))</f>
        <v/>
      </c>
      <c r="K990" s="567"/>
      <c r="L990" s="134">
        <v>5</v>
      </c>
      <c r="M990" s="568" t="str">
        <f t="shared" si="96"/>
        <v>NO APLICA</v>
      </c>
      <c r="N990" s="568"/>
    </row>
    <row r="991" spans="2:14">
      <c r="B991" s="128"/>
      <c r="C991" s="128"/>
      <c r="E991" s="129"/>
      <c r="F991" s="157" t="str">
        <f>IF(OR(D991="",E991=""),"",ROUND(D991/LOOKUP(E991,SMMLV!$A$2:$A$36,SMMLV!$D$2:$D$108),3))</f>
        <v/>
      </c>
      <c r="K991" s="567"/>
      <c r="L991" s="134">
        <v>6</v>
      </c>
      <c r="M991" s="568" t="str">
        <f t="shared" si="96"/>
        <v>NO APLICA</v>
      </c>
      <c r="N991" s="568"/>
    </row>
    <row r="992" spans="2:14">
      <c r="B992" s="128"/>
      <c r="C992" s="128"/>
      <c r="E992" s="129"/>
      <c r="F992" s="157" t="str">
        <f>IF(OR(D992="",E992=""),"",ROUND(D992/LOOKUP(E992,SMMLV!$A$2:$A$36,SMMLV!$D$2:$D$108),3))</f>
        <v/>
      </c>
      <c r="K992" s="567"/>
      <c r="L992" s="134">
        <v>7</v>
      </c>
      <c r="M992" s="568" t="str">
        <f t="shared" si="96"/>
        <v>NO APLICA</v>
      </c>
      <c r="N992" s="568"/>
    </row>
    <row r="993" spans="2:14">
      <c r="B993" s="128"/>
      <c r="C993" s="128"/>
      <c r="E993" s="129"/>
      <c r="F993" s="157" t="str">
        <f>IF(OR(D993="",E993=""),"",ROUND(D993/LOOKUP(E993,SMMLV!$A$2:$A$36,SMMLV!$D$2:$D$108),3))</f>
        <v/>
      </c>
      <c r="K993" s="567"/>
      <c r="L993" s="134">
        <v>8</v>
      </c>
      <c r="M993" s="568" t="str">
        <f t="shared" si="96"/>
        <v>NO APLICA</v>
      </c>
      <c r="N993" s="568"/>
    </row>
    <row r="994" spans="2:14">
      <c r="B994" s="128"/>
      <c r="C994" s="128"/>
      <c r="E994" s="129"/>
      <c r="F994" s="157" t="str">
        <f>IF(OR(D994="",E994=""),"",ROUND(D994/LOOKUP(E994,SMMLV!$A$2:$A$36,SMMLV!$D$2:$D$108),3))</f>
        <v/>
      </c>
      <c r="K994" s="567"/>
      <c r="L994" s="134">
        <v>9</v>
      </c>
      <c r="M994" s="568" t="str">
        <f t="shared" si="96"/>
        <v>NO APLICA</v>
      </c>
      <c r="N994" s="568"/>
    </row>
    <row r="995" spans="2:14">
      <c r="B995" s="128"/>
      <c r="C995" s="128"/>
      <c r="E995" s="129"/>
      <c r="F995" s="157" t="str">
        <f>IF(OR(D995="",E995=""),"",ROUND(D995/LOOKUP(E995,SMMLV!$A$2:$A$36,SMMLV!$D$2:$D$108),3))</f>
        <v/>
      </c>
      <c r="K995" s="567"/>
      <c r="L995" s="134">
        <v>10</v>
      </c>
      <c r="M995" s="568" t="str">
        <f t="shared" si="96"/>
        <v>NO APLICA</v>
      </c>
      <c r="N995" s="568"/>
    </row>
    <row r="996" spans="2:14">
      <c r="B996" s="128"/>
      <c r="C996" s="128"/>
      <c r="E996" s="129"/>
      <c r="F996" s="157" t="str">
        <f>IF(OR(D996="",E996=""),"",ROUND(D996/LOOKUP(E996,SMMLV!$A$2:$A$36,SMMLV!$D$2:$D$108),3))</f>
        <v/>
      </c>
      <c r="K996" s="567">
        <v>100</v>
      </c>
      <c r="L996" s="134">
        <v>1</v>
      </c>
      <c r="M996" s="568" t="str">
        <f t="shared" ref="M996:M1005" si="97">IF(SUMIFS($F$5:$F$1200,$B$5:$B$1200,$K$996,$C$5:$C$1200,$L996)=0,"NO APLICA",ROUND(SUMIFS($F$5:$F$1200,$B$5:$B$1200,$K$996,$C$5:$C$1200,$L996),3))</f>
        <v>NO APLICA</v>
      </c>
      <c r="N996" s="568"/>
    </row>
    <row r="997" spans="2:14">
      <c r="B997" s="128"/>
      <c r="C997" s="128"/>
      <c r="E997" s="129"/>
      <c r="F997" s="157" t="str">
        <f>IF(OR(D997="",E997=""),"",ROUND(D997/LOOKUP(E997,SMMLV!$A$2:$A$36,SMMLV!$D$2:$D$108),3))</f>
        <v/>
      </c>
      <c r="K997" s="567"/>
      <c r="L997" s="134">
        <v>2</v>
      </c>
      <c r="M997" s="568" t="str">
        <f t="shared" si="97"/>
        <v>NO APLICA</v>
      </c>
      <c r="N997" s="568"/>
    </row>
    <row r="998" spans="2:14">
      <c r="B998" s="128"/>
      <c r="C998" s="128"/>
      <c r="E998" s="129"/>
      <c r="F998" s="157" t="str">
        <f>IF(OR(D998="",E998=""),"",ROUND(D998/LOOKUP(E998,SMMLV!$A$2:$A$36,SMMLV!$D$2:$D$108),3))</f>
        <v/>
      </c>
      <c r="K998" s="567"/>
      <c r="L998" s="134">
        <v>3</v>
      </c>
      <c r="M998" s="568" t="str">
        <f t="shared" si="97"/>
        <v>NO APLICA</v>
      </c>
      <c r="N998" s="568"/>
    </row>
    <row r="999" spans="2:14">
      <c r="B999" s="128"/>
      <c r="C999" s="128"/>
      <c r="E999" s="129"/>
      <c r="F999" s="157" t="str">
        <f>IF(OR(D999="",E999=""),"",ROUND(D999/LOOKUP(E999,SMMLV!$A$2:$A$36,SMMLV!$D$2:$D$108),3))</f>
        <v/>
      </c>
      <c r="K999" s="567"/>
      <c r="L999" s="134">
        <v>4</v>
      </c>
      <c r="M999" s="568" t="str">
        <f t="shared" si="97"/>
        <v>NO APLICA</v>
      </c>
      <c r="N999" s="568"/>
    </row>
    <row r="1000" spans="2:14">
      <c r="B1000" s="128"/>
      <c r="C1000" s="128"/>
      <c r="E1000" s="129"/>
      <c r="F1000" s="157" t="str">
        <f>IF(OR(D1000="",E1000=""),"",ROUND(D1000/LOOKUP(E1000,SMMLV!$A$2:$A$36,SMMLV!$D$2:$D$108),3))</f>
        <v/>
      </c>
      <c r="K1000" s="567"/>
      <c r="L1000" s="134">
        <v>5</v>
      </c>
      <c r="M1000" s="568" t="str">
        <f t="shared" si="97"/>
        <v>NO APLICA</v>
      </c>
      <c r="N1000" s="568"/>
    </row>
    <row r="1001" spans="2:14">
      <c r="B1001" s="128"/>
      <c r="C1001" s="128"/>
      <c r="E1001" s="129"/>
      <c r="F1001" s="157" t="str">
        <f>IF(OR(D1001="",E1001=""),"",ROUND(D1001/LOOKUP(E1001,SMMLV!$A$2:$A$36,SMMLV!$D$2:$D$108),3))</f>
        <v/>
      </c>
      <c r="K1001" s="567"/>
      <c r="L1001" s="134">
        <v>6</v>
      </c>
      <c r="M1001" s="568" t="str">
        <f t="shared" si="97"/>
        <v>NO APLICA</v>
      </c>
      <c r="N1001" s="568"/>
    </row>
    <row r="1002" spans="2:14">
      <c r="B1002" s="128"/>
      <c r="C1002" s="128"/>
      <c r="E1002" s="129"/>
      <c r="F1002" s="157" t="str">
        <f>IF(OR(D1002="",E1002=""),"",ROUND(D1002/LOOKUP(E1002,SMMLV!$A$2:$A$36,SMMLV!$D$2:$D$108),3))</f>
        <v/>
      </c>
      <c r="K1002" s="567"/>
      <c r="L1002" s="134">
        <v>7</v>
      </c>
      <c r="M1002" s="568" t="str">
        <f t="shared" si="97"/>
        <v>NO APLICA</v>
      </c>
      <c r="N1002" s="568"/>
    </row>
    <row r="1003" spans="2:14">
      <c r="B1003" s="128"/>
      <c r="C1003" s="128"/>
      <c r="E1003" s="129"/>
      <c r="F1003" s="157" t="str">
        <f>IF(OR(D1003="",E1003=""),"",ROUND(D1003/LOOKUP(E1003,SMMLV!$A$2:$A$36,SMMLV!$D$2:$D$108),3))</f>
        <v/>
      </c>
      <c r="K1003" s="567"/>
      <c r="L1003" s="134">
        <v>8</v>
      </c>
      <c r="M1003" s="568" t="str">
        <f t="shared" si="97"/>
        <v>NO APLICA</v>
      </c>
      <c r="N1003" s="568"/>
    </row>
    <row r="1004" spans="2:14">
      <c r="B1004" s="128"/>
      <c r="C1004" s="128"/>
      <c r="E1004" s="129"/>
      <c r="F1004" s="157" t="str">
        <f>IF(OR(D1004="",E1004=""),"",ROUND(D1004/LOOKUP(E1004,SMMLV!$A$2:$A$36,SMMLV!$D$2:$D$108),3))</f>
        <v/>
      </c>
      <c r="K1004" s="567"/>
      <c r="L1004" s="134">
        <v>9</v>
      </c>
      <c r="M1004" s="568" t="str">
        <f t="shared" si="97"/>
        <v>NO APLICA</v>
      </c>
      <c r="N1004" s="568"/>
    </row>
    <row r="1005" spans="2:14">
      <c r="B1005" s="128"/>
      <c r="C1005" s="128"/>
      <c r="E1005" s="129"/>
      <c r="F1005" s="157" t="str">
        <f>IF(OR(D1005="",E1005=""),"",ROUND(D1005/LOOKUP(E1005,SMMLV!$A$2:$A$36,SMMLV!$D$2:$D$108),3))</f>
        <v/>
      </c>
      <c r="K1005" s="567"/>
      <c r="L1005" s="134">
        <v>10</v>
      </c>
      <c r="M1005" s="568" t="str">
        <f t="shared" si="97"/>
        <v>NO APLICA</v>
      </c>
      <c r="N1005" s="568"/>
    </row>
    <row r="1006" spans="2:14">
      <c r="B1006" s="128"/>
      <c r="C1006" s="128"/>
      <c r="E1006" s="129"/>
      <c r="F1006" s="157" t="str">
        <f>IF(OR(D1006="",E1006=""),"",ROUND(D1006/LOOKUP(E1006,SMMLV!$A$2:$A$36,SMMLV!$D$2:$D$108),3))</f>
        <v/>
      </c>
    </row>
    <row r="1007" spans="2:14">
      <c r="B1007" s="128"/>
      <c r="C1007" s="128"/>
      <c r="E1007" s="129"/>
      <c r="F1007" s="157" t="str">
        <f>IF(OR(D1007="",E1007=""),"",ROUND(D1007/LOOKUP(E1007,SMMLV!$A$2:$A$36,SMMLV!$D$2:$D$108),3))</f>
        <v/>
      </c>
    </row>
    <row r="1008" spans="2:14">
      <c r="B1008" s="128"/>
      <c r="C1008" s="128"/>
      <c r="E1008" s="129"/>
      <c r="F1008" s="157" t="str">
        <f>IF(OR(D1008="",E1008=""),"",ROUND(D1008/LOOKUP(E1008,SMMLV!$A$2:$A$36,SMMLV!$D$2:$D$108),3))</f>
        <v/>
      </c>
    </row>
    <row r="1009" spans="2:6">
      <c r="B1009" s="128"/>
      <c r="C1009" s="128"/>
      <c r="E1009" s="129"/>
      <c r="F1009" s="157" t="str">
        <f>IF(OR(D1009="",E1009=""),"",ROUND(D1009/LOOKUP(E1009,SMMLV!$A$2:$A$36,SMMLV!$D$2:$D$108),3))</f>
        <v/>
      </c>
    </row>
    <row r="1010" spans="2:6">
      <c r="B1010" s="128"/>
      <c r="C1010" s="128"/>
      <c r="E1010" s="129"/>
      <c r="F1010" s="157" t="str">
        <f>IF(OR(D1010="",E1010=""),"",ROUND(D1010/LOOKUP(E1010,SMMLV!$A$2:$A$36,SMMLV!$D$2:$D$108),3))</f>
        <v/>
      </c>
    </row>
    <row r="1011" spans="2:6">
      <c r="B1011" s="128"/>
      <c r="C1011" s="128"/>
      <c r="E1011" s="129"/>
      <c r="F1011" s="157" t="str">
        <f>IF(OR(D1011="",E1011=""),"",ROUND(D1011/LOOKUP(E1011,SMMLV!$A$2:$A$36,SMMLV!$D$2:$D$108),3))</f>
        <v/>
      </c>
    </row>
    <row r="1012" spans="2:6">
      <c r="B1012" s="128"/>
      <c r="C1012" s="128"/>
      <c r="E1012" s="129"/>
      <c r="F1012" s="157" t="str">
        <f>IF(OR(D1012="",E1012=""),"",ROUND(D1012/LOOKUP(E1012,SMMLV!$A$2:$A$36,SMMLV!$D$2:$D$108),3))</f>
        <v/>
      </c>
    </row>
    <row r="1013" spans="2:6">
      <c r="B1013" s="128"/>
      <c r="C1013" s="128"/>
      <c r="E1013" s="129"/>
      <c r="F1013" s="157" t="str">
        <f>IF(OR(D1013="",E1013=""),"",ROUND(D1013/LOOKUP(E1013,SMMLV!$A$2:$A$36,SMMLV!$D$2:$D$108),3))</f>
        <v/>
      </c>
    </row>
    <row r="1014" spans="2:6">
      <c r="B1014" s="128"/>
      <c r="C1014" s="128"/>
      <c r="E1014" s="129"/>
      <c r="F1014" s="157" t="str">
        <f>IF(OR(D1014="",E1014=""),"",ROUND(D1014/LOOKUP(E1014,SMMLV!$A$2:$A$36,SMMLV!$D$2:$D$108),3))</f>
        <v/>
      </c>
    </row>
    <row r="1015" spans="2:6">
      <c r="B1015" s="128"/>
      <c r="C1015" s="128"/>
      <c r="E1015" s="129"/>
      <c r="F1015" s="157" t="str">
        <f>IF(OR(D1015="",E1015=""),"",ROUND(D1015/LOOKUP(E1015,SMMLV!$A$2:$A$36,SMMLV!$D$2:$D$108),3))</f>
        <v/>
      </c>
    </row>
    <row r="1016" spans="2:6">
      <c r="B1016" s="128"/>
      <c r="C1016" s="128"/>
      <c r="E1016" s="129"/>
      <c r="F1016" s="157" t="str">
        <f>IF(OR(D1016="",E1016=""),"",ROUND(D1016/LOOKUP(E1016,SMMLV!$A$2:$A$36,SMMLV!$D$2:$D$108),3))</f>
        <v/>
      </c>
    </row>
    <row r="1017" spans="2:6">
      <c r="B1017" s="128"/>
      <c r="C1017" s="128"/>
      <c r="E1017" s="129"/>
      <c r="F1017" s="157" t="str">
        <f>IF(OR(D1017="",E1017=""),"",ROUND(D1017/LOOKUP(E1017,SMMLV!$A$2:$A$36,SMMLV!$D$2:$D$108),3))</f>
        <v/>
      </c>
    </row>
    <row r="1018" spans="2:6">
      <c r="B1018" s="128"/>
      <c r="C1018" s="128"/>
      <c r="E1018" s="129"/>
      <c r="F1018" s="157" t="str">
        <f>IF(OR(D1018="",E1018=""),"",ROUND(D1018/LOOKUP(E1018,SMMLV!$A$2:$A$36,SMMLV!$D$2:$D$108),3))</f>
        <v/>
      </c>
    </row>
    <row r="1019" spans="2:6">
      <c r="B1019" s="128"/>
      <c r="C1019" s="128"/>
      <c r="E1019" s="129"/>
      <c r="F1019" s="157" t="str">
        <f>IF(OR(D1019="",E1019=""),"",ROUND(D1019/LOOKUP(E1019,SMMLV!$A$2:$A$36,SMMLV!$D$2:$D$108),3))</f>
        <v/>
      </c>
    </row>
    <row r="1020" spans="2:6">
      <c r="B1020" s="128"/>
      <c r="C1020" s="128"/>
      <c r="E1020" s="129"/>
      <c r="F1020" s="157" t="str">
        <f>IF(OR(D1020="",E1020=""),"",ROUND(D1020/LOOKUP(E1020,SMMLV!$A$2:$A$36,SMMLV!$D$2:$D$108),3))</f>
        <v/>
      </c>
    </row>
    <row r="1021" spans="2:6">
      <c r="B1021" s="128"/>
      <c r="C1021" s="128"/>
      <c r="E1021" s="129"/>
      <c r="F1021" s="157" t="str">
        <f>IF(OR(D1021="",E1021=""),"",ROUND(D1021/LOOKUP(E1021,SMMLV!$A$2:$A$36,SMMLV!$D$2:$D$108),3))</f>
        <v/>
      </c>
    </row>
    <row r="1022" spans="2:6">
      <c r="B1022" s="128"/>
      <c r="C1022" s="128"/>
      <c r="E1022" s="129"/>
      <c r="F1022" s="157" t="str">
        <f>IF(OR(D1022="",E1022=""),"",ROUND(D1022/LOOKUP(E1022,SMMLV!$A$2:$A$36,SMMLV!$D$2:$D$108),3))</f>
        <v/>
      </c>
    </row>
    <row r="1023" spans="2:6">
      <c r="B1023" s="128"/>
      <c r="C1023" s="128"/>
      <c r="E1023" s="129"/>
      <c r="F1023" s="157" t="str">
        <f>IF(OR(D1023="",E1023=""),"",ROUND(D1023/LOOKUP(E1023,SMMLV!$A$2:$A$36,SMMLV!$D$2:$D$108),3))</f>
        <v/>
      </c>
    </row>
    <row r="1024" spans="2:6">
      <c r="B1024" s="128"/>
      <c r="C1024" s="128"/>
      <c r="E1024" s="129"/>
      <c r="F1024" s="157" t="str">
        <f>IF(OR(D1024="",E1024=""),"",ROUND(D1024/LOOKUP(E1024,SMMLV!$A$2:$A$36,SMMLV!$D$2:$D$108),3))</f>
        <v/>
      </c>
    </row>
    <row r="1025" spans="2:6">
      <c r="B1025" s="128"/>
      <c r="C1025" s="128"/>
      <c r="E1025" s="129"/>
      <c r="F1025" s="157" t="str">
        <f>IF(OR(D1025="",E1025=""),"",ROUND(D1025/LOOKUP(E1025,SMMLV!$A$2:$A$36,SMMLV!$D$2:$D$108),3))</f>
        <v/>
      </c>
    </row>
    <row r="1026" spans="2:6">
      <c r="B1026" s="128"/>
      <c r="C1026" s="128"/>
      <c r="E1026" s="129"/>
      <c r="F1026" s="157" t="str">
        <f>IF(OR(D1026="",E1026=""),"",ROUND(D1026/LOOKUP(E1026,SMMLV!$A$2:$A$36,SMMLV!$D$2:$D$108),3))</f>
        <v/>
      </c>
    </row>
    <row r="1027" spans="2:6">
      <c r="B1027" s="128"/>
      <c r="C1027" s="128"/>
      <c r="E1027" s="129"/>
      <c r="F1027" s="157" t="str">
        <f>IF(OR(D1027="",E1027=""),"",ROUND(D1027/LOOKUP(E1027,SMMLV!$A$2:$A$36,SMMLV!$D$2:$D$108),3))</f>
        <v/>
      </c>
    </row>
    <row r="1028" spans="2:6">
      <c r="B1028" s="128"/>
      <c r="C1028" s="128"/>
      <c r="E1028" s="129"/>
      <c r="F1028" s="157" t="str">
        <f>IF(OR(D1028="",E1028=""),"",ROUND(D1028/LOOKUP(E1028,SMMLV!$A$2:$A$36,SMMLV!$D$2:$D$108),3))</f>
        <v/>
      </c>
    </row>
    <row r="1029" spans="2:6">
      <c r="B1029" s="128"/>
      <c r="C1029" s="128"/>
      <c r="E1029" s="129"/>
      <c r="F1029" s="157" t="str">
        <f>IF(OR(D1029="",E1029=""),"",ROUND(D1029/LOOKUP(E1029,SMMLV!$A$2:$A$36,SMMLV!$D$2:$D$108),3))</f>
        <v/>
      </c>
    </row>
    <row r="1030" spans="2:6">
      <c r="B1030" s="128"/>
      <c r="C1030" s="128"/>
      <c r="E1030" s="129"/>
      <c r="F1030" s="157" t="str">
        <f>IF(OR(D1030="",E1030=""),"",ROUND(D1030/LOOKUP(E1030,SMMLV!$A$2:$A$36,SMMLV!$D$2:$D$108),3))</f>
        <v/>
      </c>
    </row>
    <row r="1031" spans="2:6">
      <c r="B1031" s="128"/>
      <c r="C1031" s="128"/>
      <c r="E1031" s="129"/>
      <c r="F1031" s="157" t="str">
        <f>IF(OR(D1031="",E1031=""),"",ROUND(D1031/LOOKUP(E1031,SMMLV!$A$2:$A$36,SMMLV!$D$2:$D$108),3))</f>
        <v/>
      </c>
    </row>
    <row r="1032" spans="2:6">
      <c r="B1032" s="128"/>
      <c r="C1032" s="128"/>
      <c r="E1032" s="129"/>
      <c r="F1032" s="157" t="str">
        <f>IF(OR(D1032="",E1032=""),"",ROUND(D1032/LOOKUP(E1032,SMMLV!$A$2:$A$36,SMMLV!$D$2:$D$108),3))</f>
        <v/>
      </c>
    </row>
    <row r="1033" spans="2:6">
      <c r="B1033" s="128"/>
      <c r="C1033" s="128"/>
      <c r="E1033" s="129"/>
      <c r="F1033" s="157" t="str">
        <f>IF(OR(D1033="",E1033=""),"",ROUND(D1033/LOOKUP(E1033,SMMLV!$A$2:$A$36,SMMLV!$D$2:$D$108),3))</f>
        <v/>
      </c>
    </row>
    <row r="1034" spans="2:6">
      <c r="B1034" s="128"/>
      <c r="C1034" s="128"/>
      <c r="E1034" s="129"/>
      <c r="F1034" s="157" t="str">
        <f>IF(OR(D1034="",E1034=""),"",ROUND(D1034/LOOKUP(E1034,SMMLV!$A$2:$A$36,SMMLV!$D$2:$D$108),3))</f>
        <v/>
      </c>
    </row>
    <row r="1035" spans="2:6">
      <c r="B1035" s="128"/>
      <c r="C1035" s="128"/>
      <c r="E1035" s="129"/>
      <c r="F1035" s="157" t="str">
        <f>IF(OR(D1035="",E1035=""),"",ROUND(D1035/LOOKUP(E1035,SMMLV!$A$2:$A$36,SMMLV!$D$2:$D$108),3))</f>
        <v/>
      </c>
    </row>
    <row r="1036" spans="2:6">
      <c r="B1036" s="128"/>
      <c r="C1036" s="128"/>
      <c r="E1036" s="129"/>
      <c r="F1036" s="157" t="str">
        <f>IF(OR(D1036="",E1036=""),"",ROUND(D1036/LOOKUP(E1036,SMMLV!$A$2:$A$36,SMMLV!$D$2:$D$108),3))</f>
        <v/>
      </c>
    </row>
    <row r="1037" spans="2:6">
      <c r="B1037" s="128"/>
      <c r="C1037" s="128"/>
      <c r="E1037" s="129"/>
      <c r="F1037" s="157" t="str">
        <f>IF(OR(D1037="",E1037=""),"",ROUND(D1037/LOOKUP(E1037,SMMLV!$A$2:$A$36,SMMLV!$D$2:$D$108),3))</f>
        <v/>
      </c>
    </row>
    <row r="1038" spans="2:6">
      <c r="B1038" s="128"/>
      <c r="C1038" s="128"/>
      <c r="E1038" s="129"/>
      <c r="F1038" s="157" t="str">
        <f>IF(OR(D1038="",E1038=""),"",ROUND(D1038/LOOKUP(E1038,SMMLV!$A$2:$A$36,SMMLV!$D$2:$D$108),3))</f>
        <v/>
      </c>
    </row>
    <row r="1039" spans="2:6">
      <c r="B1039" s="128"/>
      <c r="C1039" s="128"/>
      <c r="E1039" s="129"/>
      <c r="F1039" s="157" t="str">
        <f>IF(OR(D1039="",E1039=""),"",ROUND(D1039/LOOKUP(E1039,SMMLV!$A$2:$A$36,SMMLV!$D$2:$D$108),3))</f>
        <v/>
      </c>
    </row>
    <row r="1040" spans="2:6">
      <c r="B1040" s="128"/>
      <c r="C1040" s="128"/>
      <c r="E1040" s="129"/>
      <c r="F1040" s="157" t="str">
        <f>IF(OR(D1040="",E1040=""),"",ROUND(D1040/LOOKUP(E1040,SMMLV!$A$2:$A$36,SMMLV!$D$2:$D$108),3))</f>
        <v/>
      </c>
    </row>
    <row r="1041" spans="2:6">
      <c r="B1041" s="128"/>
      <c r="C1041" s="128"/>
      <c r="E1041" s="129"/>
      <c r="F1041" s="157" t="str">
        <f>IF(OR(D1041="",E1041=""),"",ROUND(D1041/LOOKUP(E1041,SMMLV!$A$2:$A$36,SMMLV!$D$2:$D$108),3))</f>
        <v/>
      </c>
    </row>
    <row r="1042" spans="2:6">
      <c r="B1042" s="128"/>
      <c r="C1042" s="128"/>
      <c r="E1042" s="129"/>
      <c r="F1042" s="157" t="str">
        <f>IF(OR(D1042="",E1042=""),"",ROUND(D1042/LOOKUP(E1042,SMMLV!$A$2:$A$36,SMMLV!$D$2:$D$108),3))</f>
        <v/>
      </c>
    </row>
    <row r="1043" spans="2:6">
      <c r="B1043" s="128"/>
      <c r="C1043" s="128"/>
      <c r="E1043" s="129"/>
      <c r="F1043" s="157" t="str">
        <f>IF(OR(D1043="",E1043=""),"",ROUND(D1043/LOOKUP(E1043,SMMLV!$A$2:$A$36,SMMLV!$D$2:$D$108),3))</f>
        <v/>
      </c>
    </row>
    <row r="1044" spans="2:6">
      <c r="B1044" s="128"/>
      <c r="C1044" s="128"/>
      <c r="E1044" s="129"/>
      <c r="F1044" s="157" t="str">
        <f>IF(OR(D1044="",E1044=""),"",ROUND(D1044/LOOKUP(E1044,SMMLV!$A$2:$A$36,SMMLV!$D$2:$D$108),3))</f>
        <v/>
      </c>
    </row>
    <row r="1045" spans="2:6">
      <c r="B1045" s="128"/>
      <c r="C1045" s="128"/>
      <c r="E1045" s="129"/>
      <c r="F1045" s="157" t="str">
        <f>IF(OR(D1045="",E1045=""),"",ROUND(D1045/LOOKUP(E1045,SMMLV!$A$2:$A$36,SMMLV!$D$2:$D$108),3))</f>
        <v/>
      </c>
    </row>
    <row r="1046" spans="2:6">
      <c r="B1046" s="128"/>
      <c r="C1046" s="128"/>
      <c r="E1046" s="129"/>
      <c r="F1046" s="157" t="str">
        <f>IF(OR(D1046="",E1046=""),"",ROUND(D1046/LOOKUP(E1046,SMMLV!$A$2:$A$36,SMMLV!$D$2:$D$108),3))</f>
        <v/>
      </c>
    </row>
    <row r="1047" spans="2:6">
      <c r="B1047" s="128"/>
      <c r="C1047" s="128"/>
      <c r="E1047" s="129"/>
      <c r="F1047" s="157" t="str">
        <f>IF(OR(D1047="",E1047=""),"",ROUND(D1047/LOOKUP(E1047,SMMLV!$A$2:$A$36,SMMLV!$D$2:$D$108),3))</f>
        <v/>
      </c>
    </row>
    <row r="1048" spans="2:6">
      <c r="B1048" s="128"/>
      <c r="C1048" s="128"/>
      <c r="E1048" s="129"/>
      <c r="F1048" s="157" t="str">
        <f>IF(OR(D1048="",E1048=""),"",ROUND(D1048/LOOKUP(E1048,SMMLV!$A$2:$A$36,SMMLV!$D$2:$D$108),3))</f>
        <v/>
      </c>
    </row>
    <row r="1049" spans="2:6">
      <c r="B1049" s="128"/>
      <c r="C1049" s="128"/>
      <c r="E1049" s="129"/>
      <c r="F1049" s="157" t="str">
        <f>IF(OR(D1049="",E1049=""),"",ROUND(D1049/LOOKUP(E1049,SMMLV!$A$2:$A$36,SMMLV!$D$2:$D$108),3))</f>
        <v/>
      </c>
    </row>
    <row r="1050" spans="2:6">
      <c r="B1050" s="128"/>
      <c r="C1050" s="128"/>
      <c r="E1050" s="129"/>
      <c r="F1050" s="157" t="str">
        <f>IF(OR(D1050="",E1050=""),"",ROUND(D1050/LOOKUP(E1050,SMMLV!$A$2:$A$36,SMMLV!$D$2:$D$108),3))</f>
        <v/>
      </c>
    </row>
    <row r="1051" spans="2:6">
      <c r="B1051" s="128"/>
      <c r="C1051" s="128"/>
      <c r="E1051" s="129"/>
      <c r="F1051" s="157" t="str">
        <f>IF(OR(D1051="",E1051=""),"",ROUND(D1051/LOOKUP(E1051,SMMLV!$A$2:$A$36,SMMLV!$D$2:$D$108),3))</f>
        <v/>
      </c>
    </row>
    <row r="1052" spans="2:6">
      <c r="B1052" s="128"/>
      <c r="C1052" s="128"/>
      <c r="E1052" s="129"/>
      <c r="F1052" s="157" t="str">
        <f>IF(OR(D1052="",E1052=""),"",ROUND(D1052/LOOKUP(E1052,SMMLV!$A$2:$A$36,SMMLV!$D$2:$D$108),3))</f>
        <v/>
      </c>
    </row>
    <row r="1053" spans="2:6">
      <c r="B1053" s="128"/>
      <c r="C1053" s="128"/>
      <c r="E1053" s="129"/>
      <c r="F1053" s="157" t="str">
        <f>IF(OR(D1053="",E1053=""),"",ROUND(D1053/LOOKUP(E1053,SMMLV!$A$2:$A$36,SMMLV!$D$2:$D$108),3))</f>
        <v/>
      </c>
    </row>
    <row r="1054" spans="2:6">
      <c r="B1054" s="128"/>
      <c r="C1054" s="128"/>
      <c r="E1054" s="129"/>
      <c r="F1054" s="157" t="str">
        <f>IF(OR(D1054="",E1054=""),"",ROUND(D1054/LOOKUP(E1054,SMMLV!$A$2:$A$36,SMMLV!$D$2:$D$108),3))</f>
        <v/>
      </c>
    </row>
    <row r="1055" spans="2:6">
      <c r="B1055" s="128"/>
      <c r="C1055" s="128"/>
      <c r="E1055" s="129"/>
      <c r="F1055" s="157" t="str">
        <f>IF(OR(D1055="",E1055=""),"",ROUND(D1055/LOOKUP(E1055,SMMLV!$A$2:$A$36,SMMLV!$D$2:$D$108),3))</f>
        <v/>
      </c>
    </row>
    <row r="1056" spans="2:6">
      <c r="B1056" s="128"/>
      <c r="C1056" s="128"/>
      <c r="E1056" s="129"/>
      <c r="F1056" s="157" t="str">
        <f>IF(OR(D1056="",E1056=""),"",ROUND(D1056/LOOKUP(E1056,SMMLV!$A$2:$A$36,SMMLV!$D$2:$D$108),3))</f>
        <v/>
      </c>
    </row>
    <row r="1057" spans="2:6">
      <c r="B1057" s="128"/>
      <c r="C1057" s="128"/>
      <c r="E1057" s="129"/>
      <c r="F1057" s="157" t="str">
        <f>IF(OR(D1057="",E1057=""),"",ROUND(D1057/LOOKUP(E1057,SMMLV!$A$2:$A$36,SMMLV!$D$2:$D$108),3))</f>
        <v/>
      </c>
    </row>
    <row r="1058" spans="2:6">
      <c r="B1058" s="128"/>
      <c r="C1058" s="128"/>
      <c r="E1058" s="129"/>
      <c r="F1058" s="157" t="str">
        <f>IF(OR(D1058="",E1058=""),"",ROUND(D1058/LOOKUP(E1058,SMMLV!$A$2:$A$36,SMMLV!$D$2:$D$108),3))</f>
        <v/>
      </c>
    </row>
    <row r="1059" spans="2:6">
      <c r="B1059" s="128"/>
      <c r="C1059" s="128"/>
      <c r="E1059" s="129"/>
      <c r="F1059" s="157" t="str">
        <f>IF(OR(D1059="",E1059=""),"",ROUND(D1059/LOOKUP(E1059,SMMLV!$A$2:$A$36,SMMLV!$D$2:$D$108),3))</f>
        <v/>
      </c>
    </row>
    <row r="1060" spans="2:6">
      <c r="B1060" s="128"/>
      <c r="C1060" s="128"/>
      <c r="E1060" s="129"/>
      <c r="F1060" s="157" t="str">
        <f>IF(OR(D1060="",E1060=""),"",ROUND(D1060/LOOKUP(E1060,SMMLV!$A$2:$A$36,SMMLV!$D$2:$D$108),3))</f>
        <v/>
      </c>
    </row>
    <row r="1061" spans="2:6">
      <c r="B1061" s="128"/>
      <c r="C1061" s="128"/>
      <c r="E1061" s="129"/>
      <c r="F1061" s="157" t="str">
        <f>IF(OR(D1061="",E1061=""),"",ROUND(D1061/LOOKUP(E1061,SMMLV!$A$2:$A$36,SMMLV!$D$2:$D$108),3))</f>
        <v/>
      </c>
    </row>
    <row r="1062" spans="2:6">
      <c r="B1062" s="128"/>
      <c r="C1062" s="128"/>
      <c r="E1062" s="129"/>
      <c r="F1062" s="157" t="str">
        <f>IF(OR(D1062="",E1062=""),"",ROUND(D1062/LOOKUP(E1062,SMMLV!$A$2:$A$36,SMMLV!$D$2:$D$108),3))</f>
        <v/>
      </c>
    </row>
    <row r="1063" spans="2:6">
      <c r="B1063" s="128"/>
      <c r="C1063" s="128"/>
      <c r="E1063" s="129"/>
      <c r="F1063" s="157" t="str">
        <f>IF(OR(D1063="",E1063=""),"",ROUND(D1063/LOOKUP(E1063,SMMLV!$A$2:$A$36,SMMLV!$D$2:$D$108),3))</f>
        <v/>
      </c>
    </row>
    <row r="1064" spans="2:6">
      <c r="B1064" s="128"/>
      <c r="C1064" s="128"/>
      <c r="E1064" s="129"/>
      <c r="F1064" s="157" t="str">
        <f>IF(OR(D1064="",E1064=""),"",ROUND(D1064/LOOKUP(E1064,SMMLV!$A$2:$A$36,SMMLV!$D$2:$D$108),3))</f>
        <v/>
      </c>
    </row>
    <row r="1065" spans="2:6">
      <c r="B1065" s="128"/>
      <c r="C1065" s="128"/>
      <c r="E1065" s="129"/>
      <c r="F1065" s="157" t="str">
        <f>IF(OR(D1065="",E1065=""),"",ROUND(D1065/LOOKUP(E1065,SMMLV!$A$2:$A$36,SMMLV!$D$2:$D$108),3))</f>
        <v/>
      </c>
    </row>
    <row r="1066" spans="2:6">
      <c r="B1066" s="128"/>
      <c r="C1066" s="128"/>
      <c r="E1066" s="129"/>
      <c r="F1066" s="157" t="str">
        <f>IF(OR(D1066="",E1066=""),"",ROUND(D1066/LOOKUP(E1066,SMMLV!$A$2:$A$36,SMMLV!$D$2:$D$108),3))</f>
        <v/>
      </c>
    </row>
    <row r="1067" spans="2:6">
      <c r="B1067" s="128"/>
      <c r="C1067" s="128"/>
      <c r="E1067" s="129"/>
      <c r="F1067" s="157" t="str">
        <f>IF(OR(D1067="",E1067=""),"",ROUND(D1067/LOOKUP(E1067,SMMLV!$A$2:$A$36,SMMLV!$D$2:$D$108),3))</f>
        <v/>
      </c>
    </row>
    <row r="1068" spans="2:6">
      <c r="B1068" s="128"/>
      <c r="C1068" s="128"/>
      <c r="E1068" s="129"/>
      <c r="F1068" s="157" t="str">
        <f>IF(OR(D1068="",E1068=""),"",ROUND(D1068/LOOKUP(E1068,SMMLV!$A$2:$A$36,SMMLV!$D$2:$D$108),3))</f>
        <v/>
      </c>
    </row>
    <row r="1069" spans="2:6">
      <c r="B1069" s="128"/>
      <c r="C1069" s="128"/>
      <c r="E1069" s="129"/>
      <c r="F1069" s="157" t="str">
        <f>IF(OR(D1069="",E1069=""),"",ROUND(D1069/LOOKUP(E1069,SMMLV!$A$2:$A$36,SMMLV!$D$2:$D$108),3))</f>
        <v/>
      </c>
    </row>
    <row r="1070" spans="2:6">
      <c r="B1070" s="128"/>
      <c r="C1070" s="128"/>
      <c r="E1070" s="129"/>
      <c r="F1070" s="157" t="str">
        <f>IF(OR(D1070="",E1070=""),"",ROUND(D1070/LOOKUP(E1070,SMMLV!$A$2:$A$36,SMMLV!$D$2:$D$108),3))</f>
        <v/>
      </c>
    </row>
    <row r="1071" spans="2:6">
      <c r="B1071" s="128"/>
      <c r="C1071" s="128"/>
      <c r="E1071" s="129"/>
      <c r="F1071" s="157" t="str">
        <f>IF(OR(D1071="",E1071=""),"",ROUND(D1071/LOOKUP(E1071,SMMLV!$A$2:$A$36,SMMLV!$D$2:$D$108),3))</f>
        <v/>
      </c>
    </row>
    <row r="1072" spans="2:6">
      <c r="B1072" s="128"/>
      <c r="C1072" s="128"/>
      <c r="E1072" s="129"/>
      <c r="F1072" s="157" t="str">
        <f>IF(OR(D1072="",E1072=""),"",ROUND(D1072/LOOKUP(E1072,SMMLV!$A$2:$A$36,SMMLV!$D$2:$D$108),3))</f>
        <v/>
      </c>
    </row>
    <row r="1073" spans="2:6">
      <c r="B1073" s="128"/>
      <c r="C1073" s="128"/>
      <c r="E1073" s="129"/>
      <c r="F1073" s="157" t="str">
        <f>IF(OR(D1073="",E1073=""),"",ROUND(D1073/LOOKUP(E1073,SMMLV!$A$2:$A$36,SMMLV!$D$2:$D$108),3))</f>
        <v/>
      </c>
    </row>
    <row r="1074" spans="2:6">
      <c r="B1074" s="128"/>
      <c r="C1074" s="128"/>
      <c r="E1074" s="129"/>
      <c r="F1074" s="157" t="str">
        <f>IF(OR(D1074="",E1074=""),"",ROUND(D1074/LOOKUP(E1074,SMMLV!$A$2:$A$36,SMMLV!$D$2:$D$108),3))</f>
        <v/>
      </c>
    </row>
    <row r="1075" spans="2:6">
      <c r="B1075" s="128"/>
      <c r="C1075" s="128"/>
      <c r="E1075" s="129"/>
      <c r="F1075" s="157" t="str">
        <f>IF(OR(D1075="",E1075=""),"",ROUND(D1075/LOOKUP(E1075,SMMLV!$A$2:$A$36,SMMLV!$D$2:$D$108),3))</f>
        <v/>
      </c>
    </row>
    <row r="1076" spans="2:6">
      <c r="B1076" s="128"/>
      <c r="C1076" s="128"/>
      <c r="E1076" s="129"/>
      <c r="F1076" s="157" t="str">
        <f>IF(OR(D1076="",E1076=""),"",ROUND(D1076/LOOKUP(E1076,SMMLV!$A$2:$A$36,SMMLV!$D$2:$D$108),3))</f>
        <v/>
      </c>
    </row>
    <row r="1077" spans="2:6">
      <c r="B1077" s="128"/>
      <c r="C1077" s="128"/>
      <c r="E1077" s="129"/>
      <c r="F1077" s="157" t="str">
        <f>IF(OR(D1077="",E1077=""),"",ROUND(D1077/LOOKUP(E1077,SMMLV!$A$2:$A$36,SMMLV!$D$2:$D$108),3))</f>
        <v/>
      </c>
    </row>
    <row r="1078" spans="2:6">
      <c r="B1078" s="128"/>
      <c r="C1078" s="128"/>
      <c r="E1078" s="129"/>
      <c r="F1078" s="157" t="str">
        <f>IF(OR(D1078="",E1078=""),"",ROUND(D1078/LOOKUP(E1078,SMMLV!$A$2:$A$36,SMMLV!$D$2:$D$108),3))</f>
        <v/>
      </c>
    </row>
    <row r="1079" spans="2:6">
      <c r="B1079" s="128"/>
      <c r="C1079" s="128"/>
      <c r="E1079" s="129"/>
      <c r="F1079" s="157" t="str">
        <f>IF(OR(D1079="",E1079=""),"",ROUND(D1079/LOOKUP(E1079,SMMLV!$A$2:$A$36,SMMLV!$D$2:$D$108),3))</f>
        <v/>
      </c>
    </row>
    <row r="1080" spans="2:6">
      <c r="B1080" s="128"/>
      <c r="C1080" s="128"/>
      <c r="E1080" s="129"/>
      <c r="F1080" s="157" t="str">
        <f>IF(OR(D1080="",E1080=""),"",ROUND(D1080/LOOKUP(E1080,SMMLV!$A$2:$A$36,SMMLV!$D$2:$D$108),3))</f>
        <v/>
      </c>
    </row>
    <row r="1081" spans="2:6">
      <c r="B1081" s="128"/>
      <c r="C1081" s="128"/>
      <c r="E1081" s="129"/>
      <c r="F1081" s="157" t="str">
        <f>IF(OR(D1081="",E1081=""),"",ROUND(D1081/LOOKUP(E1081,SMMLV!$A$2:$A$36,SMMLV!$D$2:$D$108),3))</f>
        <v/>
      </c>
    </row>
    <row r="1082" spans="2:6">
      <c r="B1082" s="128"/>
      <c r="C1082" s="128"/>
      <c r="E1082" s="129"/>
      <c r="F1082" s="157" t="str">
        <f>IF(OR(D1082="",E1082=""),"",ROUND(D1082/LOOKUP(E1082,SMMLV!$A$2:$A$36,SMMLV!$D$2:$D$108),3))</f>
        <v/>
      </c>
    </row>
    <row r="1083" spans="2:6">
      <c r="B1083" s="128"/>
      <c r="C1083" s="128"/>
      <c r="E1083" s="129"/>
      <c r="F1083" s="157" t="str">
        <f>IF(OR(D1083="",E1083=""),"",ROUND(D1083/LOOKUP(E1083,SMMLV!$A$2:$A$36,SMMLV!$D$2:$D$108),3))</f>
        <v/>
      </c>
    </row>
    <row r="1084" spans="2:6">
      <c r="B1084" s="128"/>
      <c r="C1084" s="128"/>
      <c r="E1084" s="129"/>
      <c r="F1084" s="157" t="str">
        <f>IF(OR(D1084="",E1084=""),"",ROUND(D1084/LOOKUP(E1084,SMMLV!$A$2:$A$36,SMMLV!$D$2:$D$108),3))</f>
        <v/>
      </c>
    </row>
    <row r="1085" spans="2:6">
      <c r="B1085" s="128"/>
      <c r="C1085" s="128"/>
      <c r="E1085" s="129"/>
      <c r="F1085" s="157" t="str">
        <f>IF(OR(D1085="",E1085=""),"",ROUND(D1085/LOOKUP(E1085,SMMLV!$A$2:$A$36,SMMLV!$D$2:$D$108),3))</f>
        <v/>
      </c>
    </row>
    <row r="1086" spans="2:6">
      <c r="B1086" s="128"/>
      <c r="C1086" s="128"/>
      <c r="E1086" s="129"/>
      <c r="F1086" s="157" t="str">
        <f>IF(OR(D1086="",E1086=""),"",ROUND(D1086/LOOKUP(E1086,SMMLV!$A$2:$A$36,SMMLV!$D$2:$D$108),3))</f>
        <v/>
      </c>
    </row>
    <row r="1087" spans="2:6">
      <c r="B1087" s="128"/>
      <c r="C1087" s="128"/>
      <c r="E1087" s="129"/>
      <c r="F1087" s="157" t="str">
        <f>IF(OR(D1087="",E1087=""),"",ROUND(D1087/LOOKUP(E1087,SMMLV!$A$2:$A$36,SMMLV!$D$2:$D$108),3))</f>
        <v/>
      </c>
    </row>
    <row r="1088" spans="2:6">
      <c r="B1088" s="128"/>
      <c r="C1088" s="128"/>
      <c r="E1088" s="129"/>
      <c r="F1088" s="157" t="str">
        <f>IF(OR(D1088="",E1088=""),"",ROUND(D1088/LOOKUP(E1088,SMMLV!$A$2:$A$36,SMMLV!$D$2:$D$108),3))</f>
        <v/>
      </c>
    </row>
    <row r="1089" spans="2:6">
      <c r="B1089" s="128"/>
      <c r="C1089" s="128"/>
      <c r="E1089" s="129"/>
      <c r="F1089" s="157" t="str">
        <f>IF(OR(D1089="",E1089=""),"",ROUND(D1089/LOOKUP(E1089,SMMLV!$A$2:$A$36,SMMLV!$D$2:$D$108),3))</f>
        <v/>
      </c>
    </row>
    <row r="1090" spans="2:6">
      <c r="B1090" s="128"/>
      <c r="C1090" s="128"/>
      <c r="E1090" s="129"/>
      <c r="F1090" s="157" t="str">
        <f>IF(OR(D1090="",E1090=""),"",ROUND(D1090/LOOKUP(E1090,SMMLV!$A$2:$A$36,SMMLV!$D$2:$D$108),3))</f>
        <v/>
      </c>
    </row>
    <row r="1091" spans="2:6">
      <c r="B1091" s="128"/>
      <c r="C1091" s="128"/>
      <c r="E1091" s="129"/>
      <c r="F1091" s="157" t="str">
        <f>IF(OR(D1091="",E1091=""),"",ROUND(D1091/LOOKUP(E1091,SMMLV!$A$2:$A$36,SMMLV!$D$2:$D$108),3))</f>
        <v/>
      </c>
    </row>
    <row r="1092" spans="2:6">
      <c r="B1092" s="128"/>
      <c r="C1092" s="128"/>
      <c r="E1092" s="129"/>
      <c r="F1092" s="157" t="str">
        <f>IF(OR(D1092="",E1092=""),"",ROUND(D1092/LOOKUP(E1092,SMMLV!$A$2:$A$36,SMMLV!$D$2:$D$108),3))</f>
        <v/>
      </c>
    </row>
    <row r="1093" spans="2:6">
      <c r="B1093" s="128"/>
      <c r="C1093" s="128"/>
      <c r="E1093" s="129"/>
      <c r="F1093" s="157" t="str">
        <f>IF(OR(D1093="",E1093=""),"",ROUND(D1093/LOOKUP(E1093,SMMLV!$A$2:$A$36,SMMLV!$D$2:$D$108),3))</f>
        <v/>
      </c>
    </row>
    <row r="1094" spans="2:6">
      <c r="B1094" s="128"/>
      <c r="C1094" s="128"/>
      <c r="E1094" s="129"/>
      <c r="F1094" s="157" t="str">
        <f>IF(OR(D1094="",E1094=""),"",ROUND(D1094/LOOKUP(E1094,SMMLV!$A$2:$A$36,SMMLV!$D$2:$D$108),3))</f>
        <v/>
      </c>
    </row>
    <row r="1095" spans="2:6">
      <c r="B1095" s="128"/>
      <c r="C1095" s="128"/>
      <c r="E1095" s="129"/>
      <c r="F1095" s="157" t="str">
        <f>IF(OR(D1095="",E1095=""),"",ROUND(D1095/LOOKUP(E1095,SMMLV!$A$2:$A$36,SMMLV!$D$2:$D$108),3))</f>
        <v/>
      </c>
    </row>
    <row r="1096" spans="2:6">
      <c r="B1096" s="128"/>
      <c r="C1096" s="128"/>
      <c r="E1096" s="129"/>
      <c r="F1096" s="157" t="str">
        <f>IF(OR(D1096="",E1096=""),"",ROUND(D1096/LOOKUP(E1096,SMMLV!$A$2:$A$36,SMMLV!$D$2:$D$108),3))</f>
        <v/>
      </c>
    </row>
    <row r="1097" spans="2:6">
      <c r="B1097" s="128"/>
      <c r="C1097" s="128"/>
      <c r="E1097" s="129"/>
      <c r="F1097" s="157" t="str">
        <f>IF(OR(D1097="",E1097=""),"",ROUND(D1097/LOOKUP(E1097,SMMLV!$A$2:$A$36,SMMLV!$D$2:$D$108),3))</f>
        <v/>
      </c>
    </row>
    <row r="1098" spans="2:6">
      <c r="B1098" s="128"/>
      <c r="C1098" s="128"/>
      <c r="E1098" s="129"/>
      <c r="F1098" s="157" t="str">
        <f>IF(OR(D1098="",E1098=""),"",ROUND(D1098/LOOKUP(E1098,SMMLV!$A$2:$A$36,SMMLV!$D$2:$D$108),3))</f>
        <v/>
      </c>
    </row>
    <row r="1099" spans="2:6">
      <c r="B1099" s="128"/>
      <c r="C1099" s="128"/>
      <c r="E1099" s="129"/>
      <c r="F1099" s="157" t="str">
        <f>IF(OR(D1099="",E1099=""),"",ROUND(D1099/LOOKUP(E1099,SMMLV!$A$2:$A$36,SMMLV!$D$2:$D$108),3))</f>
        <v/>
      </c>
    </row>
    <row r="1100" spans="2:6">
      <c r="B1100" s="128"/>
      <c r="C1100" s="128"/>
      <c r="E1100" s="129"/>
      <c r="F1100" s="157" t="str">
        <f>IF(OR(D1100="",E1100=""),"",ROUND(D1100/LOOKUP(E1100,SMMLV!$A$2:$A$36,SMMLV!$D$2:$D$108),3))</f>
        <v/>
      </c>
    </row>
    <row r="1101" spans="2:6">
      <c r="B1101" s="128"/>
      <c r="C1101" s="128"/>
      <c r="E1101" s="129"/>
      <c r="F1101" s="157" t="str">
        <f>IF(OR(D1101="",E1101=""),"",ROUND(D1101/LOOKUP(E1101,SMMLV!$A$2:$A$36,SMMLV!$D$2:$D$108),3))</f>
        <v/>
      </c>
    </row>
    <row r="1102" spans="2:6">
      <c r="B1102" s="128"/>
      <c r="C1102" s="128"/>
      <c r="E1102" s="129"/>
      <c r="F1102" s="157" t="str">
        <f>IF(OR(D1102="",E1102=""),"",ROUND(D1102/LOOKUP(E1102,SMMLV!$A$2:$A$36,SMMLV!$D$2:$D$108),3))</f>
        <v/>
      </c>
    </row>
    <row r="1103" spans="2:6">
      <c r="B1103" s="128"/>
      <c r="C1103" s="128"/>
      <c r="E1103" s="129"/>
      <c r="F1103" s="157" t="str">
        <f>IF(OR(D1103="",E1103=""),"",ROUND(D1103/LOOKUP(E1103,SMMLV!$A$2:$A$36,SMMLV!$D$2:$D$108),3))</f>
        <v/>
      </c>
    </row>
    <row r="1104" spans="2:6">
      <c r="B1104" s="128"/>
      <c r="C1104" s="128"/>
      <c r="E1104" s="129"/>
      <c r="F1104" s="157" t="str">
        <f>IF(OR(D1104="",E1104=""),"",ROUND(D1104/LOOKUP(E1104,SMMLV!$A$2:$A$36,SMMLV!$D$2:$D$108),3))</f>
        <v/>
      </c>
    </row>
    <row r="1105" spans="2:6">
      <c r="B1105" s="128"/>
      <c r="C1105" s="128"/>
      <c r="E1105" s="129"/>
      <c r="F1105" s="157" t="str">
        <f>IF(OR(D1105="",E1105=""),"",ROUND(D1105/LOOKUP(E1105,SMMLV!$A$2:$A$36,SMMLV!$D$2:$D$108),3))</f>
        <v/>
      </c>
    </row>
    <row r="1106" spans="2:6">
      <c r="B1106" s="128"/>
      <c r="C1106" s="128"/>
      <c r="E1106" s="129"/>
      <c r="F1106" s="157" t="str">
        <f>IF(OR(D1106="",E1106=""),"",ROUND(D1106/LOOKUP(E1106,SMMLV!$A$2:$A$36,SMMLV!$D$2:$D$108),3))</f>
        <v/>
      </c>
    </row>
    <row r="1107" spans="2:6">
      <c r="B1107" s="128"/>
      <c r="C1107" s="128"/>
      <c r="E1107" s="129"/>
      <c r="F1107" s="157" t="str">
        <f>IF(OR(D1107="",E1107=""),"",ROUND(D1107/LOOKUP(E1107,SMMLV!$A$2:$A$36,SMMLV!$D$2:$D$108),3))</f>
        <v/>
      </c>
    </row>
    <row r="1108" spans="2:6">
      <c r="B1108" s="128"/>
      <c r="C1108" s="128"/>
      <c r="E1108" s="129"/>
      <c r="F1108" s="157" t="str">
        <f>IF(OR(D1108="",E1108=""),"",ROUND(D1108/LOOKUP(E1108,SMMLV!$A$2:$A$36,SMMLV!$D$2:$D$108),3))</f>
        <v/>
      </c>
    </row>
    <row r="1109" spans="2:6">
      <c r="B1109" s="128"/>
      <c r="C1109" s="128"/>
      <c r="E1109" s="129"/>
      <c r="F1109" s="157" t="str">
        <f>IF(OR(D1109="",E1109=""),"",ROUND(D1109/LOOKUP(E1109,SMMLV!$A$2:$A$36,SMMLV!$D$2:$D$108),3))</f>
        <v/>
      </c>
    </row>
    <row r="1110" spans="2:6">
      <c r="B1110" s="128"/>
      <c r="C1110" s="128"/>
      <c r="E1110" s="129"/>
      <c r="F1110" s="157" t="str">
        <f>IF(OR(D1110="",E1110=""),"",ROUND(D1110/LOOKUP(E1110,SMMLV!$A$2:$A$36,SMMLV!$D$2:$D$108),3))</f>
        <v/>
      </c>
    </row>
    <row r="1111" spans="2:6">
      <c r="B1111" s="128"/>
      <c r="C1111" s="128"/>
      <c r="E1111" s="129"/>
      <c r="F1111" s="157" t="str">
        <f>IF(OR(D1111="",E1111=""),"",ROUND(D1111/LOOKUP(E1111,SMMLV!$A$2:$A$36,SMMLV!$D$2:$D$108),3))</f>
        <v/>
      </c>
    </row>
    <row r="1112" spans="2:6">
      <c r="B1112" s="128"/>
      <c r="C1112" s="128"/>
      <c r="E1112" s="129"/>
      <c r="F1112" s="157" t="str">
        <f>IF(OR(D1112="",E1112=""),"",ROUND(D1112/LOOKUP(E1112,SMMLV!$A$2:$A$36,SMMLV!$D$2:$D$108),3))</f>
        <v/>
      </c>
    </row>
    <row r="1113" spans="2:6">
      <c r="B1113" s="128"/>
      <c r="C1113" s="128"/>
      <c r="E1113" s="129"/>
      <c r="F1113" s="157" t="str">
        <f>IF(OR(D1113="",E1113=""),"",ROUND(D1113/LOOKUP(E1113,SMMLV!$A$2:$A$36,SMMLV!$D$2:$D$108),3))</f>
        <v/>
      </c>
    </row>
    <row r="1114" spans="2:6">
      <c r="B1114" s="128"/>
      <c r="C1114" s="128"/>
      <c r="E1114" s="129"/>
      <c r="F1114" s="157" t="str">
        <f>IF(OR(D1114="",E1114=""),"",ROUND(D1114/LOOKUP(E1114,SMMLV!$A$2:$A$36,SMMLV!$D$2:$D$108),3))</f>
        <v/>
      </c>
    </row>
    <row r="1115" spans="2:6">
      <c r="B1115" s="128"/>
      <c r="C1115" s="128"/>
      <c r="E1115" s="129"/>
      <c r="F1115" s="157" t="str">
        <f>IF(OR(D1115="",E1115=""),"",ROUND(D1115/LOOKUP(E1115,SMMLV!$A$2:$A$36,SMMLV!$D$2:$D$108),3))</f>
        <v/>
      </c>
    </row>
    <row r="1116" spans="2:6">
      <c r="B1116" s="128"/>
      <c r="C1116" s="128"/>
      <c r="E1116" s="129"/>
      <c r="F1116" s="157" t="str">
        <f>IF(OR(D1116="",E1116=""),"",ROUND(D1116/LOOKUP(E1116,SMMLV!$A$2:$A$36,SMMLV!$D$2:$D$108),3))</f>
        <v/>
      </c>
    </row>
    <row r="1117" spans="2:6">
      <c r="B1117" s="128"/>
      <c r="C1117" s="128"/>
      <c r="E1117" s="129"/>
      <c r="F1117" s="157" t="str">
        <f>IF(OR(D1117="",E1117=""),"",ROUND(D1117/LOOKUP(E1117,SMMLV!$A$2:$A$36,SMMLV!$D$2:$D$108),3))</f>
        <v/>
      </c>
    </row>
    <row r="1118" spans="2:6">
      <c r="B1118" s="128"/>
      <c r="C1118" s="128"/>
      <c r="E1118" s="129"/>
      <c r="F1118" s="157" t="str">
        <f>IF(OR(D1118="",E1118=""),"",ROUND(D1118/LOOKUP(E1118,SMMLV!$A$2:$A$36,SMMLV!$D$2:$D$108),3))</f>
        <v/>
      </c>
    </row>
    <row r="1119" spans="2:6">
      <c r="B1119" s="128"/>
      <c r="C1119" s="128"/>
      <c r="E1119" s="129"/>
      <c r="F1119" s="157" t="str">
        <f>IF(OR(D1119="",E1119=""),"",ROUND(D1119/LOOKUP(E1119,SMMLV!$A$2:$A$36,SMMLV!$D$2:$D$108),3))</f>
        <v/>
      </c>
    </row>
    <row r="1120" spans="2:6">
      <c r="B1120" s="128"/>
      <c r="C1120" s="128"/>
      <c r="E1120" s="129"/>
      <c r="F1120" s="157" t="str">
        <f>IF(OR(D1120="",E1120=""),"",ROUND(D1120/LOOKUP(E1120,SMMLV!$A$2:$A$36,SMMLV!$D$2:$D$108),3))</f>
        <v/>
      </c>
    </row>
    <row r="1121" spans="2:6">
      <c r="B1121" s="128"/>
      <c r="C1121" s="128"/>
      <c r="E1121" s="129"/>
      <c r="F1121" s="157" t="str">
        <f>IF(OR(D1121="",E1121=""),"",ROUND(D1121/LOOKUP(E1121,SMMLV!$A$2:$A$36,SMMLV!$D$2:$D$108),3))</f>
        <v/>
      </c>
    </row>
    <row r="1122" spans="2:6">
      <c r="B1122" s="128"/>
      <c r="C1122" s="128"/>
      <c r="E1122" s="129"/>
      <c r="F1122" s="157" t="str">
        <f>IF(OR(D1122="",E1122=""),"",ROUND(D1122/LOOKUP(E1122,SMMLV!$A$2:$A$36,SMMLV!$D$2:$D$108),3))</f>
        <v/>
      </c>
    </row>
    <row r="1123" spans="2:6">
      <c r="B1123" s="128"/>
      <c r="C1123" s="128"/>
      <c r="E1123" s="129"/>
      <c r="F1123" s="157" t="str">
        <f>IF(OR(D1123="",E1123=""),"",ROUND(D1123/LOOKUP(E1123,SMMLV!$A$2:$A$36,SMMLV!$D$2:$D$108),3))</f>
        <v/>
      </c>
    </row>
    <row r="1124" spans="2:6">
      <c r="B1124" s="128"/>
      <c r="C1124" s="128"/>
      <c r="E1124" s="129"/>
      <c r="F1124" s="157" t="str">
        <f>IF(OR(D1124="",E1124=""),"",ROUND(D1124/LOOKUP(E1124,SMMLV!$A$2:$A$36,SMMLV!$D$2:$D$108),3))</f>
        <v/>
      </c>
    </row>
    <row r="1125" spans="2:6">
      <c r="B1125" s="128"/>
      <c r="C1125" s="128"/>
      <c r="E1125" s="129"/>
      <c r="F1125" s="157" t="str">
        <f>IF(OR(D1125="",E1125=""),"",ROUND(D1125/LOOKUP(E1125,SMMLV!$A$2:$A$36,SMMLV!$D$2:$D$108),3))</f>
        <v/>
      </c>
    </row>
    <row r="1126" spans="2:6">
      <c r="B1126" s="128"/>
      <c r="C1126" s="128"/>
      <c r="E1126" s="129"/>
      <c r="F1126" s="157" t="str">
        <f>IF(OR(D1126="",E1126=""),"",ROUND(D1126/LOOKUP(E1126,SMMLV!$A$2:$A$36,SMMLV!$D$2:$D$108),3))</f>
        <v/>
      </c>
    </row>
    <row r="1127" spans="2:6">
      <c r="B1127" s="128"/>
      <c r="C1127" s="128"/>
      <c r="E1127" s="129"/>
      <c r="F1127" s="157" t="str">
        <f>IF(OR(D1127="",E1127=""),"",ROUND(D1127/LOOKUP(E1127,SMMLV!$A$2:$A$36,SMMLV!$D$2:$D$108),3))</f>
        <v/>
      </c>
    </row>
    <row r="1128" spans="2:6">
      <c r="B1128" s="128"/>
      <c r="C1128" s="128"/>
      <c r="E1128" s="129"/>
      <c r="F1128" s="157" t="str">
        <f>IF(OR(D1128="",E1128=""),"",ROUND(D1128/LOOKUP(E1128,SMMLV!$A$2:$A$36,SMMLV!$D$2:$D$108),3))</f>
        <v/>
      </c>
    </row>
    <row r="1129" spans="2:6">
      <c r="B1129" s="128"/>
      <c r="C1129" s="128"/>
      <c r="E1129" s="129"/>
      <c r="F1129" s="157" t="str">
        <f>IF(OR(D1129="",E1129=""),"",ROUND(D1129/LOOKUP(E1129,SMMLV!$A$2:$A$36,SMMLV!$D$2:$D$108),3))</f>
        <v/>
      </c>
    </row>
    <row r="1130" spans="2:6">
      <c r="B1130" s="128"/>
      <c r="C1130" s="128"/>
      <c r="E1130" s="129"/>
      <c r="F1130" s="157" t="str">
        <f>IF(OR(D1130="",E1130=""),"",ROUND(D1130/LOOKUP(E1130,SMMLV!$A$2:$A$36,SMMLV!$D$2:$D$108),3))</f>
        <v/>
      </c>
    </row>
    <row r="1131" spans="2:6">
      <c r="B1131" s="128"/>
      <c r="C1131" s="128"/>
      <c r="E1131" s="129"/>
      <c r="F1131" s="157" t="str">
        <f>IF(OR(D1131="",E1131=""),"",ROUND(D1131/LOOKUP(E1131,SMMLV!$A$2:$A$36,SMMLV!$D$2:$D$108),3))</f>
        <v/>
      </c>
    </row>
    <row r="1132" spans="2:6">
      <c r="B1132" s="128"/>
      <c r="C1132" s="128"/>
      <c r="E1132" s="129"/>
      <c r="F1132" s="157" t="str">
        <f>IF(OR(D1132="",E1132=""),"",ROUND(D1132/LOOKUP(E1132,SMMLV!$A$2:$A$36,SMMLV!$D$2:$D$108),3))</f>
        <v/>
      </c>
    </row>
    <row r="1133" spans="2:6">
      <c r="B1133" s="128"/>
      <c r="C1133" s="128"/>
      <c r="E1133" s="129"/>
      <c r="F1133" s="157" t="str">
        <f>IF(OR(D1133="",E1133=""),"",ROUND(D1133/LOOKUP(E1133,SMMLV!$A$2:$A$36,SMMLV!$D$2:$D$108),3))</f>
        <v/>
      </c>
    </row>
    <row r="1134" spans="2:6">
      <c r="B1134" s="128"/>
      <c r="C1134" s="128"/>
      <c r="E1134" s="129"/>
      <c r="F1134" s="157" t="str">
        <f>IF(OR(D1134="",E1134=""),"",ROUND(D1134/LOOKUP(E1134,SMMLV!$A$2:$A$36,SMMLV!$D$2:$D$108),3))</f>
        <v/>
      </c>
    </row>
    <row r="1135" spans="2:6">
      <c r="B1135" s="128"/>
      <c r="C1135" s="128"/>
      <c r="E1135" s="129"/>
      <c r="F1135" s="157" t="str">
        <f>IF(OR(D1135="",E1135=""),"",ROUND(D1135/LOOKUP(E1135,SMMLV!$A$2:$A$36,SMMLV!$D$2:$D$108),3))</f>
        <v/>
      </c>
    </row>
    <row r="1136" spans="2:6">
      <c r="B1136" s="128"/>
      <c r="C1136" s="128"/>
      <c r="E1136" s="129"/>
      <c r="F1136" s="157" t="str">
        <f>IF(OR(D1136="",E1136=""),"",ROUND(D1136/LOOKUP(E1136,SMMLV!$A$2:$A$36,SMMLV!$D$2:$D$108),3))</f>
        <v/>
      </c>
    </row>
    <row r="1137" spans="2:6">
      <c r="B1137" s="128"/>
      <c r="C1137" s="128"/>
      <c r="E1137" s="129"/>
      <c r="F1137" s="157" t="str">
        <f>IF(OR(D1137="",E1137=""),"",ROUND(D1137/LOOKUP(E1137,SMMLV!$A$2:$A$36,SMMLV!$D$2:$D$108),3))</f>
        <v/>
      </c>
    </row>
    <row r="1138" spans="2:6">
      <c r="B1138" s="128"/>
      <c r="C1138" s="128"/>
      <c r="E1138" s="129"/>
      <c r="F1138" s="157" t="str">
        <f>IF(OR(D1138="",E1138=""),"",ROUND(D1138/LOOKUP(E1138,SMMLV!$A$2:$A$36,SMMLV!$D$2:$D$108),3))</f>
        <v/>
      </c>
    </row>
    <row r="1139" spans="2:6">
      <c r="B1139" s="128"/>
      <c r="C1139" s="128"/>
      <c r="E1139" s="129"/>
      <c r="F1139" s="157" t="str">
        <f>IF(OR(D1139="",E1139=""),"",ROUND(D1139/LOOKUP(E1139,SMMLV!$A$2:$A$36,SMMLV!$D$2:$D$108),3))</f>
        <v/>
      </c>
    </row>
    <row r="1140" spans="2:6">
      <c r="B1140" s="128"/>
      <c r="C1140" s="128"/>
      <c r="E1140" s="129"/>
      <c r="F1140" s="157" t="str">
        <f>IF(OR(D1140="",E1140=""),"",ROUND(D1140/LOOKUP(E1140,SMMLV!$A$2:$A$36,SMMLV!$D$2:$D$108),3))</f>
        <v/>
      </c>
    </row>
    <row r="1141" spans="2:6">
      <c r="B1141" s="128"/>
      <c r="C1141" s="128"/>
      <c r="E1141" s="129"/>
      <c r="F1141" s="157" t="str">
        <f>IF(OR(D1141="",E1141=""),"",ROUND(D1141/LOOKUP(E1141,SMMLV!$A$2:$A$36,SMMLV!$D$2:$D$108),3))</f>
        <v/>
      </c>
    </row>
    <row r="1142" spans="2:6">
      <c r="B1142" s="128"/>
      <c r="C1142" s="128"/>
      <c r="E1142" s="129"/>
      <c r="F1142" s="157" t="str">
        <f>IF(OR(D1142="",E1142=""),"",ROUND(D1142/LOOKUP(E1142,SMMLV!$A$2:$A$36,SMMLV!$D$2:$D$108),3))</f>
        <v/>
      </c>
    </row>
    <row r="1143" spans="2:6">
      <c r="B1143" s="128"/>
      <c r="C1143" s="128"/>
      <c r="E1143" s="129"/>
      <c r="F1143" s="157" t="str">
        <f>IF(OR(D1143="",E1143=""),"",ROUND(D1143/LOOKUP(E1143,SMMLV!$A$2:$A$36,SMMLV!$D$2:$D$108),3))</f>
        <v/>
      </c>
    </row>
    <row r="1144" spans="2:6">
      <c r="B1144" s="128"/>
      <c r="C1144" s="128"/>
      <c r="E1144" s="129"/>
      <c r="F1144" s="157" t="str">
        <f>IF(OR(D1144="",E1144=""),"",ROUND(D1144/LOOKUP(E1144,SMMLV!$A$2:$A$36,SMMLV!$D$2:$D$108),3))</f>
        <v/>
      </c>
    </row>
    <row r="1145" spans="2:6">
      <c r="B1145" s="128"/>
      <c r="C1145" s="128"/>
      <c r="E1145" s="129"/>
      <c r="F1145" s="157" t="str">
        <f>IF(OR(D1145="",E1145=""),"",ROUND(D1145/LOOKUP(E1145,SMMLV!$A$2:$A$36,SMMLV!$D$2:$D$108),3))</f>
        <v/>
      </c>
    </row>
    <row r="1146" spans="2:6">
      <c r="B1146" s="128"/>
      <c r="C1146" s="128"/>
      <c r="E1146" s="129"/>
      <c r="F1146" s="157" t="str">
        <f>IF(OR(D1146="",E1146=""),"",ROUND(D1146/LOOKUP(E1146,SMMLV!$A$2:$A$36,SMMLV!$D$2:$D$108),3))</f>
        <v/>
      </c>
    </row>
    <row r="1147" spans="2:6">
      <c r="B1147" s="128"/>
      <c r="C1147" s="128"/>
      <c r="E1147" s="129"/>
      <c r="F1147" s="157" t="str">
        <f>IF(OR(D1147="",E1147=""),"",ROUND(D1147/LOOKUP(E1147,SMMLV!$A$2:$A$36,SMMLV!$D$2:$D$108),3))</f>
        <v/>
      </c>
    </row>
    <row r="1148" spans="2:6">
      <c r="B1148" s="128"/>
      <c r="C1148" s="128"/>
      <c r="E1148" s="129"/>
      <c r="F1148" s="157" t="str">
        <f>IF(OR(D1148="",E1148=""),"",ROUND(D1148/LOOKUP(E1148,SMMLV!$A$2:$A$36,SMMLV!$D$2:$D$108),3))</f>
        <v/>
      </c>
    </row>
    <row r="1149" spans="2:6">
      <c r="B1149" s="128"/>
      <c r="C1149" s="128"/>
      <c r="E1149" s="129"/>
      <c r="F1149" s="157" t="str">
        <f>IF(OR(D1149="",E1149=""),"",ROUND(D1149/LOOKUP(E1149,SMMLV!$A$2:$A$36,SMMLV!$D$2:$D$108),3))</f>
        <v/>
      </c>
    </row>
    <row r="1150" spans="2:6">
      <c r="B1150" s="128"/>
      <c r="C1150" s="128"/>
      <c r="E1150" s="129"/>
      <c r="F1150" s="157" t="str">
        <f>IF(OR(D1150="",E1150=""),"",ROUND(D1150/LOOKUP(E1150,SMMLV!$A$2:$A$36,SMMLV!$D$2:$D$108),3))</f>
        <v/>
      </c>
    </row>
    <row r="1151" spans="2:6">
      <c r="B1151" s="128"/>
      <c r="C1151" s="128"/>
      <c r="E1151" s="129"/>
      <c r="F1151" s="157" t="str">
        <f>IF(OR(D1151="",E1151=""),"",ROUND(D1151/LOOKUP(E1151,SMMLV!$A$2:$A$36,SMMLV!$D$2:$D$108),3))</f>
        <v/>
      </c>
    </row>
    <row r="1152" spans="2:6">
      <c r="B1152" s="128"/>
      <c r="C1152" s="128"/>
      <c r="E1152" s="129"/>
      <c r="F1152" s="157" t="str">
        <f>IF(OR(D1152="",E1152=""),"",ROUND(D1152/LOOKUP(E1152,SMMLV!$A$2:$A$36,SMMLV!$D$2:$D$108),3))</f>
        <v/>
      </c>
    </row>
    <row r="1153" spans="2:6">
      <c r="B1153" s="128"/>
      <c r="C1153" s="128"/>
      <c r="E1153" s="129"/>
      <c r="F1153" s="157" t="str">
        <f>IF(OR(D1153="",E1153=""),"",ROUND(D1153/LOOKUP(E1153,SMMLV!$A$2:$A$36,SMMLV!$D$2:$D$108),3))</f>
        <v/>
      </c>
    </row>
    <row r="1154" spans="2:6">
      <c r="B1154" s="128"/>
      <c r="C1154" s="128"/>
      <c r="E1154" s="129"/>
      <c r="F1154" s="157" t="str">
        <f>IF(OR(D1154="",E1154=""),"",ROUND(D1154/LOOKUP(E1154,SMMLV!$A$2:$A$36,SMMLV!$D$2:$D$108),3))</f>
        <v/>
      </c>
    </row>
    <row r="1155" spans="2:6">
      <c r="B1155" s="128"/>
      <c r="C1155" s="128"/>
      <c r="E1155" s="129"/>
      <c r="F1155" s="157" t="str">
        <f>IF(OR(D1155="",E1155=""),"",ROUND(D1155/LOOKUP(E1155,SMMLV!$A$2:$A$36,SMMLV!$D$2:$D$108),3))</f>
        <v/>
      </c>
    </row>
    <row r="1156" spans="2:6">
      <c r="B1156" s="128"/>
      <c r="C1156" s="128"/>
      <c r="E1156" s="129"/>
      <c r="F1156" s="157" t="str">
        <f>IF(OR(D1156="",E1156=""),"",ROUND(D1156/LOOKUP(E1156,SMMLV!$A$2:$A$36,SMMLV!$D$2:$D$108),3))</f>
        <v/>
      </c>
    </row>
    <row r="1157" spans="2:6">
      <c r="B1157" s="128"/>
      <c r="C1157" s="128"/>
      <c r="E1157" s="129"/>
      <c r="F1157" s="157" t="str">
        <f>IF(OR(D1157="",E1157=""),"",ROUND(D1157/LOOKUP(E1157,SMMLV!$A$2:$A$36,SMMLV!$D$2:$D$108),3))</f>
        <v/>
      </c>
    </row>
    <row r="1158" spans="2:6">
      <c r="B1158" s="128"/>
      <c r="C1158" s="128"/>
      <c r="E1158" s="129"/>
      <c r="F1158" s="157" t="str">
        <f>IF(OR(D1158="",E1158=""),"",ROUND(D1158/LOOKUP(E1158,SMMLV!$A$2:$A$36,SMMLV!$D$2:$D$108),3))</f>
        <v/>
      </c>
    </row>
    <row r="1159" spans="2:6">
      <c r="B1159" s="128"/>
      <c r="C1159" s="128"/>
      <c r="E1159" s="129"/>
      <c r="F1159" s="157" t="str">
        <f>IF(OR(D1159="",E1159=""),"",ROUND(D1159/LOOKUP(E1159,SMMLV!$A$2:$A$36,SMMLV!$D$2:$D$108),3))</f>
        <v/>
      </c>
    </row>
    <row r="1160" spans="2:6">
      <c r="B1160" s="128"/>
      <c r="C1160" s="128"/>
      <c r="E1160" s="129"/>
      <c r="F1160" s="157" t="str">
        <f>IF(OR(D1160="",E1160=""),"",ROUND(D1160/LOOKUP(E1160,SMMLV!$A$2:$A$36,SMMLV!$D$2:$D$108),3))</f>
        <v/>
      </c>
    </row>
    <row r="1161" spans="2:6">
      <c r="B1161" s="128"/>
      <c r="C1161" s="128"/>
      <c r="E1161" s="129"/>
      <c r="F1161" s="157" t="str">
        <f>IF(OR(D1161="",E1161=""),"",ROUND(D1161/LOOKUP(E1161,SMMLV!$A$2:$A$36,SMMLV!$D$2:$D$108),3))</f>
        <v/>
      </c>
    </row>
    <row r="1162" spans="2:6">
      <c r="B1162" s="128"/>
      <c r="C1162" s="128"/>
      <c r="E1162" s="129"/>
      <c r="F1162" s="157" t="str">
        <f>IF(OR(D1162="",E1162=""),"",ROUND(D1162/LOOKUP(E1162,SMMLV!$A$2:$A$36,SMMLV!$D$2:$D$108),3))</f>
        <v/>
      </c>
    </row>
    <row r="1163" spans="2:6">
      <c r="B1163" s="128"/>
      <c r="C1163" s="128"/>
      <c r="E1163" s="129"/>
      <c r="F1163" s="157" t="str">
        <f>IF(OR(D1163="",E1163=""),"",ROUND(D1163/LOOKUP(E1163,SMMLV!$A$2:$A$36,SMMLV!$D$2:$D$108),3))</f>
        <v/>
      </c>
    </row>
    <row r="1164" spans="2:6">
      <c r="B1164" s="128"/>
      <c r="C1164" s="128"/>
      <c r="E1164" s="129"/>
      <c r="F1164" s="157" t="str">
        <f>IF(OR(D1164="",E1164=""),"",ROUND(D1164/LOOKUP(E1164,SMMLV!$A$2:$A$36,SMMLV!$D$2:$D$108),3))</f>
        <v/>
      </c>
    </row>
    <row r="1165" spans="2:6">
      <c r="B1165" s="128"/>
      <c r="C1165" s="128"/>
      <c r="E1165" s="129"/>
      <c r="F1165" s="157" t="str">
        <f>IF(OR(D1165="",E1165=""),"",ROUND(D1165/LOOKUP(E1165,SMMLV!$A$2:$A$36,SMMLV!$D$2:$D$108),3))</f>
        <v/>
      </c>
    </row>
    <row r="1166" spans="2:6">
      <c r="B1166" s="128"/>
      <c r="C1166" s="128"/>
      <c r="E1166" s="129"/>
      <c r="F1166" s="157" t="str">
        <f>IF(OR(D1166="",E1166=""),"",ROUND(D1166/LOOKUP(E1166,SMMLV!$A$2:$A$36,SMMLV!$D$2:$D$108),3))</f>
        <v/>
      </c>
    </row>
    <row r="1167" spans="2:6">
      <c r="B1167" s="128"/>
      <c r="C1167" s="128"/>
      <c r="E1167" s="129"/>
      <c r="F1167" s="157" t="str">
        <f>IF(OR(D1167="",E1167=""),"",ROUND(D1167/LOOKUP(E1167,SMMLV!$A$2:$A$36,SMMLV!$D$2:$D$108),3))</f>
        <v/>
      </c>
    </row>
    <row r="1168" spans="2:6">
      <c r="B1168" s="128"/>
      <c r="C1168" s="128"/>
      <c r="E1168" s="129"/>
      <c r="F1168" s="157" t="str">
        <f>IF(OR(D1168="",E1168=""),"",ROUND(D1168/LOOKUP(E1168,SMMLV!$A$2:$A$36,SMMLV!$D$2:$D$108),3))</f>
        <v/>
      </c>
    </row>
    <row r="1169" spans="2:6">
      <c r="B1169" s="128"/>
      <c r="C1169" s="128"/>
      <c r="E1169" s="129"/>
      <c r="F1169" s="157" t="str">
        <f>IF(OR(D1169="",E1169=""),"",ROUND(D1169/LOOKUP(E1169,SMMLV!$A$2:$A$36,SMMLV!$D$2:$D$108),3))</f>
        <v/>
      </c>
    </row>
    <row r="1170" spans="2:6">
      <c r="B1170" s="128"/>
      <c r="C1170" s="128"/>
      <c r="E1170" s="129"/>
      <c r="F1170" s="157" t="str">
        <f>IF(OR(D1170="",E1170=""),"",ROUND(D1170/LOOKUP(E1170,SMMLV!$A$2:$A$36,SMMLV!$D$2:$D$108),3))</f>
        <v/>
      </c>
    </row>
    <row r="1171" spans="2:6">
      <c r="B1171" s="128"/>
      <c r="C1171" s="128"/>
      <c r="E1171" s="129"/>
      <c r="F1171" s="157" t="str">
        <f>IF(OR(D1171="",E1171=""),"",ROUND(D1171/LOOKUP(E1171,SMMLV!$A$2:$A$36,SMMLV!$D$2:$D$108),3))</f>
        <v/>
      </c>
    </row>
    <row r="1172" spans="2:6">
      <c r="B1172" s="128"/>
      <c r="C1172" s="128"/>
      <c r="E1172" s="129"/>
      <c r="F1172" s="157" t="str">
        <f>IF(OR(D1172="",E1172=""),"",ROUND(D1172/LOOKUP(E1172,SMMLV!$A$2:$A$36,SMMLV!$D$2:$D$108),3))</f>
        <v/>
      </c>
    </row>
    <row r="1173" spans="2:6">
      <c r="B1173" s="128"/>
      <c r="C1173" s="128"/>
      <c r="E1173" s="129"/>
      <c r="F1173" s="157" t="str">
        <f>IF(OR(D1173="",E1173=""),"",ROUND(D1173/LOOKUP(E1173,SMMLV!$A$2:$A$36,SMMLV!$D$2:$D$108),3))</f>
        <v/>
      </c>
    </row>
    <row r="1174" spans="2:6">
      <c r="B1174" s="128"/>
      <c r="C1174" s="128"/>
      <c r="E1174" s="129"/>
      <c r="F1174" s="157" t="str">
        <f>IF(OR(D1174="",E1174=""),"",ROUND(D1174/LOOKUP(E1174,SMMLV!$A$2:$A$36,SMMLV!$D$2:$D$108),3))</f>
        <v/>
      </c>
    </row>
    <row r="1175" spans="2:6">
      <c r="B1175" s="128"/>
      <c r="C1175" s="128"/>
      <c r="E1175" s="129"/>
      <c r="F1175" s="157" t="str">
        <f>IF(OR(D1175="",E1175=""),"",ROUND(D1175/LOOKUP(E1175,SMMLV!$A$2:$A$36,SMMLV!$D$2:$D$108),3))</f>
        <v/>
      </c>
    </row>
    <row r="1176" spans="2:6">
      <c r="B1176" s="128"/>
      <c r="C1176" s="128"/>
      <c r="E1176" s="129"/>
      <c r="F1176" s="157" t="str">
        <f>IF(OR(D1176="",E1176=""),"",ROUND(D1176/LOOKUP(E1176,SMMLV!$A$2:$A$36,SMMLV!$D$2:$D$108),3))</f>
        <v/>
      </c>
    </row>
    <row r="1177" spans="2:6">
      <c r="B1177" s="128"/>
      <c r="C1177" s="128"/>
      <c r="E1177" s="129"/>
      <c r="F1177" s="157" t="str">
        <f>IF(OR(D1177="",E1177=""),"",ROUND(D1177/LOOKUP(E1177,SMMLV!$A$2:$A$36,SMMLV!$D$2:$D$108),3))</f>
        <v/>
      </c>
    </row>
    <row r="1178" spans="2:6">
      <c r="B1178" s="128"/>
      <c r="C1178" s="128"/>
      <c r="E1178" s="129"/>
      <c r="F1178" s="157" t="str">
        <f>IF(OR(D1178="",E1178=""),"",ROUND(D1178/LOOKUP(E1178,SMMLV!$A$2:$A$36,SMMLV!$D$2:$D$108),3))</f>
        <v/>
      </c>
    </row>
    <row r="1179" spans="2:6">
      <c r="B1179" s="128"/>
      <c r="C1179" s="128"/>
      <c r="E1179" s="129"/>
      <c r="F1179" s="157" t="str">
        <f>IF(OR(D1179="",E1179=""),"",ROUND(D1179/LOOKUP(E1179,SMMLV!$A$2:$A$36,SMMLV!$D$2:$D$108),3))</f>
        <v/>
      </c>
    </row>
    <row r="1180" spans="2:6">
      <c r="B1180" s="128"/>
      <c r="C1180" s="128"/>
      <c r="E1180" s="129"/>
      <c r="F1180" s="157" t="str">
        <f>IF(OR(D1180="",E1180=""),"",ROUND(D1180/LOOKUP(E1180,SMMLV!$A$2:$A$36,SMMLV!$D$2:$D$108),3))</f>
        <v/>
      </c>
    </row>
    <row r="1181" spans="2:6">
      <c r="B1181" s="128"/>
      <c r="C1181" s="128"/>
      <c r="E1181" s="129"/>
      <c r="F1181" s="157" t="str">
        <f>IF(OR(D1181="",E1181=""),"",ROUND(D1181/LOOKUP(E1181,SMMLV!$A$2:$A$36,SMMLV!$D$2:$D$108),3))</f>
        <v/>
      </c>
    </row>
    <row r="1182" spans="2:6">
      <c r="B1182" s="128"/>
      <c r="C1182" s="128"/>
      <c r="E1182" s="129"/>
      <c r="F1182" s="157" t="str">
        <f>IF(OR(D1182="",E1182=""),"",ROUND(D1182/LOOKUP(E1182,SMMLV!$A$2:$A$36,SMMLV!$D$2:$D$108),3))</f>
        <v/>
      </c>
    </row>
    <row r="1183" spans="2:6">
      <c r="B1183" s="128"/>
      <c r="C1183" s="128"/>
      <c r="E1183" s="129"/>
      <c r="F1183" s="157" t="str">
        <f>IF(OR(D1183="",E1183=""),"",ROUND(D1183/LOOKUP(E1183,SMMLV!$A$2:$A$36,SMMLV!$D$2:$D$108),3))</f>
        <v/>
      </c>
    </row>
    <row r="1184" spans="2:6">
      <c r="B1184" s="128"/>
      <c r="C1184" s="128"/>
      <c r="E1184" s="129"/>
      <c r="F1184" s="157" t="str">
        <f>IF(OR(D1184="",E1184=""),"",ROUND(D1184/LOOKUP(E1184,SMMLV!$A$2:$A$36,SMMLV!$D$2:$D$108),3))</f>
        <v/>
      </c>
    </row>
    <row r="1185" spans="2:6">
      <c r="B1185" s="128"/>
      <c r="C1185" s="128"/>
      <c r="E1185" s="129"/>
      <c r="F1185" s="157" t="str">
        <f>IF(OR(D1185="",E1185=""),"",ROUND(D1185/LOOKUP(E1185,SMMLV!$A$2:$A$36,SMMLV!$D$2:$D$108),3))</f>
        <v/>
      </c>
    </row>
    <row r="1186" spans="2:6">
      <c r="B1186" s="128"/>
      <c r="C1186" s="128"/>
      <c r="E1186" s="129"/>
      <c r="F1186" s="157" t="str">
        <f>IF(OR(D1186="",E1186=""),"",ROUND(D1186/LOOKUP(E1186,SMMLV!$A$2:$A$36,SMMLV!$D$2:$D$108),3))</f>
        <v/>
      </c>
    </row>
    <row r="1187" spans="2:6">
      <c r="B1187" s="128"/>
      <c r="C1187" s="128"/>
      <c r="E1187" s="129"/>
      <c r="F1187" s="157" t="str">
        <f>IF(OR(D1187="",E1187=""),"",ROUND(D1187/LOOKUP(E1187,SMMLV!$A$2:$A$36,SMMLV!$D$2:$D$108),3))</f>
        <v/>
      </c>
    </row>
    <row r="1188" spans="2:6">
      <c r="B1188" s="128"/>
      <c r="C1188" s="128"/>
      <c r="E1188" s="129"/>
      <c r="F1188" s="157" t="str">
        <f>IF(OR(D1188="",E1188=""),"",ROUND(D1188/LOOKUP(E1188,SMMLV!$A$2:$A$36,SMMLV!$D$2:$D$108),3))</f>
        <v/>
      </c>
    </row>
    <row r="1189" spans="2:6">
      <c r="B1189" s="128"/>
      <c r="C1189" s="128"/>
      <c r="E1189" s="129"/>
      <c r="F1189" s="157" t="str">
        <f>IF(OR(D1189="",E1189=""),"",ROUND(D1189/LOOKUP(E1189,SMMLV!$A$2:$A$36,SMMLV!$D$2:$D$108),3))</f>
        <v/>
      </c>
    </row>
    <row r="1190" spans="2:6">
      <c r="B1190" s="128"/>
      <c r="C1190" s="128"/>
      <c r="E1190" s="129"/>
      <c r="F1190" s="157" t="str">
        <f>IF(OR(D1190="",E1190=""),"",ROUND(D1190/LOOKUP(E1190,SMMLV!$A$2:$A$36,SMMLV!$D$2:$D$108),3))</f>
        <v/>
      </c>
    </row>
    <row r="1191" spans="2:6">
      <c r="B1191" s="128"/>
      <c r="C1191" s="128"/>
      <c r="E1191" s="129"/>
      <c r="F1191" s="157" t="str">
        <f>IF(OR(D1191="",E1191=""),"",ROUND(D1191/LOOKUP(E1191,SMMLV!$A$2:$A$36,SMMLV!$D$2:$D$108),3))</f>
        <v/>
      </c>
    </row>
    <row r="1192" spans="2:6">
      <c r="B1192" s="128"/>
      <c r="C1192" s="128"/>
      <c r="E1192" s="129"/>
      <c r="F1192" s="157" t="str">
        <f>IF(OR(D1192="",E1192=""),"",ROUND(D1192/LOOKUP(E1192,SMMLV!$A$2:$A$36,SMMLV!$D$2:$D$108),3))</f>
        <v/>
      </c>
    </row>
    <row r="1193" spans="2:6">
      <c r="B1193" s="128"/>
      <c r="C1193" s="128"/>
      <c r="E1193" s="129"/>
      <c r="F1193" s="157" t="str">
        <f>IF(OR(D1193="",E1193=""),"",ROUND(D1193/LOOKUP(E1193,SMMLV!$A$2:$A$36,SMMLV!$D$2:$D$108),3))</f>
        <v/>
      </c>
    </row>
    <row r="1194" spans="2:6">
      <c r="B1194" s="128"/>
      <c r="C1194" s="128"/>
      <c r="E1194" s="129"/>
      <c r="F1194" s="157" t="str">
        <f>IF(OR(D1194="",E1194=""),"",ROUND(D1194/LOOKUP(E1194,SMMLV!$A$2:$A$36,SMMLV!$D$2:$D$108),3))</f>
        <v/>
      </c>
    </row>
    <row r="1195" spans="2:6">
      <c r="B1195" s="128"/>
      <c r="C1195" s="128"/>
      <c r="E1195" s="129"/>
      <c r="F1195" s="157" t="str">
        <f>IF(OR(D1195="",E1195=""),"",ROUND(D1195/LOOKUP(E1195,SMMLV!$A$2:$A$36,SMMLV!$D$2:$D$108),3))</f>
        <v/>
      </c>
    </row>
    <row r="1196" spans="2:6">
      <c r="B1196" s="128"/>
      <c r="C1196" s="128"/>
      <c r="E1196" s="129"/>
      <c r="F1196" s="157" t="str">
        <f>IF(OR(D1196="",E1196=""),"",ROUND(D1196/LOOKUP(E1196,SMMLV!$A$2:$A$36,SMMLV!$D$2:$D$108),3))</f>
        <v/>
      </c>
    </row>
    <row r="1197" spans="2:6">
      <c r="B1197" s="128"/>
      <c r="C1197" s="128"/>
      <c r="E1197" s="129"/>
      <c r="F1197" s="157" t="str">
        <f>IF(OR(D1197="",E1197=""),"",ROUND(D1197/LOOKUP(E1197,SMMLV!$A$2:$A$36,SMMLV!$D$2:$D$108),3))</f>
        <v/>
      </c>
    </row>
    <row r="1198" spans="2:6">
      <c r="B1198" s="128"/>
      <c r="C1198" s="128"/>
      <c r="E1198" s="129"/>
      <c r="F1198" s="157" t="str">
        <f>IF(OR(D1198="",E1198=""),"",ROUND(D1198/LOOKUP(E1198,SMMLV!$A$2:$A$36,SMMLV!$D$2:$D$108),3))</f>
        <v/>
      </c>
    </row>
    <row r="1199" spans="2:6">
      <c r="B1199" s="128"/>
      <c r="C1199" s="128"/>
      <c r="E1199" s="129"/>
      <c r="F1199" s="157" t="str">
        <f>IF(OR(D1199="",E1199=""),"",ROUND(D1199/LOOKUP(E1199,SMMLV!$A$2:$A$36,SMMLV!$D$2:$D$108),3))</f>
        <v/>
      </c>
    </row>
    <row r="1200" spans="2:6">
      <c r="B1200" s="128"/>
      <c r="C1200" s="128"/>
      <c r="E1200" s="129"/>
      <c r="F1200" s="157" t="str">
        <f>IF(OR(D1200="",E1200=""),"",ROUND(D1200/LOOKUP(E1200,SMMLV!$A$2:$A$36,SMMLV!$D$2:$D$108),3))</f>
        <v/>
      </c>
    </row>
    <row r="1201" spans="2:6">
      <c r="B1201" s="128"/>
      <c r="C1201" s="128"/>
      <c r="E1201" s="129"/>
      <c r="F1201" s="157" t="str">
        <f>IF(OR(D1201="",E1201=""),"",ROUND(D1201/LOOKUP(E1201,SMMLV!$A$2:$A$36,SMMLV!$D$2:$D$108),3))</f>
        <v/>
      </c>
    </row>
    <row r="1202" spans="2:6">
      <c r="B1202" s="128"/>
      <c r="C1202" s="128"/>
      <c r="E1202" s="129"/>
      <c r="F1202" s="157" t="str">
        <f>IF(OR(D1202="",E1202=""),"",ROUND(D1202/LOOKUP(E1202,SMMLV!$A$2:$A$36,SMMLV!$D$2:$D$108),3))</f>
        <v/>
      </c>
    </row>
    <row r="1203" spans="2:6">
      <c r="B1203" s="128"/>
      <c r="C1203" s="128"/>
      <c r="E1203" s="129"/>
      <c r="F1203" s="157" t="str">
        <f>IF(OR(D1203="",E1203=""),"",ROUND(D1203/LOOKUP(E1203,SMMLV!$A$2:$A$36,SMMLV!$D$2:$D$108),3))</f>
        <v/>
      </c>
    </row>
    <row r="1204" spans="2:6">
      <c r="B1204" s="128"/>
      <c r="C1204" s="128"/>
      <c r="E1204" s="129"/>
      <c r="F1204" s="157" t="str">
        <f>IF(OR(D1204="",E1204=""),"",ROUND(D1204/LOOKUP(E1204,SMMLV!$A$2:$A$36,SMMLV!$D$2:$D$108),3))</f>
        <v/>
      </c>
    </row>
    <row r="1205" spans="2:6">
      <c r="B1205" s="128"/>
      <c r="C1205" s="128"/>
      <c r="E1205" s="129"/>
      <c r="F1205" s="157" t="str">
        <f>IF(OR(D1205="",E1205=""),"",ROUND(D1205/LOOKUP(E1205,SMMLV!$A$2:$A$36,SMMLV!$D$2:$D$108),3))</f>
        <v/>
      </c>
    </row>
    <row r="1206" spans="2:6">
      <c r="B1206" s="128"/>
      <c r="C1206" s="128"/>
      <c r="E1206" s="129"/>
      <c r="F1206" s="157" t="str">
        <f>IF(OR(D1206="",E1206=""),"",ROUND(D1206/LOOKUP(E1206,SMMLV!$A$2:$A$36,SMMLV!$D$2:$D$108),3))</f>
        <v/>
      </c>
    </row>
    <row r="1207" spans="2:6">
      <c r="B1207" s="128"/>
      <c r="C1207" s="128"/>
      <c r="E1207" s="129"/>
      <c r="F1207" s="157" t="str">
        <f>IF(OR(D1207="",E1207=""),"",ROUND(D1207/LOOKUP(E1207,SMMLV!$A$2:$A$36,SMMLV!$D$2:$D$108),3))</f>
        <v/>
      </c>
    </row>
    <row r="1208" spans="2:6">
      <c r="B1208" s="128"/>
      <c r="C1208" s="128"/>
      <c r="E1208" s="129"/>
      <c r="F1208" s="157" t="str">
        <f>IF(OR(D1208="",E1208=""),"",ROUND(D1208/LOOKUP(E1208,SMMLV!$A$2:$A$36,SMMLV!$D$2:$D$108),3))</f>
        <v/>
      </c>
    </row>
    <row r="1209" spans="2:6">
      <c r="B1209" s="128"/>
      <c r="C1209" s="128"/>
      <c r="E1209" s="129"/>
      <c r="F1209" s="157" t="str">
        <f>IF(OR(D1209="",E1209=""),"",ROUND(D1209/LOOKUP(E1209,SMMLV!$A$2:$A$36,SMMLV!$D$2:$D$108),3))</f>
        <v/>
      </c>
    </row>
    <row r="1210" spans="2:6">
      <c r="B1210" s="128"/>
      <c r="C1210" s="128"/>
      <c r="E1210" s="129"/>
      <c r="F1210" s="157" t="str">
        <f>IF(OR(D1210="",E1210=""),"",ROUND(D1210/LOOKUP(E1210,SMMLV!$A$2:$A$36,SMMLV!$D$2:$D$108),3))</f>
        <v/>
      </c>
    </row>
    <row r="1211" spans="2:6">
      <c r="B1211" s="128"/>
      <c r="C1211" s="128"/>
      <c r="E1211" s="129"/>
      <c r="F1211" s="157" t="str">
        <f>IF(OR(D1211="",E1211=""),"",ROUND(D1211/LOOKUP(E1211,SMMLV!$A$2:$A$36,SMMLV!$D$2:$D$108),3))</f>
        <v/>
      </c>
    </row>
    <row r="1212" spans="2:6">
      <c r="B1212" s="128"/>
      <c r="C1212" s="128"/>
      <c r="E1212" s="129"/>
      <c r="F1212" s="157" t="str">
        <f>IF(OR(D1212="",E1212=""),"",ROUND(D1212/LOOKUP(E1212,SMMLV!$A$2:$A$36,SMMLV!$D$2:$D$108),3))</f>
        <v/>
      </c>
    </row>
    <row r="1213" spans="2:6">
      <c r="B1213" s="128"/>
      <c r="C1213" s="128"/>
      <c r="E1213" s="129"/>
      <c r="F1213" s="157" t="str">
        <f>IF(OR(D1213="",E1213=""),"",ROUND(D1213/LOOKUP(E1213,SMMLV!$A$2:$A$36,SMMLV!$D$2:$D$108),3))</f>
        <v/>
      </c>
    </row>
    <row r="1214" spans="2:6">
      <c r="B1214" s="128"/>
      <c r="C1214" s="128"/>
      <c r="E1214" s="129"/>
      <c r="F1214" s="157" t="str">
        <f>IF(OR(D1214="",E1214=""),"",ROUND(D1214/LOOKUP(E1214,SMMLV!$A$2:$A$36,SMMLV!$D$2:$D$108),3))</f>
        <v/>
      </c>
    </row>
    <row r="1215" spans="2:6">
      <c r="B1215" s="128"/>
      <c r="C1215" s="128"/>
      <c r="E1215" s="129"/>
      <c r="F1215" s="157" t="str">
        <f>IF(OR(D1215="",E1215=""),"",ROUND(D1215/LOOKUP(E1215,SMMLV!$A$2:$A$36,SMMLV!$D$2:$D$108),3))</f>
        <v/>
      </c>
    </row>
    <row r="1216" spans="2:6">
      <c r="B1216" s="128"/>
      <c r="C1216" s="128"/>
      <c r="E1216" s="129"/>
      <c r="F1216" s="157" t="str">
        <f>IF(OR(D1216="",E1216=""),"",ROUND(D1216/LOOKUP(E1216,SMMLV!$A$2:$A$36,SMMLV!$D$2:$D$108),3))</f>
        <v/>
      </c>
    </row>
    <row r="1217" spans="2:6">
      <c r="B1217" s="128"/>
      <c r="C1217" s="128"/>
      <c r="E1217" s="129"/>
      <c r="F1217" s="157" t="str">
        <f>IF(OR(D1217="",E1217=""),"",ROUND(D1217/LOOKUP(E1217,SMMLV!$A$2:$A$36,SMMLV!$D$2:$D$108),3))</f>
        <v/>
      </c>
    </row>
    <row r="1218" spans="2:6">
      <c r="B1218" s="128"/>
      <c r="C1218" s="128"/>
      <c r="E1218" s="129"/>
      <c r="F1218" s="157" t="str">
        <f>IF(OR(D1218="",E1218=""),"",ROUND(D1218/LOOKUP(E1218,SMMLV!$A$2:$A$36,SMMLV!$D$2:$D$108),3))</f>
        <v/>
      </c>
    </row>
    <row r="1219" spans="2:6">
      <c r="B1219" s="128"/>
      <c r="C1219" s="128"/>
      <c r="E1219" s="129"/>
      <c r="F1219" s="157" t="str">
        <f>IF(OR(D1219="",E1219=""),"",ROUND(D1219/LOOKUP(E1219,SMMLV!$A$2:$A$36,SMMLV!$D$2:$D$108),3))</f>
        <v/>
      </c>
    </row>
    <row r="1220" spans="2:6">
      <c r="B1220" s="128"/>
      <c r="C1220" s="128"/>
      <c r="E1220" s="129"/>
      <c r="F1220" s="157" t="str">
        <f>IF(OR(D1220="",E1220=""),"",ROUND(D1220/LOOKUP(E1220,SMMLV!$A$2:$A$36,SMMLV!$D$2:$D$108),3))</f>
        <v/>
      </c>
    </row>
    <row r="1221" spans="2:6">
      <c r="B1221" s="128"/>
      <c r="C1221" s="128"/>
      <c r="E1221" s="129"/>
      <c r="F1221" s="157" t="str">
        <f>IF(OR(D1221="",E1221=""),"",ROUND(D1221/LOOKUP(E1221,SMMLV!$A$2:$A$36,SMMLV!$D$2:$D$108),3))</f>
        <v/>
      </c>
    </row>
    <row r="1222" spans="2:6">
      <c r="B1222" s="128"/>
      <c r="C1222" s="128"/>
      <c r="E1222" s="129"/>
      <c r="F1222" s="157" t="str">
        <f>IF(OR(D1222="",E1222=""),"",ROUND(D1222/LOOKUP(E1222,SMMLV!$A$2:$A$36,SMMLV!$D$2:$D$108),3))</f>
        <v/>
      </c>
    </row>
    <row r="1223" spans="2:6">
      <c r="B1223" s="128"/>
      <c r="C1223" s="128"/>
      <c r="E1223" s="129"/>
      <c r="F1223" s="157" t="str">
        <f>IF(OR(D1223="",E1223=""),"",ROUND(D1223/LOOKUP(E1223,SMMLV!$A$2:$A$36,SMMLV!$D$2:$D$108),3))</f>
        <v/>
      </c>
    </row>
    <row r="1224" spans="2:6">
      <c r="B1224" s="128"/>
      <c r="C1224" s="128"/>
      <c r="E1224" s="129"/>
      <c r="F1224" s="157" t="str">
        <f>IF(OR(D1224="",E1224=""),"",ROUND(D1224/LOOKUP(E1224,SMMLV!$A$2:$A$36,SMMLV!$D$2:$D$108),3))</f>
        <v/>
      </c>
    </row>
    <row r="1225" spans="2:6">
      <c r="B1225" s="128"/>
      <c r="C1225" s="128"/>
      <c r="E1225" s="129"/>
      <c r="F1225" s="157" t="str">
        <f>IF(OR(D1225="",E1225=""),"",ROUND(D1225/LOOKUP(E1225,SMMLV!$A$2:$A$36,SMMLV!$D$2:$D$108),3))</f>
        <v/>
      </c>
    </row>
    <row r="1226" spans="2:6">
      <c r="B1226" s="128"/>
      <c r="C1226" s="128"/>
      <c r="E1226" s="129"/>
      <c r="F1226" s="157" t="str">
        <f>IF(OR(D1226="",E1226=""),"",ROUND(D1226/LOOKUP(E1226,SMMLV!$A$2:$A$36,SMMLV!$D$2:$D$108),3))</f>
        <v/>
      </c>
    </row>
    <row r="1227" spans="2:6">
      <c r="B1227" s="128"/>
      <c r="C1227" s="128"/>
      <c r="E1227" s="129"/>
      <c r="F1227" s="157" t="str">
        <f>IF(OR(D1227="",E1227=""),"",ROUND(D1227/LOOKUP(E1227,SMMLV!$A$2:$A$36,SMMLV!$D$2:$D$108),3))</f>
        <v/>
      </c>
    </row>
    <row r="1228" spans="2:6">
      <c r="B1228" s="128"/>
      <c r="C1228" s="128"/>
      <c r="E1228" s="129"/>
      <c r="F1228" s="157" t="str">
        <f>IF(OR(D1228="",E1228=""),"",ROUND(D1228/LOOKUP(E1228,SMMLV!$A$2:$A$36,SMMLV!$D$2:$D$108),3))</f>
        <v/>
      </c>
    </row>
    <row r="1229" spans="2:6">
      <c r="B1229" s="128"/>
      <c r="C1229" s="128"/>
      <c r="E1229" s="129"/>
      <c r="F1229" s="157" t="str">
        <f>IF(OR(D1229="",E1229=""),"",ROUND(D1229/LOOKUP(E1229,SMMLV!$A$2:$A$36,SMMLV!$D$2:$D$108),3))</f>
        <v/>
      </c>
    </row>
    <row r="1230" spans="2:6">
      <c r="B1230" s="128"/>
      <c r="C1230" s="128"/>
      <c r="E1230" s="129"/>
      <c r="F1230" s="157" t="str">
        <f>IF(OR(D1230="",E1230=""),"",ROUND(D1230/LOOKUP(E1230,SMMLV!$A$2:$A$36,SMMLV!$D$2:$D$108),3))</f>
        <v/>
      </c>
    </row>
    <row r="1231" spans="2:6">
      <c r="B1231" s="128"/>
      <c r="C1231" s="128"/>
      <c r="E1231" s="129"/>
      <c r="F1231" s="157" t="str">
        <f>IF(OR(D1231="",E1231=""),"",ROUND(D1231/LOOKUP(E1231,SMMLV!$A$2:$A$36,SMMLV!$D$2:$D$108),3))</f>
        <v/>
      </c>
    </row>
    <row r="1232" spans="2:6">
      <c r="B1232" s="128"/>
      <c r="C1232" s="128"/>
      <c r="E1232" s="129"/>
      <c r="F1232" s="157" t="str">
        <f>IF(OR(D1232="",E1232=""),"",ROUND(D1232/LOOKUP(E1232,SMMLV!$A$2:$A$36,SMMLV!$D$2:$D$108),3))</f>
        <v/>
      </c>
    </row>
    <row r="1233" spans="2:6">
      <c r="B1233" s="128"/>
      <c r="C1233" s="128"/>
      <c r="E1233" s="129"/>
      <c r="F1233" s="157" t="str">
        <f>IF(OR(D1233="",E1233=""),"",ROUND(D1233/LOOKUP(E1233,SMMLV!$A$2:$A$36,SMMLV!$D$2:$D$108),3))</f>
        <v/>
      </c>
    </row>
    <row r="1234" spans="2:6">
      <c r="B1234" s="128"/>
      <c r="C1234" s="128"/>
      <c r="E1234" s="129"/>
      <c r="F1234" s="157" t="str">
        <f>IF(OR(D1234="",E1234=""),"",ROUND(D1234/LOOKUP(E1234,SMMLV!$A$2:$A$36,SMMLV!$D$2:$D$108),3))</f>
        <v/>
      </c>
    </row>
    <row r="1235" spans="2:6">
      <c r="B1235" s="128"/>
      <c r="C1235" s="128"/>
      <c r="E1235" s="129"/>
      <c r="F1235" s="157" t="str">
        <f>IF(OR(D1235="",E1235=""),"",ROUND(D1235/LOOKUP(E1235,SMMLV!$A$2:$A$36,SMMLV!$D$2:$D$108),3))</f>
        <v/>
      </c>
    </row>
    <row r="1236" spans="2:6">
      <c r="B1236" s="128"/>
      <c r="C1236" s="128"/>
      <c r="E1236" s="129"/>
      <c r="F1236" s="157" t="str">
        <f>IF(OR(D1236="",E1236=""),"",ROUND(D1236/LOOKUP(E1236,SMMLV!$A$2:$A$36,SMMLV!$D$2:$D$108),3))</f>
        <v/>
      </c>
    </row>
    <row r="1237" spans="2:6">
      <c r="B1237" s="128"/>
      <c r="C1237" s="128"/>
      <c r="E1237" s="129"/>
      <c r="F1237" s="157" t="str">
        <f>IF(OR(D1237="",E1237=""),"",ROUND(D1237/LOOKUP(E1237,SMMLV!$A$2:$A$36,SMMLV!$D$2:$D$108),3))</f>
        <v/>
      </c>
    </row>
    <row r="1238" spans="2:6">
      <c r="B1238" s="128"/>
      <c r="C1238" s="128"/>
      <c r="E1238" s="129"/>
      <c r="F1238" s="157" t="str">
        <f>IF(OR(D1238="",E1238=""),"",ROUND(D1238/LOOKUP(E1238,SMMLV!$A$2:$A$36,SMMLV!$D$2:$D$108),3))</f>
        <v/>
      </c>
    </row>
    <row r="1239" spans="2:6">
      <c r="B1239" s="128"/>
      <c r="C1239" s="128"/>
      <c r="E1239" s="129"/>
      <c r="F1239" s="157" t="str">
        <f>IF(OR(D1239="",E1239=""),"",ROUND(D1239/LOOKUP(E1239,SMMLV!$A$2:$A$36,SMMLV!$D$2:$D$108),3))</f>
        <v/>
      </c>
    </row>
    <row r="1240" spans="2:6">
      <c r="B1240" s="128"/>
      <c r="C1240" s="128"/>
      <c r="E1240" s="129"/>
      <c r="F1240" s="157" t="str">
        <f>IF(OR(D1240="",E1240=""),"",ROUND(D1240/LOOKUP(E1240,SMMLV!$A$2:$A$36,SMMLV!$D$2:$D$108),3))</f>
        <v/>
      </c>
    </row>
    <row r="1241" spans="2:6">
      <c r="B1241" s="128"/>
      <c r="C1241" s="128"/>
      <c r="E1241" s="129"/>
      <c r="F1241" s="157" t="str">
        <f>IF(OR(D1241="",E1241=""),"",ROUND(D1241/LOOKUP(E1241,SMMLV!$A$2:$A$36,SMMLV!$D$2:$D$108),3))</f>
        <v/>
      </c>
    </row>
    <row r="1242" spans="2:6">
      <c r="B1242" s="128"/>
      <c r="C1242" s="128"/>
      <c r="E1242" s="129"/>
      <c r="F1242" s="157" t="str">
        <f>IF(OR(D1242="",E1242=""),"",ROUND(D1242/LOOKUP(E1242,SMMLV!$A$2:$A$36,SMMLV!$D$2:$D$108),3))</f>
        <v/>
      </c>
    </row>
    <row r="1243" spans="2:6">
      <c r="B1243" s="128"/>
      <c r="C1243" s="128"/>
      <c r="E1243" s="129"/>
      <c r="F1243" s="157" t="str">
        <f>IF(OR(D1243="",E1243=""),"",ROUND(D1243/LOOKUP(E1243,SMMLV!$A$2:$A$36,SMMLV!$D$2:$D$108),3))</f>
        <v/>
      </c>
    </row>
    <row r="1244" spans="2:6">
      <c r="B1244" s="128"/>
      <c r="C1244" s="128"/>
      <c r="E1244" s="129"/>
      <c r="F1244" s="157" t="str">
        <f>IF(OR(D1244="",E1244=""),"",ROUND(D1244/LOOKUP(E1244,SMMLV!$A$2:$A$36,SMMLV!$D$2:$D$108),3))</f>
        <v/>
      </c>
    </row>
    <row r="1245" spans="2:6">
      <c r="B1245" s="128"/>
      <c r="C1245" s="128"/>
      <c r="E1245" s="129"/>
      <c r="F1245" s="157" t="str">
        <f>IF(OR(D1245="",E1245=""),"",ROUND(D1245/LOOKUP(E1245,SMMLV!$A$2:$A$36,SMMLV!$D$2:$D$108),3))</f>
        <v/>
      </c>
    </row>
    <row r="1246" spans="2:6">
      <c r="B1246" s="128"/>
      <c r="C1246" s="128"/>
      <c r="E1246" s="129"/>
      <c r="F1246" s="157" t="str">
        <f>IF(OR(D1246="",E1246=""),"",ROUND(D1246/LOOKUP(E1246,SMMLV!$A$2:$A$36,SMMLV!$D$2:$D$108),3))</f>
        <v/>
      </c>
    </row>
    <row r="1247" spans="2:6">
      <c r="B1247" s="128"/>
      <c r="C1247" s="128"/>
      <c r="E1247" s="129"/>
      <c r="F1247" s="157" t="str">
        <f>IF(OR(D1247="",E1247=""),"",ROUND(D1247/LOOKUP(E1247,SMMLV!$A$2:$A$36,SMMLV!$D$2:$D$108),3))</f>
        <v/>
      </c>
    </row>
    <row r="1248" spans="2:6">
      <c r="B1248" s="128"/>
      <c r="C1248" s="128"/>
      <c r="E1248" s="129"/>
      <c r="F1248" s="157" t="str">
        <f>IF(OR(D1248="",E1248=""),"",ROUND(D1248/LOOKUP(E1248,SMMLV!$A$2:$A$36,SMMLV!$D$2:$D$108),3))</f>
        <v/>
      </c>
    </row>
    <row r="1249" spans="2:6">
      <c r="B1249" s="128"/>
      <c r="C1249" s="128"/>
      <c r="E1249" s="129"/>
      <c r="F1249" s="157" t="str">
        <f>IF(OR(D1249="",E1249=""),"",ROUND(D1249/LOOKUP(E1249,SMMLV!$A$2:$A$36,SMMLV!$D$2:$D$108),3))</f>
        <v/>
      </c>
    </row>
    <row r="1250" spans="2:6">
      <c r="B1250" s="128"/>
      <c r="C1250" s="128"/>
      <c r="E1250" s="129"/>
      <c r="F1250" s="157" t="str">
        <f>IF(OR(D1250="",E1250=""),"",ROUND(D1250/LOOKUP(E1250,SMMLV!$A$2:$A$36,SMMLV!$D$2:$D$108),3))</f>
        <v/>
      </c>
    </row>
    <row r="1251" spans="2:6">
      <c r="B1251" s="128"/>
      <c r="C1251" s="128"/>
      <c r="E1251" s="129"/>
      <c r="F1251" s="157" t="str">
        <f>IF(OR(D1251="",E1251=""),"",ROUND(D1251/LOOKUP(E1251,SMMLV!$A$2:$A$36,SMMLV!$D$2:$D$108),3))</f>
        <v/>
      </c>
    </row>
    <row r="1252" spans="2:6">
      <c r="B1252" s="128"/>
      <c r="C1252" s="128"/>
      <c r="E1252" s="129"/>
      <c r="F1252" s="157" t="str">
        <f>IF(OR(D1252="",E1252=""),"",ROUND(D1252/LOOKUP(E1252,SMMLV!$A$2:$A$36,SMMLV!$D$2:$D$108),3))</f>
        <v/>
      </c>
    </row>
    <row r="1253" spans="2:6">
      <c r="B1253" s="128"/>
      <c r="C1253" s="128"/>
      <c r="E1253" s="129"/>
      <c r="F1253" s="157" t="str">
        <f>IF(OR(D1253="",E1253=""),"",ROUND(D1253/LOOKUP(E1253,SMMLV!$A$2:$A$36,SMMLV!$D$2:$D$108),3))</f>
        <v/>
      </c>
    </row>
    <row r="1254" spans="2:6">
      <c r="B1254" s="128"/>
      <c r="C1254" s="128"/>
      <c r="E1254" s="129"/>
      <c r="F1254" s="157" t="str">
        <f>IF(OR(D1254="",E1254=""),"",ROUND(D1254/LOOKUP(E1254,SMMLV!$A$2:$A$36,SMMLV!$D$2:$D$108),3))</f>
        <v/>
      </c>
    </row>
    <row r="1255" spans="2:6">
      <c r="B1255" s="128"/>
      <c r="C1255" s="128"/>
      <c r="E1255" s="129"/>
      <c r="F1255" s="157" t="str">
        <f>IF(OR(D1255="",E1255=""),"",ROUND(D1255/LOOKUP(E1255,SMMLV!$A$2:$A$36,SMMLV!$D$2:$D$108),3))</f>
        <v/>
      </c>
    </row>
    <row r="1256" spans="2:6">
      <c r="B1256" s="128"/>
      <c r="C1256" s="128"/>
      <c r="E1256" s="129"/>
      <c r="F1256" s="157" t="str">
        <f>IF(OR(D1256="",E1256=""),"",ROUND(D1256/LOOKUP(E1256,SMMLV!$A$2:$A$36,SMMLV!$D$2:$D$108),3))</f>
        <v/>
      </c>
    </row>
    <row r="1257" spans="2:6">
      <c r="B1257" s="128"/>
      <c r="C1257" s="128"/>
      <c r="E1257" s="129"/>
      <c r="F1257" s="157" t="str">
        <f>IF(OR(D1257="",E1257=""),"",ROUND(D1257/LOOKUP(E1257,SMMLV!$A$2:$A$36,SMMLV!$D$2:$D$108),3))</f>
        <v/>
      </c>
    </row>
    <row r="1258" spans="2:6">
      <c r="B1258" s="128"/>
      <c r="C1258" s="128"/>
      <c r="E1258" s="129"/>
      <c r="F1258" s="157" t="str">
        <f>IF(OR(D1258="",E1258=""),"",ROUND(D1258/LOOKUP(E1258,SMMLV!$A$2:$A$36,SMMLV!$D$2:$D$108),3))</f>
        <v/>
      </c>
    </row>
    <row r="1259" spans="2:6">
      <c r="B1259" s="128"/>
      <c r="C1259" s="128"/>
      <c r="E1259" s="129"/>
      <c r="F1259" s="157" t="str">
        <f>IF(OR(D1259="",E1259=""),"",ROUND(D1259/LOOKUP(E1259,SMMLV!$A$2:$A$36,SMMLV!$D$2:$D$108),3))</f>
        <v/>
      </c>
    </row>
    <row r="1260" spans="2:6">
      <c r="E1260" s="129"/>
      <c r="F1260" s="157" t="str">
        <f>IF(OR(D1260="",E1260=""),"",ROUND(D1260/LOOKUP(E1260,SMMLV!$A$2:$A$36,SMMLV!$D$2:$D$108),3))</f>
        <v/>
      </c>
    </row>
    <row r="1261" spans="2:6">
      <c r="E1261" s="129"/>
      <c r="F1261" s="157" t="str">
        <f>IF(OR(D1261="",E1261=""),"",ROUND(D1261/LOOKUP(E1261,SMMLV!$A$2:$A$36,SMMLV!$D$2:$D$108),3))</f>
        <v/>
      </c>
    </row>
    <row r="1262" spans="2:6">
      <c r="E1262" s="129"/>
      <c r="F1262" s="157" t="str">
        <f>IF(OR(D1262="",E1262=""),"",ROUND(D1262/LOOKUP(E1262,SMMLV!$A$2:$A$36,SMMLV!$D$2:$D$108),3))</f>
        <v/>
      </c>
    </row>
    <row r="1263" spans="2:6">
      <c r="E1263" s="129"/>
      <c r="F1263" s="157" t="str">
        <f>IF(OR(D1263="",E1263=""),"",ROUND(D1263/LOOKUP(E1263,SMMLV!$A$2:$A$36,SMMLV!$D$2:$D$108),3))</f>
        <v/>
      </c>
    </row>
    <row r="1264" spans="2:6">
      <c r="E1264" s="129"/>
      <c r="F1264" s="157" t="str">
        <f>IF(OR(D1264="",E1264=""),"",ROUND(D1264/LOOKUP(E1264,SMMLV!$A$2:$A$36,SMMLV!$D$2:$D$108),3))</f>
        <v/>
      </c>
    </row>
    <row r="1265" spans="5:6">
      <c r="E1265" s="129"/>
      <c r="F1265" s="157" t="str">
        <f>IF(OR(D1265="",E1265=""),"",ROUND(D1265/LOOKUP(E1265,SMMLV!$A$2:$A$36,SMMLV!$D$2:$D$108),3))</f>
        <v/>
      </c>
    </row>
    <row r="1266" spans="5:6">
      <c r="E1266" s="129"/>
      <c r="F1266" s="157" t="str">
        <f>IF(OR(D1266="",E1266=""),"",ROUND(D1266/LOOKUP(E1266,SMMLV!$A$2:$A$36,SMMLV!$D$2:$D$108),3))</f>
        <v/>
      </c>
    </row>
    <row r="1267" spans="5:6">
      <c r="E1267" s="129"/>
      <c r="F1267" s="157" t="str">
        <f>IF(OR(D1267="",E1267=""),"",ROUND(D1267/LOOKUP(E1267,SMMLV!$A$2:$A$36,SMMLV!$D$2:$D$108),3))</f>
        <v/>
      </c>
    </row>
    <row r="1268" spans="5:6">
      <c r="E1268" s="129"/>
      <c r="F1268" s="157" t="str">
        <f>IF(OR(D1268="",E1268=""),"",ROUND(D1268/LOOKUP(E1268,SMMLV!$A$2:$A$36,SMMLV!$D$2:$D$108),3))</f>
        <v/>
      </c>
    </row>
    <row r="1269" spans="5:6">
      <c r="E1269" s="129"/>
      <c r="F1269" s="157" t="str">
        <f>IF(OR(D1269="",E1269=""),"",ROUND(D1269/LOOKUP(E1269,SMMLV!$A$2:$A$36,SMMLV!$D$2:$D$108),3))</f>
        <v/>
      </c>
    </row>
    <row r="1270" spans="5:6">
      <c r="E1270" s="129"/>
      <c r="F1270" s="157" t="str">
        <f>IF(OR(D1270="",E1270=""),"",ROUND(D1270/LOOKUP(E1270,SMMLV!$A$2:$A$36,SMMLV!$D$2:$D$108),3))</f>
        <v/>
      </c>
    </row>
    <row r="1271" spans="5:6">
      <c r="E1271" s="129"/>
      <c r="F1271" s="157" t="str">
        <f>IF(OR(D1271="",E1271=""),"",ROUND(D1271/LOOKUP(E1271,SMMLV!$A$2:$A$36,SMMLV!$D$2:$D$108),3))</f>
        <v/>
      </c>
    </row>
    <row r="1272" spans="5:6">
      <c r="E1272" s="129"/>
      <c r="F1272" s="157" t="str">
        <f>IF(OR(D1272="",E1272=""),"",ROUND(D1272/LOOKUP(E1272,SMMLV!$A$2:$A$36,SMMLV!$D$2:$D$108),3))</f>
        <v/>
      </c>
    </row>
    <row r="1273" spans="5:6">
      <c r="E1273" s="129"/>
      <c r="F1273" s="157" t="str">
        <f>IF(OR(D1273="",E1273=""),"",ROUND(D1273/LOOKUP(E1273,SMMLV!$A$2:$A$36,SMMLV!$D$2:$D$108),3))</f>
        <v/>
      </c>
    </row>
    <row r="1274" spans="5:6">
      <c r="E1274" s="129"/>
      <c r="F1274" s="157" t="str">
        <f>IF(OR(D1274="",E1274=""),"",ROUND(D1274/LOOKUP(E1274,SMMLV!$A$2:$A$36,SMMLV!$D$2:$D$108),3))</f>
        <v/>
      </c>
    </row>
    <row r="1275" spans="5:6">
      <c r="E1275" s="129"/>
      <c r="F1275" s="157" t="str">
        <f>IF(OR(D1275="",E1275=""),"",ROUND(D1275/LOOKUP(E1275,SMMLV!$A$2:$A$36,SMMLV!$D$2:$D$108),3))</f>
        <v/>
      </c>
    </row>
    <row r="1276" spans="5:6">
      <c r="E1276" s="129"/>
      <c r="F1276" s="157" t="str">
        <f>IF(OR(D1276="",E1276=""),"",ROUND(D1276/LOOKUP(E1276,SMMLV!$A$2:$A$36,SMMLV!$D$2:$D$108),3))</f>
        <v/>
      </c>
    </row>
    <row r="1277" spans="5:6">
      <c r="E1277" s="129"/>
      <c r="F1277" s="157" t="str">
        <f>IF(OR(D1277="",E1277=""),"",ROUND(D1277/LOOKUP(E1277,SMMLV!$A$2:$A$36,SMMLV!$D$2:$D$108),3))</f>
        <v/>
      </c>
    </row>
    <row r="1278" spans="5:6">
      <c r="E1278" s="129"/>
      <c r="F1278" s="157" t="str">
        <f>IF(OR(D1278="",E1278=""),"",ROUND(D1278/LOOKUP(E1278,SMMLV!$A$2:$A$36,SMMLV!$D$2:$D$108),3))</f>
        <v/>
      </c>
    </row>
    <row r="1279" spans="5:6">
      <c r="E1279" s="129"/>
      <c r="F1279" s="157" t="str">
        <f>IF(OR(D1279="",E1279=""),"",ROUND(D1279/LOOKUP(E1279,SMMLV!$A$2:$A$36,SMMLV!$D$2:$D$108),3))</f>
        <v/>
      </c>
    </row>
    <row r="1280" spans="5:6">
      <c r="E1280" s="129"/>
      <c r="F1280" s="157" t="str">
        <f>IF(OR(D1280="",E1280=""),"",ROUND(D1280/LOOKUP(E1280,SMMLV!$A$2:$A$36,SMMLV!$D$2:$D$108),3))</f>
        <v/>
      </c>
    </row>
    <row r="1281" spans="5:6">
      <c r="E1281" s="129"/>
      <c r="F1281" s="157" t="str">
        <f>IF(OR(D1281="",E1281=""),"",ROUND(D1281/LOOKUP(E1281,SMMLV!$A$2:$A$36,SMMLV!$D$2:$D$108),3))</f>
        <v/>
      </c>
    </row>
    <row r="1282" spans="5:6">
      <c r="E1282" s="129"/>
      <c r="F1282" s="157" t="str">
        <f>IF(OR(D1282="",E1282=""),"",ROUND(D1282/LOOKUP(E1282,SMMLV!$A$2:$A$36,SMMLV!$D$2:$D$108),3))</f>
        <v/>
      </c>
    </row>
    <row r="1283" spans="5:6">
      <c r="E1283" s="129"/>
      <c r="F1283" s="157" t="str">
        <f>IF(OR(D1283="",E1283=""),"",ROUND(D1283/LOOKUP(E1283,SMMLV!$A$2:$A$36,SMMLV!$D$2:$D$108),3))</f>
        <v/>
      </c>
    </row>
    <row r="1284" spans="5:6">
      <c r="E1284" s="129"/>
      <c r="F1284" s="157" t="str">
        <f>IF(OR(D1284="",E1284=""),"",ROUND(D1284/LOOKUP(E1284,SMMLV!$A$2:$A$36,SMMLV!$D$2:$D$108),3))</f>
        <v/>
      </c>
    </row>
    <row r="1285" spans="5:6">
      <c r="E1285" s="129"/>
      <c r="F1285" s="157" t="str">
        <f>IF(OR(D1285="",E1285=""),"",ROUND(D1285/LOOKUP(E1285,SMMLV!$A$2:$A$36,SMMLV!$D$2:$D$108),3))</f>
        <v/>
      </c>
    </row>
    <row r="1286" spans="5:6">
      <c r="E1286" s="129"/>
      <c r="F1286" s="157" t="str">
        <f>IF(OR(D1286="",E1286=""),"",ROUND(D1286/LOOKUP(E1286,SMMLV!$A$2:$A$36,SMMLV!$D$2:$D$108),3))</f>
        <v/>
      </c>
    </row>
    <row r="1287" spans="5:6">
      <c r="E1287" s="129"/>
      <c r="F1287" s="157" t="str">
        <f>IF(OR(D1287="",E1287=""),"",ROUND(D1287/LOOKUP(E1287,SMMLV!$A$2:$A$36,SMMLV!$D$2:$D$108),3))</f>
        <v/>
      </c>
    </row>
    <row r="1288" spans="5:6">
      <c r="E1288" s="129"/>
      <c r="F1288" s="157" t="str">
        <f>IF(OR(D1288="",E1288=""),"",ROUND(D1288/LOOKUP(E1288,SMMLV!$A$2:$A$36,SMMLV!$D$2:$D$108),3))</f>
        <v/>
      </c>
    </row>
    <row r="1289" spans="5:6">
      <c r="E1289" s="129"/>
      <c r="F1289" s="157" t="str">
        <f>IF(OR(D1289="",E1289=""),"",ROUND(D1289/LOOKUP(E1289,SMMLV!$A$2:$A$36,SMMLV!$D$2:$D$108),3))</f>
        <v/>
      </c>
    </row>
    <row r="1290" spans="5:6">
      <c r="E1290" s="129"/>
      <c r="F1290" s="157" t="str">
        <f>IF(OR(D1290="",E1290=""),"",ROUND(D1290/LOOKUP(E1290,SMMLV!$A$2:$A$36,SMMLV!$D$2:$D$108),3))</f>
        <v/>
      </c>
    </row>
    <row r="1291" spans="5:6">
      <c r="E1291" s="129"/>
      <c r="F1291" s="157" t="str">
        <f>IF(OR(D1291="",E1291=""),"",ROUND(D1291/LOOKUP(E1291,SMMLV!$A$2:$A$36,SMMLV!$D$2:$D$108),3))</f>
        <v/>
      </c>
    </row>
    <row r="1292" spans="5:6">
      <c r="E1292" s="129"/>
      <c r="F1292" s="157" t="str">
        <f>IF(OR(D1292="",E1292=""),"",ROUND(D1292/LOOKUP(E1292,SMMLV!$A$2:$A$36,SMMLV!$D$2:$D$108),3))</f>
        <v/>
      </c>
    </row>
    <row r="1293" spans="5:6">
      <c r="E1293" s="129"/>
      <c r="F1293" s="157" t="str">
        <f>IF(OR(D1293="",E1293=""),"",ROUND(D1293/LOOKUP(E1293,SMMLV!$A$2:$A$36,SMMLV!$D$2:$D$108),3))</f>
        <v/>
      </c>
    </row>
    <row r="1294" spans="5:6">
      <c r="E1294" s="129"/>
      <c r="F1294" s="157" t="str">
        <f>IF(OR(D1294="",E1294=""),"",ROUND(D1294/LOOKUP(E1294,SMMLV!$A$2:$A$36,SMMLV!$D$2:$D$108),3))</f>
        <v/>
      </c>
    </row>
    <row r="1295" spans="5:6">
      <c r="E1295" s="129"/>
      <c r="F1295" s="157" t="str">
        <f>IF(OR(D1295="",E1295=""),"",ROUND(D1295/LOOKUP(E1295,SMMLV!$A$2:$A$36,SMMLV!$D$2:$D$108),3))</f>
        <v/>
      </c>
    </row>
    <row r="1296" spans="5:6">
      <c r="E1296" s="129"/>
      <c r="F1296" s="157" t="str">
        <f>IF(OR(D1296="",E1296=""),"",ROUND(D1296/LOOKUP(E1296,SMMLV!$A$2:$A$36,SMMLV!$D$2:$D$108),3))</f>
        <v/>
      </c>
    </row>
    <row r="1297" spans="5:6">
      <c r="E1297" s="129"/>
      <c r="F1297" s="157" t="str">
        <f>IF(OR(D1297="",E1297=""),"",ROUND(D1297/LOOKUP(E1297,SMMLV!$A$2:$A$36,SMMLV!$D$2:$D$108),3))</f>
        <v/>
      </c>
    </row>
    <row r="1298" spans="5:6">
      <c r="E1298" s="129"/>
      <c r="F1298" s="157" t="str">
        <f>IF(OR(D1298="",E1298=""),"",ROUND(D1298/LOOKUP(E1298,SMMLV!$A$2:$A$36,SMMLV!$D$2:$D$108),3))</f>
        <v/>
      </c>
    </row>
    <row r="1299" spans="5:6">
      <c r="E1299" s="129"/>
      <c r="F1299" s="157" t="str">
        <f>IF(OR(D1299="",E1299=""),"",ROUND(D1299/LOOKUP(E1299,SMMLV!$A$2:$A$36,SMMLV!$D$2:$D$108),3))</f>
        <v/>
      </c>
    </row>
    <row r="1300" spans="5:6">
      <c r="E1300" s="129"/>
      <c r="F1300" s="157" t="str">
        <f>IF(OR(D1300="",E1300=""),"",ROUND(D1300/LOOKUP(E1300,SMMLV!$A$2:$A$36,SMMLV!$D$2:$D$108),3))</f>
        <v/>
      </c>
    </row>
    <row r="1301" spans="5:6">
      <c r="E1301" s="129"/>
      <c r="F1301" s="157" t="str">
        <f>IF(OR(D1301="",E1301=""),"",ROUND(D1301/LOOKUP(E1301,SMMLV!$A$2:$A$36,SMMLV!$D$2:$D$108),3))</f>
        <v/>
      </c>
    </row>
    <row r="1302" spans="5:6">
      <c r="E1302" s="129"/>
      <c r="F1302" s="157" t="str">
        <f>IF(OR(D1302="",E1302=""),"",ROUND(D1302/LOOKUP(E1302,SMMLV!$A$2:$A$36,SMMLV!$D$2:$D$108),3))</f>
        <v/>
      </c>
    </row>
    <row r="1303" spans="5:6">
      <c r="E1303" s="129"/>
      <c r="F1303" s="157" t="str">
        <f>IF(OR(D1303="",E1303=""),"",ROUND(D1303/LOOKUP(E1303,SMMLV!$A$2:$A$36,SMMLV!$D$2:$D$108),3))</f>
        <v/>
      </c>
    </row>
    <row r="1304" spans="5:6">
      <c r="E1304" s="129"/>
      <c r="F1304" s="157" t="str">
        <f>IF(OR(D1304="",E1304=""),"",ROUND(D1304/LOOKUP(E1304,SMMLV!$A$2:$A$36,SMMLV!$D$2:$D$108),3))</f>
        <v/>
      </c>
    </row>
    <row r="1305" spans="5:6">
      <c r="E1305" s="129"/>
      <c r="F1305" s="157" t="str">
        <f>IF(OR(D1305="",E1305=""),"",ROUND(D1305/LOOKUP(E1305,SMMLV!$A$2:$A$36,SMMLV!$D$2:$D$108),3))</f>
        <v/>
      </c>
    </row>
    <row r="1306" spans="5:6">
      <c r="E1306" s="129"/>
      <c r="F1306" s="157" t="str">
        <f>IF(OR(D1306="",E1306=""),"",ROUND(D1306/LOOKUP(E1306,SMMLV!$A$2:$A$36,SMMLV!$D$2:$D$108),3))</f>
        <v/>
      </c>
    </row>
    <row r="1307" spans="5:6">
      <c r="E1307" s="129"/>
      <c r="F1307" s="157" t="str">
        <f>IF(OR(D1307="",E1307=""),"",ROUND(D1307/LOOKUP(E1307,SMMLV!$A$2:$A$36,SMMLV!$D$2:$D$108),3))</f>
        <v/>
      </c>
    </row>
    <row r="1308" spans="5:6">
      <c r="E1308" s="129"/>
      <c r="F1308" s="157" t="str">
        <f>IF(OR(D1308="",E1308=""),"",ROUND(D1308/LOOKUP(E1308,SMMLV!$A$2:$A$36,SMMLV!$D$2:$D$108),3))</f>
        <v/>
      </c>
    </row>
    <row r="1309" spans="5:6">
      <c r="E1309" s="129"/>
      <c r="F1309" s="157" t="str">
        <f>IF(OR(D1309="",E1309=""),"",ROUND(D1309/LOOKUP(E1309,SMMLV!$A$2:$A$36,SMMLV!$D$2:$D$108),3))</f>
        <v/>
      </c>
    </row>
    <row r="1310" spans="5:6">
      <c r="E1310" s="129"/>
      <c r="F1310" s="157" t="str">
        <f>IF(OR(D1310="",E1310=""),"",ROUND(D1310/LOOKUP(E1310,SMMLV!$A$2:$A$36,SMMLV!$D$2:$D$108),3))</f>
        <v/>
      </c>
    </row>
    <row r="1311" spans="5:6">
      <c r="E1311" s="129"/>
      <c r="F1311" s="157" t="str">
        <f>IF(OR(D1311="",E1311=""),"",ROUND(D1311/LOOKUP(E1311,SMMLV!$A$2:$A$36,SMMLV!$D$2:$D$108),3))</f>
        <v/>
      </c>
    </row>
    <row r="1312" spans="5:6">
      <c r="E1312" s="129"/>
      <c r="F1312" s="157" t="str">
        <f>IF(OR(D1312="",E1312=""),"",ROUND(D1312/LOOKUP(E1312,SMMLV!$A$2:$A$36,SMMLV!$D$2:$D$108),3))</f>
        <v/>
      </c>
    </row>
    <row r="1313" spans="5:6">
      <c r="E1313" s="129"/>
      <c r="F1313" s="157" t="str">
        <f>IF(OR(D1313="",E1313=""),"",ROUND(D1313/LOOKUP(E1313,SMMLV!$A$2:$A$36,SMMLV!$D$2:$D$108),3))</f>
        <v/>
      </c>
    </row>
    <row r="1314" spans="5:6">
      <c r="E1314" s="129"/>
      <c r="F1314" s="157" t="str">
        <f>IF(OR(D1314="",E1314=""),"",ROUND(D1314/LOOKUP(E1314,SMMLV!$A$2:$A$36,SMMLV!$D$2:$D$108),3))</f>
        <v/>
      </c>
    </row>
    <row r="1315" spans="5:6">
      <c r="E1315" s="129"/>
      <c r="F1315" s="157" t="str">
        <f>IF(OR(D1315="",E1315=""),"",ROUND(D1315/LOOKUP(E1315,SMMLV!$A$2:$A$36,SMMLV!$D$2:$D$108),3))</f>
        <v/>
      </c>
    </row>
    <row r="1316" spans="5:6">
      <c r="E1316" s="129"/>
      <c r="F1316" s="157" t="str">
        <f>IF(OR(D1316="",E1316=""),"",ROUND(D1316/LOOKUP(E1316,SMMLV!$A$2:$A$36,SMMLV!$D$2:$D$108),3))</f>
        <v/>
      </c>
    </row>
    <row r="1317" spans="5:6">
      <c r="E1317" s="129"/>
      <c r="F1317" s="157" t="str">
        <f>IF(OR(D1317="",E1317=""),"",ROUND(D1317/LOOKUP(E1317,SMMLV!$A$2:$A$36,SMMLV!$D$2:$D$108),3))</f>
        <v/>
      </c>
    </row>
    <row r="1318" spans="5:6">
      <c r="E1318" s="129"/>
      <c r="F1318" s="157" t="str">
        <f>IF(OR(D1318="",E1318=""),"",ROUND(D1318/LOOKUP(E1318,SMMLV!$A$2:$A$36,SMMLV!$D$2:$D$108),3))</f>
        <v/>
      </c>
    </row>
    <row r="1319" spans="5:6">
      <c r="E1319" s="129"/>
      <c r="F1319" s="157" t="str">
        <f>IF(OR(D1319="",E1319=""),"",ROUND(D1319/LOOKUP(E1319,SMMLV!$A$2:$A$36,SMMLV!$D$2:$D$108),3))</f>
        <v/>
      </c>
    </row>
    <row r="1320" spans="5:6">
      <c r="E1320" s="129"/>
      <c r="F1320" s="157" t="str">
        <f>IF(OR(D1320="",E1320=""),"",ROUND(D1320/LOOKUP(E1320,SMMLV!$A$2:$A$36,SMMLV!$D$2:$D$108),3))</f>
        <v/>
      </c>
    </row>
    <row r="1321" spans="5:6">
      <c r="E1321" s="129"/>
      <c r="F1321" s="157" t="str">
        <f>IF(OR(D1321="",E1321=""),"",ROUND(D1321/LOOKUP(E1321,SMMLV!$A$2:$A$36,SMMLV!$D$2:$D$108),3))</f>
        <v/>
      </c>
    </row>
    <row r="1322" spans="5:6">
      <c r="E1322" s="129"/>
      <c r="F1322" s="157" t="str">
        <f>IF(OR(D1322="",E1322=""),"",ROUND(D1322/LOOKUP(E1322,SMMLV!$A$2:$A$36,SMMLV!$D$2:$D$108),3))</f>
        <v/>
      </c>
    </row>
    <row r="1323" spans="5:6">
      <c r="E1323" s="129"/>
      <c r="F1323" s="157" t="str">
        <f>IF(OR(D1323="",E1323=""),"",ROUND(D1323/LOOKUP(E1323,SMMLV!$A$2:$A$36,SMMLV!$D$2:$D$108),3))</f>
        <v/>
      </c>
    </row>
    <row r="1324" spans="5:6">
      <c r="E1324" s="129"/>
      <c r="F1324" s="157" t="str">
        <f>IF(OR(D1324="",E1324=""),"",ROUND(D1324/LOOKUP(E1324,SMMLV!$A$2:$A$36,SMMLV!$D$2:$D$108),3))</f>
        <v/>
      </c>
    </row>
    <row r="1325" spans="5:6">
      <c r="E1325" s="129"/>
      <c r="F1325" s="157" t="str">
        <f>IF(OR(D1325="",E1325=""),"",ROUND(D1325/LOOKUP(E1325,SMMLV!$A$2:$A$36,SMMLV!$D$2:$D$108),3))</f>
        <v/>
      </c>
    </row>
    <row r="1326" spans="5:6">
      <c r="E1326" s="129"/>
      <c r="F1326" s="157" t="str">
        <f>IF(OR(D1326="",E1326=""),"",ROUND(D1326/LOOKUP(E1326,SMMLV!$A$2:$A$36,SMMLV!$D$2:$D$108),3))</f>
        <v/>
      </c>
    </row>
    <row r="1327" spans="5:6">
      <c r="E1327" s="129"/>
      <c r="F1327" s="157" t="str">
        <f>IF(OR(D1327="",E1327=""),"",ROUND(D1327/LOOKUP(E1327,SMMLV!$A$2:$A$36,SMMLV!$D$2:$D$108),3))</f>
        <v/>
      </c>
    </row>
    <row r="1328" spans="5:6">
      <c r="E1328" s="129"/>
      <c r="F1328" s="157" t="str">
        <f>IF(OR(D1328="",E1328=""),"",ROUND(D1328/LOOKUP(E1328,SMMLV!$A$2:$A$36,SMMLV!$D$2:$D$108),3))</f>
        <v/>
      </c>
    </row>
    <row r="1329" spans="5:6">
      <c r="E1329" s="129"/>
      <c r="F1329" s="157" t="str">
        <f>IF(OR(D1329="",E1329=""),"",ROUND(D1329/LOOKUP(E1329,SMMLV!$A$2:$A$36,SMMLV!$D$2:$D$108),3))</f>
        <v/>
      </c>
    </row>
    <row r="1330" spans="5:6">
      <c r="E1330" s="129"/>
      <c r="F1330" s="157" t="str">
        <f>IF(OR(D1330="",E1330=""),"",ROUND(D1330/LOOKUP(E1330,SMMLV!$A$2:$A$36,SMMLV!$D$2:$D$108),3))</f>
        <v/>
      </c>
    </row>
    <row r="1331" spans="5:6">
      <c r="E1331" s="129"/>
      <c r="F1331" s="157" t="str">
        <f>IF(OR(D1331="",E1331=""),"",ROUND(D1331/LOOKUP(E1331,SMMLV!$A$2:$A$36,SMMLV!$D$2:$D$108),3))</f>
        <v/>
      </c>
    </row>
    <row r="1332" spans="5:6">
      <c r="E1332" s="129"/>
      <c r="F1332" s="157" t="str">
        <f>IF(OR(D1332="",E1332=""),"",ROUND(D1332/LOOKUP(E1332,SMMLV!$A$2:$A$36,SMMLV!$D$2:$D$108),3))</f>
        <v/>
      </c>
    </row>
    <row r="1333" spans="5:6">
      <c r="E1333" s="129"/>
      <c r="F1333" s="157" t="str">
        <f>IF(OR(D1333="",E1333=""),"",ROUND(D1333/LOOKUP(E1333,SMMLV!$A$2:$A$36,SMMLV!$D$2:$D$108),3))</f>
        <v/>
      </c>
    </row>
    <row r="1334" spans="5:6">
      <c r="E1334" s="129"/>
      <c r="F1334" s="157" t="str">
        <f>IF(OR(D1334="",E1334=""),"",ROUND(D1334/LOOKUP(E1334,SMMLV!$A$2:$A$36,SMMLV!$D$2:$D$108),3))</f>
        <v/>
      </c>
    </row>
    <row r="1335" spans="5:6">
      <c r="E1335" s="129"/>
      <c r="F1335" s="157" t="str">
        <f>IF(OR(D1335="",E1335=""),"",ROUND(D1335/LOOKUP(E1335,SMMLV!$A$2:$A$36,SMMLV!$D$2:$D$108),3))</f>
        <v/>
      </c>
    </row>
    <row r="1336" spans="5:6">
      <c r="E1336" s="129"/>
      <c r="F1336" s="157" t="str">
        <f>IF(OR(D1336="",E1336=""),"",ROUND(D1336/LOOKUP(E1336,SMMLV!$A$2:$A$36,SMMLV!$D$2:$D$108),3))</f>
        <v/>
      </c>
    </row>
    <row r="1337" spans="5:6">
      <c r="E1337" s="129"/>
      <c r="F1337" s="157" t="str">
        <f>IF(OR(D1337="",E1337=""),"",ROUND(D1337/LOOKUP(E1337,SMMLV!$A$2:$A$36,SMMLV!$D$2:$D$108),3))</f>
        <v/>
      </c>
    </row>
    <row r="1338" spans="5:6">
      <c r="E1338" s="129"/>
      <c r="F1338" s="157" t="str">
        <f>IF(OR(D1338="",E1338=""),"",ROUND(D1338/LOOKUP(E1338,SMMLV!$A$2:$A$36,SMMLV!$D$2:$D$108),3))</f>
        <v/>
      </c>
    </row>
    <row r="1339" spans="5:6">
      <c r="E1339" s="129"/>
      <c r="F1339" s="157" t="str">
        <f>IF(OR(D1339="",E1339=""),"",ROUND(D1339/LOOKUP(E1339,SMMLV!$A$2:$A$36,SMMLV!$D$2:$D$108),3))</f>
        <v/>
      </c>
    </row>
    <row r="1340" spans="5:6">
      <c r="E1340" s="129"/>
      <c r="F1340" s="157" t="str">
        <f>IF(OR(D1340="",E1340=""),"",ROUND(D1340/LOOKUP(E1340,SMMLV!$A$2:$A$36,SMMLV!$D$2:$D$108),3))</f>
        <v/>
      </c>
    </row>
    <row r="1341" spans="5:6">
      <c r="E1341" s="129"/>
      <c r="F1341" s="157" t="str">
        <f>IF(OR(D1341="",E1341=""),"",ROUND(D1341/LOOKUP(E1341,SMMLV!$A$2:$A$36,SMMLV!$D$2:$D$108),3))</f>
        <v/>
      </c>
    </row>
    <row r="1342" spans="5:6">
      <c r="E1342" s="129"/>
      <c r="F1342" s="157" t="str">
        <f>IF(OR(D1342="",E1342=""),"",ROUND(D1342/LOOKUP(E1342,SMMLV!$A$2:$A$36,SMMLV!$D$2:$D$108),3))</f>
        <v/>
      </c>
    </row>
    <row r="1343" spans="5:6">
      <c r="E1343" s="129"/>
      <c r="F1343" s="157" t="str">
        <f>IF(OR(D1343="",E1343=""),"",ROUND(D1343/LOOKUP(E1343,SMMLV!$A$2:$A$36,SMMLV!$D$2:$D$108),3))</f>
        <v/>
      </c>
    </row>
    <row r="1344" spans="5:6">
      <c r="E1344" s="129"/>
      <c r="F1344" s="157" t="str">
        <f>IF(OR(D1344="",E1344=""),"",ROUND(D1344/LOOKUP(E1344,SMMLV!$A$2:$A$36,SMMLV!$D$2:$D$108),3))</f>
        <v/>
      </c>
    </row>
    <row r="1345" spans="5:6">
      <c r="E1345" s="129"/>
      <c r="F1345" s="157" t="str">
        <f>IF(OR(D1345="",E1345=""),"",ROUND(D1345/LOOKUP(E1345,SMMLV!$A$2:$A$36,SMMLV!$D$2:$D$108),3))</f>
        <v/>
      </c>
    </row>
    <row r="1346" spans="5:6">
      <c r="E1346" s="129"/>
      <c r="F1346" s="157" t="str">
        <f>IF(OR(D1346="",E1346=""),"",ROUND(D1346/LOOKUP(E1346,SMMLV!$A$2:$A$36,SMMLV!$D$2:$D$108),3))</f>
        <v/>
      </c>
    </row>
    <row r="1347" spans="5:6">
      <c r="E1347" s="129"/>
      <c r="F1347" s="157" t="str">
        <f>IF(OR(D1347="",E1347=""),"",ROUND(D1347/LOOKUP(E1347,SMMLV!$A$2:$A$36,SMMLV!$D$2:$D$108),3))</f>
        <v/>
      </c>
    </row>
    <row r="1348" spans="5:6">
      <c r="E1348" s="129"/>
      <c r="F1348" s="157" t="str">
        <f>IF(OR(D1348="",E1348=""),"",ROUND(D1348/LOOKUP(E1348,SMMLV!$A$2:$A$36,SMMLV!$D$2:$D$108),3))</f>
        <v/>
      </c>
    </row>
    <row r="1349" spans="5:6">
      <c r="E1349" s="129"/>
      <c r="F1349" s="157" t="str">
        <f>IF(OR(D1349="",E1349=""),"",ROUND(D1349/LOOKUP(E1349,SMMLV!$A$2:$A$36,SMMLV!$D$2:$D$108),3))</f>
        <v/>
      </c>
    </row>
    <row r="1350" spans="5:6">
      <c r="E1350" s="129"/>
      <c r="F1350" s="157" t="str">
        <f>IF(OR(D1350="",E1350=""),"",ROUND(D1350/LOOKUP(E1350,SMMLV!$A$2:$A$36,SMMLV!$D$2:$D$108),3))</f>
        <v/>
      </c>
    </row>
    <row r="1351" spans="5:6">
      <c r="E1351" s="129"/>
      <c r="F1351" s="157" t="str">
        <f>IF(OR(D1351="",E1351=""),"",ROUND(D1351/LOOKUP(E1351,SMMLV!$A$2:$A$36,SMMLV!$D$2:$D$108),3))</f>
        <v/>
      </c>
    </row>
    <row r="1352" spans="5:6">
      <c r="E1352" s="129"/>
      <c r="F1352" s="157" t="str">
        <f>IF(OR(D1352="",E1352=""),"",ROUND(D1352/LOOKUP(E1352,SMMLV!$A$2:$A$36,SMMLV!$D$2:$D$108),3))</f>
        <v/>
      </c>
    </row>
    <row r="1353" spans="5:6">
      <c r="E1353" s="129"/>
      <c r="F1353" s="157" t="str">
        <f>IF(OR(D1353="",E1353=""),"",ROUND(D1353/LOOKUP(E1353,SMMLV!$A$2:$A$36,SMMLV!$D$2:$D$108),3))</f>
        <v/>
      </c>
    </row>
    <row r="1354" spans="5:6">
      <c r="E1354" s="129"/>
      <c r="F1354" s="157" t="str">
        <f>IF(OR(D1354="",E1354=""),"",ROUND(D1354/LOOKUP(E1354,SMMLV!$A$2:$A$36,SMMLV!$D$2:$D$108),3))</f>
        <v/>
      </c>
    </row>
    <row r="1355" spans="5:6">
      <c r="E1355" s="129"/>
      <c r="F1355" s="157" t="str">
        <f>IF(OR(D1355="",E1355=""),"",ROUND(D1355/LOOKUP(E1355,SMMLV!$A$2:$A$36,SMMLV!$D$2:$D$108),3))</f>
        <v/>
      </c>
    </row>
    <row r="1356" spans="5:6">
      <c r="E1356" s="129"/>
      <c r="F1356" s="157" t="str">
        <f>IF(OR(D1356="",E1356=""),"",ROUND(D1356/LOOKUP(E1356,SMMLV!$A$2:$A$36,SMMLV!$D$2:$D$108),3))</f>
        <v/>
      </c>
    </row>
    <row r="1357" spans="5:6">
      <c r="E1357" s="129"/>
      <c r="F1357" s="157" t="str">
        <f>IF(OR(D1357="",E1357=""),"",ROUND(D1357/LOOKUP(E1357,SMMLV!$A$2:$A$36,SMMLV!$D$2:$D$108),3))</f>
        <v/>
      </c>
    </row>
    <row r="1358" spans="5:6">
      <c r="E1358" s="129"/>
      <c r="F1358" s="157" t="str">
        <f>IF(OR(D1358="",E1358=""),"",ROUND(D1358/LOOKUP(E1358,SMMLV!$A$2:$A$36,SMMLV!$D$2:$D$108),3))</f>
        <v/>
      </c>
    </row>
    <row r="1359" spans="5:6">
      <c r="E1359" s="129"/>
      <c r="F1359" s="157" t="str">
        <f>IF(OR(D1359="",E1359=""),"",ROUND(D1359/LOOKUP(E1359,SMMLV!$A$2:$A$36,SMMLV!$D$2:$D$108),3))</f>
        <v/>
      </c>
    </row>
    <row r="1360" spans="5:6">
      <c r="E1360" s="129"/>
      <c r="F1360" s="157" t="str">
        <f>IF(OR(D1360="",E1360=""),"",ROUND(D1360/LOOKUP(E1360,SMMLV!$A$2:$A$36,SMMLV!$D$2:$D$108),3))</f>
        <v/>
      </c>
    </row>
    <row r="1361" spans="5:6">
      <c r="E1361" s="129"/>
      <c r="F1361" s="157" t="str">
        <f>IF(OR(D1361="",E1361=""),"",ROUND(D1361/LOOKUP(E1361,SMMLV!$A$2:$A$36,SMMLV!$D$2:$D$108),3))</f>
        <v/>
      </c>
    </row>
    <row r="1362" spans="5:6">
      <c r="E1362" s="129"/>
      <c r="F1362" s="157" t="str">
        <f>IF(OR(D1362="",E1362=""),"",ROUND(D1362/LOOKUP(E1362,SMMLV!$A$2:$A$36,SMMLV!$D$2:$D$108),3))</f>
        <v/>
      </c>
    </row>
    <row r="1363" spans="5:6">
      <c r="E1363" s="129"/>
      <c r="F1363" s="157" t="str">
        <f>IF(OR(D1363="",E1363=""),"",ROUND(D1363/LOOKUP(E1363,SMMLV!$A$2:$A$36,SMMLV!$D$2:$D$108),3))</f>
        <v/>
      </c>
    </row>
    <row r="1364" spans="5:6">
      <c r="E1364" s="129"/>
      <c r="F1364" s="157" t="str">
        <f>IF(OR(D1364="",E1364=""),"",ROUND(D1364/LOOKUP(E1364,SMMLV!$A$2:$A$36,SMMLV!$D$2:$D$108),3))</f>
        <v/>
      </c>
    </row>
    <row r="1365" spans="5:6">
      <c r="E1365" s="129"/>
      <c r="F1365" s="157" t="str">
        <f>IF(OR(D1365="",E1365=""),"",ROUND(D1365/LOOKUP(E1365,SMMLV!$A$2:$A$36,SMMLV!$D$2:$D$108),3))</f>
        <v/>
      </c>
    </row>
    <row r="1366" spans="5:6">
      <c r="E1366" s="129"/>
      <c r="F1366" s="157" t="str">
        <f>IF(OR(D1366="",E1366=""),"",ROUND(D1366/LOOKUP(E1366,SMMLV!$A$2:$A$36,SMMLV!$D$2:$D$108),3))</f>
        <v/>
      </c>
    </row>
    <row r="1367" spans="5:6">
      <c r="E1367" s="129"/>
      <c r="F1367" s="157" t="str">
        <f>IF(OR(D1367="",E1367=""),"",ROUND(D1367/LOOKUP(E1367,SMMLV!$A$2:$A$36,SMMLV!$D$2:$D$108),3))</f>
        <v/>
      </c>
    </row>
    <row r="1368" spans="5:6">
      <c r="E1368" s="129"/>
      <c r="F1368" s="157" t="str">
        <f>IF(OR(D1368="",E1368=""),"",ROUND(D1368/LOOKUP(E1368,SMMLV!$A$2:$A$36,SMMLV!$D$2:$D$108),3))</f>
        <v/>
      </c>
    </row>
    <row r="1369" spans="5:6">
      <c r="E1369" s="129"/>
      <c r="F1369" s="157" t="str">
        <f>IF(OR(D1369="",E1369=""),"",ROUND(D1369/LOOKUP(E1369,SMMLV!$A$2:$A$36,SMMLV!$D$2:$D$108),3))</f>
        <v/>
      </c>
    </row>
    <row r="1370" spans="5:6">
      <c r="E1370" s="129"/>
      <c r="F1370" s="157" t="str">
        <f>IF(OR(D1370="",E1370=""),"",ROUND(D1370/LOOKUP(E1370,SMMLV!$A$2:$A$36,SMMLV!$D$2:$D$108),3))</f>
        <v/>
      </c>
    </row>
    <row r="1371" spans="5:6">
      <c r="E1371" s="129"/>
      <c r="F1371" s="157" t="str">
        <f>IF(OR(D1371="",E1371=""),"",ROUND(D1371/LOOKUP(E1371,SMMLV!$A$2:$A$36,SMMLV!$D$2:$D$108),3))</f>
        <v/>
      </c>
    </row>
    <row r="1372" spans="5:6">
      <c r="E1372" s="129"/>
      <c r="F1372" s="157" t="str">
        <f>IF(OR(D1372="",E1372=""),"",ROUND(D1372/LOOKUP(E1372,SMMLV!$A$2:$A$36,SMMLV!$D$2:$D$108),3))</f>
        <v/>
      </c>
    </row>
    <row r="1373" spans="5:6">
      <c r="E1373" s="129"/>
      <c r="F1373" s="157" t="str">
        <f>IF(OR(D1373="",E1373=""),"",ROUND(D1373/LOOKUP(E1373,SMMLV!$A$2:$A$36,SMMLV!$D$2:$D$108),3))</f>
        <v/>
      </c>
    </row>
    <row r="1374" spans="5:6">
      <c r="E1374" s="129"/>
      <c r="F1374" s="157" t="str">
        <f>IF(OR(D1374="",E1374=""),"",ROUND(D1374/LOOKUP(E1374,SMMLV!$A$2:$A$36,SMMLV!$D$2:$D$108),3))</f>
        <v/>
      </c>
    </row>
    <row r="1375" spans="5:6">
      <c r="E1375" s="129"/>
      <c r="F1375" s="157" t="str">
        <f>IF(OR(D1375="",E1375=""),"",ROUND(D1375/LOOKUP(E1375,SMMLV!$A$2:$A$36,SMMLV!$D$2:$D$108),3))</f>
        <v/>
      </c>
    </row>
    <row r="1376" spans="5:6">
      <c r="E1376" s="129"/>
      <c r="F1376" s="157" t="str">
        <f>IF(OR(D1376="",E1376=""),"",ROUND(D1376/LOOKUP(E1376,SMMLV!$A$2:$A$36,SMMLV!$D$2:$D$108),3))</f>
        <v/>
      </c>
    </row>
    <row r="1377" spans="5:6">
      <c r="E1377" s="129"/>
      <c r="F1377" s="157" t="str">
        <f>IF(OR(D1377="",E1377=""),"",ROUND(D1377/LOOKUP(E1377,SMMLV!$A$2:$A$36,SMMLV!$D$2:$D$108),3))</f>
        <v/>
      </c>
    </row>
    <row r="1378" spans="5:6">
      <c r="E1378" s="129"/>
      <c r="F1378" s="157" t="str">
        <f>IF(OR(D1378="",E1378=""),"",ROUND(D1378/LOOKUP(E1378,SMMLV!$A$2:$A$36,SMMLV!$D$2:$D$108),3))</f>
        <v/>
      </c>
    </row>
    <row r="1379" spans="5:6">
      <c r="E1379" s="129"/>
      <c r="F1379" s="157" t="str">
        <f>IF(OR(D1379="",E1379=""),"",ROUND(D1379/LOOKUP(E1379,SMMLV!$A$2:$A$36,SMMLV!$D$2:$D$108),3))</f>
        <v/>
      </c>
    </row>
    <row r="1380" spans="5:6">
      <c r="E1380" s="129"/>
      <c r="F1380" s="157" t="str">
        <f>IF(OR(D1380="",E1380=""),"",ROUND(D1380/LOOKUP(E1380,SMMLV!$A$2:$A$36,SMMLV!$D$2:$D$108),3))</f>
        <v/>
      </c>
    </row>
    <row r="1381" spans="5:6">
      <c r="E1381" s="129"/>
      <c r="F1381" s="157" t="str">
        <f>IF(OR(D1381="",E1381=""),"",ROUND(D1381/LOOKUP(E1381,SMMLV!$A$2:$A$36,SMMLV!$D$2:$D$108),3))</f>
        <v/>
      </c>
    </row>
    <row r="1382" spans="5:6">
      <c r="E1382" s="129"/>
      <c r="F1382" s="157" t="str">
        <f>IF(OR(D1382="",E1382=""),"",ROUND(D1382/LOOKUP(E1382,SMMLV!$A$2:$A$36,SMMLV!$D$2:$D$108),3))</f>
        <v/>
      </c>
    </row>
    <row r="1383" spans="5:6">
      <c r="E1383" s="129"/>
      <c r="F1383" s="157" t="str">
        <f>IF(OR(D1383="",E1383=""),"",ROUND(D1383/LOOKUP(E1383,SMMLV!$A$2:$A$36,SMMLV!$D$2:$D$108),3))</f>
        <v/>
      </c>
    </row>
    <row r="1384" spans="5:6">
      <c r="E1384" s="129"/>
      <c r="F1384" s="157" t="str">
        <f>IF(OR(D1384="",E1384=""),"",ROUND(D1384/LOOKUP(E1384,SMMLV!$A$2:$A$36,SMMLV!$D$2:$D$108),3))</f>
        <v/>
      </c>
    </row>
    <row r="1385" spans="5:6">
      <c r="E1385" s="129"/>
      <c r="F1385" s="157" t="str">
        <f>IF(OR(D1385="",E1385=""),"",ROUND(D1385/LOOKUP(E1385,SMMLV!$A$2:$A$36,SMMLV!$D$2:$D$108),3))</f>
        <v/>
      </c>
    </row>
    <row r="1386" spans="5:6">
      <c r="E1386" s="129"/>
      <c r="F1386" s="157" t="str">
        <f>IF(OR(D1386="",E1386=""),"",ROUND(D1386/LOOKUP(E1386,SMMLV!$A$2:$A$36,SMMLV!$D$2:$D$108),3))</f>
        <v/>
      </c>
    </row>
    <row r="1387" spans="5:6">
      <c r="E1387" s="129"/>
      <c r="F1387" s="157" t="str">
        <f>IF(OR(D1387="",E1387=""),"",ROUND(D1387/LOOKUP(E1387,SMMLV!$A$2:$A$36,SMMLV!$D$2:$D$108),3))</f>
        <v/>
      </c>
    </row>
    <row r="1388" spans="5:6">
      <c r="E1388" s="129"/>
      <c r="F1388" s="157" t="str">
        <f>IF(OR(D1388="",E1388=""),"",ROUND(D1388/LOOKUP(E1388,SMMLV!$A$2:$A$36,SMMLV!$D$2:$D$108),3))</f>
        <v/>
      </c>
    </row>
    <row r="1389" spans="5:6">
      <c r="E1389" s="129"/>
      <c r="F1389" s="157" t="str">
        <f>IF(OR(D1389="",E1389=""),"",ROUND(D1389/LOOKUP(E1389,SMMLV!$A$2:$A$36,SMMLV!$D$2:$D$108),3))</f>
        <v/>
      </c>
    </row>
    <row r="1390" spans="5:6">
      <c r="E1390" s="129"/>
      <c r="F1390" s="157" t="str">
        <f>IF(OR(D1390="",E1390=""),"",ROUND(D1390/LOOKUP(E1390,SMMLV!$A$2:$A$36,SMMLV!$D$2:$D$108),3))</f>
        <v/>
      </c>
    </row>
    <row r="1391" spans="5:6">
      <c r="E1391" s="129"/>
      <c r="F1391" s="157" t="str">
        <f>IF(OR(D1391="",E1391=""),"",ROUND(D1391/LOOKUP(E1391,SMMLV!$A$2:$A$36,SMMLV!$D$2:$D$108),3))</f>
        <v/>
      </c>
    </row>
    <row r="1392" spans="5:6">
      <c r="E1392" s="129"/>
      <c r="F1392" s="157" t="str">
        <f>IF(OR(D1392="",E1392=""),"",ROUND(D1392/LOOKUP(E1392,SMMLV!$A$2:$A$36,SMMLV!$D$2:$D$108),3))</f>
        <v/>
      </c>
    </row>
    <row r="1393" spans="5:6">
      <c r="E1393" s="129"/>
      <c r="F1393" s="157" t="str">
        <f>IF(OR(D1393="",E1393=""),"",ROUND(D1393/LOOKUP(E1393,SMMLV!$A$2:$A$36,SMMLV!$D$2:$D$108),3))</f>
        <v/>
      </c>
    </row>
    <row r="1394" spans="5:6">
      <c r="E1394" s="129"/>
      <c r="F1394" s="157" t="str">
        <f>IF(OR(D1394="",E1394=""),"",ROUND(D1394/LOOKUP(E1394,SMMLV!$A$2:$A$36,SMMLV!$D$2:$D$108),3))</f>
        <v/>
      </c>
    </row>
    <row r="1395" spans="5:6">
      <c r="E1395" s="129"/>
      <c r="F1395" s="157" t="str">
        <f>IF(OR(D1395="",E1395=""),"",ROUND(D1395/LOOKUP(E1395,SMMLV!$A$2:$A$36,SMMLV!$D$2:$D$108),3))</f>
        <v/>
      </c>
    </row>
    <row r="1396" spans="5:6">
      <c r="E1396" s="129"/>
      <c r="F1396" s="157" t="str">
        <f>IF(OR(D1396="",E1396=""),"",ROUND(D1396/LOOKUP(E1396,SMMLV!$A$2:$A$36,SMMLV!$D$2:$D$108),3))</f>
        <v/>
      </c>
    </row>
    <row r="1397" spans="5:6">
      <c r="E1397" s="129"/>
      <c r="F1397" s="157" t="str">
        <f>IF(OR(D1397="",E1397=""),"",ROUND(D1397/LOOKUP(E1397,SMMLV!$A$2:$A$36,SMMLV!$D$2:$D$108),3))</f>
        <v/>
      </c>
    </row>
    <row r="1398" spans="5:6">
      <c r="E1398" s="129"/>
      <c r="F1398" s="157" t="str">
        <f>IF(OR(D1398="",E1398=""),"",ROUND(D1398/LOOKUP(E1398,SMMLV!$A$2:$A$36,SMMLV!$D$2:$D$108),3))</f>
        <v/>
      </c>
    </row>
    <row r="1399" spans="5:6">
      <c r="E1399" s="129"/>
      <c r="F1399" s="157" t="str">
        <f>IF(OR(D1399="",E1399=""),"",ROUND(D1399/LOOKUP(E1399,SMMLV!$A$2:$A$36,SMMLV!$D$2:$D$108),3))</f>
        <v/>
      </c>
    </row>
    <row r="1400" spans="5:6">
      <c r="E1400" s="129"/>
      <c r="F1400" s="157" t="str">
        <f>IF(OR(D1400="",E1400=""),"",ROUND(D1400/LOOKUP(E1400,SMMLV!$A$2:$A$36,SMMLV!$D$2:$D$108),3))</f>
        <v/>
      </c>
    </row>
    <row r="1401" spans="5:6">
      <c r="E1401" s="129"/>
      <c r="F1401" s="157" t="str">
        <f>IF(OR(D1401="",E1401=""),"",ROUND(D1401/LOOKUP(E1401,SMMLV!$A$2:$A$36,SMMLV!$D$2:$D$108),3))</f>
        <v/>
      </c>
    </row>
    <row r="1402" spans="5:6">
      <c r="E1402" s="129"/>
      <c r="F1402" s="157" t="str">
        <f>IF(OR(D1402="",E1402=""),"",ROUND(D1402/LOOKUP(E1402,SMMLV!$A$2:$A$36,SMMLV!$D$2:$D$108),3))</f>
        <v/>
      </c>
    </row>
    <row r="1403" spans="5:6">
      <c r="E1403" s="129"/>
      <c r="F1403" s="157" t="str">
        <f>IF(OR(D1403="",E1403=""),"",ROUND(D1403/LOOKUP(E1403,SMMLV!$A$2:$A$36,SMMLV!$D$2:$D$108),3))</f>
        <v/>
      </c>
    </row>
    <row r="1404" spans="5:6">
      <c r="E1404" s="129"/>
      <c r="F1404" s="157" t="str">
        <f>IF(OR(D1404="",E1404=""),"",ROUND(D1404/LOOKUP(E1404,SMMLV!$A$2:$A$36,SMMLV!$D$2:$D$108),3))</f>
        <v/>
      </c>
    </row>
    <row r="1405" spans="5:6">
      <c r="E1405" s="129"/>
      <c r="F1405" s="157" t="str">
        <f>IF(OR(D1405="",E1405=""),"",ROUND(D1405/LOOKUP(E1405,SMMLV!$A$2:$A$36,SMMLV!$D$2:$D$108),3))</f>
        <v/>
      </c>
    </row>
    <row r="1406" spans="5:6">
      <c r="E1406" s="129"/>
      <c r="F1406" s="157" t="str">
        <f>IF(OR(D1406="",E1406=""),"",ROUND(D1406/LOOKUP(E1406,SMMLV!$A$2:$A$36,SMMLV!$D$2:$D$108),3))</f>
        <v/>
      </c>
    </row>
    <row r="1407" spans="5:6">
      <c r="E1407" s="129"/>
      <c r="F1407" s="157" t="str">
        <f>IF(OR(D1407="",E1407=""),"",ROUND(D1407/LOOKUP(E1407,SMMLV!$A$2:$A$36,SMMLV!$D$2:$D$108),3))</f>
        <v/>
      </c>
    </row>
    <row r="1408" spans="5:6">
      <c r="E1408" s="129"/>
      <c r="F1408" s="157" t="str">
        <f>IF(OR(D1408="",E1408=""),"",ROUND(D1408/LOOKUP(E1408,SMMLV!$A$2:$A$36,SMMLV!$D$2:$D$108),3))</f>
        <v/>
      </c>
    </row>
    <row r="1409" spans="5:6">
      <c r="E1409" s="129"/>
      <c r="F1409" s="157" t="str">
        <f>IF(OR(D1409="",E1409=""),"",ROUND(D1409/LOOKUP(E1409,SMMLV!$A$2:$A$36,SMMLV!$D$2:$D$108),3))</f>
        <v/>
      </c>
    </row>
    <row r="1410" spans="5:6">
      <c r="E1410" s="129"/>
      <c r="F1410" s="157" t="str">
        <f>IF(OR(D1410="",E1410=""),"",ROUND(D1410/LOOKUP(E1410,SMMLV!$A$2:$A$36,SMMLV!$D$2:$D$108),3))</f>
        <v/>
      </c>
    </row>
    <row r="1411" spans="5:6">
      <c r="E1411" s="129"/>
      <c r="F1411" s="157" t="str">
        <f>IF(OR(D1411="",E1411=""),"",ROUND(D1411/LOOKUP(E1411,SMMLV!$A$2:$A$36,SMMLV!$D$2:$D$108),3))</f>
        <v/>
      </c>
    </row>
    <row r="1412" spans="5:6">
      <c r="E1412" s="129"/>
      <c r="F1412" s="157" t="str">
        <f>IF(OR(D1412="",E1412=""),"",ROUND(D1412/LOOKUP(E1412,SMMLV!$A$2:$A$36,SMMLV!$D$2:$D$108),3))</f>
        <v/>
      </c>
    </row>
    <row r="1413" spans="5:6">
      <c r="E1413" s="129"/>
      <c r="F1413" s="157" t="str">
        <f>IF(OR(D1413="",E1413=""),"",ROUND(D1413/LOOKUP(E1413,SMMLV!$A$2:$A$36,SMMLV!$D$2:$D$108),3))</f>
        <v/>
      </c>
    </row>
    <row r="1414" spans="5:6">
      <c r="E1414" s="129"/>
      <c r="F1414" s="157" t="str">
        <f>IF(OR(D1414="",E1414=""),"",ROUND(D1414/LOOKUP(E1414,SMMLV!$A$2:$A$36,SMMLV!$D$2:$D$108),3))</f>
        <v/>
      </c>
    </row>
    <row r="1415" spans="5:6">
      <c r="E1415" s="129"/>
      <c r="F1415" s="157" t="str">
        <f>IF(OR(D1415="",E1415=""),"",ROUND(D1415/LOOKUP(E1415,SMMLV!$A$2:$A$36,SMMLV!$D$2:$D$108),3))</f>
        <v/>
      </c>
    </row>
    <row r="1416" spans="5:6">
      <c r="E1416" s="129"/>
      <c r="F1416" s="157" t="str">
        <f>IF(OR(D1416="",E1416=""),"",ROUND(D1416/LOOKUP(E1416,SMMLV!$A$2:$A$36,SMMLV!$D$2:$D$108),3))</f>
        <v/>
      </c>
    </row>
    <row r="1417" spans="5:6">
      <c r="E1417" s="129"/>
      <c r="F1417" s="157" t="str">
        <f>IF(OR(D1417="",E1417=""),"",ROUND(D1417/LOOKUP(E1417,SMMLV!$A$2:$A$36,SMMLV!$D$2:$D$108),3))</f>
        <v/>
      </c>
    </row>
    <row r="1418" spans="5:6">
      <c r="E1418" s="129"/>
      <c r="F1418" s="157" t="str">
        <f>IF(OR(D1418="",E1418=""),"",ROUND(D1418/LOOKUP(E1418,SMMLV!$A$2:$A$36,SMMLV!$D$2:$D$108),3))</f>
        <v/>
      </c>
    </row>
    <row r="1419" spans="5:6">
      <c r="E1419" s="129"/>
      <c r="F1419" s="157" t="str">
        <f>IF(OR(D1419="",E1419=""),"",ROUND(D1419/LOOKUP(E1419,SMMLV!$A$2:$A$36,SMMLV!$D$2:$D$108),3))</f>
        <v/>
      </c>
    </row>
    <row r="1420" spans="5:6">
      <c r="E1420" s="129"/>
      <c r="F1420" s="157" t="str">
        <f>IF(OR(D1420="",E1420=""),"",ROUND(D1420/LOOKUP(E1420,SMMLV!$A$2:$A$36,SMMLV!$D$2:$D$108),3))</f>
        <v/>
      </c>
    </row>
    <row r="1421" spans="5:6">
      <c r="E1421" s="129"/>
      <c r="F1421" s="157" t="str">
        <f>IF(OR(D1421="",E1421=""),"",ROUND(D1421/LOOKUP(E1421,SMMLV!$A$2:$A$36,SMMLV!$D$2:$D$108),3))</f>
        <v/>
      </c>
    </row>
    <row r="1422" spans="5:6">
      <c r="E1422" s="129"/>
      <c r="F1422" s="157" t="str">
        <f>IF(OR(D1422="",E1422=""),"",ROUND(D1422/LOOKUP(E1422,SMMLV!$A$2:$A$36,SMMLV!$D$2:$D$108),3))</f>
        <v/>
      </c>
    </row>
    <row r="1423" spans="5:6">
      <c r="E1423" s="129"/>
      <c r="F1423" s="157" t="str">
        <f>IF(OR(D1423="",E1423=""),"",ROUND(D1423/LOOKUP(E1423,SMMLV!$A$2:$A$36,SMMLV!$D$2:$D$108),3))</f>
        <v/>
      </c>
    </row>
    <row r="1424" spans="5:6">
      <c r="E1424" s="129"/>
      <c r="F1424" s="157" t="str">
        <f>IF(OR(D1424="",E1424=""),"",ROUND(D1424/LOOKUP(E1424,SMMLV!$A$2:$A$36,SMMLV!$D$2:$D$108),3))</f>
        <v/>
      </c>
    </row>
    <row r="1425" spans="5:6">
      <c r="E1425" s="129"/>
      <c r="F1425" s="157" t="str">
        <f>IF(OR(D1425="",E1425=""),"",ROUND(D1425/LOOKUP(E1425,SMMLV!$A$2:$A$36,SMMLV!$D$2:$D$108),3))</f>
        <v/>
      </c>
    </row>
    <row r="1426" spans="5:6">
      <c r="E1426" s="129"/>
      <c r="F1426" s="157" t="str">
        <f>IF(OR(D1426="",E1426=""),"",ROUND(D1426/LOOKUP(E1426,SMMLV!$A$2:$A$36,SMMLV!$D$2:$D$108),3))</f>
        <v/>
      </c>
    </row>
    <row r="1427" spans="5:6">
      <c r="E1427" s="129"/>
      <c r="F1427" s="157" t="str">
        <f>IF(OR(D1427="",E1427=""),"",ROUND(D1427/LOOKUP(E1427,SMMLV!$A$2:$A$36,SMMLV!$D$2:$D$108),3))</f>
        <v/>
      </c>
    </row>
    <row r="1428" spans="5:6">
      <c r="E1428" s="129"/>
      <c r="F1428" s="157" t="str">
        <f>IF(OR(D1428="",E1428=""),"",ROUND(D1428/LOOKUP(E1428,SMMLV!$A$2:$A$36,SMMLV!$D$2:$D$108),3))</f>
        <v/>
      </c>
    </row>
    <row r="1429" spans="5:6">
      <c r="E1429" s="129"/>
      <c r="F1429" s="157" t="str">
        <f>IF(OR(D1429="",E1429=""),"",ROUND(D1429/LOOKUP(E1429,SMMLV!$A$2:$A$36,SMMLV!$D$2:$D$108),3))</f>
        <v/>
      </c>
    </row>
    <row r="1430" spans="5:6">
      <c r="E1430" s="129"/>
      <c r="F1430" s="157" t="str">
        <f>IF(OR(D1430="",E1430=""),"",ROUND(D1430/LOOKUP(E1430,SMMLV!$A$2:$A$36,SMMLV!$D$2:$D$108),3))</f>
        <v/>
      </c>
    </row>
    <row r="1431" spans="5:6">
      <c r="E1431" s="129"/>
      <c r="F1431" s="157" t="str">
        <f>IF(OR(D1431="",E1431=""),"",ROUND(D1431/LOOKUP(E1431,SMMLV!$A$2:$A$36,SMMLV!$D$2:$D$108),3))</f>
        <v/>
      </c>
    </row>
    <row r="1432" spans="5:6">
      <c r="E1432" s="129"/>
      <c r="F1432" s="157" t="str">
        <f>IF(OR(D1432="",E1432=""),"",ROUND(D1432/LOOKUP(E1432,SMMLV!$A$2:$A$36,SMMLV!$D$2:$D$108),3))</f>
        <v/>
      </c>
    </row>
    <row r="1433" spans="5:6">
      <c r="E1433" s="129"/>
      <c r="F1433" s="157" t="str">
        <f>IF(OR(D1433="",E1433=""),"",ROUND(D1433/LOOKUP(E1433,SMMLV!$A$2:$A$36,SMMLV!$D$2:$D$108),3))</f>
        <v/>
      </c>
    </row>
    <row r="1434" spans="5:6">
      <c r="E1434" s="129"/>
      <c r="F1434" s="157" t="str">
        <f>IF(OR(D1434="",E1434=""),"",ROUND(D1434/LOOKUP(E1434,SMMLV!$A$2:$A$36,SMMLV!$D$2:$D$108),3))</f>
        <v/>
      </c>
    </row>
    <row r="1435" spans="5:6">
      <c r="E1435" s="129"/>
      <c r="F1435" s="157" t="str">
        <f>IF(OR(D1435="",E1435=""),"",ROUND(D1435/LOOKUP(E1435,SMMLV!$A$2:$A$36,SMMLV!$D$2:$D$108),3))</f>
        <v/>
      </c>
    </row>
    <row r="1436" spans="5:6">
      <c r="E1436" s="129"/>
      <c r="F1436" s="157" t="str">
        <f>IF(OR(D1436="",E1436=""),"",ROUND(D1436/LOOKUP(E1436,SMMLV!$A$2:$A$36,SMMLV!$D$2:$D$108),3))</f>
        <v/>
      </c>
    </row>
    <row r="1437" spans="5:6">
      <c r="E1437" s="129"/>
      <c r="F1437" s="157" t="str">
        <f>IF(OR(D1437="",E1437=""),"",ROUND(D1437/LOOKUP(E1437,SMMLV!$A$2:$A$36,SMMLV!$D$2:$D$108),3))</f>
        <v/>
      </c>
    </row>
    <row r="1438" spans="5:6">
      <c r="E1438" s="129"/>
      <c r="F1438" s="157" t="str">
        <f>IF(OR(D1438="",E1438=""),"",ROUND(D1438/LOOKUP(E1438,SMMLV!$A$2:$A$36,SMMLV!$D$2:$D$108),3))</f>
        <v/>
      </c>
    </row>
    <row r="1439" spans="5:6">
      <c r="E1439" s="129"/>
      <c r="F1439" s="157" t="str">
        <f>IF(OR(D1439="",E1439=""),"",ROUND(D1439/LOOKUP(E1439,SMMLV!$A$2:$A$36,SMMLV!$D$2:$D$108),3))</f>
        <v/>
      </c>
    </row>
    <row r="1440" spans="5:6">
      <c r="E1440" s="129"/>
      <c r="F1440" s="157" t="str">
        <f>IF(OR(D1440="",E1440=""),"",ROUND(D1440/LOOKUP(E1440,SMMLV!$A$2:$A$36,SMMLV!$D$2:$D$108),3))</f>
        <v/>
      </c>
    </row>
    <row r="1441" spans="5:6">
      <c r="E1441" s="129"/>
      <c r="F1441" s="157" t="str">
        <f>IF(OR(D1441="",E1441=""),"",ROUND(D1441/LOOKUP(E1441,SMMLV!$A$2:$A$36,SMMLV!$D$2:$D$108),3))</f>
        <v/>
      </c>
    </row>
    <row r="1442" spans="5:6">
      <c r="E1442" s="129"/>
      <c r="F1442" s="157" t="str">
        <f>IF(OR(D1442="",E1442=""),"",ROUND(D1442/LOOKUP(E1442,SMMLV!$A$2:$A$36,SMMLV!$D$2:$D$108),3))</f>
        <v/>
      </c>
    </row>
    <row r="1443" spans="5:6">
      <c r="E1443" s="129"/>
      <c r="F1443" s="157" t="str">
        <f>IF(OR(D1443="",E1443=""),"",ROUND(D1443/LOOKUP(E1443,SMMLV!$A$2:$A$36,SMMLV!$D$2:$D$108),3))</f>
        <v/>
      </c>
    </row>
    <row r="1444" spans="5:6">
      <c r="E1444" s="129"/>
      <c r="F1444" s="157" t="str">
        <f>IF(OR(D1444="",E1444=""),"",ROUND(D1444/LOOKUP(E1444,SMMLV!$A$2:$A$36,SMMLV!$D$2:$D$108),3))</f>
        <v/>
      </c>
    </row>
    <row r="1445" spans="5:6">
      <c r="E1445" s="129"/>
      <c r="F1445" s="157" t="str">
        <f>IF(OR(D1445="",E1445=""),"",ROUND(D1445/LOOKUP(E1445,SMMLV!$A$2:$A$36,SMMLV!$D$2:$D$108),3))</f>
        <v/>
      </c>
    </row>
    <row r="1446" spans="5:6">
      <c r="E1446" s="129"/>
      <c r="F1446" s="157" t="str">
        <f>IF(OR(D1446="",E1446=""),"",ROUND(D1446/LOOKUP(E1446,SMMLV!$A$2:$A$36,SMMLV!$D$2:$D$108),3))</f>
        <v/>
      </c>
    </row>
    <row r="1447" spans="5:6">
      <c r="E1447" s="129"/>
      <c r="F1447" s="157" t="str">
        <f>IF(OR(D1447="",E1447=""),"",ROUND(D1447/LOOKUP(E1447,SMMLV!$A$2:$A$36,SMMLV!$D$2:$D$108),3))</f>
        <v/>
      </c>
    </row>
    <row r="1448" spans="5:6">
      <c r="E1448" s="129"/>
      <c r="F1448" s="157" t="str">
        <f>IF(OR(D1448="",E1448=""),"",ROUND(D1448/LOOKUP(E1448,SMMLV!$A$2:$A$36,SMMLV!$D$2:$D$108),3))</f>
        <v/>
      </c>
    </row>
    <row r="1449" spans="5:6">
      <c r="E1449" s="129"/>
      <c r="F1449" s="157" t="str">
        <f>IF(OR(D1449="",E1449=""),"",ROUND(D1449/LOOKUP(E1449,SMMLV!$A$2:$A$36,SMMLV!$D$2:$D$108),3))</f>
        <v/>
      </c>
    </row>
    <row r="1450" spans="5:6">
      <c r="E1450" s="129"/>
      <c r="F1450" s="157" t="str">
        <f>IF(OR(D1450="",E1450=""),"",ROUND(D1450/LOOKUP(E1450,SMMLV!$A$2:$A$36,SMMLV!$D$2:$D$108),3))</f>
        <v/>
      </c>
    </row>
    <row r="1451" spans="5:6">
      <c r="E1451" s="129"/>
      <c r="F1451" s="157" t="str">
        <f>IF(OR(D1451="",E1451=""),"",ROUND(D1451/LOOKUP(E1451,SMMLV!$A$2:$A$36,SMMLV!$D$2:$D$108),3))</f>
        <v/>
      </c>
    </row>
    <row r="1452" spans="5:6">
      <c r="E1452" s="129"/>
      <c r="F1452" s="157" t="str">
        <f>IF(OR(D1452="",E1452=""),"",ROUND(D1452/LOOKUP(E1452,SMMLV!$A$2:$A$36,SMMLV!$D$2:$D$108),3))</f>
        <v/>
      </c>
    </row>
    <row r="1453" spans="5:6">
      <c r="E1453" s="129"/>
      <c r="F1453" s="157" t="str">
        <f>IF(OR(D1453="",E1453=""),"",ROUND(D1453/LOOKUP(E1453,SMMLV!$A$2:$A$36,SMMLV!$D$2:$D$108),3))</f>
        <v/>
      </c>
    </row>
    <row r="1454" spans="5:6">
      <c r="E1454" s="129"/>
      <c r="F1454" s="157" t="str">
        <f>IF(OR(D1454="",E1454=""),"",ROUND(D1454/LOOKUP(E1454,SMMLV!$A$2:$A$36,SMMLV!$D$2:$D$108),3))</f>
        <v/>
      </c>
    </row>
    <row r="1455" spans="5:6">
      <c r="E1455" s="129"/>
      <c r="F1455" s="157" t="str">
        <f>IF(OR(D1455="",E1455=""),"",ROUND(D1455/LOOKUP(E1455,SMMLV!$A$2:$A$36,SMMLV!$D$2:$D$108),3))</f>
        <v/>
      </c>
    </row>
    <row r="1456" spans="5:6">
      <c r="E1456" s="129"/>
      <c r="F1456" s="157" t="str">
        <f>IF(OR(D1456="",E1456=""),"",ROUND(D1456/LOOKUP(E1456,SMMLV!$A$2:$A$36,SMMLV!$D$2:$D$108),3))</f>
        <v/>
      </c>
    </row>
    <row r="1457" spans="5:6">
      <c r="E1457" s="129"/>
      <c r="F1457" s="157" t="str">
        <f>IF(OR(D1457="",E1457=""),"",ROUND(D1457/LOOKUP(E1457,SMMLV!$A$2:$A$36,SMMLV!$D$2:$D$108),3))</f>
        <v/>
      </c>
    </row>
    <row r="1458" spans="5:6">
      <c r="E1458" s="129"/>
      <c r="F1458" s="157" t="str">
        <f>IF(OR(D1458="",E1458=""),"",ROUND(D1458/LOOKUP(E1458,SMMLV!$A$2:$A$36,SMMLV!$D$2:$D$108),3))</f>
        <v/>
      </c>
    </row>
    <row r="1459" spans="5:6">
      <c r="E1459" s="129"/>
      <c r="F1459" s="157" t="str">
        <f>IF(OR(D1459="",E1459=""),"",ROUND(D1459/LOOKUP(E1459,SMMLV!$A$2:$A$36,SMMLV!$D$2:$D$108),3))</f>
        <v/>
      </c>
    </row>
    <row r="1460" spans="5:6">
      <c r="E1460" s="129"/>
      <c r="F1460" s="157" t="str">
        <f>IF(OR(D1460="",E1460=""),"",ROUND(D1460/LOOKUP(E1460,SMMLV!$A$2:$A$36,SMMLV!$D$2:$D$108),3))</f>
        <v/>
      </c>
    </row>
    <row r="1461" spans="5:6">
      <c r="E1461" s="129"/>
      <c r="F1461" s="157" t="str">
        <f>IF(OR(D1461="",E1461=""),"",ROUND(D1461/LOOKUP(E1461,SMMLV!$A$2:$A$36,SMMLV!$D$2:$D$108),3))</f>
        <v/>
      </c>
    </row>
    <row r="1462" spans="5:6">
      <c r="E1462" s="129"/>
      <c r="F1462" s="157" t="str">
        <f>IF(OR(D1462="",E1462=""),"",ROUND(D1462/LOOKUP(E1462,SMMLV!$A$2:$A$36,SMMLV!$D$2:$D$108),3))</f>
        <v/>
      </c>
    </row>
    <row r="1463" spans="5:6">
      <c r="E1463" s="129"/>
      <c r="F1463" s="157" t="str">
        <f>IF(OR(D1463="",E1463=""),"",ROUND(D1463/LOOKUP(E1463,SMMLV!$A$2:$A$36,SMMLV!$D$2:$D$108),3))</f>
        <v/>
      </c>
    </row>
    <row r="1464" spans="5:6">
      <c r="E1464" s="129"/>
      <c r="F1464" s="157" t="str">
        <f>IF(OR(D1464="",E1464=""),"",ROUND(D1464/LOOKUP(E1464,SMMLV!$A$2:$A$36,SMMLV!$D$2:$D$108),3))</f>
        <v/>
      </c>
    </row>
    <row r="1465" spans="5:6">
      <c r="E1465" s="129"/>
      <c r="F1465" s="157" t="str">
        <f>IF(OR(D1465="",E1465=""),"",ROUND(D1465/LOOKUP(E1465,SMMLV!$A$2:$A$36,SMMLV!$D$2:$D$108),3))</f>
        <v/>
      </c>
    </row>
    <row r="1466" spans="5:6">
      <c r="E1466" s="129"/>
      <c r="F1466" s="157" t="str">
        <f>IF(OR(D1466="",E1466=""),"",ROUND(D1466/LOOKUP(E1466,SMMLV!$A$2:$A$36,SMMLV!$D$2:$D$108),3))</f>
        <v/>
      </c>
    </row>
    <row r="1467" spans="5:6">
      <c r="E1467" s="129"/>
      <c r="F1467" s="157" t="str">
        <f>IF(OR(D1467="",E1467=""),"",ROUND(D1467/LOOKUP(E1467,SMMLV!$A$2:$A$36,SMMLV!$D$2:$D$108),3))</f>
        <v/>
      </c>
    </row>
    <row r="1468" spans="5:6">
      <c r="E1468" s="129"/>
      <c r="F1468" s="157" t="str">
        <f>IF(OR(D1468="",E1468=""),"",ROUND(D1468/LOOKUP(E1468,SMMLV!$A$2:$A$36,SMMLV!$D$2:$D$108),3))</f>
        <v/>
      </c>
    </row>
    <row r="1469" spans="5:6">
      <c r="E1469" s="129"/>
      <c r="F1469" s="157" t="str">
        <f>IF(OR(D1469="",E1469=""),"",ROUND(D1469/LOOKUP(E1469,SMMLV!$A$2:$A$36,SMMLV!$D$2:$D$108),3))</f>
        <v/>
      </c>
    </row>
    <row r="1470" spans="5:6">
      <c r="E1470" s="129"/>
      <c r="F1470" s="157" t="str">
        <f>IF(OR(D1470="",E1470=""),"",ROUND(D1470/LOOKUP(E1470,SMMLV!$A$2:$A$36,SMMLV!$D$2:$D$108),3))</f>
        <v/>
      </c>
    </row>
    <row r="1471" spans="5:6">
      <c r="E1471" s="129"/>
      <c r="F1471" s="157" t="str">
        <f>IF(OR(D1471="",E1471=""),"",ROUND(D1471/LOOKUP(E1471,SMMLV!$A$2:$A$36,SMMLV!$D$2:$D$108),3))</f>
        <v/>
      </c>
    </row>
    <row r="1472" spans="5:6">
      <c r="E1472" s="129"/>
      <c r="F1472" s="157" t="str">
        <f>IF(OR(D1472="",E1472=""),"",ROUND(D1472/LOOKUP(E1472,SMMLV!$A$2:$A$36,SMMLV!$D$2:$D$108),3))</f>
        <v/>
      </c>
    </row>
    <row r="1473" spans="5:6">
      <c r="E1473" s="129"/>
      <c r="F1473" s="157" t="str">
        <f>IF(OR(D1473="",E1473=""),"",ROUND(D1473/LOOKUP(E1473,SMMLV!$A$2:$A$36,SMMLV!$D$2:$D$108),3))</f>
        <v/>
      </c>
    </row>
    <row r="1474" spans="5:6">
      <c r="E1474" s="129"/>
      <c r="F1474" s="157" t="str">
        <f>IF(OR(D1474="",E1474=""),"",ROUND(D1474/LOOKUP(E1474,SMMLV!$A$2:$A$36,SMMLV!$D$2:$D$108),3))</f>
        <v/>
      </c>
    </row>
    <row r="1475" spans="5:6">
      <c r="E1475" s="129"/>
      <c r="F1475" s="157" t="str">
        <f>IF(OR(D1475="",E1475=""),"",ROUND(D1475/LOOKUP(E1475,SMMLV!$A$2:$A$36,SMMLV!$D$2:$D$108),3))</f>
        <v/>
      </c>
    </row>
    <row r="1476" spans="5:6">
      <c r="E1476" s="129"/>
      <c r="F1476" s="157" t="str">
        <f>IF(OR(D1476="",E1476=""),"",ROUND(D1476/LOOKUP(E1476,SMMLV!$A$2:$A$36,SMMLV!$D$2:$D$108),3))</f>
        <v/>
      </c>
    </row>
    <row r="1477" spans="5:6">
      <c r="E1477" s="129"/>
      <c r="F1477" s="157" t="str">
        <f>IF(OR(D1477="",E1477=""),"",ROUND(D1477/LOOKUP(E1477,SMMLV!$A$2:$A$36,SMMLV!$D$2:$D$108),3))</f>
        <v/>
      </c>
    </row>
    <row r="1478" spans="5:6">
      <c r="E1478" s="129"/>
      <c r="F1478" s="157" t="str">
        <f>IF(OR(D1478="",E1478=""),"",ROUND(D1478/LOOKUP(E1478,SMMLV!$A$2:$A$36,SMMLV!$D$2:$D$108),3))</f>
        <v/>
      </c>
    </row>
    <row r="1479" spans="5:6">
      <c r="E1479" s="129"/>
      <c r="F1479" s="157" t="str">
        <f>IF(OR(D1479="",E1479=""),"",ROUND(D1479/LOOKUP(E1479,SMMLV!$A$2:$A$36,SMMLV!$D$2:$D$108),3))</f>
        <v/>
      </c>
    </row>
    <row r="1480" spans="5:6">
      <c r="E1480" s="129"/>
      <c r="F1480" s="157" t="str">
        <f>IF(OR(D1480="",E1480=""),"",ROUND(D1480/LOOKUP(E1480,SMMLV!$A$2:$A$36,SMMLV!$D$2:$D$108),3))</f>
        <v/>
      </c>
    </row>
    <row r="1481" spans="5:6">
      <c r="E1481" s="129"/>
      <c r="F1481" s="157" t="str">
        <f>IF(OR(D1481="",E1481=""),"",ROUND(D1481/LOOKUP(E1481,SMMLV!$A$2:$A$36,SMMLV!$D$2:$D$108),3))</f>
        <v/>
      </c>
    </row>
    <row r="1482" spans="5:6">
      <c r="E1482" s="129"/>
      <c r="F1482" s="157" t="str">
        <f>IF(OR(D1482="",E1482=""),"",ROUND(D1482/LOOKUP(E1482,SMMLV!$A$2:$A$36,SMMLV!$D$2:$D$108),3))</f>
        <v/>
      </c>
    </row>
    <row r="1483" spans="5:6">
      <c r="E1483" s="129"/>
      <c r="F1483" s="157" t="str">
        <f>IF(OR(D1483="",E1483=""),"",ROUND(D1483/LOOKUP(E1483,SMMLV!$A$2:$A$36,SMMLV!$D$2:$D$108),3))</f>
        <v/>
      </c>
    </row>
    <row r="1484" spans="5:6">
      <c r="E1484" s="129"/>
      <c r="F1484" s="157" t="str">
        <f>IF(OR(D1484="",E1484=""),"",ROUND(D1484/LOOKUP(E1484,SMMLV!$A$2:$A$36,SMMLV!$D$2:$D$108),3))</f>
        <v/>
      </c>
    </row>
    <row r="1485" spans="5:6">
      <c r="E1485" s="129"/>
      <c r="F1485" s="157" t="str">
        <f>IF(OR(D1485="",E1485=""),"",ROUND(D1485/LOOKUP(E1485,SMMLV!$A$2:$A$36,SMMLV!$D$2:$D$108),3))</f>
        <v/>
      </c>
    </row>
    <row r="1486" spans="5:6">
      <c r="E1486" s="129"/>
      <c r="F1486" s="157" t="str">
        <f>IF(OR(D1486="",E1486=""),"",ROUND(D1486/LOOKUP(E1486,SMMLV!$A$2:$A$36,SMMLV!$D$2:$D$108),3))</f>
        <v/>
      </c>
    </row>
    <row r="1487" spans="5:6">
      <c r="E1487" s="129"/>
      <c r="F1487" s="157" t="str">
        <f>IF(OR(D1487="",E1487=""),"",ROUND(D1487/LOOKUP(E1487,SMMLV!$A$2:$A$36,SMMLV!$D$2:$D$108),3))</f>
        <v/>
      </c>
    </row>
    <row r="1488" spans="5:6">
      <c r="E1488" s="129"/>
      <c r="F1488" s="157" t="str">
        <f>IF(OR(D1488="",E1488=""),"",ROUND(D1488/LOOKUP(E1488,SMMLV!$A$2:$A$36,SMMLV!$D$2:$D$108),3))</f>
        <v/>
      </c>
    </row>
    <row r="1489" spans="5:6">
      <c r="E1489" s="129"/>
      <c r="F1489" s="157" t="str">
        <f>IF(OR(D1489="",E1489=""),"",ROUND(D1489/LOOKUP(E1489,SMMLV!$A$2:$A$36,SMMLV!$D$2:$D$108),3))</f>
        <v/>
      </c>
    </row>
    <row r="1490" spans="5:6">
      <c r="E1490" s="129"/>
      <c r="F1490" s="157" t="str">
        <f>IF(OR(D1490="",E1490=""),"",ROUND(D1490/LOOKUP(E1490,SMMLV!$A$2:$A$36,SMMLV!$D$2:$D$108),3))</f>
        <v/>
      </c>
    </row>
    <row r="1491" spans="5:6">
      <c r="E1491" s="129"/>
      <c r="F1491" s="157" t="str">
        <f>IF(OR(D1491="",E1491=""),"",ROUND(D1491/LOOKUP(E1491,SMMLV!$A$2:$A$36,SMMLV!$D$2:$D$108),3))</f>
        <v/>
      </c>
    </row>
    <row r="1492" spans="5:6">
      <c r="E1492" s="129"/>
      <c r="F1492" s="157" t="str">
        <f>IF(OR(D1492="",E1492=""),"",ROUND(D1492/LOOKUP(E1492,SMMLV!$A$2:$A$36,SMMLV!$D$2:$D$108),3))</f>
        <v/>
      </c>
    </row>
    <row r="1493" spans="5:6">
      <c r="E1493" s="129"/>
      <c r="F1493" s="157" t="str">
        <f>IF(OR(D1493="",E1493=""),"",ROUND(D1493/LOOKUP(E1493,SMMLV!$A$2:$A$36,SMMLV!$D$2:$D$108),3))</f>
        <v/>
      </c>
    </row>
    <row r="1494" spans="5:6">
      <c r="E1494" s="129"/>
      <c r="F1494" s="157" t="str">
        <f>IF(OR(D1494="",E1494=""),"",ROUND(D1494/LOOKUP(E1494,SMMLV!$A$2:$A$36,SMMLV!$D$2:$D$108),3))</f>
        <v/>
      </c>
    </row>
    <row r="1495" spans="5:6">
      <c r="E1495" s="129"/>
      <c r="F1495" s="157" t="str">
        <f>IF(OR(D1495="",E1495=""),"",ROUND(D1495/LOOKUP(E1495,SMMLV!$A$2:$A$36,SMMLV!$D$2:$D$108),3))</f>
        <v/>
      </c>
    </row>
    <row r="1496" spans="5:6">
      <c r="E1496" s="129"/>
      <c r="F1496" s="157" t="str">
        <f>IF(OR(D1496="",E1496=""),"",ROUND(D1496/LOOKUP(E1496,SMMLV!$A$2:$A$36,SMMLV!$D$2:$D$108),3))</f>
        <v/>
      </c>
    </row>
    <row r="1497" spans="5:6">
      <c r="E1497" s="129"/>
      <c r="F1497" s="157" t="str">
        <f>IF(OR(D1497="",E1497=""),"",ROUND(D1497/LOOKUP(E1497,SMMLV!$A$2:$A$36,SMMLV!$D$2:$D$108),3))</f>
        <v/>
      </c>
    </row>
    <row r="1498" spans="5:6">
      <c r="E1498" s="129"/>
      <c r="F1498" s="157" t="str">
        <f>IF(OR(D1498="",E1498=""),"",ROUND(D1498/LOOKUP(E1498,SMMLV!$A$2:$A$36,SMMLV!$D$2:$D$108),3))</f>
        <v/>
      </c>
    </row>
    <row r="1499" spans="5:6">
      <c r="E1499" s="129"/>
      <c r="F1499" s="157" t="str">
        <f>IF(OR(D1499="",E1499=""),"",ROUND(D1499/LOOKUP(E1499,SMMLV!$A$2:$A$36,SMMLV!$D$2:$D$108),3))</f>
        <v/>
      </c>
    </row>
    <row r="1500" spans="5:6">
      <c r="E1500" s="129"/>
      <c r="F1500" s="157" t="str">
        <f>IF(OR(D1500="",E1500=""),"",ROUND(D1500/LOOKUP(E1500,SMMLV!$A$2:$A$36,SMMLV!$D$2:$D$108),3))</f>
        <v/>
      </c>
    </row>
    <row r="1501" spans="5:6">
      <c r="E1501" s="129"/>
      <c r="F1501" s="157" t="str">
        <f>IF(OR(D1501="",E1501=""),"",ROUND(D1501/LOOKUP(E1501,SMMLV!$A$2:$A$36,SMMLV!$D$2:$D$108),3))</f>
        <v/>
      </c>
    </row>
    <row r="1502" spans="5:6">
      <c r="E1502" s="129"/>
      <c r="F1502" s="157" t="str">
        <f>IF(OR(D1502="",E1502=""),"",ROUND(D1502/LOOKUP(E1502,SMMLV!$A$2:$A$36,SMMLV!$D$2:$D$108),3))</f>
        <v/>
      </c>
    </row>
    <row r="1503" spans="5:6">
      <c r="E1503" s="129"/>
      <c r="F1503" s="157" t="str">
        <f>IF(OR(D1503="",E1503=""),"",ROUND(D1503/LOOKUP(E1503,SMMLV!$A$2:$A$36,SMMLV!$D$2:$D$108),3))</f>
        <v/>
      </c>
    </row>
    <row r="1504" spans="5:6">
      <c r="E1504" s="129"/>
      <c r="F1504" s="157" t="str">
        <f>IF(OR(D1504="",E1504=""),"",ROUND(D1504/LOOKUP(E1504,SMMLV!$A$2:$A$36,SMMLV!$D$2:$D$108),3))</f>
        <v/>
      </c>
    </row>
    <row r="1505" spans="5:6">
      <c r="E1505" s="129"/>
      <c r="F1505" s="157" t="str">
        <f>IF(OR(D1505="",E1505=""),"",ROUND(D1505/LOOKUP(E1505,SMMLV!$A$2:$A$36,SMMLV!$D$2:$D$108),3))</f>
        <v/>
      </c>
    </row>
    <row r="1506" spans="5:6">
      <c r="E1506" s="129"/>
      <c r="F1506" s="157" t="str">
        <f>IF(OR(D1506="",E1506=""),"",ROUND(D1506/LOOKUP(E1506,SMMLV!$A$2:$A$36,SMMLV!$D$2:$D$108),3))</f>
        <v/>
      </c>
    </row>
    <row r="1507" spans="5:6">
      <c r="E1507" s="129"/>
      <c r="F1507" s="157" t="str">
        <f>IF(OR(D1507="",E1507=""),"",ROUND(D1507/LOOKUP(E1507,SMMLV!$A$2:$A$36,SMMLV!$D$2:$D$108),3))</f>
        <v/>
      </c>
    </row>
    <row r="1508" spans="5:6">
      <c r="E1508" s="129"/>
      <c r="F1508" s="157" t="str">
        <f>IF(OR(D1508="",E1508=""),"",ROUND(D1508/LOOKUP(E1508,SMMLV!$A$2:$A$36,SMMLV!$D$2:$D$108),3))</f>
        <v/>
      </c>
    </row>
    <row r="1509" spans="5:6">
      <c r="E1509" s="129"/>
      <c r="F1509" s="157" t="str">
        <f>IF(OR(D1509="",E1509=""),"",ROUND(D1509/LOOKUP(E1509,SMMLV!$A$2:$A$36,SMMLV!$D$2:$D$108),3))</f>
        <v/>
      </c>
    </row>
    <row r="1510" spans="5:6">
      <c r="E1510" s="129"/>
      <c r="F1510" s="157" t="str">
        <f>IF(OR(D1510="",E1510=""),"",ROUND(D1510/LOOKUP(E1510,SMMLV!$A$2:$A$36,SMMLV!$D$2:$D$108),3))</f>
        <v/>
      </c>
    </row>
    <row r="1511" spans="5:6">
      <c r="E1511" s="129"/>
      <c r="F1511" s="157" t="str">
        <f>IF(OR(D1511="",E1511=""),"",ROUND(D1511/LOOKUP(E1511,SMMLV!$A$2:$A$36,SMMLV!$D$2:$D$108),3))</f>
        <v/>
      </c>
    </row>
    <row r="1512" spans="5:6">
      <c r="E1512" s="129"/>
      <c r="F1512" s="157" t="str">
        <f>IF(OR(D1512="",E1512=""),"",ROUND(D1512/LOOKUP(E1512,SMMLV!$A$2:$A$36,SMMLV!$D$2:$D$108),3))</f>
        <v/>
      </c>
    </row>
    <row r="1513" spans="5:6">
      <c r="E1513" s="129"/>
      <c r="F1513" s="157" t="str">
        <f>IF(OR(D1513="",E1513=""),"",ROUND(D1513/LOOKUP(E1513,SMMLV!$A$2:$A$36,SMMLV!$D$2:$D$108),3))</f>
        <v/>
      </c>
    </row>
    <row r="1514" spans="5:6">
      <c r="E1514" s="129"/>
      <c r="F1514" s="157" t="str">
        <f>IF(OR(D1514="",E1514=""),"",ROUND(D1514/LOOKUP(E1514,SMMLV!$A$2:$A$36,SMMLV!$D$2:$D$108),3))</f>
        <v/>
      </c>
    </row>
    <row r="1515" spans="5:6">
      <c r="E1515" s="129"/>
      <c r="F1515" s="157" t="str">
        <f>IF(OR(D1515="",E1515=""),"",ROUND(D1515/LOOKUP(E1515,SMMLV!$A$2:$A$36,SMMLV!$D$2:$D$108),3))</f>
        <v/>
      </c>
    </row>
    <row r="1516" spans="5:6">
      <c r="E1516" s="129"/>
      <c r="F1516" s="157" t="str">
        <f>IF(OR(D1516="",E1516=""),"",ROUND(D1516/LOOKUP(E1516,SMMLV!$A$2:$A$36,SMMLV!$D$2:$D$108),3))</f>
        <v/>
      </c>
    </row>
    <row r="1517" spans="5:6">
      <c r="E1517" s="129"/>
      <c r="F1517" s="157" t="str">
        <f>IF(OR(D1517="",E1517=""),"",ROUND(D1517/LOOKUP(E1517,SMMLV!$A$2:$A$36,SMMLV!$D$2:$D$108),3))</f>
        <v/>
      </c>
    </row>
    <row r="1518" spans="5:6">
      <c r="E1518" s="129"/>
      <c r="F1518" s="157" t="str">
        <f>IF(OR(D1518="",E1518=""),"",ROUND(D1518/LOOKUP(E1518,SMMLV!$A$2:$A$36,SMMLV!$D$2:$D$108),3))</f>
        <v/>
      </c>
    </row>
    <row r="1519" spans="5:6">
      <c r="E1519" s="129"/>
      <c r="F1519" s="157" t="str">
        <f>IF(OR(D1519="",E1519=""),"",ROUND(D1519/LOOKUP(E1519,SMMLV!$A$2:$A$36,SMMLV!$D$2:$D$108),3))</f>
        <v/>
      </c>
    </row>
    <row r="1520" spans="5:6">
      <c r="E1520" s="129"/>
      <c r="F1520" s="157" t="str">
        <f>IF(OR(D1520="",E1520=""),"",ROUND(D1520/LOOKUP(E1520,SMMLV!$A$2:$A$36,SMMLV!$D$2:$D$108),3))</f>
        <v/>
      </c>
    </row>
    <row r="1521" spans="5:6">
      <c r="E1521" s="129"/>
      <c r="F1521" s="157" t="str">
        <f>IF(OR(D1521="",E1521=""),"",ROUND(D1521/LOOKUP(E1521,SMMLV!$A$2:$A$36,SMMLV!$D$2:$D$108),3))</f>
        <v/>
      </c>
    </row>
    <row r="1522" spans="5:6">
      <c r="E1522" s="129"/>
      <c r="F1522" s="157" t="str">
        <f>IF(OR(D1522="",E1522=""),"",ROUND(D1522/LOOKUP(E1522,SMMLV!$A$2:$A$36,SMMLV!$D$2:$D$108),3))</f>
        <v/>
      </c>
    </row>
    <row r="1523" spans="5:6">
      <c r="E1523" s="129"/>
      <c r="F1523" s="157" t="str">
        <f>IF(OR(D1523="",E1523=""),"",ROUND(D1523/LOOKUP(E1523,SMMLV!$A$2:$A$36,SMMLV!$D$2:$D$108),3))</f>
        <v/>
      </c>
    </row>
    <row r="1524" spans="5:6">
      <c r="E1524" s="129"/>
      <c r="F1524" s="157" t="str">
        <f>IF(OR(D1524="",E1524=""),"",ROUND(D1524/LOOKUP(E1524,SMMLV!$A$2:$A$36,SMMLV!$D$2:$D$108),3))</f>
        <v/>
      </c>
    </row>
    <row r="1525" spans="5:6">
      <c r="E1525" s="129"/>
      <c r="F1525" s="157" t="str">
        <f>IF(OR(D1525="",E1525=""),"",ROUND(D1525/LOOKUP(E1525,SMMLV!$A$2:$A$36,SMMLV!$D$2:$D$108),3))</f>
        <v/>
      </c>
    </row>
    <row r="1526" spans="5:6">
      <c r="E1526" s="129"/>
      <c r="F1526" s="157" t="str">
        <f>IF(OR(D1526="",E1526=""),"",ROUND(D1526/LOOKUP(E1526,SMMLV!$A$2:$A$36,SMMLV!$D$2:$D$108),3))</f>
        <v/>
      </c>
    </row>
    <row r="1527" spans="5:6">
      <c r="E1527" s="129"/>
      <c r="F1527" s="157" t="str">
        <f>IF(OR(D1527="",E1527=""),"",ROUND(D1527/LOOKUP(E1527,SMMLV!$A$2:$A$36,SMMLV!$D$2:$D$108),3))</f>
        <v/>
      </c>
    </row>
    <row r="1528" spans="5:6">
      <c r="E1528" s="129"/>
      <c r="F1528" s="157" t="str">
        <f>IF(OR(D1528="",E1528=""),"",ROUND(D1528/LOOKUP(E1528,SMMLV!$A$2:$A$36,SMMLV!$D$2:$D$108),3))</f>
        <v/>
      </c>
    </row>
    <row r="1529" spans="5:6">
      <c r="E1529" s="129"/>
      <c r="F1529" s="157" t="str">
        <f>IF(OR(D1529="",E1529=""),"",ROUND(D1529/LOOKUP(E1529,SMMLV!$A$2:$A$36,SMMLV!$D$2:$D$108),3))</f>
        <v/>
      </c>
    </row>
    <row r="1530" spans="5:6">
      <c r="E1530" s="129"/>
      <c r="F1530" s="157" t="str">
        <f>IF(OR(D1530="",E1530=""),"",ROUND(D1530/LOOKUP(E1530,SMMLV!$A$2:$A$36,SMMLV!$D$2:$D$108),3))</f>
        <v/>
      </c>
    </row>
    <row r="1531" spans="5:6">
      <c r="E1531" s="129"/>
      <c r="F1531" s="157" t="str">
        <f>IF(OR(D1531="",E1531=""),"",ROUND(D1531/LOOKUP(E1531,SMMLV!$A$2:$A$36,SMMLV!$D$2:$D$108),3))</f>
        <v/>
      </c>
    </row>
    <row r="1532" spans="5:6">
      <c r="E1532" s="129"/>
      <c r="F1532" s="157" t="str">
        <f>IF(OR(D1532="",E1532=""),"",ROUND(D1532/LOOKUP(E1532,SMMLV!$A$2:$A$36,SMMLV!$D$2:$D$108),3))</f>
        <v/>
      </c>
    </row>
    <row r="1533" spans="5:6">
      <c r="E1533" s="129"/>
      <c r="F1533" s="157" t="str">
        <f>IF(OR(D1533="",E1533=""),"",ROUND(D1533/LOOKUP(E1533,SMMLV!$A$2:$A$36,SMMLV!$D$2:$D$108),3))</f>
        <v/>
      </c>
    </row>
    <row r="1534" spans="5:6">
      <c r="E1534" s="129"/>
      <c r="F1534" s="157" t="str">
        <f>IF(OR(D1534="",E1534=""),"",ROUND(D1534/LOOKUP(E1534,SMMLV!$A$2:$A$36,SMMLV!$D$2:$D$108),3))</f>
        <v/>
      </c>
    </row>
    <row r="1535" spans="5:6">
      <c r="E1535" s="129"/>
      <c r="F1535" s="157" t="str">
        <f>IF(OR(D1535="",E1535=""),"",ROUND(D1535/LOOKUP(E1535,SMMLV!$A$2:$A$36,SMMLV!$D$2:$D$108),3))</f>
        <v/>
      </c>
    </row>
    <row r="1536" spans="5:6">
      <c r="E1536" s="129"/>
      <c r="F1536" s="157" t="str">
        <f>IF(OR(D1536="",E1536=""),"",ROUND(D1536/LOOKUP(E1536,SMMLV!$A$2:$A$36,SMMLV!$D$2:$D$108),3))</f>
        <v/>
      </c>
    </row>
    <row r="1537" spans="5:6">
      <c r="E1537" s="129"/>
      <c r="F1537" s="157" t="str">
        <f>IF(OR(D1537="",E1537=""),"",ROUND(D1537/LOOKUP(E1537,SMMLV!$A$2:$A$36,SMMLV!$D$2:$D$108),3))</f>
        <v/>
      </c>
    </row>
    <row r="1538" spans="5:6">
      <c r="E1538" s="129"/>
      <c r="F1538" s="157" t="str">
        <f>IF(OR(D1538="",E1538=""),"",ROUND(D1538/LOOKUP(E1538,SMMLV!$A$2:$A$36,SMMLV!$D$2:$D$108),3))</f>
        <v/>
      </c>
    </row>
    <row r="1539" spans="5:6">
      <c r="E1539" s="129"/>
      <c r="F1539" s="157" t="str">
        <f>IF(OR(D1539="",E1539=""),"",ROUND(D1539/LOOKUP(E1539,SMMLV!$A$2:$A$36,SMMLV!$D$2:$D$108),3))</f>
        <v/>
      </c>
    </row>
    <row r="1540" spans="5:6">
      <c r="E1540" s="129"/>
      <c r="F1540" s="157" t="str">
        <f>IF(OR(D1540="",E1540=""),"",ROUND(D1540/LOOKUP(E1540,SMMLV!$A$2:$A$36,SMMLV!$D$2:$D$108),3))</f>
        <v/>
      </c>
    </row>
    <row r="1541" spans="5:6">
      <c r="E1541" s="129"/>
      <c r="F1541" s="157" t="str">
        <f>IF(OR(D1541="",E1541=""),"",ROUND(D1541/LOOKUP(E1541,SMMLV!$A$2:$A$36,SMMLV!$D$2:$D$108),3))</f>
        <v/>
      </c>
    </row>
    <row r="1542" spans="5:6">
      <c r="E1542" s="129"/>
      <c r="F1542" s="157" t="str">
        <f>IF(OR(D1542="",E1542=""),"",ROUND(D1542/LOOKUP(E1542,SMMLV!$A$2:$A$36,SMMLV!$D$2:$D$108),3))</f>
        <v/>
      </c>
    </row>
    <row r="1543" spans="5:6">
      <c r="E1543" s="129"/>
      <c r="F1543" s="157" t="str">
        <f>IF(OR(D1543="",E1543=""),"",ROUND(D1543/LOOKUP(E1543,SMMLV!$A$2:$A$36,SMMLV!$D$2:$D$108),3))</f>
        <v/>
      </c>
    </row>
    <row r="1544" spans="5:6">
      <c r="E1544" s="129"/>
      <c r="F1544" s="157" t="str">
        <f>IF(OR(D1544="",E1544=""),"",ROUND(D1544/LOOKUP(E1544,SMMLV!$A$2:$A$36,SMMLV!$D$2:$D$108),3))</f>
        <v/>
      </c>
    </row>
    <row r="1545" spans="5:6">
      <c r="E1545" s="129"/>
      <c r="F1545" s="157" t="str">
        <f>IF(OR(D1545="",E1545=""),"",ROUND(D1545/LOOKUP(E1545,SMMLV!$A$2:$A$36,SMMLV!$D$2:$D$108),3))</f>
        <v/>
      </c>
    </row>
    <row r="1546" spans="5:6">
      <c r="E1546" s="129"/>
      <c r="F1546" s="157" t="str">
        <f>IF(OR(D1546="",E1546=""),"",ROUND(D1546/LOOKUP(E1546,SMMLV!$A$2:$A$36,SMMLV!$D$2:$D$108),3))</f>
        <v/>
      </c>
    </row>
    <row r="1547" spans="5:6">
      <c r="E1547" s="129"/>
      <c r="F1547" s="157" t="str">
        <f>IF(OR(D1547="",E1547=""),"",ROUND(D1547/LOOKUP(E1547,SMMLV!$A$2:$A$36,SMMLV!$D$2:$D$108),3))</f>
        <v/>
      </c>
    </row>
    <row r="1548" spans="5:6">
      <c r="E1548" s="129"/>
      <c r="F1548" s="157" t="str">
        <f>IF(OR(D1548="",E1548=""),"",ROUND(D1548/LOOKUP(E1548,SMMLV!$A$2:$A$36,SMMLV!$D$2:$D$108),3))</f>
        <v/>
      </c>
    </row>
    <row r="1549" spans="5:6">
      <c r="E1549" s="129"/>
      <c r="F1549" s="157" t="str">
        <f>IF(OR(D1549="",E1549=""),"",ROUND(D1549/LOOKUP(E1549,SMMLV!$A$2:$A$36,SMMLV!$D$2:$D$108),3))</f>
        <v/>
      </c>
    </row>
    <row r="1550" spans="5:6">
      <c r="E1550" s="129"/>
      <c r="F1550" s="157" t="str">
        <f>IF(OR(D1550="",E1550=""),"",ROUND(D1550/LOOKUP(E1550,SMMLV!$A$2:$A$36,SMMLV!$D$2:$D$108),3))</f>
        <v/>
      </c>
    </row>
    <row r="1551" spans="5:6">
      <c r="E1551" s="129"/>
      <c r="F1551" s="157" t="str">
        <f>IF(OR(D1551="",E1551=""),"",ROUND(D1551/LOOKUP(E1551,SMMLV!$A$2:$A$36,SMMLV!$D$2:$D$108),3))</f>
        <v/>
      </c>
    </row>
    <row r="1552" spans="5:6">
      <c r="E1552" s="129"/>
      <c r="F1552" s="157" t="str">
        <f>IF(OR(D1552="",E1552=""),"",ROUND(D1552/LOOKUP(E1552,SMMLV!$A$2:$A$36,SMMLV!$D$2:$D$108),3))</f>
        <v/>
      </c>
    </row>
    <row r="1553" spans="5:6">
      <c r="E1553" s="129"/>
      <c r="F1553" s="157" t="str">
        <f>IF(OR(D1553="",E1553=""),"",ROUND(D1553/LOOKUP(E1553,SMMLV!$A$2:$A$36,SMMLV!$D$2:$D$108),3))</f>
        <v/>
      </c>
    </row>
    <row r="1554" spans="5:6">
      <c r="E1554" s="129"/>
      <c r="F1554" s="157" t="str">
        <f>IF(OR(D1554="",E1554=""),"",ROUND(D1554/LOOKUP(E1554,SMMLV!$A$2:$A$36,SMMLV!$D$2:$D$108),3))</f>
        <v/>
      </c>
    </row>
    <row r="1555" spans="5:6">
      <c r="E1555" s="129"/>
      <c r="F1555" s="157" t="str">
        <f>IF(OR(D1555="",E1555=""),"",ROUND(D1555/LOOKUP(E1555,SMMLV!$A$2:$A$36,SMMLV!$D$2:$D$108),3))</f>
        <v/>
      </c>
    </row>
    <row r="1556" spans="5:6">
      <c r="E1556" s="129"/>
      <c r="F1556" s="157" t="str">
        <f>IF(OR(D1556="",E1556=""),"",ROUND(D1556/LOOKUP(E1556,SMMLV!$A$2:$A$36,SMMLV!$D$2:$D$108),3))</f>
        <v/>
      </c>
    </row>
    <row r="1557" spans="5:6">
      <c r="E1557" s="129"/>
      <c r="F1557" s="157" t="str">
        <f>IF(OR(D1557="",E1557=""),"",ROUND(D1557/LOOKUP(E1557,SMMLV!$A$2:$A$36,SMMLV!$D$2:$D$108),3))</f>
        <v/>
      </c>
    </row>
    <row r="1558" spans="5:6">
      <c r="E1558" s="129"/>
      <c r="F1558" s="157" t="str">
        <f>IF(OR(D1558="",E1558=""),"",ROUND(D1558/LOOKUP(E1558,SMMLV!$A$2:$A$36,SMMLV!$D$2:$D$108),3))</f>
        <v/>
      </c>
    </row>
    <row r="1559" spans="5:6">
      <c r="E1559" s="129"/>
      <c r="F1559" s="157" t="str">
        <f>IF(OR(D1559="",E1559=""),"",ROUND(D1559/LOOKUP(E1559,SMMLV!$A$2:$A$36,SMMLV!$D$2:$D$108),3))</f>
        <v/>
      </c>
    </row>
    <row r="1560" spans="5:6">
      <c r="E1560" s="129"/>
      <c r="F1560" s="157" t="str">
        <f>IF(OR(D1560="",E1560=""),"",ROUND(D1560/LOOKUP(E1560,SMMLV!$A$2:$A$36,SMMLV!$D$2:$D$108),3))</f>
        <v/>
      </c>
    </row>
    <row r="1561" spans="5:6">
      <c r="E1561" s="129"/>
      <c r="F1561" s="157" t="str">
        <f>IF(OR(D1561="",E1561=""),"",ROUND(D1561/LOOKUP(E1561,SMMLV!$A$2:$A$36,SMMLV!$D$2:$D$108),3))</f>
        <v/>
      </c>
    </row>
    <row r="1562" spans="5:6">
      <c r="E1562" s="129"/>
      <c r="F1562" s="157" t="str">
        <f>IF(OR(D1562="",E1562=""),"",ROUND(D1562/LOOKUP(E1562,SMMLV!$A$2:$A$36,SMMLV!$D$2:$D$108),3))</f>
        <v/>
      </c>
    </row>
    <row r="1563" spans="5:6">
      <c r="E1563" s="129"/>
      <c r="F1563" s="157" t="str">
        <f>IF(OR(D1563="",E1563=""),"",ROUND(D1563/LOOKUP(E1563,SMMLV!$A$2:$A$36,SMMLV!$D$2:$D$108),3))</f>
        <v/>
      </c>
    </row>
    <row r="1564" spans="5:6">
      <c r="E1564" s="129"/>
      <c r="F1564" s="157" t="str">
        <f>IF(OR(D1564="",E1564=""),"",ROUND(D1564/LOOKUP(E1564,SMMLV!$A$2:$A$36,SMMLV!$D$2:$D$108),3))</f>
        <v/>
      </c>
    </row>
    <row r="1565" spans="5:6">
      <c r="E1565" s="129"/>
      <c r="F1565" s="157" t="str">
        <f>IF(OR(D1565="",E1565=""),"",ROUND(D1565/LOOKUP(E1565,SMMLV!$A$2:$A$36,SMMLV!$D$2:$D$108),3))</f>
        <v/>
      </c>
    </row>
    <row r="1566" spans="5:6">
      <c r="E1566" s="129"/>
      <c r="F1566" s="157" t="str">
        <f>IF(OR(D1566="",E1566=""),"",ROUND(D1566/LOOKUP(E1566,SMMLV!$A$2:$A$36,SMMLV!$D$2:$D$108),3))</f>
        <v/>
      </c>
    </row>
    <row r="1567" spans="5:6">
      <c r="E1567" s="129"/>
      <c r="F1567" s="157" t="str">
        <f>IF(OR(D1567="",E1567=""),"",ROUND(D1567/LOOKUP(E1567,SMMLV!$A$2:$A$36,SMMLV!$D$2:$D$108),3))</f>
        <v/>
      </c>
    </row>
    <row r="1568" spans="5:6">
      <c r="E1568" s="129"/>
      <c r="F1568" s="157" t="str">
        <f>IF(OR(D1568="",E1568=""),"",ROUND(D1568/LOOKUP(E1568,SMMLV!$A$2:$A$36,SMMLV!$D$2:$D$108),3))</f>
        <v/>
      </c>
    </row>
    <row r="1569" spans="5:6">
      <c r="E1569" s="129"/>
      <c r="F1569" s="157" t="str">
        <f>IF(OR(D1569="",E1569=""),"",ROUND(D1569/LOOKUP(E1569,SMMLV!$A$2:$A$36,SMMLV!$D$2:$D$108),3))</f>
        <v/>
      </c>
    </row>
    <row r="1570" spans="5:6">
      <c r="E1570" s="129"/>
      <c r="F1570" s="157" t="str">
        <f>IF(OR(D1570="",E1570=""),"",ROUND(D1570/LOOKUP(E1570,SMMLV!$A$2:$A$36,SMMLV!$D$2:$D$108),3))</f>
        <v/>
      </c>
    </row>
    <row r="1571" spans="5:6">
      <c r="E1571" s="129"/>
      <c r="F1571" s="157" t="str">
        <f>IF(OR(D1571="",E1571=""),"",ROUND(D1571/LOOKUP(E1571,SMMLV!$A$2:$A$36,SMMLV!$D$2:$D$108),3))</f>
        <v/>
      </c>
    </row>
    <row r="1572" spans="5:6">
      <c r="E1572" s="129"/>
      <c r="F1572" s="157" t="str">
        <f>IF(OR(D1572="",E1572=""),"",ROUND(D1572/LOOKUP(E1572,SMMLV!$A$2:$A$36,SMMLV!$D$2:$D$108),3))</f>
        <v/>
      </c>
    </row>
    <row r="1573" spans="5:6">
      <c r="E1573" s="129"/>
      <c r="F1573" s="157" t="str">
        <f>IF(OR(D1573="",E1573=""),"",ROUND(D1573/LOOKUP(E1573,SMMLV!$A$2:$A$36,SMMLV!$D$2:$D$108),3))</f>
        <v/>
      </c>
    </row>
    <row r="1574" spans="5:6">
      <c r="E1574" s="129"/>
      <c r="F1574" s="157" t="str">
        <f>IF(OR(D1574="",E1574=""),"",ROUND(D1574/LOOKUP(E1574,SMMLV!$A$2:$A$36,SMMLV!$D$2:$D$108),3))</f>
        <v/>
      </c>
    </row>
    <row r="1575" spans="5:6">
      <c r="E1575" s="129"/>
      <c r="F1575" s="157" t="str">
        <f>IF(OR(D1575="",E1575=""),"",ROUND(D1575/LOOKUP(E1575,SMMLV!$A$2:$A$36,SMMLV!$D$2:$D$108),3))</f>
        <v/>
      </c>
    </row>
    <row r="1576" spans="5:6">
      <c r="E1576" s="129"/>
      <c r="F1576" s="157" t="str">
        <f>IF(OR(D1576="",E1576=""),"",ROUND(D1576/LOOKUP(E1576,SMMLV!$A$2:$A$36,SMMLV!$D$2:$D$108),3))</f>
        <v/>
      </c>
    </row>
    <row r="1577" spans="5:6">
      <c r="E1577" s="129"/>
      <c r="F1577" s="157" t="str">
        <f>IF(OR(D1577="",E1577=""),"",ROUND(D1577/LOOKUP(E1577,SMMLV!$A$2:$A$36,SMMLV!$D$2:$D$108),3))</f>
        <v/>
      </c>
    </row>
    <row r="1578" spans="5:6">
      <c r="E1578" s="129"/>
      <c r="F1578" s="157" t="str">
        <f>IF(OR(D1578="",E1578=""),"",ROUND(D1578/LOOKUP(E1578,SMMLV!$A$2:$A$36,SMMLV!$D$2:$D$108),3))</f>
        <v/>
      </c>
    </row>
    <row r="1579" spans="5:6">
      <c r="E1579" s="129"/>
      <c r="F1579" s="157" t="str">
        <f>IF(OR(D1579="",E1579=""),"",ROUND(D1579/LOOKUP(E1579,SMMLV!$A$2:$A$36,SMMLV!$D$2:$D$108),3))</f>
        <v/>
      </c>
    </row>
    <row r="1580" spans="5:6">
      <c r="E1580" s="129"/>
      <c r="F1580" s="157" t="str">
        <f>IF(OR(D1580="",E1580=""),"",ROUND(D1580/LOOKUP(E1580,SMMLV!$A$2:$A$36,SMMLV!$D$2:$D$108),3))</f>
        <v/>
      </c>
    </row>
    <row r="1581" spans="5:6">
      <c r="E1581" s="129"/>
      <c r="F1581" s="157" t="str">
        <f>IF(OR(D1581="",E1581=""),"",ROUND(D1581/LOOKUP(E1581,SMMLV!$A$2:$A$36,SMMLV!$D$2:$D$108),3))</f>
        <v/>
      </c>
    </row>
    <row r="1582" spans="5:6">
      <c r="E1582" s="129"/>
      <c r="F1582" s="157" t="str">
        <f>IF(OR(D1582="",E1582=""),"",ROUND(D1582/LOOKUP(E1582,SMMLV!$A$2:$A$36,SMMLV!$D$2:$D$108),3))</f>
        <v/>
      </c>
    </row>
    <row r="1583" spans="5:6">
      <c r="E1583" s="129"/>
      <c r="F1583" s="157" t="str">
        <f>IF(OR(D1583="",E1583=""),"",ROUND(D1583/LOOKUP(E1583,SMMLV!$A$2:$A$36,SMMLV!$D$2:$D$108),3))</f>
        <v/>
      </c>
    </row>
    <row r="1584" spans="5:6">
      <c r="E1584" s="129"/>
      <c r="F1584" s="157" t="str">
        <f>IF(OR(D1584="",E1584=""),"",ROUND(D1584/LOOKUP(E1584,SMMLV!$A$2:$A$36,SMMLV!$D$2:$D$108),3))</f>
        <v/>
      </c>
    </row>
    <row r="1585" spans="5:6">
      <c r="E1585" s="129"/>
      <c r="F1585" s="157" t="str">
        <f>IF(OR(D1585="",E1585=""),"",ROUND(D1585/LOOKUP(E1585,SMMLV!$A$2:$A$36,SMMLV!$D$2:$D$108),3))</f>
        <v/>
      </c>
    </row>
    <row r="1586" spans="5:6">
      <c r="E1586" s="129"/>
      <c r="F1586" s="157" t="str">
        <f>IF(OR(D1586="",E1586=""),"",ROUND(D1586/LOOKUP(E1586,SMMLV!$A$2:$A$36,SMMLV!$D$2:$D$108),3))</f>
        <v/>
      </c>
    </row>
    <row r="1587" spans="5:6">
      <c r="E1587" s="129"/>
      <c r="F1587" s="157" t="str">
        <f>IF(OR(D1587="",E1587=""),"",ROUND(D1587/LOOKUP(E1587,SMMLV!$A$2:$A$36,SMMLV!$D$2:$D$108),3))</f>
        <v/>
      </c>
    </row>
    <row r="1588" spans="5:6">
      <c r="E1588" s="129"/>
      <c r="F1588" s="157" t="str">
        <f>IF(OR(D1588="",E1588=""),"",ROUND(D1588/LOOKUP(E1588,SMMLV!$A$2:$A$36,SMMLV!$D$2:$D$108),3))</f>
        <v/>
      </c>
    </row>
    <row r="1589" spans="5:6">
      <c r="E1589" s="129"/>
      <c r="F1589" s="157" t="str">
        <f>IF(OR(D1589="",E1589=""),"",ROUND(D1589/LOOKUP(E1589,SMMLV!$A$2:$A$36,SMMLV!$D$2:$D$108),3))</f>
        <v/>
      </c>
    </row>
    <row r="1590" spans="5:6">
      <c r="E1590" s="129"/>
      <c r="F1590" s="157" t="str">
        <f>IF(OR(D1590="",E1590=""),"",ROUND(D1590/LOOKUP(E1590,SMMLV!$A$2:$A$36,SMMLV!$D$2:$D$108),3))</f>
        <v/>
      </c>
    </row>
    <row r="1591" spans="5:6">
      <c r="E1591" s="129"/>
      <c r="F1591" s="157" t="str">
        <f>IF(OR(D1591="",E1591=""),"",ROUND(D1591/LOOKUP(E1591,SMMLV!$A$2:$A$36,SMMLV!$D$2:$D$108),3))</f>
        <v/>
      </c>
    </row>
    <row r="1592" spans="5:6">
      <c r="E1592" s="129"/>
      <c r="F1592" s="157" t="str">
        <f>IF(OR(D1592="",E1592=""),"",ROUND(D1592/LOOKUP(E1592,SMMLV!$A$2:$A$36,SMMLV!$D$2:$D$108),3))</f>
        <v/>
      </c>
    </row>
    <row r="1593" spans="5:6">
      <c r="E1593" s="129"/>
      <c r="F1593" s="157" t="str">
        <f>IF(OR(D1593="",E1593=""),"",ROUND(D1593/LOOKUP(E1593,SMMLV!$A$2:$A$36,SMMLV!$D$2:$D$108),3))</f>
        <v/>
      </c>
    </row>
    <row r="1594" spans="5:6">
      <c r="E1594" s="129"/>
      <c r="F1594" s="157" t="str">
        <f>IF(OR(D1594="",E1594=""),"",ROUND(D1594/LOOKUP(E1594,SMMLV!$A$2:$A$36,SMMLV!$D$2:$D$108),3))</f>
        <v/>
      </c>
    </row>
    <row r="1595" spans="5:6">
      <c r="E1595" s="129"/>
      <c r="F1595" s="157" t="str">
        <f>IF(OR(D1595="",E1595=""),"",ROUND(D1595/LOOKUP(E1595,SMMLV!$A$2:$A$36,SMMLV!$D$2:$D$108),3))</f>
        <v/>
      </c>
    </row>
    <row r="1596" spans="5:6">
      <c r="E1596" s="129"/>
      <c r="F1596" s="157" t="str">
        <f>IF(OR(D1596="",E1596=""),"",ROUND(D1596/LOOKUP(E1596,SMMLV!$A$2:$A$36,SMMLV!$D$2:$D$108),3))</f>
        <v/>
      </c>
    </row>
    <row r="1597" spans="5:6">
      <c r="E1597" s="129"/>
      <c r="F1597" s="157" t="str">
        <f>IF(OR(D1597="",E1597=""),"",ROUND(D1597/LOOKUP(E1597,SMMLV!$A$2:$A$36,SMMLV!$D$2:$D$108),3))</f>
        <v/>
      </c>
    </row>
    <row r="1598" spans="5:6">
      <c r="E1598" s="129"/>
      <c r="F1598" s="157" t="str">
        <f>IF(OR(D1598="",E1598=""),"",ROUND(D1598/LOOKUP(E1598,SMMLV!$A$2:$A$36,SMMLV!$D$2:$D$108),3))</f>
        <v/>
      </c>
    </row>
    <row r="1599" spans="5:6">
      <c r="E1599" s="129"/>
      <c r="F1599" s="157" t="str">
        <f>IF(OR(D1599="",E1599=""),"",ROUND(D1599/LOOKUP(E1599,SMMLV!$A$2:$A$36,SMMLV!$D$2:$D$108),3))</f>
        <v/>
      </c>
    </row>
    <row r="1600" spans="5:6">
      <c r="E1600" s="129"/>
      <c r="F1600" s="157" t="str">
        <f>IF(OR(D1600="",E1600=""),"",ROUND(D1600/LOOKUP(E1600,SMMLV!$A$2:$A$36,SMMLV!$D$2:$D$108),3))</f>
        <v/>
      </c>
    </row>
    <row r="1601" spans="5:6">
      <c r="E1601" s="129"/>
      <c r="F1601" s="157" t="str">
        <f>IF(OR(D1601="",E1601=""),"",ROUND(D1601/LOOKUP(E1601,SMMLV!$A$2:$A$36,SMMLV!$D$2:$D$108),3))</f>
        <v/>
      </c>
    </row>
    <row r="1602" spans="5:6">
      <c r="E1602" s="129"/>
      <c r="F1602" s="157" t="str">
        <f>IF(OR(D1602="",E1602=""),"",ROUND(D1602/LOOKUP(E1602,SMMLV!$A$2:$A$36,SMMLV!$D$2:$D$108),3))</f>
        <v/>
      </c>
    </row>
    <row r="1603" spans="5:6">
      <c r="E1603" s="129"/>
      <c r="F1603" s="157" t="str">
        <f>IF(OR(D1603="",E1603=""),"",ROUND(D1603/LOOKUP(E1603,SMMLV!$A$2:$A$36,SMMLV!$D$2:$D$108),3))</f>
        <v/>
      </c>
    </row>
    <row r="1604" spans="5:6">
      <c r="E1604" s="129"/>
      <c r="F1604" s="157" t="str">
        <f>IF(OR(D1604="",E1604=""),"",ROUND(D1604/LOOKUP(E1604,SMMLV!$A$2:$A$36,SMMLV!$D$2:$D$108),3))</f>
        <v/>
      </c>
    </row>
    <row r="1605" spans="5:6">
      <c r="E1605" s="129"/>
      <c r="F1605" s="157" t="str">
        <f>IF(OR(D1605="",E1605=""),"",ROUND(D1605/LOOKUP(E1605,SMMLV!$A$2:$A$36,SMMLV!$D$2:$D$108),3))</f>
        <v/>
      </c>
    </row>
    <row r="1606" spans="5:6">
      <c r="E1606" s="129"/>
      <c r="F1606" s="157" t="str">
        <f>IF(OR(D1606="",E1606=""),"",ROUND(D1606/LOOKUP(E1606,SMMLV!$A$2:$A$36,SMMLV!$D$2:$D$108),3))</f>
        <v/>
      </c>
    </row>
    <row r="1607" spans="5:6">
      <c r="E1607" s="129"/>
      <c r="F1607" s="157" t="str">
        <f>IF(OR(D1607="",E1607=""),"",ROUND(D1607/LOOKUP(E1607,SMMLV!$A$2:$A$36,SMMLV!$D$2:$D$108),3))</f>
        <v/>
      </c>
    </row>
    <row r="1608" spans="5:6">
      <c r="E1608" s="129"/>
      <c r="F1608" s="157" t="str">
        <f>IF(OR(D1608="",E1608=""),"",ROUND(D1608/LOOKUP(E1608,SMMLV!$A$2:$A$36,SMMLV!$D$2:$D$108),3))</f>
        <v/>
      </c>
    </row>
    <row r="1609" spans="5:6">
      <c r="E1609" s="129"/>
      <c r="F1609" s="157" t="str">
        <f>IF(OR(D1609="",E1609=""),"",ROUND(D1609/LOOKUP(E1609,SMMLV!$A$2:$A$36,SMMLV!$D$2:$D$108),3))</f>
        <v/>
      </c>
    </row>
    <row r="1610" spans="5:6">
      <c r="E1610" s="129"/>
      <c r="F1610" s="157" t="str">
        <f>IF(OR(D1610="",E1610=""),"",ROUND(D1610/LOOKUP(E1610,SMMLV!$A$2:$A$36,SMMLV!$D$2:$D$108),3))</f>
        <v/>
      </c>
    </row>
    <row r="1611" spans="5:6">
      <c r="E1611" s="129"/>
      <c r="F1611" s="157" t="str">
        <f>IF(OR(D1611="",E1611=""),"",ROUND(D1611/LOOKUP(E1611,SMMLV!$A$2:$A$36,SMMLV!$D$2:$D$108),3))</f>
        <v/>
      </c>
    </row>
    <row r="1612" spans="5:6">
      <c r="E1612" s="129"/>
      <c r="F1612" s="157" t="str">
        <f>IF(OR(D1612="",E1612=""),"",ROUND(D1612/LOOKUP(E1612,SMMLV!$A$2:$A$36,SMMLV!$D$2:$D$108),3))</f>
        <v/>
      </c>
    </row>
    <row r="1613" spans="5:6">
      <c r="E1613" s="129"/>
      <c r="F1613" s="157" t="str">
        <f>IF(OR(D1613="",E1613=""),"",ROUND(D1613/LOOKUP(E1613,SMMLV!$A$2:$A$36,SMMLV!$D$2:$D$108),3))</f>
        <v/>
      </c>
    </row>
    <row r="1614" spans="5:6">
      <c r="E1614" s="129"/>
      <c r="F1614" s="157" t="str">
        <f>IF(OR(D1614="",E1614=""),"",ROUND(D1614/LOOKUP(E1614,SMMLV!$A$2:$A$36,SMMLV!$D$2:$D$108),3))</f>
        <v/>
      </c>
    </row>
    <row r="1615" spans="5:6">
      <c r="E1615" s="129"/>
      <c r="F1615" s="157" t="str">
        <f>IF(OR(D1615="",E1615=""),"",ROUND(D1615/LOOKUP(E1615,SMMLV!$A$2:$A$36,SMMLV!$D$2:$D$108),3))</f>
        <v/>
      </c>
    </row>
    <row r="1616" spans="5:6">
      <c r="E1616" s="129"/>
      <c r="F1616" s="157" t="str">
        <f>IF(OR(D1616="",E1616=""),"",ROUND(D1616/LOOKUP(E1616,SMMLV!$A$2:$A$36,SMMLV!$D$2:$D$108),3))</f>
        <v/>
      </c>
    </row>
    <row r="1617" spans="5:6">
      <c r="E1617" s="129"/>
      <c r="F1617" s="157" t="str">
        <f>IF(OR(D1617="",E1617=""),"",ROUND(D1617/LOOKUP(E1617,SMMLV!$A$2:$A$36,SMMLV!$D$2:$D$108),3))</f>
        <v/>
      </c>
    </row>
    <row r="1618" spans="5:6">
      <c r="E1618" s="129"/>
      <c r="F1618" s="157" t="str">
        <f>IF(OR(D1618="",E1618=""),"",ROUND(D1618/LOOKUP(E1618,SMMLV!$A$2:$A$36,SMMLV!$D$2:$D$108),3))</f>
        <v/>
      </c>
    </row>
    <row r="1619" spans="5:6">
      <c r="E1619" s="129"/>
      <c r="F1619" s="157" t="str">
        <f>IF(OR(D1619="",E1619=""),"",ROUND(D1619/LOOKUP(E1619,SMMLV!$A$2:$A$36,SMMLV!$D$2:$D$108),3))</f>
        <v/>
      </c>
    </row>
    <row r="1620" spans="5:6">
      <c r="E1620" s="129"/>
      <c r="F1620" s="157" t="str">
        <f>IF(OR(D1620="",E1620=""),"",ROUND(D1620/LOOKUP(E1620,SMMLV!$A$2:$A$36,SMMLV!$D$2:$D$108),3))</f>
        <v/>
      </c>
    </row>
    <row r="1621" spans="5:6">
      <c r="E1621" s="129"/>
      <c r="F1621" s="157" t="str">
        <f>IF(OR(D1621="",E1621=""),"",ROUND(D1621/LOOKUP(E1621,SMMLV!$A$2:$A$36,SMMLV!$D$2:$D$108),3))</f>
        <v/>
      </c>
    </row>
    <row r="1622" spans="5:6">
      <c r="E1622" s="129"/>
      <c r="F1622" s="157" t="str">
        <f>IF(OR(D1622="",E1622=""),"",ROUND(D1622/LOOKUP(E1622,SMMLV!$A$2:$A$36,SMMLV!$D$2:$D$108),3))</f>
        <v/>
      </c>
    </row>
    <row r="1623" spans="5:6">
      <c r="E1623" s="129"/>
      <c r="F1623" s="157" t="str">
        <f>IF(OR(D1623="",E1623=""),"",ROUND(D1623/LOOKUP(E1623,SMMLV!$A$2:$A$36,SMMLV!$D$2:$D$108),3))</f>
        <v/>
      </c>
    </row>
    <row r="1624" spans="5:6">
      <c r="E1624" s="129"/>
      <c r="F1624" s="157" t="str">
        <f>IF(OR(D1624="",E1624=""),"",ROUND(D1624/LOOKUP(E1624,SMMLV!$A$2:$A$36,SMMLV!$D$2:$D$108),3))</f>
        <v/>
      </c>
    </row>
    <row r="1625" spans="5:6">
      <c r="E1625" s="129"/>
      <c r="F1625" s="157" t="str">
        <f>IF(OR(D1625="",E1625=""),"",ROUND(D1625/LOOKUP(E1625,SMMLV!$A$2:$A$36,SMMLV!$D$2:$D$108),3))</f>
        <v/>
      </c>
    </row>
    <row r="1626" spans="5:6">
      <c r="E1626" s="129"/>
      <c r="F1626" s="157" t="str">
        <f>IF(OR(D1626="",E1626=""),"",ROUND(D1626/LOOKUP(E1626,SMMLV!$A$2:$A$36,SMMLV!$D$2:$D$108),3))</f>
        <v/>
      </c>
    </row>
    <row r="1627" spans="5:6">
      <c r="E1627" s="129"/>
      <c r="F1627" s="157" t="str">
        <f>IF(OR(D1627="",E1627=""),"",ROUND(D1627/LOOKUP(E1627,SMMLV!$A$2:$A$36,SMMLV!$D$2:$D$108),3))</f>
        <v/>
      </c>
    </row>
    <row r="1628" spans="5:6">
      <c r="E1628" s="129"/>
      <c r="F1628" s="157" t="str">
        <f>IF(OR(D1628="",E1628=""),"",ROUND(D1628/LOOKUP(E1628,SMMLV!$A$2:$A$36,SMMLV!$D$2:$D$108),3))</f>
        <v/>
      </c>
    </row>
    <row r="1629" spans="5:6">
      <c r="E1629" s="129"/>
      <c r="F1629" s="157" t="str">
        <f>IF(OR(D1629="",E1629=""),"",ROUND(D1629/LOOKUP(E1629,SMMLV!$A$2:$A$36,SMMLV!$D$2:$D$108),3))</f>
        <v/>
      </c>
    </row>
    <row r="1630" spans="5:6">
      <c r="E1630" s="129"/>
      <c r="F1630" s="157" t="str">
        <f>IF(OR(D1630="",E1630=""),"",ROUND(D1630/LOOKUP(E1630,SMMLV!$A$2:$A$36,SMMLV!$D$2:$D$108),3))</f>
        <v/>
      </c>
    </row>
    <row r="1631" spans="5:6">
      <c r="E1631" s="129"/>
      <c r="F1631" s="157" t="str">
        <f>IF(OR(D1631="",E1631=""),"",ROUND(D1631/LOOKUP(E1631,SMMLV!$A$2:$A$36,SMMLV!$D$2:$D$108),3))</f>
        <v/>
      </c>
    </row>
    <row r="1632" spans="5:6">
      <c r="E1632" s="129"/>
      <c r="F1632" s="157" t="str">
        <f>IF(OR(D1632="",E1632=""),"",ROUND(D1632/LOOKUP(E1632,SMMLV!$A$2:$A$36,SMMLV!$D$2:$D$108),3))</f>
        <v/>
      </c>
    </row>
    <row r="1633" spans="5:6">
      <c r="E1633" s="129"/>
      <c r="F1633" s="157" t="str">
        <f>IF(OR(D1633="",E1633=""),"",ROUND(D1633/LOOKUP(E1633,SMMLV!$A$2:$A$36,SMMLV!$D$2:$D$108),3))</f>
        <v/>
      </c>
    </row>
    <row r="1634" spans="5:6">
      <c r="E1634" s="129"/>
      <c r="F1634" s="157" t="str">
        <f>IF(OR(D1634="",E1634=""),"",ROUND(D1634/LOOKUP(E1634,SMMLV!$A$2:$A$36,SMMLV!$D$2:$D$108),3))</f>
        <v/>
      </c>
    </row>
    <row r="1635" spans="5:6">
      <c r="E1635" s="129"/>
      <c r="F1635" s="157" t="str">
        <f>IF(OR(D1635="",E1635=""),"",ROUND(D1635/LOOKUP(E1635,SMMLV!$A$2:$A$36,SMMLV!$D$2:$D$108),3))</f>
        <v/>
      </c>
    </row>
    <row r="1636" spans="5:6">
      <c r="E1636" s="129"/>
      <c r="F1636" s="157" t="str">
        <f>IF(OR(D1636="",E1636=""),"",ROUND(D1636/LOOKUP(E1636,SMMLV!$A$2:$A$36,SMMLV!$D$2:$D$108),3))</f>
        <v/>
      </c>
    </row>
    <row r="1637" spans="5:6">
      <c r="E1637" s="129"/>
      <c r="F1637" s="157" t="str">
        <f>IF(OR(D1637="",E1637=""),"",ROUND(D1637/LOOKUP(E1637,SMMLV!$A$2:$A$36,SMMLV!$D$2:$D$108),3))</f>
        <v/>
      </c>
    </row>
    <row r="1638" spans="5:6">
      <c r="E1638" s="129"/>
      <c r="F1638" s="157" t="str">
        <f>IF(OR(D1638="",E1638=""),"",ROUND(D1638/LOOKUP(E1638,SMMLV!$A$2:$A$36,SMMLV!$D$2:$D$108),3))</f>
        <v/>
      </c>
    </row>
    <row r="1639" spans="5:6">
      <c r="E1639" s="129"/>
      <c r="F1639" s="157" t="str">
        <f>IF(OR(D1639="",E1639=""),"",ROUND(D1639/LOOKUP(E1639,SMMLV!$A$2:$A$36,SMMLV!$D$2:$D$108),3))</f>
        <v/>
      </c>
    </row>
    <row r="1640" spans="5:6">
      <c r="E1640" s="129"/>
      <c r="F1640" s="157" t="str">
        <f>IF(OR(D1640="",E1640=""),"",ROUND(D1640/LOOKUP(E1640,SMMLV!$A$2:$A$36,SMMLV!$D$2:$D$108),3))</f>
        <v/>
      </c>
    </row>
    <row r="1641" spans="5:6">
      <c r="E1641" s="129"/>
      <c r="F1641" s="157" t="str">
        <f>IF(OR(D1641="",E1641=""),"",ROUND(D1641/LOOKUP(E1641,SMMLV!$A$2:$A$36,SMMLV!$D$2:$D$108),3))</f>
        <v/>
      </c>
    </row>
    <row r="1642" spans="5:6">
      <c r="E1642" s="129"/>
      <c r="F1642" s="157" t="str">
        <f>IF(OR(D1642="",E1642=""),"",ROUND(D1642/LOOKUP(E1642,SMMLV!$A$2:$A$36,SMMLV!$D$2:$D$108),3))</f>
        <v/>
      </c>
    </row>
    <row r="1643" spans="5:6">
      <c r="E1643" s="129"/>
      <c r="F1643" s="157" t="str">
        <f>IF(OR(D1643="",E1643=""),"",ROUND(D1643/LOOKUP(E1643,SMMLV!$A$2:$A$36,SMMLV!$D$2:$D$108),3))</f>
        <v/>
      </c>
    </row>
    <row r="1644" spans="5:6">
      <c r="E1644" s="129"/>
      <c r="F1644" s="157" t="str">
        <f>IF(OR(D1644="",E1644=""),"",ROUND(D1644/LOOKUP(E1644,SMMLV!$A$2:$A$36,SMMLV!$D$2:$D$108),3))</f>
        <v/>
      </c>
    </row>
    <row r="1645" spans="5:6">
      <c r="E1645" s="129"/>
      <c r="F1645" s="157" t="str">
        <f>IF(OR(D1645="",E1645=""),"",ROUND(D1645/LOOKUP(E1645,SMMLV!$A$2:$A$36,SMMLV!$D$2:$D$108),3))</f>
        <v/>
      </c>
    </row>
    <row r="1646" spans="5:6">
      <c r="E1646" s="129"/>
      <c r="F1646" s="157" t="str">
        <f>IF(OR(D1646="",E1646=""),"",ROUND(D1646/LOOKUP(E1646,SMMLV!$A$2:$A$36,SMMLV!$D$2:$D$108),3))</f>
        <v/>
      </c>
    </row>
    <row r="1647" spans="5:6">
      <c r="E1647" s="129"/>
      <c r="F1647" s="157" t="str">
        <f>IF(OR(D1647="",E1647=""),"",ROUND(D1647/LOOKUP(E1647,SMMLV!$A$2:$A$36,SMMLV!$D$2:$D$108),3))</f>
        <v/>
      </c>
    </row>
    <row r="1648" spans="5:6">
      <c r="E1648" s="129"/>
      <c r="F1648" s="157" t="str">
        <f>IF(OR(D1648="",E1648=""),"",ROUND(D1648/LOOKUP(E1648,SMMLV!$A$2:$A$36,SMMLV!$D$2:$D$108),3))</f>
        <v/>
      </c>
    </row>
    <row r="1649" spans="5:6">
      <c r="E1649" s="129"/>
      <c r="F1649" s="157" t="str">
        <f>IF(OR(D1649="",E1649=""),"",ROUND(D1649/LOOKUP(E1649,SMMLV!$A$2:$A$36,SMMLV!$D$2:$D$108),3))</f>
        <v/>
      </c>
    </row>
    <row r="1650" spans="5:6">
      <c r="E1650" s="129"/>
      <c r="F1650" s="157" t="str">
        <f>IF(OR(D1650="",E1650=""),"",ROUND(D1650/LOOKUP(E1650,SMMLV!$A$2:$A$36,SMMLV!$D$2:$D$108),3))</f>
        <v/>
      </c>
    </row>
    <row r="1651" spans="5:6">
      <c r="E1651" s="129"/>
      <c r="F1651" s="157" t="str">
        <f>IF(OR(D1651="",E1651=""),"",ROUND(D1651/LOOKUP(E1651,SMMLV!$A$2:$A$36,SMMLV!$D$2:$D$108),3))</f>
        <v/>
      </c>
    </row>
    <row r="1652" spans="5:6">
      <c r="E1652" s="129"/>
      <c r="F1652" s="157" t="str">
        <f>IF(OR(D1652="",E1652=""),"",ROUND(D1652/LOOKUP(E1652,SMMLV!$A$2:$A$36,SMMLV!$D$2:$D$108),3))</f>
        <v/>
      </c>
    </row>
    <row r="1653" spans="5:6">
      <c r="E1653" s="129"/>
      <c r="F1653" s="157" t="str">
        <f>IF(OR(D1653="",E1653=""),"",ROUND(D1653/LOOKUP(E1653,SMMLV!$A$2:$A$36,SMMLV!$D$2:$D$108),3))</f>
        <v/>
      </c>
    </row>
    <row r="1654" spans="5:6">
      <c r="E1654" s="129"/>
      <c r="F1654" s="157" t="str">
        <f>IF(OR(D1654="",E1654=""),"",ROUND(D1654/LOOKUP(E1654,SMMLV!$A$2:$A$36,SMMLV!$D$2:$D$108),3))</f>
        <v/>
      </c>
    </row>
    <row r="1655" spans="5:6">
      <c r="E1655" s="129"/>
      <c r="F1655" s="157" t="str">
        <f>IF(OR(D1655="",E1655=""),"",ROUND(D1655/LOOKUP(E1655,SMMLV!$A$2:$A$36,SMMLV!$D$2:$D$108),3))</f>
        <v/>
      </c>
    </row>
    <row r="1656" spans="5:6">
      <c r="E1656" s="129"/>
      <c r="F1656" s="157" t="str">
        <f>IF(OR(D1656="",E1656=""),"",ROUND(D1656/LOOKUP(E1656,SMMLV!$A$2:$A$36,SMMLV!$D$2:$D$108),3))</f>
        <v/>
      </c>
    </row>
    <row r="1657" spans="5:6">
      <c r="E1657" s="129"/>
      <c r="F1657" s="157" t="str">
        <f>IF(OR(D1657="",E1657=""),"",ROUND(D1657/LOOKUP(E1657,SMMLV!$A$2:$A$36,SMMLV!$D$2:$D$108),3))</f>
        <v/>
      </c>
    </row>
    <row r="1658" spans="5:6">
      <c r="E1658" s="129"/>
      <c r="F1658" s="157" t="str">
        <f>IF(OR(D1658="",E1658=""),"",ROUND(D1658/LOOKUP(E1658,SMMLV!$A$2:$A$36,SMMLV!$D$2:$D$108),3))</f>
        <v/>
      </c>
    </row>
    <row r="1659" spans="5:6">
      <c r="E1659" s="129"/>
      <c r="F1659" s="157" t="str">
        <f>IF(OR(D1659="",E1659=""),"",ROUND(D1659/LOOKUP(E1659,SMMLV!$A$2:$A$36,SMMLV!$D$2:$D$108),3))</f>
        <v/>
      </c>
    </row>
    <row r="1660" spans="5:6">
      <c r="E1660" s="129"/>
      <c r="F1660" s="157" t="str">
        <f>IF(OR(D1660="",E1660=""),"",ROUND(D1660/LOOKUP(E1660,SMMLV!$A$2:$A$36,SMMLV!$D$2:$D$108),3))</f>
        <v/>
      </c>
    </row>
    <row r="1661" spans="5:6">
      <c r="E1661" s="129"/>
      <c r="F1661" s="157" t="str">
        <f>IF(OR(D1661="",E1661=""),"",ROUND(D1661/LOOKUP(E1661,SMMLV!$A$2:$A$36,SMMLV!$D$2:$D$108),3))</f>
        <v/>
      </c>
    </row>
    <row r="1662" spans="5:6">
      <c r="E1662" s="129"/>
      <c r="F1662" s="157" t="str">
        <f>IF(OR(D1662="",E1662=""),"",ROUND(D1662/LOOKUP(E1662,SMMLV!$A$2:$A$36,SMMLV!$D$2:$D$108),3))</f>
        <v/>
      </c>
    </row>
    <row r="1663" spans="5:6">
      <c r="E1663" s="129"/>
      <c r="F1663" s="157" t="str">
        <f>IF(OR(D1663="",E1663=""),"",ROUND(D1663/LOOKUP(E1663,SMMLV!$A$2:$A$36,SMMLV!$D$2:$D$108),3))</f>
        <v/>
      </c>
    </row>
    <row r="1664" spans="5:6">
      <c r="E1664" s="129"/>
      <c r="F1664" s="157" t="str">
        <f>IF(OR(D1664="",E1664=""),"",ROUND(D1664/LOOKUP(E1664,SMMLV!$A$2:$A$36,SMMLV!$D$2:$D$108),3))</f>
        <v/>
      </c>
    </row>
    <row r="1665" spans="5:6">
      <c r="E1665" s="129"/>
      <c r="F1665" s="157" t="str">
        <f>IF(OR(D1665="",E1665=""),"",ROUND(D1665/LOOKUP(E1665,SMMLV!$A$2:$A$36,SMMLV!$D$2:$D$108),3))</f>
        <v/>
      </c>
    </row>
    <row r="1666" spans="5:6">
      <c r="E1666" s="129"/>
      <c r="F1666" s="157" t="str">
        <f>IF(OR(D1666="",E1666=""),"",ROUND(D1666/LOOKUP(E1666,SMMLV!$A$2:$A$36,SMMLV!$D$2:$D$108),3))</f>
        <v/>
      </c>
    </row>
    <row r="1667" spans="5:6">
      <c r="E1667" s="129"/>
      <c r="F1667" s="157" t="str">
        <f>IF(OR(D1667="",E1667=""),"",ROUND(D1667/LOOKUP(E1667,SMMLV!$A$2:$A$36,SMMLV!$D$2:$D$108),3))</f>
        <v/>
      </c>
    </row>
    <row r="1668" spans="5:6">
      <c r="E1668" s="129"/>
      <c r="F1668" s="157" t="str">
        <f>IF(OR(D1668="",E1668=""),"",ROUND(D1668/LOOKUP(E1668,SMMLV!$A$2:$A$36,SMMLV!$D$2:$D$108),3))</f>
        <v/>
      </c>
    </row>
    <row r="1669" spans="5:6">
      <c r="E1669" s="129"/>
      <c r="F1669" s="157" t="str">
        <f>IF(OR(D1669="",E1669=""),"",ROUND(D1669/LOOKUP(E1669,SMMLV!$A$2:$A$36,SMMLV!$D$2:$D$108),3))</f>
        <v/>
      </c>
    </row>
    <row r="1670" spans="5:6">
      <c r="E1670" s="129"/>
      <c r="F1670" s="157" t="str">
        <f>IF(OR(D1670="",E1670=""),"",ROUND(D1670/LOOKUP(E1670,SMMLV!$A$2:$A$36,SMMLV!$D$2:$D$108),3))</f>
        <v/>
      </c>
    </row>
    <row r="1671" spans="5:6">
      <c r="E1671" s="129"/>
      <c r="F1671" s="157" t="str">
        <f>IF(OR(D1671="",E1671=""),"",ROUND(D1671/LOOKUP(E1671,SMMLV!$A$2:$A$36,SMMLV!$D$2:$D$108),3))</f>
        <v/>
      </c>
    </row>
    <row r="1672" spans="5:6">
      <c r="E1672" s="129"/>
      <c r="F1672" s="157" t="str">
        <f>IF(OR(D1672="",E1672=""),"",ROUND(D1672/LOOKUP(E1672,SMMLV!$A$2:$A$36,SMMLV!$D$2:$D$108),3))</f>
        <v/>
      </c>
    </row>
    <row r="1673" spans="5:6">
      <c r="E1673" s="129"/>
      <c r="F1673" s="157" t="str">
        <f>IF(OR(D1673="",E1673=""),"",ROUND(D1673/LOOKUP(E1673,SMMLV!$A$2:$A$36,SMMLV!$D$2:$D$108),3))</f>
        <v/>
      </c>
    </row>
    <row r="1674" spans="5:6">
      <c r="E1674" s="129"/>
      <c r="F1674" s="157" t="str">
        <f>IF(OR(D1674="",E1674=""),"",ROUND(D1674/LOOKUP(E1674,SMMLV!$A$2:$A$36,SMMLV!$D$2:$D$108),3))</f>
        <v/>
      </c>
    </row>
    <row r="1675" spans="5:6">
      <c r="E1675" s="129"/>
      <c r="F1675" s="157" t="str">
        <f>IF(OR(D1675="",E1675=""),"",ROUND(D1675/LOOKUP(E1675,SMMLV!$A$2:$A$36,SMMLV!$D$2:$D$108),3))</f>
        <v/>
      </c>
    </row>
    <row r="1676" spans="5:6">
      <c r="E1676" s="129"/>
      <c r="F1676" s="157" t="str">
        <f>IF(OR(D1676="",E1676=""),"",ROUND(D1676/LOOKUP(E1676,SMMLV!$A$2:$A$36,SMMLV!$D$2:$D$108),3))</f>
        <v/>
      </c>
    </row>
    <row r="1677" spans="5:6">
      <c r="E1677" s="129"/>
      <c r="F1677" s="157" t="str">
        <f>IF(OR(D1677="",E1677=""),"",ROUND(D1677/LOOKUP(E1677,SMMLV!$A$2:$A$36,SMMLV!$D$2:$D$108),3))</f>
        <v/>
      </c>
    </row>
    <row r="1678" spans="5:6">
      <c r="E1678" s="129"/>
      <c r="F1678" s="157" t="str">
        <f>IF(OR(D1678="",E1678=""),"",ROUND(D1678/LOOKUP(E1678,SMMLV!$A$2:$A$36,SMMLV!$D$2:$D$108),3))</f>
        <v/>
      </c>
    </row>
    <row r="1679" spans="5:6">
      <c r="E1679" s="129"/>
      <c r="F1679" s="157" t="str">
        <f>IF(OR(D1679="",E1679=""),"",ROUND(D1679/LOOKUP(E1679,SMMLV!$A$2:$A$36,SMMLV!$D$2:$D$108),3))</f>
        <v/>
      </c>
    </row>
    <row r="1680" spans="5:6">
      <c r="E1680" s="129"/>
      <c r="F1680" s="157" t="str">
        <f>IF(OR(D1680="",E1680=""),"",ROUND(D1680/LOOKUP(E1680,SMMLV!$A$2:$A$36,SMMLV!$D$2:$D$108),3))</f>
        <v/>
      </c>
    </row>
    <row r="1681" spans="5:6">
      <c r="E1681" s="129"/>
      <c r="F1681" s="157" t="str">
        <f>IF(OR(D1681="",E1681=""),"",ROUND(D1681/LOOKUP(E1681,SMMLV!$A$2:$A$36,SMMLV!$D$2:$D$108),3))</f>
        <v/>
      </c>
    </row>
    <row r="1682" spans="5:6">
      <c r="E1682" s="129"/>
      <c r="F1682" s="157" t="str">
        <f>IF(OR(D1682="",E1682=""),"",ROUND(D1682/LOOKUP(E1682,SMMLV!$A$2:$A$36,SMMLV!$D$2:$D$108),3))</f>
        <v/>
      </c>
    </row>
    <row r="1683" spans="5:6">
      <c r="E1683" s="129"/>
      <c r="F1683" s="157" t="str">
        <f>IF(OR(D1683="",E1683=""),"",ROUND(D1683/LOOKUP(E1683,SMMLV!$A$2:$A$36,SMMLV!$D$2:$D$108),3))</f>
        <v/>
      </c>
    </row>
    <row r="1684" spans="5:6">
      <c r="E1684" s="129"/>
      <c r="F1684" s="157" t="str">
        <f>IF(OR(D1684="",E1684=""),"",ROUND(D1684/LOOKUP(E1684,SMMLV!$A$2:$A$36,SMMLV!$D$2:$D$108),3))</f>
        <v/>
      </c>
    </row>
    <row r="1685" spans="5:6">
      <c r="E1685" s="129"/>
      <c r="F1685" s="157" t="str">
        <f>IF(OR(D1685="",E1685=""),"",ROUND(D1685/LOOKUP(E1685,SMMLV!$A$2:$A$36,SMMLV!$D$2:$D$108),3))</f>
        <v/>
      </c>
    </row>
    <row r="1686" spans="5:6">
      <c r="E1686" s="129"/>
      <c r="F1686" s="157" t="str">
        <f>IF(OR(D1686="",E1686=""),"",ROUND(D1686/LOOKUP(E1686,SMMLV!$A$2:$A$36,SMMLV!$D$2:$D$108),3))</f>
        <v/>
      </c>
    </row>
    <row r="1687" spans="5:6">
      <c r="E1687" s="129"/>
      <c r="F1687" s="157" t="str">
        <f>IF(OR(D1687="",E1687=""),"",ROUND(D1687/LOOKUP(E1687,SMMLV!$A$2:$A$36,SMMLV!$D$2:$D$108),3))</f>
        <v/>
      </c>
    </row>
    <row r="1688" spans="5:6">
      <c r="E1688" s="129"/>
      <c r="F1688" s="157" t="str">
        <f>IF(OR(D1688="",E1688=""),"",ROUND(D1688/LOOKUP(E1688,SMMLV!$A$2:$A$36,SMMLV!$D$2:$D$108),3))</f>
        <v/>
      </c>
    </row>
    <row r="1689" spans="5:6">
      <c r="E1689" s="129"/>
      <c r="F1689" s="157" t="str">
        <f>IF(OR(D1689="",E1689=""),"",ROUND(D1689/LOOKUP(E1689,SMMLV!$A$2:$A$36,SMMLV!$D$2:$D$108),3))</f>
        <v/>
      </c>
    </row>
    <row r="1690" spans="5:6">
      <c r="E1690" s="129"/>
      <c r="F1690" s="157" t="str">
        <f>IF(OR(D1690="",E1690=""),"",ROUND(D1690/LOOKUP(E1690,SMMLV!$A$2:$A$36,SMMLV!$D$2:$D$108),3))</f>
        <v/>
      </c>
    </row>
    <row r="1691" spans="5:6">
      <c r="E1691" s="129"/>
      <c r="F1691" s="157" t="str">
        <f>IF(OR(D1691="",E1691=""),"",ROUND(D1691/LOOKUP(E1691,SMMLV!$A$2:$A$36,SMMLV!$D$2:$D$108),3))</f>
        <v/>
      </c>
    </row>
    <row r="1692" spans="5:6">
      <c r="E1692" s="129"/>
      <c r="F1692" s="157" t="str">
        <f>IF(OR(D1692="",E1692=""),"",ROUND(D1692/LOOKUP(E1692,SMMLV!$A$2:$A$36,SMMLV!$D$2:$D$108),3))</f>
        <v/>
      </c>
    </row>
    <row r="1693" spans="5:6">
      <c r="E1693" s="129"/>
      <c r="F1693" s="157" t="str">
        <f>IF(OR(D1693="",E1693=""),"",ROUND(D1693/LOOKUP(E1693,SMMLV!$A$2:$A$36,SMMLV!$D$2:$D$108),3))</f>
        <v/>
      </c>
    </row>
    <row r="1694" spans="5:6">
      <c r="E1694" s="129"/>
      <c r="F1694" s="157" t="str">
        <f>IF(OR(D1694="",E1694=""),"",ROUND(D1694/LOOKUP(E1694,SMMLV!$A$2:$A$36,SMMLV!$D$2:$D$108),3))</f>
        <v/>
      </c>
    </row>
    <row r="1695" spans="5:6">
      <c r="E1695" s="129"/>
      <c r="F1695" s="157" t="str">
        <f>IF(OR(D1695="",E1695=""),"",ROUND(D1695/LOOKUP(E1695,SMMLV!$A$2:$A$36,SMMLV!$D$2:$D$108),3))</f>
        <v/>
      </c>
    </row>
    <row r="1696" spans="5:6">
      <c r="E1696" s="129"/>
      <c r="F1696" s="157" t="str">
        <f>IF(OR(D1696="",E1696=""),"",ROUND(D1696/LOOKUP(E1696,SMMLV!$A$2:$A$36,SMMLV!$D$2:$D$108),3))</f>
        <v/>
      </c>
    </row>
    <row r="1697" spans="5:6">
      <c r="E1697" s="129"/>
      <c r="F1697" s="157" t="str">
        <f>IF(OR(D1697="",E1697=""),"",ROUND(D1697/LOOKUP(E1697,SMMLV!$A$2:$A$36,SMMLV!$D$2:$D$108),3))</f>
        <v/>
      </c>
    </row>
    <row r="1698" spans="5:6">
      <c r="E1698" s="129"/>
      <c r="F1698" s="157" t="str">
        <f>IF(OR(D1698="",E1698=""),"",ROUND(D1698/LOOKUP(E1698,SMMLV!$A$2:$A$36,SMMLV!$D$2:$D$108),3))</f>
        <v/>
      </c>
    </row>
    <row r="1699" spans="5:6">
      <c r="E1699" s="129"/>
      <c r="F1699" s="157" t="str">
        <f>IF(OR(D1699="",E1699=""),"",ROUND(D1699/LOOKUP(E1699,SMMLV!$A$2:$A$36,SMMLV!$D$2:$D$108),3))</f>
        <v/>
      </c>
    </row>
    <row r="1700" spans="5:6">
      <c r="E1700" s="129"/>
      <c r="F1700" s="157" t="str">
        <f>IF(OR(D1700="",E1700=""),"",ROUND(D1700/LOOKUP(E1700,SMMLV!$A$2:$A$36,SMMLV!$D$2:$D$108),3))</f>
        <v/>
      </c>
    </row>
    <row r="1701" spans="5:6">
      <c r="E1701" s="129"/>
      <c r="F1701" s="157" t="str">
        <f>IF(OR(D1701="",E1701=""),"",ROUND(D1701/LOOKUP(E1701,SMMLV!$A$2:$A$36,SMMLV!$D$2:$D$108),3))</f>
        <v/>
      </c>
    </row>
    <row r="1702" spans="5:6">
      <c r="E1702" s="129"/>
      <c r="F1702" s="157" t="str">
        <f>IF(OR(D1702="",E1702=""),"",ROUND(D1702/LOOKUP(E1702,SMMLV!$A$2:$A$36,SMMLV!$D$2:$D$108),3))</f>
        <v/>
      </c>
    </row>
    <row r="1703" spans="5:6">
      <c r="E1703" s="129"/>
      <c r="F1703" s="157" t="str">
        <f>IF(OR(D1703="",E1703=""),"",ROUND(D1703/LOOKUP(E1703,SMMLV!$A$2:$A$36,SMMLV!$D$2:$D$108),3))</f>
        <v/>
      </c>
    </row>
    <row r="1704" spans="5:6">
      <c r="E1704" s="129"/>
      <c r="F1704" s="157" t="str">
        <f>IF(OR(D1704="",E1704=""),"",ROUND(D1704/LOOKUP(E1704,SMMLV!$A$2:$A$36,SMMLV!$D$2:$D$108),3))</f>
        <v/>
      </c>
    </row>
    <row r="1705" spans="5:6">
      <c r="E1705" s="129"/>
      <c r="F1705" s="157" t="str">
        <f>IF(OR(D1705="",E1705=""),"",ROUND(D1705/LOOKUP(E1705,SMMLV!$A$2:$A$36,SMMLV!$D$2:$D$108),3))</f>
        <v/>
      </c>
    </row>
    <row r="1706" spans="5:6">
      <c r="E1706" s="129"/>
      <c r="F1706" s="157" t="str">
        <f>IF(OR(D1706="",E1706=""),"",ROUND(D1706/LOOKUP(E1706,SMMLV!$A$2:$A$36,SMMLV!$D$2:$D$108),3))</f>
        <v/>
      </c>
    </row>
    <row r="1707" spans="5:6">
      <c r="E1707" s="129"/>
      <c r="F1707" s="157" t="str">
        <f>IF(OR(D1707="",E1707=""),"",ROUND(D1707/LOOKUP(E1707,SMMLV!$A$2:$A$36,SMMLV!$D$2:$D$108),3))</f>
        <v/>
      </c>
    </row>
    <row r="1708" spans="5:6">
      <c r="E1708" s="129"/>
      <c r="F1708" s="157" t="str">
        <f>IF(OR(D1708="",E1708=""),"",ROUND(D1708/LOOKUP(E1708,SMMLV!$A$2:$A$36,SMMLV!$D$2:$D$108),3))</f>
        <v/>
      </c>
    </row>
    <row r="1709" spans="5:6">
      <c r="E1709" s="129"/>
      <c r="F1709" s="157" t="str">
        <f>IF(OR(D1709="",E1709=""),"",ROUND(D1709/LOOKUP(E1709,SMMLV!$A$2:$A$36,SMMLV!$D$2:$D$108),3))</f>
        <v/>
      </c>
    </row>
    <row r="1710" spans="5:6">
      <c r="E1710" s="129"/>
      <c r="F1710" s="157" t="str">
        <f>IF(OR(D1710="",E1710=""),"",ROUND(D1710/LOOKUP(E1710,SMMLV!$A$2:$A$36,SMMLV!$D$2:$D$108),3))</f>
        <v/>
      </c>
    </row>
    <row r="1711" spans="5:6">
      <c r="E1711" s="129"/>
      <c r="F1711" s="157" t="str">
        <f>IF(OR(D1711="",E1711=""),"",ROUND(D1711/LOOKUP(E1711,SMMLV!$A$2:$A$36,SMMLV!$D$2:$D$108),3))</f>
        <v/>
      </c>
    </row>
    <row r="1712" spans="5:6">
      <c r="E1712" s="129"/>
      <c r="F1712" s="157" t="str">
        <f>IF(OR(D1712="",E1712=""),"",ROUND(D1712/LOOKUP(E1712,SMMLV!$A$2:$A$36,SMMLV!$D$2:$D$108),3))</f>
        <v/>
      </c>
    </row>
    <row r="1713" spans="5:6">
      <c r="E1713" s="129"/>
      <c r="F1713" s="157" t="str">
        <f>IF(OR(D1713="",E1713=""),"",ROUND(D1713/LOOKUP(E1713,SMMLV!$A$2:$A$36,SMMLV!$D$2:$D$108),3))</f>
        <v/>
      </c>
    </row>
    <row r="1714" spans="5:6">
      <c r="E1714" s="129"/>
      <c r="F1714" s="157" t="str">
        <f>IF(OR(D1714="",E1714=""),"",ROUND(D1714/LOOKUP(E1714,SMMLV!$A$2:$A$36,SMMLV!$D$2:$D$108),3))</f>
        <v/>
      </c>
    </row>
    <row r="1715" spans="5:6">
      <c r="E1715" s="129"/>
      <c r="F1715" s="157" t="str">
        <f>IF(OR(D1715="",E1715=""),"",ROUND(D1715/LOOKUP(E1715,SMMLV!$A$2:$A$36,SMMLV!$D$2:$D$108),3))</f>
        <v/>
      </c>
    </row>
    <row r="1716" spans="5:6">
      <c r="E1716" s="129"/>
      <c r="F1716" s="157" t="str">
        <f>IF(OR(D1716="",E1716=""),"",ROUND(D1716/LOOKUP(E1716,SMMLV!$A$2:$A$36,SMMLV!$D$2:$D$108),3))</f>
        <v/>
      </c>
    </row>
    <row r="1717" spans="5:6">
      <c r="E1717" s="129"/>
      <c r="F1717" s="157" t="str">
        <f>IF(OR(D1717="",E1717=""),"",ROUND(D1717/LOOKUP(E1717,SMMLV!$A$2:$A$36,SMMLV!$D$2:$D$108),3))</f>
        <v/>
      </c>
    </row>
    <row r="1718" spans="5:6">
      <c r="E1718" s="129"/>
      <c r="F1718" s="157" t="str">
        <f>IF(OR(D1718="",E1718=""),"",ROUND(D1718/LOOKUP(E1718,SMMLV!$A$2:$A$36,SMMLV!$D$2:$D$108),3))</f>
        <v/>
      </c>
    </row>
    <row r="1719" spans="5:6">
      <c r="E1719" s="129"/>
      <c r="F1719" s="157" t="str">
        <f>IF(OR(D1719="",E1719=""),"",ROUND(D1719/LOOKUP(E1719,SMMLV!$A$2:$A$36,SMMLV!$D$2:$D$108),3))</f>
        <v/>
      </c>
    </row>
    <row r="1720" spans="5:6">
      <c r="E1720" s="129"/>
      <c r="F1720" s="157" t="str">
        <f>IF(OR(D1720="",E1720=""),"",ROUND(D1720/LOOKUP(E1720,SMMLV!$A$2:$A$36,SMMLV!$D$2:$D$108),3))</f>
        <v/>
      </c>
    </row>
    <row r="1721" spans="5:6">
      <c r="E1721" s="129"/>
      <c r="F1721" s="157" t="str">
        <f>IF(OR(D1721="",E1721=""),"",ROUND(D1721/LOOKUP(E1721,SMMLV!$A$2:$A$36,SMMLV!$D$2:$D$108),3))</f>
        <v/>
      </c>
    </row>
    <row r="1722" spans="5:6">
      <c r="E1722" s="129"/>
      <c r="F1722" s="157" t="str">
        <f>IF(OR(D1722="",E1722=""),"",ROUND(D1722/LOOKUP(E1722,SMMLV!$A$2:$A$36,SMMLV!$D$2:$D$108),3))</f>
        <v/>
      </c>
    </row>
    <row r="1723" spans="5:6">
      <c r="E1723" s="129"/>
      <c r="F1723" s="157" t="str">
        <f>IF(OR(D1723="",E1723=""),"",ROUND(D1723/LOOKUP(E1723,SMMLV!$A$2:$A$36,SMMLV!$D$2:$D$108),3))</f>
        <v/>
      </c>
    </row>
    <row r="1724" spans="5:6">
      <c r="E1724" s="129"/>
      <c r="F1724" s="157" t="str">
        <f>IF(OR(D1724="",E1724=""),"",ROUND(D1724/LOOKUP(E1724,SMMLV!$A$2:$A$36,SMMLV!$D$2:$D$108),3))</f>
        <v/>
      </c>
    </row>
    <row r="1725" spans="5:6">
      <c r="E1725" s="129"/>
      <c r="F1725" s="157" t="str">
        <f>IF(OR(D1725="",E1725=""),"",ROUND(D1725/LOOKUP(E1725,SMMLV!$A$2:$A$36,SMMLV!$D$2:$D$108),3))</f>
        <v/>
      </c>
    </row>
    <row r="1726" spans="5:6">
      <c r="E1726" s="129"/>
      <c r="F1726" s="157" t="str">
        <f>IF(OR(D1726="",E1726=""),"",ROUND(D1726/LOOKUP(E1726,SMMLV!$A$2:$A$36,SMMLV!$D$2:$D$108),3))</f>
        <v/>
      </c>
    </row>
    <row r="1727" spans="5:6">
      <c r="E1727" s="129"/>
      <c r="F1727" s="157" t="str">
        <f>IF(OR(D1727="",E1727=""),"",ROUND(D1727/LOOKUP(E1727,SMMLV!$A$2:$A$36,SMMLV!$D$2:$D$108),3))</f>
        <v/>
      </c>
    </row>
    <row r="1728" spans="5:6">
      <c r="E1728" s="129"/>
      <c r="F1728" s="157" t="str">
        <f>IF(OR(D1728="",E1728=""),"",ROUND(D1728/LOOKUP(E1728,SMMLV!$A$2:$A$36,SMMLV!$D$2:$D$108),3))</f>
        <v/>
      </c>
    </row>
    <row r="1729" spans="5:6">
      <c r="E1729" s="129"/>
      <c r="F1729" s="157" t="str">
        <f>IF(OR(D1729="",E1729=""),"",ROUND(D1729/LOOKUP(E1729,SMMLV!$A$2:$A$36,SMMLV!$D$2:$D$108),3))</f>
        <v/>
      </c>
    </row>
    <row r="1730" spans="5:6">
      <c r="E1730" s="129"/>
      <c r="F1730" s="157" t="str">
        <f>IF(OR(D1730="",E1730=""),"",ROUND(D1730/LOOKUP(E1730,SMMLV!$A$2:$A$36,SMMLV!$D$2:$D$108),3))</f>
        <v/>
      </c>
    </row>
    <row r="1731" spans="5:6">
      <c r="E1731" s="129"/>
      <c r="F1731" s="157" t="str">
        <f>IF(OR(D1731="",E1731=""),"",ROUND(D1731/LOOKUP(E1731,SMMLV!$A$2:$A$36,SMMLV!$D$2:$D$108),3))</f>
        <v/>
      </c>
    </row>
    <row r="1732" spans="5:6">
      <c r="E1732" s="129"/>
      <c r="F1732" s="157" t="str">
        <f>IF(OR(D1732="",E1732=""),"",ROUND(D1732/LOOKUP(E1732,SMMLV!$A$2:$A$36,SMMLV!$D$2:$D$108),3))</f>
        <v/>
      </c>
    </row>
    <row r="1733" spans="5:6">
      <c r="E1733" s="129"/>
      <c r="F1733" s="157" t="str">
        <f>IF(OR(D1733="",E1733=""),"",ROUND(D1733/LOOKUP(E1733,SMMLV!$A$2:$A$36,SMMLV!$D$2:$D$108),3))</f>
        <v/>
      </c>
    </row>
    <row r="1734" spans="5:6">
      <c r="E1734" s="129"/>
      <c r="F1734" s="157" t="str">
        <f>IF(OR(D1734="",E1734=""),"",ROUND(D1734/LOOKUP(E1734,SMMLV!$A$2:$A$36,SMMLV!$D$2:$D$108),3))</f>
        <v/>
      </c>
    </row>
    <row r="1735" spans="5:6">
      <c r="E1735" s="129"/>
      <c r="F1735" s="157" t="str">
        <f>IF(OR(D1735="",E1735=""),"",ROUND(D1735/LOOKUP(E1735,SMMLV!$A$2:$A$36,SMMLV!$D$2:$D$108),3))</f>
        <v/>
      </c>
    </row>
    <row r="1736" spans="5:6">
      <c r="E1736" s="129"/>
      <c r="F1736" s="157" t="str">
        <f>IF(OR(D1736="",E1736=""),"",ROUND(D1736/LOOKUP(E1736,SMMLV!$A$2:$A$36,SMMLV!$D$2:$D$108),3))</f>
        <v/>
      </c>
    </row>
    <row r="1737" spans="5:6">
      <c r="E1737" s="129"/>
      <c r="F1737" s="157" t="str">
        <f>IF(OR(D1737="",E1737=""),"",ROUND(D1737/LOOKUP(E1737,SMMLV!$A$2:$A$36,SMMLV!$D$2:$D$108),3))</f>
        <v/>
      </c>
    </row>
    <row r="1738" spans="5:6">
      <c r="E1738" s="129"/>
      <c r="F1738" s="157" t="str">
        <f>IF(OR(D1738="",E1738=""),"",ROUND(D1738/LOOKUP(E1738,SMMLV!$A$2:$A$36,SMMLV!$D$2:$D$108),3))</f>
        <v/>
      </c>
    </row>
    <row r="1739" spans="5:6">
      <c r="E1739" s="129"/>
      <c r="F1739" s="157" t="str">
        <f>IF(OR(D1739="",E1739=""),"",ROUND(D1739/LOOKUP(E1739,SMMLV!$A$2:$A$36,SMMLV!$D$2:$D$108),3))</f>
        <v/>
      </c>
    </row>
    <row r="1740" spans="5:6">
      <c r="E1740" s="129"/>
      <c r="F1740" s="157" t="str">
        <f>IF(OR(D1740="",E1740=""),"",ROUND(D1740/LOOKUP(E1740,SMMLV!$A$2:$A$36,SMMLV!$D$2:$D$108),3))</f>
        <v/>
      </c>
    </row>
    <row r="1741" spans="5:6">
      <c r="E1741" s="129"/>
      <c r="F1741" s="157" t="str">
        <f>IF(OR(D1741="",E1741=""),"",ROUND(D1741/LOOKUP(E1741,SMMLV!$A$2:$A$36,SMMLV!$D$2:$D$108),3))</f>
        <v/>
      </c>
    </row>
    <row r="1742" spans="5:6">
      <c r="E1742" s="129"/>
      <c r="F1742" s="157" t="str">
        <f>IF(OR(D1742="",E1742=""),"",ROUND(D1742/LOOKUP(E1742,SMMLV!$A$2:$A$36,SMMLV!$D$2:$D$108),3))</f>
        <v/>
      </c>
    </row>
    <row r="1743" spans="5:6">
      <c r="E1743" s="129"/>
      <c r="F1743" s="157" t="str">
        <f>IF(OR(D1743="",E1743=""),"",ROUND(D1743/LOOKUP(E1743,SMMLV!$A$2:$A$36,SMMLV!$D$2:$D$108),3))</f>
        <v/>
      </c>
    </row>
    <row r="1744" spans="5:6">
      <c r="E1744" s="129"/>
      <c r="F1744" s="157" t="str">
        <f>IF(OR(D1744="",E1744=""),"",ROUND(D1744/LOOKUP(E1744,SMMLV!$A$2:$A$36,SMMLV!$D$2:$D$108),3))</f>
        <v/>
      </c>
    </row>
    <row r="1745" spans="5:6">
      <c r="E1745" s="129"/>
      <c r="F1745" s="157" t="str">
        <f>IF(OR(D1745="",E1745=""),"",ROUND(D1745/LOOKUP(E1745,SMMLV!$A$2:$A$36,SMMLV!$D$2:$D$108),3))</f>
        <v/>
      </c>
    </row>
    <row r="1746" spans="5:6">
      <c r="E1746" s="129"/>
      <c r="F1746" s="157" t="str">
        <f>IF(OR(D1746="",E1746=""),"",ROUND(D1746/LOOKUP(E1746,SMMLV!$A$2:$A$36,SMMLV!$D$2:$D$108),3))</f>
        <v/>
      </c>
    </row>
    <row r="1747" spans="5:6">
      <c r="E1747" s="129"/>
      <c r="F1747" s="157" t="str">
        <f>IF(OR(D1747="",E1747=""),"",ROUND(D1747/LOOKUP(E1747,SMMLV!$A$2:$A$36,SMMLV!$D$2:$D$108),3))</f>
        <v/>
      </c>
    </row>
    <row r="1748" spans="5:6">
      <c r="E1748" s="129"/>
      <c r="F1748" s="157" t="str">
        <f>IF(OR(D1748="",E1748=""),"",ROUND(D1748/LOOKUP(E1748,SMMLV!$A$2:$A$36,SMMLV!$D$2:$D$108),3))</f>
        <v/>
      </c>
    </row>
    <row r="1749" spans="5:6">
      <c r="E1749" s="129"/>
      <c r="F1749" s="157" t="str">
        <f>IF(OR(D1749="",E1749=""),"",ROUND(D1749/LOOKUP(E1749,SMMLV!$A$2:$A$36,SMMLV!$D$2:$D$108),3))</f>
        <v/>
      </c>
    </row>
    <row r="1750" spans="5:6">
      <c r="E1750" s="129"/>
      <c r="F1750" s="157" t="str">
        <f>IF(OR(D1750="",E1750=""),"",ROUND(D1750/LOOKUP(E1750,SMMLV!$A$2:$A$36,SMMLV!$D$2:$D$108),3))</f>
        <v/>
      </c>
    </row>
    <row r="1751" spans="5:6">
      <c r="E1751" s="129"/>
      <c r="F1751" s="157" t="str">
        <f>IF(OR(D1751="",E1751=""),"",ROUND(D1751/LOOKUP(E1751,SMMLV!$A$2:$A$36,SMMLV!$D$2:$D$108),3))</f>
        <v/>
      </c>
    </row>
    <row r="1752" spans="5:6">
      <c r="E1752" s="129"/>
      <c r="F1752" s="157" t="str">
        <f>IF(OR(D1752="",E1752=""),"",ROUND(D1752/LOOKUP(E1752,SMMLV!$A$2:$A$36,SMMLV!$D$2:$D$108),3))</f>
        <v/>
      </c>
    </row>
    <row r="1753" spans="5:6">
      <c r="E1753" s="129"/>
      <c r="F1753" s="157" t="str">
        <f>IF(OR(D1753="",E1753=""),"",ROUND(D1753/LOOKUP(E1753,SMMLV!$A$2:$A$36,SMMLV!$D$2:$D$108),3))</f>
        <v/>
      </c>
    </row>
    <row r="1754" spans="5:6">
      <c r="E1754" s="129"/>
      <c r="F1754" s="157" t="str">
        <f>IF(OR(D1754="",E1754=""),"",ROUND(D1754/LOOKUP(E1754,SMMLV!$A$2:$A$36,SMMLV!$D$2:$D$108),3))</f>
        <v/>
      </c>
    </row>
    <row r="1755" spans="5:6">
      <c r="E1755" s="129"/>
      <c r="F1755" s="157" t="str">
        <f>IF(OR(D1755="",E1755=""),"",ROUND(D1755/LOOKUP(E1755,SMMLV!$A$2:$A$36,SMMLV!$D$2:$D$108),3))</f>
        <v/>
      </c>
    </row>
    <row r="1756" spans="5:6">
      <c r="E1756" s="129"/>
      <c r="F1756" s="157" t="str">
        <f>IF(OR(D1756="",E1756=""),"",ROUND(D1756/LOOKUP(E1756,SMMLV!$A$2:$A$36,SMMLV!$D$2:$D$108),3))</f>
        <v/>
      </c>
    </row>
    <row r="1757" spans="5:6">
      <c r="E1757" s="129"/>
      <c r="F1757" s="157" t="str">
        <f>IF(OR(D1757="",E1757=""),"",ROUND(D1757/LOOKUP(E1757,SMMLV!$A$2:$A$36,SMMLV!$D$2:$D$108),3))</f>
        <v/>
      </c>
    </row>
    <row r="1758" spans="5:6">
      <c r="E1758" s="129"/>
      <c r="F1758" s="157" t="str">
        <f>IF(OR(D1758="",E1758=""),"",ROUND(D1758/LOOKUP(E1758,SMMLV!$A$2:$A$36,SMMLV!$D$2:$D$108),3))</f>
        <v/>
      </c>
    </row>
    <row r="1759" spans="5:6">
      <c r="E1759" s="129"/>
      <c r="F1759" s="157" t="str">
        <f>IF(OR(D1759="",E1759=""),"",ROUND(D1759/LOOKUP(E1759,SMMLV!$A$2:$A$36,SMMLV!$D$2:$D$108),3))</f>
        <v/>
      </c>
    </row>
    <row r="1760" spans="5:6">
      <c r="E1760" s="129"/>
      <c r="F1760" s="157" t="str">
        <f>IF(OR(D1760="",E1760=""),"",ROUND(D1760/LOOKUP(E1760,SMMLV!$A$2:$A$36,SMMLV!$D$2:$D$108),3))</f>
        <v/>
      </c>
    </row>
    <row r="1761" spans="5:6">
      <c r="E1761" s="129"/>
      <c r="F1761" s="157" t="str">
        <f>IF(OR(D1761="",E1761=""),"",ROUND(D1761/LOOKUP(E1761,SMMLV!$A$2:$A$36,SMMLV!$D$2:$D$108),3))</f>
        <v/>
      </c>
    </row>
    <row r="1762" spans="5:6">
      <c r="E1762" s="129"/>
      <c r="F1762" s="157" t="str">
        <f>IF(OR(D1762="",E1762=""),"",ROUND(D1762/LOOKUP(E1762,SMMLV!$A$2:$A$36,SMMLV!$D$2:$D$108),3))</f>
        <v/>
      </c>
    </row>
    <row r="1763" spans="5:6">
      <c r="E1763" s="129"/>
      <c r="F1763" s="157" t="str">
        <f>IF(OR(D1763="",E1763=""),"",ROUND(D1763/LOOKUP(E1763,SMMLV!$A$2:$A$36,SMMLV!$D$2:$D$108),3))</f>
        <v/>
      </c>
    </row>
    <row r="1764" spans="5:6">
      <c r="E1764" s="129"/>
      <c r="F1764" s="157" t="str">
        <f>IF(OR(D1764="",E1764=""),"",ROUND(D1764/LOOKUP(E1764,SMMLV!$A$2:$A$36,SMMLV!$D$2:$D$108),3))</f>
        <v/>
      </c>
    </row>
    <row r="1765" spans="5:6">
      <c r="E1765" s="129"/>
      <c r="F1765" s="157" t="str">
        <f>IF(OR(D1765="",E1765=""),"",ROUND(D1765/LOOKUP(E1765,SMMLV!$A$2:$A$36,SMMLV!$D$2:$D$108),3))</f>
        <v/>
      </c>
    </row>
    <row r="1766" spans="5:6">
      <c r="E1766" s="129"/>
      <c r="F1766" s="157" t="str">
        <f>IF(OR(D1766="",E1766=""),"",ROUND(D1766/LOOKUP(E1766,SMMLV!$A$2:$A$36,SMMLV!$D$2:$D$108),3))</f>
        <v/>
      </c>
    </row>
    <row r="1767" spans="5:6">
      <c r="E1767" s="129"/>
      <c r="F1767" s="157" t="str">
        <f>IF(OR(D1767="",E1767=""),"",ROUND(D1767/LOOKUP(E1767,SMMLV!$A$2:$A$36,SMMLV!$D$2:$D$108),3))</f>
        <v/>
      </c>
    </row>
    <row r="1768" spans="5:6">
      <c r="E1768" s="129"/>
      <c r="F1768" s="157" t="str">
        <f>IF(OR(D1768="",E1768=""),"",ROUND(D1768/LOOKUP(E1768,SMMLV!$A$2:$A$36,SMMLV!$D$2:$D$108),3))</f>
        <v/>
      </c>
    </row>
    <row r="1769" spans="5:6">
      <c r="E1769" s="129"/>
      <c r="F1769" s="157" t="str">
        <f>IF(OR(D1769="",E1769=""),"",ROUND(D1769/LOOKUP(E1769,SMMLV!$A$2:$A$36,SMMLV!$D$2:$D$108),3))</f>
        <v/>
      </c>
    </row>
    <row r="1770" spans="5:6">
      <c r="E1770" s="129"/>
      <c r="F1770" s="157" t="str">
        <f>IF(OR(D1770="",E1770=""),"",ROUND(D1770/LOOKUP(E1770,SMMLV!$A$2:$A$36,SMMLV!$D$2:$D$108),3))</f>
        <v/>
      </c>
    </row>
    <row r="1771" spans="5:6">
      <c r="E1771" s="129"/>
      <c r="F1771" s="157" t="str">
        <f>IF(OR(D1771="",E1771=""),"",ROUND(D1771/LOOKUP(E1771,SMMLV!$A$2:$A$36,SMMLV!$D$2:$D$108),3))</f>
        <v/>
      </c>
    </row>
    <row r="1772" spans="5:6">
      <c r="E1772" s="129"/>
      <c r="F1772" s="157" t="str">
        <f>IF(OR(D1772="",E1772=""),"",ROUND(D1772/LOOKUP(E1772,SMMLV!$A$2:$A$36,SMMLV!$D$2:$D$108),3))</f>
        <v/>
      </c>
    </row>
    <row r="1773" spans="5:6">
      <c r="E1773" s="129"/>
      <c r="F1773" s="157" t="str">
        <f>IF(OR(D1773="",E1773=""),"",ROUND(D1773/LOOKUP(E1773,SMMLV!$A$2:$A$36,SMMLV!$D$2:$D$108),3))</f>
        <v/>
      </c>
    </row>
    <row r="1774" spans="5:6">
      <c r="E1774" s="129"/>
      <c r="F1774" s="157" t="str">
        <f>IF(OR(D1774="",E1774=""),"",ROUND(D1774/LOOKUP(E1774,SMMLV!$A$2:$A$36,SMMLV!$D$2:$D$108),3))</f>
        <v/>
      </c>
    </row>
    <row r="1775" spans="5:6">
      <c r="E1775" s="129"/>
      <c r="F1775" s="157" t="str">
        <f>IF(OR(D1775="",E1775=""),"",ROUND(D1775/LOOKUP(E1775,SMMLV!$A$2:$A$36,SMMLV!$D$2:$D$108),3))</f>
        <v/>
      </c>
    </row>
    <row r="1776" spans="5:6">
      <c r="E1776" s="129"/>
      <c r="F1776" s="157" t="str">
        <f>IF(OR(D1776="",E1776=""),"",ROUND(D1776/LOOKUP(E1776,SMMLV!$A$2:$A$36,SMMLV!$D$2:$D$108),3))</f>
        <v/>
      </c>
    </row>
    <row r="1777" spans="5:6">
      <c r="E1777" s="129"/>
      <c r="F1777" s="157" t="str">
        <f>IF(OR(D1777="",E1777=""),"",ROUND(D1777/LOOKUP(E1777,SMMLV!$A$2:$A$36,SMMLV!$D$2:$D$108),3))</f>
        <v/>
      </c>
    </row>
    <row r="1778" spans="5:6">
      <c r="E1778" s="129"/>
      <c r="F1778" s="157" t="str">
        <f>IF(OR(D1778="",E1778=""),"",ROUND(D1778/LOOKUP(E1778,SMMLV!$A$2:$A$36,SMMLV!$D$2:$D$108),3))</f>
        <v/>
      </c>
    </row>
    <row r="1779" spans="5:6">
      <c r="E1779" s="129"/>
      <c r="F1779" s="157" t="str">
        <f>IF(OR(D1779="",E1779=""),"",ROUND(D1779/LOOKUP(E1779,SMMLV!$A$2:$A$36,SMMLV!$D$2:$D$108),3))</f>
        <v/>
      </c>
    </row>
    <row r="1780" spans="5:6">
      <c r="E1780" s="129"/>
      <c r="F1780" s="157" t="str">
        <f>IF(OR(D1780="",E1780=""),"",ROUND(D1780/LOOKUP(E1780,SMMLV!$A$2:$A$36,SMMLV!$D$2:$D$108),3))</f>
        <v/>
      </c>
    </row>
    <row r="1781" spans="5:6">
      <c r="E1781" s="129"/>
      <c r="F1781" s="157" t="str">
        <f>IF(OR(D1781="",E1781=""),"",ROUND(D1781/LOOKUP(E1781,SMMLV!$A$2:$A$36,SMMLV!$D$2:$D$108),3))</f>
        <v/>
      </c>
    </row>
    <row r="1782" spans="5:6">
      <c r="E1782" s="129"/>
      <c r="F1782" s="157" t="str">
        <f>IF(OR(D1782="",E1782=""),"",ROUND(D1782/LOOKUP(E1782,SMMLV!$A$2:$A$36,SMMLV!$D$2:$D$108),3))</f>
        <v/>
      </c>
    </row>
    <row r="1783" spans="5:6">
      <c r="E1783" s="129"/>
      <c r="F1783" s="157" t="str">
        <f>IF(OR(D1783="",E1783=""),"",ROUND(D1783/LOOKUP(E1783,SMMLV!$A$2:$A$36,SMMLV!$D$2:$D$108),3))</f>
        <v/>
      </c>
    </row>
    <row r="1784" spans="5:6">
      <c r="E1784" s="129"/>
      <c r="F1784" s="157" t="str">
        <f>IF(OR(D1784="",E1784=""),"",ROUND(D1784/LOOKUP(E1784,SMMLV!$A$2:$A$36,SMMLV!$D$2:$D$108),3))</f>
        <v/>
      </c>
    </row>
    <row r="1785" spans="5:6">
      <c r="E1785" s="129"/>
      <c r="F1785" s="157" t="str">
        <f>IF(OR(D1785="",E1785=""),"",ROUND(D1785/LOOKUP(E1785,SMMLV!$A$2:$A$36,SMMLV!$D$2:$D$108),3))</f>
        <v/>
      </c>
    </row>
    <row r="1786" spans="5:6">
      <c r="E1786" s="129"/>
      <c r="F1786" s="157" t="str">
        <f>IF(OR(D1786="",E1786=""),"",ROUND(D1786/LOOKUP(E1786,SMMLV!$A$2:$A$36,SMMLV!$D$2:$D$108),3))</f>
        <v/>
      </c>
    </row>
    <row r="1787" spans="5:6">
      <c r="E1787" s="129"/>
      <c r="F1787" s="157" t="str">
        <f>IF(OR(D1787="",E1787=""),"",ROUND(D1787/LOOKUP(E1787,SMMLV!$A$2:$A$36,SMMLV!$D$2:$D$108),3))</f>
        <v/>
      </c>
    </row>
    <row r="1788" spans="5:6">
      <c r="E1788" s="129"/>
      <c r="F1788" s="157" t="str">
        <f>IF(OR(D1788="",E1788=""),"",ROUND(D1788/LOOKUP(E1788,SMMLV!$A$2:$A$36,SMMLV!$D$2:$D$108),3))</f>
        <v/>
      </c>
    </row>
    <row r="1789" spans="5:6">
      <c r="E1789" s="129"/>
      <c r="F1789" s="157" t="str">
        <f>IF(OR(D1789="",E1789=""),"",ROUND(D1789/LOOKUP(E1789,SMMLV!$A$2:$A$36,SMMLV!$D$2:$D$108),3))</f>
        <v/>
      </c>
    </row>
    <row r="1790" spans="5:6">
      <c r="E1790" s="129"/>
      <c r="F1790" s="157" t="str">
        <f>IF(OR(D1790="",E1790=""),"",ROUND(D1790/LOOKUP(E1790,SMMLV!$A$2:$A$36,SMMLV!$D$2:$D$108),3))</f>
        <v/>
      </c>
    </row>
    <row r="1791" spans="5:6">
      <c r="E1791" s="129"/>
      <c r="F1791" s="157" t="str">
        <f>IF(OR(D1791="",E1791=""),"",ROUND(D1791/LOOKUP(E1791,SMMLV!$A$2:$A$36,SMMLV!$D$2:$D$108),3))</f>
        <v/>
      </c>
    </row>
    <row r="1792" spans="5:6">
      <c r="E1792" s="129"/>
      <c r="F1792" s="157" t="str">
        <f>IF(OR(D1792="",E1792=""),"",ROUND(D1792/LOOKUP(E1792,SMMLV!$A$2:$A$36,SMMLV!$D$2:$D$108),3))</f>
        <v/>
      </c>
    </row>
    <row r="1793" spans="5:6">
      <c r="E1793" s="129"/>
      <c r="F1793" s="157" t="str">
        <f>IF(OR(D1793="",E1793=""),"",ROUND(D1793/LOOKUP(E1793,SMMLV!$A$2:$A$36,SMMLV!$D$2:$D$108),3))</f>
        <v/>
      </c>
    </row>
    <row r="1794" spans="5:6">
      <c r="E1794" s="129"/>
      <c r="F1794" s="157" t="str">
        <f>IF(OR(D1794="",E1794=""),"",ROUND(D1794/LOOKUP(E1794,SMMLV!$A$2:$A$36,SMMLV!$D$2:$D$108),3))</f>
        <v/>
      </c>
    </row>
    <row r="1795" spans="5:6">
      <c r="E1795" s="129"/>
      <c r="F1795" s="157" t="str">
        <f>IF(OR(D1795="",E1795=""),"",ROUND(D1795/LOOKUP(E1795,SMMLV!$A$2:$A$36,SMMLV!$D$2:$D$108),3))</f>
        <v/>
      </c>
    </row>
    <row r="1796" spans="5:6">
      <c r="E1796" s="129"/>
      <c r="F1796" s="157" t="str">
        <f>IF(OR(D1796="",E1796=""),"",ROUND(D1796/LOOKUP(E1796,SMMLV!$A$2:$A$36,SMMLV!$D$2:$D$108),3))</f>
        <v/>
      </c>
    </row>
    <row r="1797" spans="5:6">
      <c r="E1797" s="129"/>
      <c r="F1797" s="157" t="str">
        <f>IF(OR(D1797="",E1797=""),"",ROUND(D1797/LOOKUP(E1797,SMMLV!$A$2:$A$36,SMMLV!$D$2:$D$108),3))</f>
        <v/>
      </c>
    </row>
    <row r="1798" spans="5:6">
      <c r="E1798" s="129"/>
      <c r="F1798" s="157" t="str">
        <f>IF(OR(D1798="",E1798=""),"",ROUND(D1798/LOOKUP(E1798,SMMLV!$A$2:$A$36,SMMLV!$D$2:$D$108),3))</f>
        <v/>
      </c>
    </row>
    <row r="1799" spans="5:6">
      <c r="E1799" s="129"/>
      <c r="F1799" s="157" t="str">
        <f>IF(OR(D1799="",E1799=""),"",ROUND(D1799/LOOKUP(E1799,SMMLV!$A$2:$A$36,SMMLV!$D$2:$D$108),3))</f>
        <v/>
      </c>
    </row>
    <row r="1800" spans="5:6">
      <c r="E1800" s="129"/>
      <c r="F1800" s="157" t="str">
        <f>IF(OR(D1800="",E1800=""),"",ROUND(D1800/LOOKUP(E1800,SMMLV!$A$2:$A$36,SMMLV!$D$2:$D$108),3))</f>
        <v/>
      </c>
    </row>
    <row r="1801" spans="5:6">
      <c r="E1801" s="129"/>
      <c r="F1801" s="157" t="str">
        <f>IF(OR(D1801="",E1801=""),"",ROUND(D1801/LOOKUP(E1801,SMMLV!$A$2:$A$36,SMMLV!$D$2:$D$108),3))</f>
        <v/>
      </c>
    </row>
    <row r="1802" spans="5:6">
      <c r="E1802" s="129"/>
      <c r="F1802" s="157" t="str">
        <f>IF(OR(D1802="",E1802=""),"",ROUND(D1802/LOOKUP(E1802,SMMLV!$A$2:$A$36,SMMLV!$D$2:$D$108),3))</f>
        <v/>
      </c>
    </row>
    <row r="1803" spans="5:6">
      <c r="E1803" s="129"/>
      <c r="F1803" s="157" t="str">
        <f>IF(OR(D1803="",E1803=""),"",ROUND(D1803/LOOKUP(E1803,SMMLV!$A$2:$A$36,SMMLV!$D$2:$D$108),3))</f>
        <v/>
      </c>
    </row>
    <row r="1804" spans="5:6">
      <c r="E1804" s="129"/>
      <c r="F1804" s="157" t="str">
        <f>IF(OR(D1804="",E1804=""),"",ROUND(D1804/LOOKUP(E1804,SMMLV!$A$2:$A$36,SMMLV!$D$2:$D$108),3))</f>
        <v/>
      </c>
    </row>
    <row r="1805" spans="5:6">
      <c r="E1805" s="129"/>
      <c r="F1805" s="157" t="str">
        <f>IF(OR(D1805="",E1805=""),"",ROUND(D1805/LOOKUP(E1805,SMMLV!$A$2:$A$36,SMMLV!$D$2:$D$108),3))</f>
        <v/>
      </c>
    </row>
    <row r="1806" spans="5:6">
      <c r="E1806" s="129"/>
      <c r="F1806" s="157" t="str">
        <f>IF(OR(D1806="",E1806=""),"",ROUND(D1806/LOOKUP(E1806,SMMLV!$A$2:$A$36,SMMLV!$D$2:$D$108),3))</f>
        <v/>
      </c>
    </row>
    <row r="1807" spans="5:6">
      <c r="E1807" s="129"/>
      <c r="F1807" s="157" t="str">
        <f>IF(OR(D1807="",E1807=""),"",ROUND(D1807/LOOKUP(E1807,SMMLV!$A$2:$A$36,SMMLV!$D$2:$D$108),3))</f>
        <v/>
      </c>
    </row>
    <row r="1808" spans="5:6">
      <c r="E1808" s="129"/>
      <c r="F1808" s="157" t="str">
        <f>IF(OR(D1808="",E1808=""),"",ROUND(D1808/LOOKUP(E1808,SMMLV!$A$2:$A$36,SMMLV!$D$2:$D$108),3))</f>
        <v/>
      </c>
    </row>
    <row r="1809" spans="5:6">
      <c r="E1809" s="129"/>
      <c r="F1809" s="157" t="str">
        <f>IF(OR(D1809="",E1809=""),"",ROUND(D1809/LOOKUP(E1809,SMMLV!$A$2:$A$36,SMMLV!$D$2:$D$108),3))</f>
        <v/>
      </c>
    </row>
    <row r="1810" spans="5:6">
      <c r="E1810" s="129"/>
      <c r="F1810" s="157" t="str">
        <f>IF(OR(D1810="",E1810=""),"",ROUND(D1810/LOOKUP(E1810,SMMLV!$A$2:$A$36,SMMLV!$D$2:$D$108),3))</f>
        <v/>
      </c>
    </row>
    <row r="1811" spans="5:6">
      <c r="E1811" s="129"/>
      <c r="F1811" s="157" t="str">
        <f>IF(OR(D1811="",E1811=""),"",ROUND(D1811/LOOKUP(E1811,SMMLV!$A$2:$A$36,SMMLV!$D$2:$D$108),3))</f>
        <v/>
      </c>
    </row>
    <row r="1812" spans="5:6">
      <c r="E1812" s="129"/>
      <c r="F1812" s="157" t="str">
        <f>IF(OR(D1812="",E1812=""),"",ROUND(D1812/LOOKUP(E1812,SMMLV!$A$2:$A$36,SMMLV!$D$2:$D$108),3))</f>
        <v/>
      </c>
    </row>
    <row r="1813" spans="5:6">
      <c r="E1813" s="129"/>
      <c r="F1813" s="157" t="str">
        <f>IF(OR(D1813="",E1813=""),"",ROUND(D1813/LOOKUP(E1813,SMMLV!$A$2:$A$36,SMMLV!$D$2:$D$108),3))</f>
        <v/>
      </c>
    </row>
    <row r="1814" spans="5:6">
      <c r="E1814" s="129"/>
      <c r="F1814" s="157" t="str">
        <f>IF(OR(D1814="",E1814=""),"",ROUND(D1814/LOOKUP(E1814,SMMLV!$A$2:$A$36,SMMLV!$D$2:$D$108),3))</f>
        <v/>
      </c>
    </row>
    <row r="1815" spans="5:6">
      <c r="E1815" s="129"/>
      <c r="F1815" s="157" t="str">
        <f>IF(OR(D1815="",E1815=""),"",ROUND(D1815/LOOKUP(E1815,SMMLV!$A$2:$A$36,SMMLV!$D$2:$D$108),3))</f>
        <v/>
      </c>
    </row>
    <row r="1816" spans="5:6">
      <c r="E1816" s="129"/>
      <c r="F1816" s="157" t="str">
        <f>IF(OR(D1816="",E1816=""),"",ROUND(D1816/LOOKUP(E1816,SMMLV!$A$2:$A$36,SMMLV!$D$2:$D$108),3))</f>
        <v/>
      </c>
    </row>
    <row r="1817" spans="5:6">
      <c r="E1817" s="129"/>
      <c r="F1817" s="157" t="str">
        <f>IF(OR(D1817="",E1817=""),"",ROUND(D1817/LOOKUP(E1817,SMMLV!$A$2:$A$36,SMMLV!$D$2:$D$108),3))</f>
        <v/>
      </c>
    </row>
    <row r="1818" spans="5:6">
      <c r="E1818" s="129"/>
      <c r="F1818" s="157" t="str">
        <f>IF(OR(D1818="",E1818=""),"",ROUND(D1818/LOOKUP(E1818,SMMLV!$A$2:$A$36,SMMLV!$D$2:$D$108),3))</f>
        <v/>
      </c>
    </row>
    <row r="1819" spans="5:6">
      <c r="E1819" s="129"/>
      <c r="F1819" s="157" t="str">
        <f>IF(OR(D1819="",E1819=""),"",ROUND(D1819/LOOKUP(E1819,SMMLV!$A$2:$A$36,SMMLV!$D$2:$D$108),3))</f>
        <v/>
      </c>
    </row>
    <row r="1820" spans="5:6">
      <c r="E1820" s="129"/>
      <c r="F1820" s="157" t="str">
        <f>IF(OR(D1820="",E1820=""),"",ROUND(D1820/LOOKUP(E1820,SMMLV!$A$2:$A$36,SMMLV!$D$2:$D$108),3))</f>
        <v/>
      </c>
    </row>
    <row r="1821" spans="5:6">
      <c r="E1821" s="129"/>
      <c r="F1821" s="157" t="str">
        <f>IF(OR(D1821="",E1821=""),"",ROUND(D1821/LOOKUP(E1821,SMMLV!$A$2:$A$36,SMMLV!$D$2:$D$108),3))</f>
        <v/>
      </c>
    </row>
    <row r="1822" spans="5:6">
      <c r="E1822" s="129"/>
      <c r="F1822" s="157" t="str">
        <f>IF(OR(D1822="",E1822=""),"",ROUND(D1822/LOOKUP(E1822,SMMLV!$A$2:$A$36,SMMLV!$D$2:$D$108),3))</f>
        <v/>
      </c>
    </row>
    <row r="1823" spans="5:6">
      <c r="E1823" s="129"/>
      <c r="F1823" s="157" t="str">
        <f>IF(OR(D1823="",E1823=""),"",ROUND(D1823/LOOKUP(E1823,SMMLV!$A$2:$A$36,SMMLV!$D$2:$D$108),3))</f>
        <v/>
      </c>
    </row>
    <row r="1824" spans="5:6">
      <c r="E1824" s="129"/>
      <c r="F1824" s="157" t="str">
        <f>IF(OR(D1824="",E1824=""),"",ROUND(D1824/LOOKUP(E1824,SMMLV!$A$2:$A$36,SMMLV!$D$2:$D$108),3))</f>
        <v/>
      </c>
    </row>
    <row r="1825" spans="5:6">
      <c r="E1825" s="129"/>
      <c r="F1825" s="157" t="str">
        <f>IF(OR(D1825="",E1825=""),"",ROUND(D1825/LOOKUP(E1825,SMMLV!$A$2:$A$36,SMMLV!$D$2:$D$108),3))</f>
        <v/>
      </c>
    </row>
    <row r="1826" spans="5:6">
      <c r="E1826" s="129"/>
      <c r="F1826" s="157" t="str">
        <f>IF(OR(D1826="",E1826=""),"",ROUND(D1826/LOOKUP(E1826,SMMLV!$A$2:$A$36,SMMLV!$D$2:$D$108),3))</f>
        <v/>
      </c>
    </row>
    <row r="1827" spans="5:6">
      <c r="E1827" s="129"/>
      <c r="F1827" s="157" t="str">
        <f>IF(OR(D1827="",E1827=""),"",ROUND(D1827/LOOKUP(E1827,SMMLV!$A$2:$A$36,SMMLV!$D$2:$D$108),3))</f>
        <v/>
      </c>
    </row>
    <row r="1828" spans="5:6">
      <c r="E1828" s="129"/>
      <c r="F1828" s="157" t="str">
        <f>IF(OR(D1828="",E1828=""),"",ROUND(D1828/LOOKUP(E1828,SMMLV!$A$2:$A$36,SMMLV!$D$2:$D$108),3))</f>
        <v/>
      </c>
    </row>
    <row r="1829" spans="5:6">
      <c r="E1829" s="129"/>
      <c r="F1829" s="157" t="str">
        <f>IF(OR(D1829="",E1829=""),"",ROUND(D1829/LOOKUP(E1829,SMMLV!$A$2:$A$36,SMMLV!$D$2:$D$108),3))</f>
        <v/>
      </c>
    </row>
    <row r="1830" spans="5:6">
      <c r="E1830" s="129"/>
      <c r="F1830" s="157" t="str">
        <f>IF(OR(D1830="",E1830=""),"",ROUND(D1830/LOOKUP(E1830,SMMLV!$A$2:$A$36,SMMLV!$D$2:$D$108),3))</f>
        <v/>
      </c>
    </row>
    <row r="1831" spans="5:6">
      <c r="E1831" s="129"/>
      <c r="F1831" s="157" t="str">
        <f>IF(OR(D1831="",E1831=""),"",ROUND(D1831/LOOKUP(E1831,SMMLV!$A$2:$A$36,SMMLV!$D$2:$D$108),3))</f>
        <v/>
      </c>
    </row>
    <row r="1832" spans="5:6">
      <c r="E1832" s="129"/>
      <c r="F1832" s="157" t="str">
        <f>IF(OR(D1832="",E1832=""),"",ROUND(D1832/LOOKUP(E1832,SMMLV!$A$2:$A$36,SMMLV!$D$2:$D$108),3))</f>
        <v/>
      </c>
    </row>
    <row r="1833" spans="5:6">
      <c r="E1833" s="129"/>
      <c r="F1833" s="157" t="str">
        <f>IF(OR(D1833="",E1833=""),"",ROUND(D1833/LOOKUP(E1833,SMMLV!$A$2:$A$36,SMMLV!$D$2:$D$108),3))</f>
        <v/>
      </c>
    </row>
    <row r="1834" spans="5:6">
      <c r="E1834" s="129"/>
      <c r="F1834" s="157" t="str">
        <f>IF(OR(D1834="",E1834=""),"",ROUND(D1834/LOOKUP(E1834,SMMLV!$A$2:$A$36,SMMLV!$D$2:$D$108),3))</f>
        <v/>
      </c>
    </row>
    <row r="1835" spans="5:6">
      <c r="E1835" s="129"/>
      <c r="F1835" s="157" t="str">
        <f>IF(OR(D1835="",E1835=""),"",ROUND(D1835/LOOKUP(E1835,SMMLV!$A$2:$A$36,SMMLV!$D$2:$D$108),3))</f>
        <v/>
      </c>
    </row>
    <row r="1836" spans="5:6">
      <c r="E1836" s="129"/>
      <c r="F1836" s="157" t="str">
        <f>IF(OR(D1836="",E1836=""),"",ROUND(D1836/LOOKUP(E1836,SMMLV!$A$2:$A$36,SMMLV!$D$2:$D$108),3))</f>
        <v/>
      </c>
    </row>
    <row r="1837" spans="5:6">
      <c r="E1837" s="129"/>
      <c r="F1837" s="157" t="str">
        <f>IF(OR(D1837="",E1837=""),"",ROUND(D1837/LOOKUP(E1837,SMMLV!$A$2:$A$36,SMMLV!$D$2:$D$108),3))</f>
        <v/>
      </c>
    </row>
    <row r="1838" spans="5:6">
      <c r="E1838" s="129"/>
      <c r="F1838" s="157" t="str">
        <f>IF(OR(D1838="",E1838=""),"",ROUND(D1838/LOOKUP(E1838,SMMLV!$A$2:$A$36,SMMLV!$D$2:$D$108),3))</f>
        <v/>
      </c>
    </row>
    <row r="1839" spans="5:6">
      <c r="E1839" s="129"/>
      <c r="F1839" s="157" t="str">
        <f>IF(OR(D1839="",E1839=""),"",ROUND(D1839/LOOKUP(E1839,SMMLV!$A$2:$A$36,SMMLV!$D$2:$D$108),3))</f>
        <v/>
      </c>
    </row>
    <row r="1840" spans="5:6">
      <c r="E1840" s="129"/>
      <c r="F1840" s="157" t="str">
        <f>IF(OR(D1840="",E1840=""),"",ROUND(D1840/LOOKUP(E1840,SMMLV!$A$2:$A$36,SMMLV!$D$2:$D$108),3))</f>
        <v/>
      </c>
    </row>
    <row r="1841" spans="5:6">
      <c r="E1841" s="129"/>
      <c r="F1841" s="157" t="str">
        <f>IF(OR(D1841="",E1841=""),"",ROUND(D1841/LOOKUP(E1841,SMMLV!$A$2:$A$36,SMMLV!$D$2:$D$108),3))</f>
        <v/>
      </c>
    </row>
    <row r="1842" spans="5:6">
      <c r="E1842" s="129"/>
      <c r="F1842" s="157" t="str">
        <f>IF(OR(D1842="",E1842=""),"",ROUND(D1842/LOOKUP(E1842,SMMLV!$A$2:$A$36,SMMLV!$D$2:$D$108),3))</f>
        <v/>
      </c>
    </row>
    <row r="1843" spans="5:6">
      <c r="E1843" s="129"/>
      <c r="F1843" s="157" t="str">
        <f>IF(OR(D1843="",E1843=""),"",ROUND(D1843/LOOKUP(E1843,SMMLV!$A$2:$A$36,SMMLV!$D$2:$D$108),3))</f>
        <v/>
      </c>
    </row>
    <row r="1844" spans="5:6">
      <c r="E1844" s="129"/>
      <c r="F1844" s="157" t="str">
        <f>IF(OR(D1844="",E1844=""),"",ROUND(D1844/LOOKUP(E1844,SMMLV!$A$2:$A$36,SMMLV!$D$2:$D$108),3))</f>
        <v/>
      </c>
    </row>
    <row r="1845" spans="5:6">
      <c r="E1845" s="129"/>
      <c r="F1845" s="157" t="str">
        <f>IF(OR(D1845="",E1845=""),"",ROUND(D1845/LOOKUP(E1845,SMMLV!$A$2:$A$36,SMMLV!$D$2:$D$108),3))</f>
        <v/>
      </c>
    </row>
    <row r="1846" spans="5:6">
      <c r="E1846" s="129"/>
      <c r="F1846" s="157" t="str">
        <f>IF(OR(D1846="",E1846=""),"",ROUND(D1846/LOOKUP(E1846,SMMLV!$A$2:$A$36,SMMLV!$D$2:$D$108),3))</f>
        <v/>
      </c>
    </row>
    <row r="1847" spans="5:6">
      <c r="E1847" s="129"/>
      <c r="F1847" s="157" t="str">
        <f>IF(OR(D1847="",E1847=""),"",ROUND(D1847/LOOKUP(E1847,SMMLV!$A$2:$A$36,SMMLV!$D$2:$D$108),3))</f>
        <v/>
      </c>
    </row>
    <row r="1848" spans="5:6">
      <c r="E1848" s="129"/>
      <c r="F1848" s="157" t="str">
        <f>IF(OR(D1848="",E1848=""),"",ROUND(D1848/LOOKUP(E1848,SMMLV!$A$2:$A$36,SMMLV!$D$2:$D$108),3))</f>
        <v/>
      </c>
    </row>
    <row r="1849" spans="5:6">
      <c r="E1849" s="129"/>
      <c r="F1849" s="157" t="str">
        <f>IF(OR(D1849="",E1849=""),"",ROUND(D1849/LOOKUP(E1849,SMMLV!$A$2:$A$36,SMMLV!$D$2:$D$108),3))</f>
        <v/>
      </c>
    </row>
    <row r="1850" spans="5:6">
      <c r="E1850" s="129"/>
      <c r="F1850" s="157" t="str">
        <f>IF(OR(D1850="",E1850=""),"",ROUND(D1850/LOOKUP(E1850,SMMLV!$A$2:$A$36,SMMLV!$D$2:$D$108),3))</f>
        <v/>
      </c>
    </row>
    <row r="1851" spans="5:6">
      <c r="E1851" s="129"/>
      <c r="F1851" s="157" t="str">
        <f>IF(OR(D1851="",E1851=""),"",ROUND(D1851/LOOKUP(E1851,SMMLV!$A$2:$A$36,SMMLV!$D$2:$D$108),3))</f>
        <v/>
      </c>
    </row>
    <row r="1852" spans="5:6">
      <c r="E1852" s="129"/>
      <c r="F1852" s="157" t="str">
        <f>IF(OR(D1852="",E1852=""),"",ROUND(D1852/LOOKUP(E1852,SMMLV!$A$2:$A$36,SMMLV!$D$2:$D$108),3))</f>
        <v/>
      </c>
    </row>
    <row r="1853" spans="5:6">
      <c r="E1853" s="129"/>
      <c r="F1853" s="157" t="str">
        <f>IF(OR(D1853="",E1853=""),"",ROUND(D1853/LOOKUP(E1853,SMMLV!$A$2:$A$36,SMMLV!$D$2:$D$108),3))</f>
        <v/>
      </c>
    </row>
    <row r="1854" spans="5:6">
      <c r="E1854" s="129"/>
      <c r="F1854" s="157" t="str">
        <f>IF(OR(D1854="",E1854=""),"",ROUND(D1854/LOOKUP(E1854,SMMLV!$A$2:$A$36,SMMLV!$D$2:$D$108),3))</f>
        <v/>
      </c>
    </row>
    <row r="1855" spans="5:6">
      <c r="E1855" s="129"/>
      <c r="F1855" s="157" t="str">
        <f>IF(OR(D1855="",E1855=""),"",ROUND(D1855/LOOKUP(E1855,SMMLV!$A$2:$A$36,SMMLV!$D$2:$D$108),3))</f>
        <v/>
      </c>
    </row>
    <row r="1856" spans="5:6">
      <c r="E1856" s="129"/>
      <c r="F1856" s="157" t="str">
        <f>IF(OR(D1856="",E1856=""),"",ROUND(D1856/LOOKUP(E1856,SMMLV!$A$2:$A$36,SMMLV!$D$2:$D$108),3))</f>
        <v/>
      </c>
    </row>
    <row r="1857" spans="5:6">
      <c r="E1857" s="129"/>
      <c r="F1857" s="157" t="str">
        <f>IF(OR(D1857="",E1857=""),"",ROUND(D1857/LOOKUP(E1857,SMMLV!$A$2:$A$36,SMMLV!$D$2:$D$108),3))</f>
        <v/>
      </c>
    </row>
    <row r="1858" spans="5:6">
      <c r="E1858" s="129"/>
      <c r="F1858" s="157" t="str">
        <f>IF(OR(D1858="",E1858=""),"",ROUND(D1858/LOOKUP(E1858,SMMLV!$A$2:$A$36,SMMLV!$D$2:$D$108),3))</f>
        <v/>
      </c>
    </row>
    <row r="1859" spans="5:6">
      <c r="E1859" s="129"/>
      <c r="F1859" s="157" t="str">
        <f>IF(OR(D1859="",E1859=""),"",ROUND(D1859/LOOKUP(E1859,SMMLV!$A$2:$A$36,SMMLV!$D$2:$D$108),3))</f>
        <v/>
      </c>
    </row>
    <row r="1860" spans="5:6">
      <c r="E1860" s="129"/>
      <c r="F1860" s="157" t="str">
        <f>IF(OR(D1860="",E1860=""),"",ROUND(D1860/LOOKUP(E1860,SMMLV!$A$2:$A$36,SMMLV!$D$2:$D$108),3))</f>
        <v/>
      </c>
    </row>
    <row r="1861" spans="5:6">
      <c r="E1861" s="129"/>
      <c r="F1861" s="157" t="str">
        <f>IF(OR(D1861="",E1861=""),"",ROUND(D1861/LOOKUP(E1861,SMMLV!$A$2:$A$36,SMMLV!$D$2:$D$108),3))</f>
        <v/>
      </c>
    </row>
    <row r="1862" spans="5:6">
      <c r="E1862" s="129"/>
      <c r="F1862" s="157" t="str">
        <f>IF(OR(D1862="",E1862=""),"",ROUND(D1862/LOOKUP(E1862,SMMLV!$A$2:$A$36,SMMLV!$D$2:$D$108),3))</f>
        <v/>
      </c>
    </row>
    <row r="1863" spans="5:6">
      <c r="E1863" s="129"/>
      <c r="F1863" s="157" t="str">
        <f>IF(OR(D1863="",E1863=""),"",ROUND(D1863/LOOKUP(E1863,SMMLV!$A$2:$A$36,SMMLV!$D$2:$D$108),3))</f>
        <v/>
      </c>
    </row>
    <row r="1864" spans="5:6">
      <c r="E1864" s="129"/>
      <c r="F1864" s="157" t="str">
        <f>IF(OR(D1864="",E1864=""),"",ROUND(D1864/LOOKUP(E1864,SMMLV!$A$2:$A$36,SMMLV!$D$2:$D$108),3))</f>
        <v/>
      </c>
    </row>
    <row r="1865" spans="5:6">
      <c r="E1865" s="129"/>
      <c r="F1865" s="157" t="str">
        <f>IF(OR(D1865="",E1865=""),"",ROUND(D1865/LOOKUP(E1865,SMMLV!$A$2:$A$36,SMMLV!$D$2:$D$108),3))</f>
        <v/>
      </c>
    </row>
    <row r="1866" spans="5:6">
      <c r="E1866" s="129"/>
      <c r="F1866" s="157" t="str">
        <f>IF(OR(D1866="",E1866=""),"",ROUND(D1866/LOOKUP(E1866,SMMLV!$A$2:$A$36,SMMLV!$D$2:$D$108),3))</f>
        <v/>
      </c>
    </row>
    <row r="1867" spans="5:6">
      <c r="E1867" s="129"/>
      <c r="F1867" s="157" t="str">
        <f>IF(OR(D1867="",E1867=""),"",ROUND(D1867/LOOKUP(E1867,SMMLV!$A$2:$A$36,SMMLV!$D$2:$D$108),3))</f>
        <v/>
      </c>
    </row>
    <row r="1868" spans="5:6">
      <c r="E1868" s="129"/>
      <c r="F1868" s="157" t="str">
        <f>IF(OR(D1868="",E1868=""),"",ROUND(D1868/LOOKUP(E1868,SMMLV!$A$2:$A$36,SMMLV!$D$2:$D$108),3))</f>
        <v/>
      </c>
    </row>
    <row r="1869" spans="5:6">
      <c r="E1869" s="129"/>
      <c r="F1869" s="157" t="str">
        <f>IF(OR(D1869="",E1869=""),"",ROUND(D1869/LOOKUP(E1869,SMMLV!$A$2:$A$36,SMMLV!$D$2:$D$108),3))</f>
        <v/>
      </c>
    </row>
    <row r="1870" spans="5:6">
      <c r="E1870" s="129"/>
      <c r="F1870" s="157" t="str">
        <f>IF(OR(D1870="",E1870=""),"",ROUND(D1870/LOOKUP(E1870,SMMLV!$A$2:$A$36,SMMLV!$D$2:$D$108),3))</f>
        <v/>
      </c>
    </row>
    <row r="1871" spans="5:6">
      <c r="E1871" s="129"/>
      <c r="F1871" s="157" t="str">
        <f>IF(OR(D1871="",E1871=""),"",ROUND(D1871/LOOKUP(E1871,SMMLV!$A$2:$A$36,SMMLV!$D$2:$D$108),3))</f>
        <v/>
      </c>
    </row>
    <row r="1872" spans="5:6">
      <c r="E1872" s="129"/>
      <c r="F1872" s="157" t="str">
        <f>IF(OR(D1872="",E1872=""),"",ROUND(D1872/LOOKUP(E1872,SMMLV!$A$2:$A$36,SMMLV!$D$2:$D$108),3))</f>
        <v/>
      </c>
    </row>
    <row r="1873" spans="5:6">
      <c r="E1873" s="129"/>
      <c r="F1873" s="157" t="str">
        <f>IF(OR(D1873="",E1873=""),"",ROUND(D1873/LOOKUP(E1873,SMMLV!$A$2:$A$36,SMMLV!$D$2:$D$108),3))</f>
        <v/>
      </c>
    </row>
    <row r="1874" spans="5:6">
      <c r="E1874" s="129"/>
      <c r="F1874" s="157" t="str">
        <f>IF(OR(D1874="",E1874=""),"",ROUND(D1874/LOOKUP(E1874,SMMLV!$A$2:$A$36,SMMLV!$D$2:$D$108),3))</f>
        <v/>
      </c>
    </row>
    <row r="1875" spans="5:6">
      <c r="E1875" s="129"/>
      <c r="F1875" s="157" t="str">
        <f>IF(OR(D1875="",E1875=""),"",ROUND(D1875/LOOKUP(E1875,SMMLV!$A$2:$A$36,SMMLV!$D$2:$D$108),3))</f>
        <v/>
      </c>
    </row>
    <row r="1876" spans="5:6">
      <c r="E1876" s="129"/>
      <c r="F1876" s="157" t="str">
        <f>IF(OR(D1876="",E1876=""),"",ROUND(D1876/LOOKUP(E1876,SMMLV!$A$2:$A$36,SMMLV!$D$2:$D$108),3))</f>
        <v/>
      </c>
    </row>
    <row r="1877" spans="5:6">
      <c r="E1877" s="129"/>
      <c r="F1877" s="157" t="str">
        <f>IF(OR(D1877="",E1877=""),"",ROUND(D1877/LOOKUP(E1877,SMMLV!$A$2:$A$36,SMMLV!$D$2:$D$108),3))</f>
        <v/>
      </c>
    </row>
    <row r="1878" spans="5:6">
      <c r="E1878" s="129"/>
      <c r="F1878" s="157" t="str">
        <f>IF(OR(D1878="",E1878=""),"",ROUND(D1878/LOOKUP(E1878,SMMLV!$A$2:$A$36,SMMLV!$D$2:$D$108),3))</f>
        <v/>
      </c>
    </row>
    <row r="1879" spans="5:6">
      <c r="E1879" s="129"/>
      <c r="F1879" s="157" t="str">
        <f>IF(OR(D1879="",E1879=""),"",ROUND(D1879/LOOKUP(E1879,SMMLV!$A$2:$A$36,SMMLV!$D$2:$D$108),3))</f>
        <v/>
      </c>
    </row>
    <row r="1880" spans="5:6">
      <c r="E1880" s="129"/>
      <c r="F1880" s="157" t="str">
        <f>IF(OR(D1880="",E1880=""),"",ROUND(D1880/LOOKUP(E1880,SMMLV!$A$2:$A$36,SMMLV!$D$2:$D$108),3))</f>
        <v/>
      </c>
    </row>
    <row r="1881" spans="5:6">
      <c r="E1881" s="129"/>
      <c r="F1881" s="157" t="str">
        <f>IF(OR(D1881="",E1881=""),"",ROUND(D1881/LOOKUP(E1881,SMMLV!$A$2:$A$36,SMMLV!$D$2:$D$108),3))</f>
        <v/>
      </c>
    </row>
    <row r="1882" spans="5:6">
      <c r="E1882" s="129"/>
      <c r="F1882" s="157" t="str">
        <f>IF(OR(D1882="",E1882=""),"",ROUND(D1882/LOOKUP(E1882,SMMLV!$A$2:$A$36,SMMLV!$D$2:$D$108),3))</f>
        <v/>
      </c>
    </row>
    <row r="1883" spans="5:6">
      <c r="E1883" s="129"/>
      <c r="F1883" s="157" t="str">
        <f>IF(OR(D1883="",E1883=""),"",ROUND(D1883/LOOKUP(E1883,SMMLV!$A$2:$A$36,SMMLV!$D$2:$D$108),3))</f>
        <v/>
      </c>
    </row>
    <row r="1884" spans="5:6">
      <c r="E1884" s="129"/>
      <c r="F1884" s="157" t="str">
        <f>IF(OR(D1884="",E1884=""),"",ROUND(D1884/LOOKUP(E1884,SMMLV!$A$2:$A$36,SMMLV!$D$2:$D$108),3))</f>
        <v/>
      </c>
    </row>
    <row r="1885" spans="5:6">
      <c r="E1885" s="129"/>
      <c r="F1885" s="157" t="str">
        <f>IF(OR(D1885="",E1885=""),"",ROUND(D1885/LOOKUP(E1885,SMMLV!$A$2:$A$36,SMMLV!$D$2:$D$108),3))</f>
        <v/>
      </c>
    </row>
    <row r="1886" spans="5:6">
      <c r="F1886" s="157" t="str">
        <f>IF(OR(D1886="",E1886=""),"",ROUND(D1886/LOOKUP(E1886,SMMLV!$A$2:$A$36,SMMLV!$D$2:$D$108),3))</f>
        <v/>
      </c>
    </row>
    <row r="1887" spans="5:6">
      <c r="F1887" s="157" t="str">
        <f>IF(OR(D1887="",E1887=""),"",ROUND(D1887/LOOKUP(E1887,SMMLV!$A$2:$A$36,SMMLV!$D$2:$D$108),3))</f>
        <v/>
      </c>
    </row>
    <row r="1888" spans="5:6">
      <c r="F1888" s="157" t="str">
        <f>IF(OR(D1888="",E1888=""),"",ROUND(D1888/LOOKUP(E1888,SMMLV!$A$2:$A$36,SMMLV!$D$2:$D$108),3))</f>
        <v/>
      </c>
    </row>
    <row r="1889" spans="6:6">
      <c r="F1889" s="157" t="str">
        <f>IF(OR(D1889="",E1889=""),"",ROUND(D1889/LOOKUP(E1889,SMMLV!$A$2:$A$36,SMMLV!$D$2:$D$108),3))</f>
        <v/>
      </c>
    </row>
    <row r="1890" spans="6:6">
      <c r="F1890" s="157" t="str">
        <f>IF(OR(D1890="",E1890=""),"",ROUND(D1890/LOOKUP(E1890,SMMLV!$A$2:$A$36,SMMLV!$D$2:$D$108),3))</f>
        <v/>
      </c>
    </row>
    <row r="1891" spans="6:6">
      <c r="F1891" s="157" t="str">
        <f>IF(OR(D1891="",E1891=""),"",ROUND(D1891/LOOKUP(E1891,SMMLV!$A$2:$A$36,SMMLV!$D$2:$D$108),3))</f>
        <v/>
      </c>
    </row>
    <row r="1892" spans="6:6">
      <c r="F1892" s="157" t="str">
        <f>IF(OR(D1892="",E1892=""),"",ROUND(D1892/LOOKUP(E1892,SMMLV!$A$2:$A$36,SMMLV!$D$2:$D$108),3))</f>
        <v/>
      </c>
    </row>
    <row r="1893" spans="6:6">
      <c r="F1893" s="157" t="str">
        <f>IF(OR(D1893="",E1893=""),"",ROUND(D1893/LOOKUP(E1893,SMMLV!$A$2:$A$36,SMMLV!$D$2:$D$108),3))</f>
        <v/>
      </c>
    </row>
    <row r="1894" spans="6:6">
      <c r="F1894" s="157" t="str">
        <f>IF(OR(D1894="",E1894=""),"",ROUND(D1894/LOOKUP(E1894,SMMLV!$A$2:$A$36,SMMLV!$D$2:$D$108),3))</f>
        <v/>
      </c>
    </row>
    <row r="1895" spans="6:6">
      <c r="F1895" s="157" t="str">
        <f>IF(OR(D1895="",E1895=""),"",ROUND(D1895/LOOKUP(E1895,SMMLV!$A$2:$A$36,SMMLV!$D$2:$D$108),3))</f>
        <v/>
      </c>
    </row>
    <row r="1896" spans="6:6">
      <c r="F1896" s="157" t="str">
        <f>IF(OR(D1896="",E1896=""),"",ROUND(D1896/LOOKUP(E1896,SMMLV!$A$2:$A$36,SMMLV!$D$2:$D$108),3))</f>
        <v/>
      </c>
    </row>
    <row r="1897" spans="6:6">
      <c r="F1897" s="157" t="str">
        <f>IF(OR(D1897="",E1897=""),"",ROUND(D1897/LOOKUP(E1897,SMMLV!$A$2:$A$36,SMMLV!$D$2:$D$108),3))</f>
        <v/>
      </c>
    </row>
    <row r="1898" spans="6:6">
      <c r="F1898" s="157" t="str">
        <f>IF(OR(D1898="",E1898=""),"",ROUND(D1898/LOOKUP(E1898,SMMLV!$A$2:$A$36,SMMLV!$D$2:$D$108),3))</f>
        <v/>
      </c>
    </row>
    <row r="1899" spans="6:6">
      <c r="F1899" s="157" t="str">
        <f>IF(OR(D1899="",E1899=""),"",ROUND(D1899/LOOKUP(E1899,SMMLV!$A$2:$A$36,SMMLV!$D$2:$D$108),3))</f>
        <v/>
      </c>
    </row>
    <row r="1900" spans="6:6">
      <c r="F1900" s="157" t="str">
        <f>IF(OR(D1900="",E1900=""),"",ROUND(D1900/LOOKUP(E1900,SMMLV!$A$2:$A$36,SMMLV!$D$2:$D$108),3))</f>
        <v/>
      </c>
    </row>
    <row r="1901" spans="6:6">
      <c r="F1901" s="157" t="str">
        <f>IF(OR(D1901="",E1901=""),"",ROUND(D1901/LOOKUP(E1901,SMMLV!$A$2:$A$36,SMMLV!$D$2:$D$108),3))</f>
        <v/>
      </c>
    </row>
    <row r="1902" spans="6:6">
      <c r="F1902" s="157" t="str">
        <f>IF(OR(D1902="",E1902=""),"",ROUND(D1902/LOOKUP(E1902,SMMLV!$A$2:$A$36,SMMLV!$D$2:$D$108),3))</f>
        <v/>
      </c>
    </row>
    <row r="1903" spans="6:6">
      <c r="F1903" s="157" t="str">
        <f>IF(OR(D1903="",E1903=""),"",ROUND(D1903/LOOKUP(E1903,SMMLV!$A$2:$A$36,SMMLV!$D$2:$D$108),3))</f>
        <v/>
      </c>
    </row>
    <row r="1904" spans="6:6">
      <c r="F1904" s="157" t="str">
        <f>IF(OR(D1904="",E1904=""),"",ROUND(D1904/LOOKUP(E1904,SMMLV!$A$2:$A$36,SMMLV!$D$2:$D$108),3))</f>
        <v/>
      </c>
    </row>
    <row r="1905" spans="6:6">
      <c r="F1905" s="157" t="str">
        <f>IF(OR(D1905="",E1905=""),"",ROUND(D1905/LOOKUP(E1905,SMMLV!$A$2:$A$36,SMMLV!$D$2:$D$108),3))</f>
        <v/>
      </c>
    </row>
    <row r="1906" spans="6:6">
      <c r="F1906" s="157" t="str">
        <f>IF(OR(D1906="",E1906=""),"",ROUND(D1906/LOOKUP(E1906,SMMLV!$A$2:$A$36,SMMLV!$D$2:$D$108),3))</f>
        <v/>
      </c>
    </row>
    <row r="1907" spans="6:6">
      <c r="F1907" s="157" t="str">
        <f>IF(OR(D1907="",E1907=""),"",ROUND(D1907/LOOKUP(E1907,SMMLV!$A$2:$A$36,SMMLV!$D$2:$D$108),3))</f>
        <v/>
      </c>
    </row>
    <row r="1908" spans="6:6">
      <c r="F1908" s="157" t="str">
        <f>IF(OR(D1908="",E1908=""),"",ROUND(D1908/LOOKUP(E1908,SMMLV!$A$2:$A$36,SMMLV!$D$2:$D$108),3))</f>
        <v/>
      </c>
    </row>
    <row r="1909" spans="6:6">
      <c r="F1909" s="157" t="str">
        <f>IF(OR(D1909="",E1909=""),"",ROUND(D1909/LOOKUP(E1909,SMMLV!$A$2:$A$36,SMMLV!$D$2:$D$108),3))</f>
        <v/>
      </c>
    </row>
    <row r="1910" spans="6:6">
      <c r="F1910" s="157" t="str">
        <f>IF(OR(D1910="",E1910=""),"",ROUND(D1910/LOOKUP(E1910,SMMLV!$A$2:$A$36,SMMLV!$D$2:$D$108),3))</f>
        <v/>
      </c>
    </row>
    <row r="1911" spans="6:6">
      <c r="F1911" s="157" t="str">
        <f>IF(OR(D1911="",E1911=""),"",ROUND(D1911/LOOKUP(E1911,SMMLV!$A$2:$A$36,SMMLV!$D$2:$D$108),3))</f>
        <v/>
      </c>
    </row>
    <row r="1912" spans="6:6">
      <c r="F1912" s="157" t="str">
        <f>IF(OR(D1912="",E1912=""),"",ROUND(D1912/LOOKUP(E1912,SMMLV!$A$2:$A$36,SMMLV!$D$2:$D$108),3))</f>
        <v/>
      </c>
    </row>
    <row r="1913" spans="6:6">
      <c r="F1913" s="157" t="str">
        <f>IF(OR(D1913="",E1913=""),"",ROUND(D1913/LOOKUP(E1913,SMMLV!$A$2:$A$36,SMMLV!$D$2:$D$108),3))</f>
        <v/>
      </c>
    </row>
    <row r="1914" spans="6:6">
      <c r="F1914" s="157" t="str">
        <f>IF(OR(D1914="",E1914=""),"",ROUND(D1914/LOOKUP(E1914,SMMLV!$A$2:$A$36,SMMLV!$D$2:$D$108),3))</f>
        <v/>
      </c>
    </row>
    <row r="1915" spans="6:6">
      <c r="F1915" s="157" t="str">
        <f>IF(OR(D1915="",E1915=""),"",ROUND(D1915/LOOKUP(E1915,SMMLV!$A$2:$A$36,SMMLV!$D$2:$D$108),3))</f>
        <v/>
      </c>
    </row>
    <row r="1916" spans="6:6">
      <c r="F1916" s="157" t="str">
        <f>IF(OR(D1916="",E1916=""),"",ROUND(D1916/LOOKUP(E1916,SMMLV!$A$2:$A$36,SMMLV!$D$2:$D$108),3))</f>
        <v/>
      </c>
    </row>
    <row r="1917" spans="6:6">
      <c r="F1917" s="157" t="str">
        <f>IF(OR(D1917="",E1917=""),"",ROUND(D1917/LOOKUP(E1917,SMMLV!$A$2:$A$36,SMMLV!$D$2:$D$108),3))</f>
        <v/>
      </c>
    </row>
    <row r="1918" spans="6:6">
      <c r="F1918" s="157" t="str">
        <f>IF(OR(D1918="",E1918=""),"",ROUND(D1918/LOOKUP(E1918,SMMLV!$A$2:$A$36,SMMLV!$D$2:$D$108),3))</f>
        <v/>
      </c>
    </row>
    <row r="1919" spans="6:6">
      <c r="F1919" s="157" t="str">
        <f>IF(OR(D1919="",E1919=""),"",ROUND(D1919/LOOKUP(E1919,SMMLV!$A$2:$A$36,SMMLV!$D$2:$D$108),3))</f>
        <v/>
      </c>
    </row>
    <row r="1920" spans="6:6">
      <c r="F1920" s="157" t="str">
        <f>IF(OR(D1920="",E1920=""),"",ROUND(D1920/LOOKUP(E1920,SMMLV!$A$2:$A$36,SMMLV!$D$2:$D$108),3))</f>
        <v/>
      </c>
    </row>
    <row r="1921" spans="6:6">
      <c r="F1921" s="157" t="str">
        <f>IF(OR(D1921="",E1921=""),"",ROUND(D1921/LOOKUP(E1921,SMMLV!$A$2:$A$36,SMMLV!$D$2:$D$108),3))</f>
        <v/>
      </c>
    </row>
    <row r="1922" spans="6:6">
      <c r="F1922" s="157" t="str">
        <f>IF(OR(D1922="",E1922=""),"",ROUND(D1922/LOOKUP(E1922,SMMLV!$A$2:$A$36,SMMLV!$D$2:$D$108),3))</f>
        <v/>
      </c>
    </row>
    <row r="1923" spans="6:6">
      <c r="F1923" s="157" t="str">
        <f>IF(OR(D1923="",E1923=""),"",ROUND(D1923/LOOKUP(E1923,SMMLV!$A$2:$A$36,SMMLV!$D$2:$D$108),3))</f>
        <v/>
      </c>
    </row>
    <row r="1924" spans="6:6">
      <c r="F1924" s="157" t="str">
        <f>IF(OR(D1924="",E1924=""),"",ROUND(D1924/LOOKUP(E1924,SMMLV!$A$2:$A$36,SMMLV!$D$2:$D$108),3))</f>
        <v/>
      </c>
    </row>
    <row r="1925" spans="6:6">
      <c r="F1925" s="157" t="str">
        <f>IF(OR(D1925="",E1925=""),"",ROUND(D1925/LOOKUP(E1925,SMMLV!$A$2:$A$36,SMMLV!$D$2:$D$108),3))</f>
        <v/>
      </c>
    </row>
    <row r="1926" spans="6:6">
      <c r="F1926" s="157" t="str">
        <f>IF(OR(D1926="",E1926=""),"",ROUND(D1926/LOOKUP(E1926,SMMLV!$A$2:$A$36,SMMLV!$D$2:$D$108),3))</f>
        <v/>
      </c>
    </row>
    <row r="1927" spans="6:6">
      <c r="F1927" s="157" t="str">
        <f>IF(OR(D1927="",E1927=""),"",ROUND(D1927/LOOKUP(E1927,SMMLV!$A$2:$A$36,SMMLV!$D$2:$D$108),3))</f>
        <v/>
      </c>
    </row>
    <row r="1928" spans="6:6">
      <c r="F1928" s="157" t="str">
        <f>IF(OR(D1928="",E1928=""),"",ROUND(D1928/LOOKUP(E1928,SMMLV!$A$2:$A$36,SMMLV!$D$2:$D$108),3))</f>
        <v/>
      </c>
    </row>
    <row r="1929" spans="6:6">
      <c r="F1929" s="157" t="str">
        <f>IF(OR(D1929="",E1929=""),"",ROUND(D1929/LOOKUP(E1929,SMMLV!$A$2:$A$36,SMMLV!$D$2:$D$108),3))</f>
        <v/>
      </c>
    </row>
    <row r="1930" spans="6:6">
      <c r="F1930" s="157" t="str">
        <f>IF(OR(D1930="",E1930=""),"",ROUND(D1930/LOOKUP(E1930,SMMLV!$A$2:$A$36,SMMLV!$D$2:$D$108),3))</f>
        <v/>
      </c>
    </row>
    <row r="1931" spans="6:6">
      <c r="F1931" s="157" t="str">
        <f>IF(OR(D1931="",E1931=""),"",ROUND(D1931/LOOKUP(E1931,SMMLV!$A$2:$A$36,SMMLV!$D$2:$D$108),3))</f>
        <v/>
      </c>
    </row>
    <row r="1932" spans="6:6">
      <c r="F1932" s="157" t="str">
        <f>IF(OR(D1932="",E1932=""),"",ROUND(D1932/LOOKUP(E1932,SMMLV!$A$2:$A$36,SMMLV!$D$2:$D$108),3))</f>
        <v/>
      </c>
    </row>
    <row r="1933" spans="6:6">
      <c r="F1933" s="157" t="str">
        <f>IF(OR(D1933="",E1933=""),"",ROUND(D1933/LOOKUP(E1933,SMMLV!$A$2:$A$36,SMMLV!$D$2:$D$108),3))</f>
        <v/>
      </c>
    </row>
    <row r="1934" spans="6:6">
      <c r="F1934" s="157" t="str">
        <f>IF(OR(D1934="",E1934=""),"",ROUND(D1934/LOOKUP(E1934,SMMLV!$A$2:$A$36,SMMLV!$D$2:$D$108),3))</f>
        <v/>
      </c>
    </row>
    <row r="1935" spans="6:6">
      <c r="F1935" s="157" t="str">
        <f>IF(OR(D1935="",E1935=""),"",ROUND(D1935/LOOKUP(E1935,SMMLV!$A$2:$A$36,SMMLV!$D$2:$D$108),3))</f>
        <v/>
      </c>
    </row>
    <row r="1936" spans="6:6">
      <c r="F1936" s="157" t="str">
        <f>IF(OR(D1936="",E1936=""),"",ROUND(D1936/LOOKUP(E1936,SMMLV!$A$2:$A$36,SMMLV!$D$2:$D$108),3))</f>
        <v/>
      </c>
    </row>
    <row r="1937" spans="6:6">
      <c r="F1937" s="157" t="str">
        <f>IF(OR(D1937="",E1937=""),"",ROUND(D1937/LOOKUP(E1937,SMMLV!$A$2:$A$36,SMMLV!$D$2:$D$108),3))</f>
        <v/>
      </c>
    </row>
    <row r="1938" spans="6:6">
      <c r="F1938" s="157" t="str">
        <f>IF(OR(D1938="",E1938=""),"",ROUND(D1938/LOOKUP(E1938,SMMLV!$A$2:$A$36,SMMLV!$D$2:$D$108),3))</f>
        <v/>
      </c>
    </row>
    <row r="1939" spans="6:6">
      <c r="F1939" s="157" t="str">
        <f>IF(OR(D1939="",E1939=""),"",ROUND(D1939/LOOKUP(E1939,SMMLV!$A$2:$A$36,SMMLV!$D$2:$D$108),3))</f>
        <v/>
      </c>
    </row>
    <row r="1940" spans="6:6">
      <c r="F1940" s="157" t="str">
        <f>IF(OR(D1940="",E1940=""),"",ROUND(D1940/LOOKUP(E1940,SMMLV!$A$2:$A$36,SMMLV!$D$2:$D$108),3))</f>
        <v/>
      </c>
    </row>
    <row r="1941" spans="6:6">
      <c r="F1941" s="157" t="str">
        <f>IF(OR(D1941="",E1941=""),"",ROUND(D1941/LOOKUP(E1941,SMMLV!$A$2:$A$36,SMMLV!$D$2:$D$108),3))</f>
        <v/>
      </c>
    </row>
    <row r="1942" spans="6:6">
      <c r="F1942" s="157" t="str">
        <f>IF(OR(D1942="",E1942=""),"",ROUND(D1942/LOOKUP(E1942,SMMLV!$A$2:$A$36,SMMLV!$D$2:$D$108),3))</f>
        <v/>
      </c>
    </row>
    <row r="1943" spans="6:6">
      <c r="F1943" s="157" t="str">
        <f>IF(OR(D1943="",E1943=""),"",ROUND(D1943/LOOKUP(E1943,SMMLV!$A$2:$A$36,SMMLV!$D$2:$D$108),3))</f>
        <v/>
      </c>
    </row>
    <row r="1944" spans="6:6">
      <c r="F1944" s="157" t="str">
        <f>IF(OR(D1944="",E1944=""),"",ROUND(D1944/LOOKUP(E1944,SMMLV!$A$2:$A$36,SMMLV!$D$2:$D$108),3))</f>
        <v/>
      </c>
    </row>
    <row r="1945" spans="6:6">
      <c r="F1945" s="157" t="str">
        <f>IF(OR(D1945="",E1945=""),"",ROUND(D1945/LOOKUP(E1945,SMMLV!$A$2:$A$36,SMMLV!$D$2:$D$108),3))</f>
        <v/>
      </c>
    </row>
    <row r="1946" spans="6:6">
      <c r="F1946" s="157" t="str">
        <f>IF(OR(D1946="",E1946=""),"",ROUND(D1946/LOOKUP(E1946,SMMLV!$A$2:$A$36,SMMLV!$D$2:$D$108),3))</f>
        <v/>
      </c>
    </row>
    <row r="1947" spans="6:6">
      <c r="F1947" s="157" t="str">
        <f>IF(OR(D1947="",E1947=""),"",ROUND(D1947/LOOKUP(E1947,SMMLV!$A$2:$A$36,SMMLV!$D$2:$D$108),3))</f>
        <v/>
      </c>
    </row>
    <row r="1948" spans="6:6">
      <c r="F1948" s="157" t="str">
        <f>IF(OR(D1948="",E1948=""),"",ROUND(D1948/LOOKUP(E1948,SMMLV!$A$2:$A$36,SMMLV!$D$2:$D$108),3))</f>
        <v/>
      </c>
    </row>
    <row r="1949" spans="6:6">
      <c r="F1949" s="157" t="str">
        <f>IF(OR(D1949="",E1949=""),"",ROUND(D1949/LOOKUP(E1949,SMMLV!$A$2:$A$36,SMMLV!$D$2:$D$108),3))</f>
        <v/>
      </c>
    </row>
    <row r="1950" spans="6:6">
      <c r="F1950" s="157" t="str">
        <f>IF(OR(D1950="",E1950=""),"",ROUND(D1950/LOOKUP(E1950,SMMLV!$A$2:$A$36,SMMLV!$D$2:$D$108),3))</f>
        <v/>
      </c>
    </row>
    <row r="1951" spans="6:6">
      <c r="F1951" s="157" t="str">
        <f>IF(OR(D1951="",E1951=""),"",ROUND(D1951/LOOKUP(E1951,SMMLV!$A$2:$A$36,SMMLV!$D$2:$D$108),3))</f>
        <v/>
      </c>
    </row>
    <row r="1952" spans="6:6">
      <c r="F1952" s="157" t="str">
        <f>IF(OR(D1952="",E1952=""),"",ROUND(D1952/LOOKUP(E1952,SMMLV!$A$2:$A$36,SMMLV!$D$2:$D$108),3))</f>
        <v/>
      </c>
    </row>
    <row r="1953" spans="6:6">
      <c r="F1953" s="157" t="str">
        <f>IF(OR(D1953="",E1953=""),"",ROUND(D1953/LOOKUP(E1953,SMMLV!$A$2:$A$36,SMMLV!$D$2:$D$108),3))</f>
        <v/>
      </c>
    </row>
    <row r="1954" spans="6:6">
      <c r="F1954" s="157" t="str">
        <f>IF(OR(D1954="",E1954=""),"",ROUND(D1954/LOOKUP(E1954,SMMLV!$A$2:$A$36,SMMLV!$D$2:$D$108),3))</f>
        <v/>
      </c>
    </row>
    <row r="1955" spans="6:6">
      <c r="F1955" s="157" t="str">
        <f>IF(OR(D1955="",E1955=""),"",ROUND(D1955/LOOKUP(E1955,SMMLV!$A$2:$A$36,SMMLV!$D$2:$D$108),3))</f>
        <v/>
      </c>
    </row>
    <row r="1956" spans="6:6">
      <c r="F1956" s="157" t="str">
        <f>IF(OR(D1956="",E1956=""),"",ROUND(D1956/LOOKUP(E1956,SMMLV!$A$2:$A$36,SMMLV!$D$2:$D$108),3))</f>
        <v/>
      </c>
    </row>
    <row r="1957" spans="6:6">
      <c r="F1957" s="157" t="str">
        <f>IF(OR(D1957="",E1957=""),"",ROUND(D1957/LOOKUP(E1957,SMMLV!$A$2:$A$36,SMMLV!$D$2:$D$108),3))</f>
        <v/>
      </c>
    </row>
    <row r="1958" spans="6:6">
      <c r="F1958" s="157" t="str">
        <f>IF(OR(D1958="",E1958=""),"",ROUND(D1958/LOOKUP(E1958,SMMLV!$A$2:$A$36,SMMLV!$D$2:$D$108),3))</f>
        <v/>
      </c>
    </row>
    <row r="1959" spans="6:6">
      <c r="F1959" s="157" t="str">
        <f>IF(OR(D1959="",E1959=""),"",ROUND(D1959/LOOKUP(E1959,SMMLV!$A$2:$A$36,SMMLV!$D$2:$D$108),3))</f>
        <v/>
      </c>
    </row>
    <row r="1960" spans="6:6">
      <c r="F1960" s="157" t="str">
        <f>IF(OR(D1960="",E1960=""),"",ROUND(D1960/LOOKUP(E1960,SMMLV!$A$2:$A$36,SMMLV!$D$2:$D$108),3))</f>
        <v/>
      </c>
    </row>
    <row r="1961" spans="6:6">
      <c r="F1961" s="157" t="str">
        <f>IF(OR(D1961="",E1961=""),"",ROUND(D1961/LOOKUP(E1961,SMMLV!$A$2:$A$36,SMMLV!$D$2:$D$108),3))</f>
        <v/>
      </c>
    </row>
    <row r="1962" spans="6:6">
      <c r="F1962" s="157" t="str">
        <f>IF(OR(D1962="",E1962=""),"",ROUND(D1962/LOOKUP(E1962,SMMLV!$A$2:$A$36,SMMLV!$D$2:$D$108),3))</f>
        <v/>
      </c>
    </row>
    <row r="1963" spans="6:6">
      <c r="F1963" s="157" t="str">
        <f>IF(OR(D1963="",E1963=""),"",ROUND(D1963/LOOKUP(E1963,SMMLV!$A$2:$A$36,SMMLV!$D$2:$D$108),3))</f>
        <v/>
      </c>
    </row>
    <row r="1964" spans="6:6">
      <c r="F1964" s="157" t="str">
        <f>IF(OR(D1964="",E1964=""),"",ROUND(D1964/LOOKUP(E1964,SMMLV!$A$2:$A$36,SMMLV!$D$2:$D$108),3))</f>
        <v/>
      </c>
    </row>
    <row r="1965" spans="6:6">
      <c r="F1965" s="157" t="str">
        <f>IF(OR(D1965="",E1965=""),"",ROUND(D1965/LOOKUP(E1965,SMMLV!$A$2:$A$36,SMMLV!$D$2:$D$108),3))</f>
        <v/>
      </c>
    </row>
    <row r="1966" spans="6:6">
      <c r="F1966" s="157" t="str">
        <f>IF(OR(D1966="",E1966=""),"",ROUND(D1966/LOOKUP(E1966,SMMLV!$A$2:$A$36,SMMLV!$D$2:$D$108),3))</f>
        <v/>
      </c>
    </row>
    <row r="1967" spans="6:6">
      <c r="F1967" s="157" t="str">
        <f>IF(OR(D1967="",E1967=""),"",ROUND(D1967/LOOKUP(E1967,SMMLV!$A$2:$A$36,SMMLV!$D$2:$D$108),3))</f>
        <v/>
      </c>
    </row>
    <row r="1968" spans="6:6">
      <c r="F1968" s="157" t="str">
        <f>IF(OR(D1968="",E1968=""),"",ROUND(D1968/LOOKUP(E1968,SMMLV!$A$2:$A$36,SMMLV!$D$2:$D$108),3))</f>
        <v/>
      </c>
    </row>
    <row r="1969" spans="6:6">
      <c r="F1969" s="157" t="str">
        <f>IF(OR(D1969="",E1969=""),"",ROUND(D1969/LOOKUP(E1969,SMMLV!$A$2:$A$36,SMMLV!$D$2:$D$108),3))</f>
        <v/>
      </c>
    </row>
    <row r="1970" spans="6:6">
      <c r="F1970" s="157" t="str">
        <f>IF(OR(D1970="",E1970=""),"",ROUND(D1970/LOOKUP(E1970,SMMLV!$A$2:$A$36,SMMLV!$D$2:$D$108),3))</f>
        <v/>
      </c>
    </row>
    <row r="1971" spans="6:6">
      <c r="F1971" s="157" t="str">
        <f>IF(OR(D1971="",E1971=""),"",ROUND(D1971/LOOKUP(E1971,SMMLV!$A$2:$A$36,SMMLV!$D$2:$D$108),3))</f>
        <v/>
      </c>
    </row>
    <row r="1972" spans="6:6">
      <c r="F1972" s="157" t="str">
        <f>IF(OR(D1972="",E1972=""),"",ROUND(D1972/LOOKUP(E1972,SMMLV!$A$2:$A$36,SMMLV!$D$2:$D$108),3))</f>
        <v/>
      </c>
    </row>
    <row r="1973" spans="6:6">
      <c r="F1973" s="157" t="str">
        <f>IF(OR(D1973="",E1973=""),"",ROUND(D1973/LOOKUP(E1973,SMMLV!$A$2:$A$36,SMMLV!$D$2:$D$108),3))</f>
        <v/>
      </c>
    </row>
    <row r="1974" spans="6:6">
      <c r="F1974" s="157" t="str">
        <f>IF(OR(D1974="",E1974=""),"",ROUND(D1974/LOOKUP(E1974,SMMLV!$A$2:$A$36,SMMLV!$D$2:$D$108),3))</f>
        <v/>
      </c>
    </row>
    <row r="1975" spans="6:6">
      <c r="F1975" s="157" t="str">
        <f>IF(OR(D1975="",E1975=""),"",ROUND(D1975/LOOKUP(E1975,SMMLV!$A$2:$A$36,SMMLV!$D$2:$D$108),3))</f>
        <v/>
      </c>
    </row>
    <row r="1976" spans="6:6">
      <c r="F1976" s="157" t="str">
        <f>IF(OR(D1976="",E1976=""),"",ROUND(D1976/LOOKUP(E1976,SMMLV!$A$2:$A$36,SMMLV!$D$2:$D$108),3))</f>
        <v/>
      </c>
    </row>
    <row r="1977" spans="6:6">
      <c r="F1977" s="157" t="str">
        <f>IF(OR(D1977="",E1977=""),"",ROUND(D1977/LOOKUP(E1977,SMMLV!$A$2:$A$36,SMMLV!$D$2:$D$108),3))</f>
        <v/>
      </c>
    </row>
    <row r="1978" spans="6:6">
      <c r="F1978" s="157" t="str">
        <f>IF(OR(D1978="",E1978=""),"",ROUND(D1978/LOOKUP(E1978,SMMLV!$A$2:$A$36,SMMLV!$D$2:$D$108),3))</f>
        <v/>
      </c>
    </row>
    <row r="1979" spans="6:6">
      <c r="F1979" s="157" t="str">
        <f>IF(OR(D1979="",E1979=""),"",ROUND(D1979/LOOKUP(E1979,SMMLV!$A$2:$A$36,SMMLV!$D$2:$D$108),3))</f>
        <v/>
      </c>
    </row>
    <row r="1980" spans="6:6">
      <c r="F1980" s="157" t="str">
        <f>IF(OR(D1980="",E1980=""),"",ROUND(D1980/LOOKUP(E1980,SMMLV!$A$2:$A$36,SMMLV!$D$2:$D$108),3))</f>
        <v/>
      </c>
    </row>
    <row r="1981" spans="6:6">
      <c r="F1981" s="157" t="str">
        <f>IF(OR(D1981="",E1981=""),"",ROUND(D1981/LOOKUP(E1981,SMMLV!$A$2:$A$36,SMMLV!$D$2:$D$108),3))</f>
        <v/>
      </c>
    </row>
    <row r="1982" spans="6:6">
      <c r="F1982" s="157" t="str">
        <f>IF(OR(D1982="",E1982=""),"",ROUND(D1982/LOOKUP(E1982,SMMLV!$A$2:$A$36,SMMLV!$D$2:$D$108),3))</f>
        <v/>
      </c>
    </row>
    <row r="1983" spans="6:6">
      <c r="F1983" s="157" t="str">
        <f>IF(OR(D1983="",E1983=""),"",ROUND(D1983/LOOKUP(E1983,SMMLV!$A$2:$A$36,SMMLV!$D$2:$D$108),3))</f>
        <v/>
      </c>
    </row>
    <row r="1984" spans="6:6">
      <c r="F1984" s="157" t="str">
        <f>IF(OR(D1984="",E1984=""),"",ROUND(D1984/LOOKUP(E1984,SMMLV!$A$2:$A$36,SMMLV!$D$2:$D$108),3))</f>
        <v/>
      </c>
    </row>
    <row r="1985" spans="6:6">
      <c r="F1985" s="157" t="str">
        <f>IF(OR(D1985="",E1985=""),"",ROUND(D1985/LOOKUP(E1985,SMMLV!$A$2:$A$36,SMMLV!$D$2:$D$108),3))</f>
        <v/>
      </c>
    </row>
    <row r="1986" spans="6:6">
      <c r="F1986" s="157" t="str">
        <f>IF(OR(D1986="",E1986=""),"",ROUND(D1986/LOOKUP(E1986,SMMLV!$A$2:$A$36,SMMLV!$D$2:$D$108),3))</f>
        <v/>
      </c>
    </row>
    <row r="1987" spans="6:6">
      <c r="F1987" s="157" t="str">
        <f>IF(OR(D1987="",E1987=""),"",ROUND(D1987/LOOKUP(E1987,SMMLV!$A$2:$A$36,SMMLV!$D$2:$D$108),3))</f>
        <v/>
      </c>
    </row>
    <row r="1988" spans="6:6">
      <c r="F1988" s="157" t="str">
        <f>IF(OR(D1988="",E1988=""),"",ROUND(D1988/LOOKUP(E1988,SMMLV!$A$2:$A$36,SMMLV!$D$2:$D$108),3))</f>
        <v/>
      </c>
    </row>
    <row r="1989" spans="6:6">
      <c r="F1989" s="157" t="str">
        <f>IF(OR(D1989="",E1989=""),"",ROUND(D1989/LOOKUP(E1989,SMMLV!$A$2:$A$36,SMMLV!$D$2:$D$108),3))</f>
        <v/>
      </c>
    </row>
    <row r="1990" spans="6:6">
      <c r="F1990" s="157" t="str">
        <f>IF(OR(D1990="",E1990=""),"",ROUND(D1990/LOOKUP(E1990,SMMLV!$A$2:$A$36,SMMLV!$D$2:$D$108),3))</f>
        <v/>
      </c>
    </row>
    <row r="1991" spans="6:6">
      <c r="F1991" s="157" t="str">
        <f>IF(OR(D1991="",E1991=""),"",ROUND(D1991/LOOKUP(E1991,SMMLV!$A$2:$A$36,SMMLV!$D$2:$D$108),3))</f>
        <v/>
      </c>
    </row>
    <row r="1992" spans="6:6">
      <c r="F1992" s="157" t="str">
        <f>IF(OR(D1992="",E1992=""),"",ROUND(D1992/LOOKUP(E1992,SMMLV!$A$2:$A$36,SMMLV!$D$2:$D$108),3))</f>
        <v/>
      </c>
    </row>
    <row r="1993" spans="6:6">
      <c r="F1993" s="157" t="str">
        <f>IF(OR(D1993="",E1993=""),"",ROUND(D1993/LOOKUP(E1993,SMMLV!$A$2:$A$36,SMMLV!$D$2:$D$108),3))</f>
        <v/>
      </c>
    </row>
    <row r="1994" spans="6:6">
      <c r="F1994" s="157" t="str">
        <f>IF(OR(D1994="",E1994=""),"",ROUND(D1994/LOOKUP(E1994,SMMLV!$A$2:$A$36,SMMLV!$D$2:$D$108),3))</f>
        <v/>
      </c>
    </row>
    <row r="1995" spans="6:6">
      <c r="F1995" s="157" t="str">
        <f>IF(OR(D1995="",E1995=""),"",ROUND(D1995/LOOKUP(E1995,SMMLV!$A$2:$A$36,SMMLV!$D$2:$D$108),3))</f>
        <v/>
      </c>
    </row>
    <row r="1996" spans="6:6">
      <c r="F1996" s="157" t="str">
        <f>IF(OR(D1996="",E1996=""),"",ROUND(D1996/LOOKUP(E1996,SMMLV!$A$2:$A$36,SMMLV!$D$2:$D$108),3))</f>
        <v/>
      </c>
    </row>
    <row r="1997" spans="6:6">
      <c r="F1997" s="157" t="str">
        <f>IF(OR(D1997="",E1997=""),"",ROUND(D1997/LOOKUP(E1997,SMMLV!$A$2:$A$36,SMMLV!$D$2:$D$108),3))</f>
        <v/>
      </c>
    </row>
    <row r="1998" spans="6:6">
      <c r="F1998" s="157" t="str">
        <f>IF(OR(D1998="",E1998=""),"",ROUND(D1998/LOOKUP(E1998,SMMLV!$A$2:$A$36,SMMLV!$D$2:$D$108),3))</f>
        <v/>
      </c>
    </row>
    <row r="1999" spans="6:6">
      <c r="F1999" s="157" t="str">
        <f>IF(OR(D1999="",E1999=""),"",ROUND(D1999/LOOKUP(E1999,SMMLV!$A$2:$A$36,SMMLV!$D$2:$D$108),3))</f>
        <v/>
      </c>
    </row>
    <row r="2000" spans="6:6">
      <c r="F2000" s="157" t="str">
        <f>IF(OR(D2000="",E2000=""),"",ROUND(D2000/LOOKUP(E2000,SMMLV!$A$2:$A$36,SMMLV!$D$2:$D$108),3))</f>
        <v/>
      </c>
    </row>
    <row r="2001" spans="6:6">
      <c r="F2001" s="157" t="str">
        <f>IF(OR(D2001="",E2001=""),"",ROUND(D2001/LOOKUP(E2001,SMMLV!$A$2:$A$36,SMMLV!$D$2:$D$108),3))</f>
        <v/>
      </c>
    </row>
    <row r="2002" spans="6:6">
      <c r="F2002" s="157" t="str">
        <f>IF(OR(D2002="",E2002=""),"",ROUND(D2002/LOOKUP(E2002,SMMLV!$A$2:$A$36,SMMLV!$D$2:$D$108),3))</f>
        <v/>
      </c>
    </row>
    <row r="2003" spans="6:6">
      <c r="F2003" s="157" t="str">
        <f>IF(OR(D2003="",E2003=""),"",ROUND(D2003/LOOKUP(E2003,SMMLV!$A$2:$A$36,SMMLV!$D$2:$D$108),3))</f>
        <v/>
      </c>
    </row>
    <row r="2004" spans="6:6">
      <c r="F2004" s="157" t="str">
        <f>IF(OR(D2004="",E2004=""),"",ROUND(D2004/LOOKUP(E2004,SMMLV!$A$2:$A$36,SMMLV!$D$2:$D$108),3))</f>
        <v/>
      </c>
    </row>
    <row r="2005" spans="6:6">
      <c r="F2005" s="157" t="str">
        <f>IF(OR(D2005="",E2005=""),"",ROUND(D2005/LOOKUP(E2005,SMMLV!$A$2:$A$36,SMMLV!$D$2:$D$108),3))</f>
        <v/>
      </c>
    </row>
    <row r="2006" spans="6:6">
      <c r="F2006" s="157" t="str">
        <f>IF(OR(D2006="",E2006=""),"",ROUND(D2006/LOOKUP(E2006,SMMLV!$A$2:$A$36,SMMLV!$D$2:$D$108),3))</f>
        <v/>
      </c>
    </row>
    <row r="2007" spans="6:6">
      <c r="F2007" s="157" t="str">
        <f>IF(OR(D2007="",E2007=""),"",ROUND(D2007/LOOKUP(E2007,SMMLV!$A$2:$A$36,SMMLV!$D$2:$D$108),3))</f>
        <v/>
      </c>
    </row>
    <row r="2008" spans="6:6">
      <c r="F2008" s="157" t="str">
        <f>IF(OR(D2008="",E2008=""),"",ROUND(D2008/LOOKUP(E2008,SMMLV!$A$2:$A$36,SMMLV!$D$2:$D$108),3))</f>
        <v/>
      </c>
    </row>
    <row r="2009" spans="6:6">
      <c r="F2009" s="157" t="str">
        <f>IF(OR(D2009="",E2009=""),"",ROUND(D2009/LOOKUP(E2009,SMMLV!$A$2:$A$36,SMMLV!$D$2:$D$108),3))</f>
        <v/>
      </c>
    </row>
    <row r="2010" spans="6:6">
      <c r="F2010" s="157" t="str">
        <f>IF(OR(D2010="",E2010=""),"",ROUND(D2010/LOOKUP(E2010,SMMLV!$A$2:$A$36,SMMLV!$D$2:$D$108),3))</f>
        <v/>
      </c>
    </row>
    <row r="2011" spans="6:6">
      <c r="F2011" s="157" t="str">
        <f>IF(OR(D2011="",E2011=""),"",ROUND(D2011/LOOKUP(E2011,SMMLV!$A$2:$A$36,SMMLV!$D$2:$D$108),3))</f>
        <v/>
      </c>
    </row>
    <row r="2012" spans="6:6">
      <c r="F2012" s="157" t="str">
        <f>IF(OR(D2012="",E2012=""),"",ROUND(D2012/LOOKUP(E2012,SMMLV!$A$2:$A$36,SMMLV!$D$2:$D$108),3))</f>
        <v/>
      </c>
    </row>
    <row r="2013" spans="6:6">
      <c r="F2013" s="157" t="str">
        <f>IF(OR(D2013="",E2013=""),"",ROUND(D2013/LOOKUP(E2013,SMMLV!$A$2:$A$36,SMMLV!$D$2:$D$108),3))</f>
        <v/>
      </c>
    </row>
    <row r="2014" spans="6:6">
      <c r="F2014" s="157" t="str">
        <f>IF(OR(D2014="",E2014=""),"",ROUND(D2014/LOOKUP(E2014,SMMLV!$A$2:$A$36,SMMLV!$D$2:$D$108),3))</f>
        <v/>
      </c>
    </row>
    <row r="2015" spans="6:6">
      <c r="F2015" s="157" t="str">
        <f>IF(OR(D2015="",E2015=""),"",ROUND(D2015/LOOKUP(E2015,SMMLV!$A$2:$A$36,SMMLV!$D$2:$D$108),3))</f>
        <v/>
      </c>
    </row>
    <row r="2016" spans="6:6">
      <c r="F2016" s="157" t="str">
        <f>IF(OR(D2016="",E2016=""),"",ROUND(D2016/LOOKUP(E2016,SMMLV!$A$2:$A$36,SMMLV!$D$2:$D$108),3))</f>
        <v/>
      </c>
    </row>
    <row r="2017" spans="6:6">
      <c r="F2017" s="157" t="str">
        <f>IF(OR(D2017="",E2017=""),"",ROUND(D2017/LOOKUP(E2017,SMMLV!$A$2:$A$36,SMMLV!$D$2:$D$108),3))</f>
        <v/>
      </c>
    </row>
    <row r="2018" spans="6:6">
      <c r="F2018" s="157" t="str">
        <f>IF(OR(D2018="",E2018=""),"",ROUND(D2018/LOOKUP(E2018,SMMLV!$A$2:$A$36,SMMLV!$D$2:$D$108),3))</f>
        <v/>
      </c>
    </row>
    <row r="2019" spans="6:6">
      <c r="F2019" s="157" t="str">
        <f>IF(OR(D2019="",E2019=""),"",ROUND(D2019/LOOKUP(E2019,SMMLV!$A$2:$A$36,SMMLV!$D$2:$D$108),3))</f>
        <v/>
      </c>
    </row>
    <row r="2020" spans="6:6">
      <c r="F2020" s="157" t="str">
        <f>IF(OR(D2020="",E2020=""),"",ROUND(D2020/LOOKUP(E2020,SMMLV!$A$2:$A$36,SMMLV!$D$2:$D$108),3))</f>
        <v/>
      </c>
    </row>
    <row r="2021" spans="6:6">
      <c r="F2021" s="157" t="str">
        <f>IF(OR(D2021="",E2021=""),"",ROUND(D2021/LOOKUP(E2021,SMMLV!$A$2:$A$36,SMMLV!$D$2:$D$108),3))</f>
        <v/>
      </c>
    </row>
    <row r="2022" spans="6:6">
      <c r="F2022" s="157" t="str">
        <f>IF(OR(D2022="",E2022=""),"",ROUND(D2022/LOOKUP(E2022,SMMLV!$A$2:$A$36,SMMLV!$D$2:$D$108),3))</f>
        <v/>
      </c>
    </row>
    <row r="2023" spans="6:6">
      <c r="F2023" s="157" t="str">
        <f>IF(OR(D2023="",E2023=""),"",ROUND(D2023/LOOKUP(E2023,SMMLV!$A$2:$A$36,SMMLV!$D$2:$D$108),3))</f>
        <v/>
      </c>
    </row>
    <row r="2024" spans="6:6">
      <c r="F2024" s="157" t="str">
        <f>IF(OR(D2024="",E2024=""),"",ROUND(D2024/LOOKUP(E2024,SMMLV!$A$2:$A$36,SMMLV!$D$2:$D$108),3))</f>
        <v/>
      </c>
    </row>
    <row r="2025" spans="6:6">
      <c r="F2025" s="157" t="str">
        <f>IF(OR(D2025="",E2025=""),"",ROUND(D2025/LOOKUP(E2025,SMMLV!$A$2:$A$36,SMMLV!$D$2:$D$108),3))</f>
        <v/>
      </c>
    </row>
    <row r="2026" spans="6:6">
      <c r="F2026" s="157" t="str">
        <f>IF(OR(D2026="",E2026=""),"",ROUND(D2026/LOOKUP(E2026,SMMLV!$A$2:$A$36,SMMLV!$D$2:$D$108),3))</f>
        <v/>
      </c>
    </row>
    <row r="2027" spans="6:6">
      <c r="F2027" s="157" t="str">
        <f>IF(OR(D2027="",E2027=""),"",ROUND(D2027/LOOKUP(E2027,SMMLV!$A$2:$A$36,SMMLV!$D$2:$D$108),3))</f>
        <v/>
      </c>
    </row>
    <row r="2028" spans="6:6">
      <c r="F2028" s="157" t="str">
        <f>IF(OR(D2028="",E2028=""),"",ROUND(D2028/LOOKUP(E2028,SMMLV!$A$2:$A$36,SMMLV!$D$2:$D$108),3))</f>
        <v/>
      </c>
    </row>
    <row r="2029" spans="6:6">
      <c r="F2029" s="157" t="str">
        <f>IF(OR(D2029="",E2029=""),"",ROUND(D2029/LOOKUP(E2029,SMMLV!$A$2:$A$36,SMMLV!$D$2:$D$108),3))</f>
        <v/>
      </c>
    </row>
    <row r="2030" spans="6:6">
      <c r="F2030" s="157" t="str">
        <f>IF(OR(D2030="",E2030=""),"",ROUND(D2030/LOOKUP(E2030,SMMLV!$A$2:$A$36,SMMLV!$D$2:$D$108),3))</f>
        <v/>
      </c>
    </row>
    <row r="2031" spans="6:6">
      <c r="F2031" s="157" t="str">
        <f>IF(OR(D2031="",E2031=""),"",ROUND(D2031/LOOKUP(E2031,SMMLV!$A$2:$A$36,SMMLV!$D$2:$D$108),3))</f>
        <v/>
      </c>
    </row>
    <row r="2032" spans="6:6">
      <c r="F2032" s="157" t="str">
        <f>IF(OR(D2032="",E2032=""),"",ROUND(D2032/LOOKUP(E2032,SMMLV!$A$2:$A$36,SMMLV!$D$2:$D$108),3))</f>
        <v/>
      </c>
    </row>
    <row r="2033" spans="6:6">
      <c r="F2033" s="157" t="str">
        <f>IF(OR(D2033="",E2033=""),"",ROUND(D2033/LOOKUP(E2033,SMMLV!$A$2:$A$36,SMMLV!$D$2:$D$108),3))</f>
        <v/>
      </c>
    </row>
    <row r="2034" spans="6:6">
      <c r="F2034" s="157" t="str">
        <f>IF(OR(D2034="",E2034=""),"",ROUND(D2034/LOOKUP(E2034,SMMLV!$A$2:$A$36,SMMLV!$D$2:$D$108),3))</f>
        <v/>
      </c>
    </row>
    <row r="2035" spans="6:6">
      <c r="F2035" s="157" t="str">
        <f>IF(OR(D2035="",E2035=""),"",ROUND(D2035/LOOKUP(E2035,SMMLV!$A$2:$A$36,SMMLV!$D$2:$D$108),3))</f>
        <v/>
      </c>
    </row>
    <row r="2036" spans="6:6">
      <c r="F2036" s="157" t="str">
        <f>IF(OR(D2036="",E2036=""),"",ROUND(D2036/LOOKUP(E2036,SMMLV!$A$2:$A$36,SMMLV!$D$2:$D$108),3))</f>
        <v/>
      </c>
    </row>
    <row r="2037" spans="6:6">
      <c r="F2037" s="157" t="str">
        <f>IF(OR(D2037="",E2037=""),"",ROUND(D2037/LOOKUP(E2037,SMMLV!$A$2:$A$36,SMMLV!$D$2:$D$108),3))</f>
        <v/>
      </c>
    </row>
    <row r="2038" spans="6:6">
      <c r="F2038" s="157" t="str">
        <f>IF(OR(D2038="",E2038=""),"",ROUND(D2038/LOOKUP(E2038,SMMLV!$A$2:$A$36,SMMLV!$D$2:$D$108),3))</f>
        <v/>
      </c>
    </row>
    <row r="2039" spans="6:6">
      <c r="F2039" s="157" t="str">
        <f>IF(OR(D2039="",E2039=""),"",ROUND(D2039/LOOKUP(E2039,SMMLV!$A$2:$A$36,SMMLV!$D$2:$D$108),3))</f>
        <v/>
      </c>
    </row>
    <row r="2040" spans="6:6">
      <c r="F2040" s="157" t="str">
        <f>IF(OR(D2040="",E2040=""),"",ROUND(D2040/LOOKUP(E2040,SMMLV!$A$2:$A$36,SMMLV!$D$2:$D$108),3))</f>
        <v/>
      </c>
    </row>
    <row r="2041" spans="6:6">
      <c r="F2041" s="157" t="str">
        <f>IF(OR(D2041="",E2041=""),"",ROUND(D2041/LOOKUP(E2041,SMMLV!$A$2:$A$36,SMMLV!$D$2:$D$108),3))</f>
        <v/>
      </c>
    </row>
    <row r="2042" spans="6:6">
      <c r="F2042" s="157" t="str">
        <f>IF(OR(D2042="",E2042=""),"",ROUND(D2042/LOOKUP(E2042,SMMLV!$A$2:$A$36,SMMLV!$D$2:$D$108),3))</f>
        <v/>
      </c>
    </row>
    <row r="2043" spans="6:6">
      <c r="F2043" s="157" t="str">
        <f>IF(OR(D2043="",E2043=""),"",ROUND(D2043/LOOKUP(E2043,SMMLV!$A$2:$A$36,SMMLV!$D$2:$D$108),3))</f>
        <v/>
      </c>
    </row>
    <row r="2044" spans="6:6">
      <c r="F2044" s="157" t="str">
        <f>IF(OR(D2044="",E2044=""),"",ROUND(D2044/LOOKUP(E2044,SMMLV!$A$2:$A$36,SMMLV!$D$2:$D$108),3))</f>
        <v/>
      </c>
    </row>
    <row r="2045" spans="6:6">
      <c r="F2045" s="157" t="str">
        <f>IF(OR(D2045="",E2045=""),"",ROUND(D2045/LOOKUP(E2045,SMMLV!$A$2:$A$36,SMMLV!$D$2:$D$108),3))</f>
        <v/>
      </c>
    </row>
    <row r="2046" spans="6:6">
      <c r="F2046" s="157" t="str">
        <f>IF(OR(D2046="",E2046=""),"",ROUND(D2046/LOOKUP(E2046,SMMLV!$A$2:$A$36,SMMLV!$D$2:$D$108),3))</f>
        <v/>
      </c>
    </row>
    <row r="2047" spans="6:6">
      <c r="F2047" s="157" t="str">
        <f>IF(OR(D2047="",E2047=""),"",ROUND(D2047/LOOKUP(E2047,SMMLV!$A$2:$A$36,SMMLV!$D$2:$D$108),3))</f>
        <v/>
      </c>
    </row>
    <row r="2048" spans="6:6">
      <c r="F2048" s="157" t="str">
        <f>IF(OR(D2048="",E2048=""),"",ROUND(D2048/LOOKUP(E2048,SMMLV!$A$2:$A$36,SMMLV!$D$2:$D$108),3))</f>
        <v/>
      </c>
    </row>
    <row r="2049" spans="6:6">
      <c r="F2049" s="157" t="str">
        <f>IF(OR(D2049="",E2049=""),"",ROUND(D2049/LOOKUP(E2049,SMMLV!$A$2:$A$36,SMMLV!$D$2:$D$108),3))</f>
        <v/>
      </c>
    </row>
    <row r="2050" spans="6:6">
      <c r="F2050" s="157" t="str">
        <f>IF(OR(D2050="",E2050=""),"",ROUND(D2050/LOOKUP(E2050,SMMLV!$A$2:$A$36,SMMLV!$D$2:$D$108),3))</f>
        <v/>
      </c>
    </row>
    <row r="2051" spans="6:6">
      <c r="F2051" s="157" t="str">
        <f>IF(OR(D2051="",E2051=""),"",ROUND(D2051/LOOKUP(E2051,SMMLV!$A$2:$A$36,SMMLV!$D$2:$D$108),3))</f>
        <v/>
      </c>
    </row>
    <row r="2052" spans="6:6">
      <c r="F2052" s="157" t="str">
        <f>IF(OR(D2052="",E2052=""),"",ROUND(D2052/LOOKUP(E2052,SMMLV!$A$2:$A$36,SMMLV!$D$2:$D$108),3))</f>
        <v/>
      </c>
    </row>
    <row r="2053" spans="6:6">
      <c r="F2053" s="157" t="str">
        <f>IF(OR(D2053="",E2053=""),"",ROUND(D2053/LOOKUP(E2053,SMMLV!$A$2:$A$36,SMMLV!$D$2:$D$108),3))</f>
        <v/>
      </c>
    </row>
    <row r="2054" spans="6:6">
      <c r="F2054" s="157" t="str">
        <f>IF(OR(D2054="",E2054=""),"",ROUND(D2054/LOOKUP(E2054,SMMLV!$A$2:$A$36,SMMLV!$D$2:$D$108),3))</f>
        <v/>
      </c>
    </row>
    <row r="2055" spans="6:6">
      <c r="F2055" s="157" t="str">
        <f>IF(OR(D2055="",E2055=""),"",ROUND(D2055/LOOKUP(E2055,SMMLV!$A$2:$A$36,SMMLV!$D$2:$D$108),3))</f>
        <v/>
      </c>
    </row>
    <row r="2056" spans="6:6">
      <c r="F2056" s="157" t="str">
        <f>IF(OR(D2056="",E2056=""),"",ROUND(D2056/LOOKUP(E2056,SMMLV!$A$2:$A$36,SMMLV!$D$2:$D$108),3))</f>
        <v/>
      </c>
    </row>
    <row r="2057" spans="6:6">
      <c r="F2057" s="157" t="str">
        <f>IF(OR(D2057="",E2057=""),"",ROUND(D2057/LOOKUP(E2057,SMMLV!$A$2:$A$36,SMMLV!$D$2:$D$108),3))</f>
        <v/>
      </c>
    </row>
    <row r="2058" spans="6:6">
      <c r="F2058" s="157" t="str">
        <f>IF(OR(D2058="",E2058=""),"",ROUND(D2058/LOOKUP(E2058,SMMLV!$A$2:$A$36,SMMLV!$D$2:$D$108),3))</f>
        <v/>
      </c>
    </row>
    <row r="2059" spans="6:6">
      <c r="F2059" s="157" t="str">
        <f>IF(OR(D2059="",E2059=""),"",ROUND(D2059/LOOKUP(E2059,SMMLV!$A$2:$A$36,SMMLV!$D$2:$D$108),3))</f>
        <v/>
      </c>
    </row>
    <row r="2060" spans="6:6">
      <c r="F2060" s="157" t="str">
        <f>IF(OR(D2060="",E2060=""),"",ROUND(D2060/LOOKUP(E2060,SMMLV!$A$2:$A$36,SMMLV!$D$2:$D$108),3))</f>
        <v/>
      </c>
    </row>
    <row r="2061" spans="6:6">
      <c r="F2061" s="157" t="str">
        <f>IF(OR(D2061="",E2061=""),"",ROUND(D2061/LOOKUP(E2061,SMMLV!$A$2:$A$36,SMMLV!$D$2:$D$108),3))</f>
        <v/>
      </c>
    </row>
    <row r="2062" spans="6:6">
      <c r="F2062" s="157" t="str">
        <f>IF(OR(D2062="",E2062=""),"",ROUND(D2062/LOOKUP(E2062,SMMLV!$A$2:$A$36,SMMLV!$D$2:$D$108),3))</f>
        <v/>
      </c>
    </row>
    <row r="2063" spans="6:6">
      <c r="F2063" s="157" t="str">
        <f>IF(OR(D2063="",E2063=""),"",ROUND(D2063/LOOKUP(E2063,SMMLV!$A$2:$A$36,SMMLV!$D$2:$D$108),3))</f>
        <v/>
      </c>
    </row>
    <row r="2064" spans="6:6">
      <c r="F2064" s="157" t="str">
        <f>IF(OR(D2064="",E2064=""),"",ROUND(D2064/LOOKUP(E2064,SMMLV!$A$2:$A$36,SMMLV!$D$2:$D$108),3))</f>
        <v/>
      </c>
    </row>
    <row r="2065" spans="6:6">
      <c r="F2065" s="157" t="str">
        <f>IF(OR(D2065="",E2065=""),"",ROUND(D2065/LOOKUP(E2065,SMMLV!$A$2:$A$36,SMMLV!$D$2:$D$108),3))</f>
        <v/>
      </c>
    </row>
    <row r="2066" spans="6:6">
      <c r="F2066" s="157" t="str">
        <f>IF(OR(D2066="",E2066=""),"",ROUND(D2066/LOOKUP(E2066,SMMLV!$A$2:$A$36,SMMLV!$D$2:$D$108),3))</f>
        <v/>
      </c>
    </row>
    <row r="2067" spans="6:6">
      <c r="F2067" s="157" t="str">
        <f>IF(OR(D2067="",E2067=""),"",ROUND(D2067/LOOKUP(E2067,SMMLV!$A$2:$A$36,SMMLV!$D$2:$D$108),3))</f>
        <v/>
      </c>
    </row>
    <row r="2068" spans="6:6">
      <c r="F2068" s="157" t="str">
        <f>IF(OR(D2068="",E2068=""),"",ROUND(D2068/LOOKUP(E2068,SMMLV!$A$2:$A$36,SMMLV!$D$2:$D$108),3))</f>
        <v/>
      </c>
    </row>
    <row r="2069" spans="6:6">
      <c r="F2069" s="157" t="str">
        <f>IF(OR(D2069="",E2069=""),"",ROUND(D2069/LOOKUP(E2069,SMMLV!$A$2:$A$36,SMMLV!$D$2:$D$108),3))</f>
        <v/>
      </c>
    </row>
    <row r="2070" spans="6:6">
      <c r="F2070" s="157" t="str">
        <f>IF(OR(D2070="",E2070=""),"",ROUND(D2070/LOOKUP(E2070,SMMLV!$A$2:$A$36,SMMLV!$D$2:$D$108),3))</f>
        <v/>
      </c>
    </row>
    <row r="2071" spans="6:6">
      <c r="F2071" s="157" t="str">
        <f>IF(OR(D2071="",E2071=""),"",ROUND(D2071/LOOKUP(E2071,SMMLV!$A$2:$A$36,SMMLV!$D$2:$D$108),3))</f>
        <v/>
      </c>
    </row>
    <row r="2072" spans="6:6">
      <c r="F2072" s="157" t="str">
        <f>IF(OR(D2072="",E2072=""),"",ROUND(D2072/LOOKUP(E2072,SMMLV!$A$2:$A$36,SMMLV!$D$2:$D$108),3))</f>
        <v/>
      </c>
    </row>
    <row r="2073" spans="6:6">
      <c r="F2073" s="157" t="str">
        <f>IF(OR(D2073="",E2073=""),"",ROUND(D2073/LOOKUP(E2073,SMMLV!$A$2:$A$36,SMMLV!$D$2:$D$108),3))</f>
        <v/>
      </c>
    </row>
    <row r="2074" spans="6:6">
      <c r="F2074" s="157" t="str">
        <f>IF(OR(D2074="",E2074=""),"",ROUND(D2074/LOOKUP(E2074,SMMLV!$A$2:$A$36,SMMLV!$D$2:$D$108),3))</f>
        <v/>
      </c>
    </row>
    <row r="2075" spans="6:6">
      <c r="F2075" s="157" t="str">
        <f>IF(OR(D2075="",E2075=""),"",ROUND(D2075/LOOKUP(E2075,SMMLV!$A$2:$A$36,SMMLV!$D$2:$D$108),3))</f>
        <v/>
      </c>
    </row>
    <row r="2076" spans="6:6">
      <c r="F2076" s="157" t="str">
        <f>IF(OR(D2076="",E2076=""),"",ROUND(D2076/LOOKUP(E2076,SMMLV!$A$2:$A$36,SMMLV!$D$2:$D$108),3))</f>
        <v/>
      </c>
    </row>
    <row r="2077" spans="6:6">
      <c r="F2077" s="157" t="str">
        <f>IF(OR(D2077="",E2077=""),"",ROUND(D2077/LOOKUP(E2077,SMMLV!$A$2:$A$36,SMMLV!$D$2:$D$108),3))</f>
        <v/>
      </c>
    </row>
    <row r="2078" spans="6:6">
      <c r="F2078" s="157" t="str">
        <f>IF(OR(D2078="",E2078=""),"",ROUND(D2078/LOOKUP(E2078,SMMLV!$A$2:$A$36,SMMLV!$D$2:$D$108),3))</f>
        <v/>
      </c>
    </row>
    <row r="2079" spans="6:6">
      <c r="F2079" s="157" t="str">
        <f>IF(OR(D2079="",E2079=""),"",ROUND(D2079/LOOKUP(E2079,SMMLV!$A$2:$A$36,SMMLV!$D$2:$D$108),3))</f>
        <v/>
      </c>
    </row>
    <row r="2080" spans="6:6">
      <c r="F2080" s="157" t="str">
        <f>IF(OR(D2080="",E2080=""),"",ROUND(D2080/LOOKUP(E2080,SMMLV!$A$2:$A$36,SMMLV!$D$2:$D$108),3))</f>
        <v/>
      </c>
    </row>
    <row r="2081" spans="6:6">
      <c r="F2081" s="157" t="str">
        <f>IF(OR(D2081="",E2081=""),"",ROUND(D2081/LOOKUP(E2081,SMMLV!$A$2:$A$36,SMMLV!$D$2:$D$108),3))</f>
        <v/>
      </c>
    </row>
    <row r="2082" spans="6:6">
      <c r="F2082" s="157" t="str">
        <f>IF(OR(D2082="",E2082=""),"",ROUND(D2082/LOOKUP(E2082,SMMLV!$A$2:$A$36,SMMLV!$D$2:$D$108),3))</f>
        <v/>
      </c>
    </row>
    <row r="2083" spans="6:6">
      <c r="F2083" s="157" t="str">
        <f>IF(OR(D2083="",E2083=""),"",ROUND(D2083/LOOKUP(E2083,SMMLV!$A$2:$A$36,SMMLV!$D$2:$D$108),3))</f>
        <v/>
      </c>
    </row>
    <row r="2084" spans="6:6">
      <c r="F2084" s="157" t="str">
        <f>IF(OR(D2084="",E2084=""),"",ROUND(D2084/LOOKUP(E2084,SMMLV!$A$2:$A$36,SMMLV!$D$2:$D$108),3))</f>
        <v/>
      </c>
    </row>
    <row r="2085" spans="6:6">
      <c r="F2085" s="157" t="str">
        <f>IF(OR(D2085="",E2085=""),"",ROUND(D2085/LOOKUP(E2085,SMMLV!$A$2:$A$36,SMMLV!$D$2:$D$108),3))</f>
        <v/>
      </c>
    </row>
    <row r="2086" spans="6:6">
      <c r="F2086" s="157" t="str">
        <f>IF(OR(D2086="",E2086=""),"",ROUND(D2086/LOOKUP(E2086,SMMLV!$A$2:$A$36,SMMLV!$D$2:$D$108),3))</f>
        <v/>
      </c>
    </row>
    <row r="2087" spans="6:6">
      <c r="F2087" s="157" t="str">
        <f>IF(OR(D2087="",E2087=""),"",ROUND(D2087/LOOKUP(E2087,SMMLV!$A$2:$A$36,SMMLV!$D$2:$D$108),3))</f>
        <v/>
      </c>
    </row>
    <row r="2088" spans="6:6">
      <c r="F2088" s="157" t="str">
        <f>IF(OR(D2088="",E2088=""),"",ROUND(D2088/LOOKUP(E2088,SMMLV!$A$2:$A$36,SMMLV!$D$2:$D$108),3))</f>
        <v/>
      </c>
    </row>
    <row r="2089" spans="6:6">
      <c r="F2089" s="157" t="str">
        <f>IF(OR(D2089="",E2089=""),"",ROUND(D2089/LOOKUP(E2089,SMMLV!$A$2:$A$36,SMMLV!$D$2:$D$108),3))</f>
        <v/>
      </c>
    </row>
    <row r="2090" spans="6:6">
      <c r="F2090" s="157" t="str">
        <f>IF(OR(D2090="",E2090=""),"",ROUND(D2090/LOOKUP(E2090,SMMLV!$A$2:$A$36,SMMLV!$D$2:$D$108),3))</f>
        <v/>
      </c>
    </row>
    <row r="2091" spans="6:6">
      <c r="F2091" s="157" t="str">
        <f>IF(OR(D2091="",E2091=""),"",ROUND(D2091/LOOKUP(E2091,SMMLV!$A$2:$A$36,SMMLV!$D$2:$D$108),3))</f>
        <v/>
      </c>
    </row>
    <row r="2092" spans="6:6">
      <c r="F2092" s="157" t="str">
        <f>IF(OR(D2092="",E2092=""),"",ROUND(D2092/LOOKUP(E2092,SMMLV!$A$2:$A$36,SMMLV!$D$2:$D$108),3))</f>
        <v/>
      </c>
    </row>
    <row r="2093" spans="6:6">
      <c r="F2093" s="157" t="str">
        <f>IF(OR(D2093="",E2093=""),"",ROUND(D2093/LOOKUP(E2093,SMMLV!$A$2:$A$36,SMMLV!$D$2:$D$108),3))</f>
        <v/>
      </c>
    </row>
    <row r="2094" spans="6:6">
      <c r="F2094" s="157" t="str">
        <f>IF(OR(D2094="",E2094=""),"",ROUND(D2094/LOOKUP(E2094,SMMLV!$A$2:$A$36,SMMLV!$D$2:$D$108),3))</f>
        <v/>
      </c>
    </row>
    <row r="2095" spans="6:6">
      <c r="F2095" s="157" t="str">
        <f>IF(OR(D2095="",E2095=""),"",ROUND(D2095/LOOKUP(E2095,SMMLV!$A$2:$A$36,SMMLV!$D$2:$D$108),3))</f>
        <v/>
      </c>
    </row>
    <row r="2096" spans="6:6">
      <c r="F2096" s="157" t="str">
        <f>IF(OR(D2096="",E2096=""),"",ROUND(D2096/LOOKUP(E2096,SMMLV!$A$2:$A$36,SMMLV!$D$2:$D$108),3))</f>
        <v/>
      </c>
    </row>
    <row r="2097" spans="6:6">
      <c r="F2097" s="157" t="str">
        <f>IF(OR(D2097="",E2097=""),"",ROUND(D2097/LOOKUP(E2097,SMMLV!$A$2:$A$36,SMMLV!$D$2:$D$108),3))</f>
        <v/>
      </c>
    </row>
    <row r="2098" spans="6:6">
      <c r="F2098" s="157" t="str">
        <f>IF(OR(D2098="",E2098=""),"",ROUND(D2098/LOOKUP(E2098,SMMLV!$A$2:$A$36,SMMLV!$D$2:$D$108),3))</f>
        <v/>
      </c>
    </row>
    <row r="2099" spans="6:6">
      <c r="F2099" s="157" t="str">
        <f>IF(OR(D2099="",E2099=""),"",ROUND(D2099/LOOKUP(E2099,SMMLV!$A$2:$A$36,SMMLV!$D$2:$D$108),3))</f>
        <v/>
      </c>
    </row>
    <row r="2100" spans="6:6">
      <c r="F2100" s="157" t="str">
        <f>IF(OR(D2100="",E2100=""),"",ROUND(D2100/LOOKUP(E2100,SMMLV!$A$2:$A$36,SMMLV!$D$2:$D$108),3))</f>
        <v/>
      </c>
    </row>
    <row r="2101" spans="6:6">
      <c r="F2101" s="157" t="str">
        <f>IF(OR(D2101="",E2101=""),"",ROUND(D2101/LOOKUP(E2101,SMMLV!$A$2:$A$36,SMMLV!$D$2:$D$108),3))</f>
        <v/>
      </c>
    </row>
    <row r="2102" spans="6:6">
      <c r="F2102" s="157" t="str">
        <f>IF(OR(D2102="",E2102=""),"",ROUND(D2102/LOOKUP(E2102,SMMLV!$A$2:$A$36,SMMLV!$D$2:$D$108),3))</f>
        <v/>
      </c>
    </row>
    <row r="2103" spans="6:6">
      <c r="F2103" s="157" t="str">
        <f>IF(OR(D2103="",E2103=""),"",ROUND(D2103/LOOKUP(E2103,SMMLV!$A$2:$A$36,SMMLV!$D$2:$D$108),3))</f>
        <v/>
      </c>
    </row>
    <row r="2104" spans="6:6">
      <c r="F2104" s="157" t="str">
        <f>IF(OR(D2104="",E2104=""),"",ROUND(D2104/LOOKUP(E2104,SMMLV!$A$2:$A$36,SMMLV!$D$2:$D$108),3))</f>
        <v/>
      </c>
    </row>
  </sheetData>
  <mergeCells count="1105">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s>
  <conditionalFormatting sqref="F5:F2104">
    <cfRule type="cellIs" dxfId="14" priority="4" stopIfTrue="1" operator="notEqual">
      <formula>""</formula>
    </cfRule>
  </conditionalFormatting>
  <conditionalFormatting sqref="D5:E1139">
    <cfRule type="cellIs" dxfId="13" priority="3" stopIfTrue="1" operator="notEqual">
      <formula>""</formula>
    </cfRule>
  </conditionalFormatting>
  <conditionalFormatting sqref="D1140:E1196">
    <cfRule type="cellIs" dxfId="12" priority="2" stopIfTrue="1" operator="notEqual">
      <formula>""</formula>
    </cfRule>
  </conditionalFormatting>
  <conditionalFormatting sqref="B5:C1357">
    <cfRule type="cellIs" dxfId="11"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7">
    <tabColor rgb="FF7030A0"/>
    <pageSetUpPr fitToPage="1"/>
  </sheetPr>
  <dimension ref="A1:N56"/>
  <sheetViews>
    <sheetView showGridLines="0" topLeftCell="A7" zoomScale="90" zoomScaleNormal="90" workbookViewId="0">
      <selection activeCell="I21" sqref="I21"/>
    </sheetView>
  </sheetViews>
  <sheetFormatPr baseColWidth="10" defaultColWidth="0" defaultRowHeight="15"/>
  <cols>
    <col min="1" max="1" width="1.42578125" style="78" customWidth="1"/>
    <col min="2" max="2" width="16.42578125" style="78" customWidth="1"/>
    <col min="3" max="3" width="15.42578125" style="78" customWidth="1"/>
    <col min="4" max="4" width="45.7109375" style="78" customWidth="1"/>
    <col min="5" max="6" width="14.140625" style="78" customWidth="1"/>
    <col min="7" max="8" width="15.28515625" style="78" customWidth="1"/>
    <col min="9" max="9" width="18.85546875" style="78" customWidth="1"/>
    <col min="10" max="10" width="15.7109375" style="78" customWidth="1"/>
    <col min="11" max="11" width="41.28515625" style="78" customWidth="1"/>
    <col min="12" max="13" width="11.42578125" style="78" customWidth="1"/>
    <col min="14" max="14" width="0" style="78" hidden="1" customWidth="1"/>
    <col min="15" max="16384" width="11.42578125" style="78" hidden="1"/>
  </cols>
  <sheetData>
    <row r="1" spans="1:11" s="3" customFormat="1" ht="15" customHeight="1">
      <c r="A1" s="72"/>
      <c r="B1" s="369" t="str">
        <f>PROPONENTES!B1</f>
        <v>INSTITUTO NACIONAL DE VÍAS</v>
      </c>
      <c r="C1" s="369"/>
      <c r="D1" s="369"/>
      <c r="E1" s="369"/>
      <c r="F1" s="369"/>
      <c r="G1" s="369"/>
      <c r="H1" s="369"/>
      <c r="I1" s="369"/>
      <c r="J1" s="369"/>
      <c r="K1" s="369"/>
    </row>
    <row r="2" spans="1:11" s="1" customFormat="1" ht="15" customHeight="1">
      <c r="A2" s="74"/>
      <c r="B2" s="369">
        <f>PROPONENTES!B2</f>
        <v>0</v>
      </c>
      <c r="C2" s="369"/>
      <c r="D2" s="369"/>
      <c r="E2" s="369"/>
      <c r="F2" s="369"/>
      <c r="G2" s="369"/>
      <c r="H2" s="369"/>
      <c r="I2" s="369"/>
      <c r="J2" s="369"/>
      <c r="K2" s="369"/>
    </row>
    <row r="3" spans="1:11" s="1" customFormat="1" ht="15" customHeight="1">
      <c r="A3" s="74"/>
      <c r="B3" s="369">
        <f>PROPONENTES!B3</f>
        <v>0</v>
      </c>
      <c r="C3" s="369"/>
      <c r="D3" s="369"/>
      <c r="E3" s="369"/>
      <c r="F3" s="369"/>
      <c r="G3" s="369"/>
      <c r="H3" s="369"/>
      <c r="I3" s="369"/>
      <c r="J3" s="369"/>
      <c r="K3" s="369"/>
    </row>
    <row r="4" spans="1:11" s="1" customFormat="1" ht="12.75" customHeight="1">
      <c r="A4" s="74"/>
      <c r="B4" s="369" t="str">
        <f>PROPONENTES!B4</f>
        <v>SANTIAGO DE CALI DISTRITO ESPECIAL - SECRETARIA DEL DEPORTE Y LA RECREACIÓN</v>
      </c>
      <c r="C4" s="369"/>
      <c r="D4" s="369"/>
      <c r="E4" s="369"/>
      <c r="F4" s="369"/>
      <c r="G4" s="369"/>
      <c r="H4" s="369"/>
      <c r="I4" s="369"/>
      <c r="J4" s="369"/>
      <c r="K4" s="369"/>
    </row>
    <row r="5" spans="1:11" s="1" customFormat="1" ht="12.75">
      <c r="A5" s="74"/>
      <c r="B5" s="73"/>
      <c r="C5" s="2"/>
      <c r="D5" s="35"/>
      <c r="E5" s="35"/>
      <c r="F5" s="35"/>
      <c r="G5" s="35"/>
      <c r="H5" s="35"/>
      <c r="I5" s="35"/>
      <c r="J5" s="35"/>
      <c r="K5" s="35"/>
    </row>
    <row r="6" spans="1:11" s="1" customFormat="1" ht="12.75">
      <c r="A6" s="74"/>
      <c r="B6" s="369" t="str">
        <f>+PROPONENTES!B6</f>
        <v>CONCURSO DE MÉRITOS ABIERTO</v>
      </c>
      <c r="C6" s="369"/>
      <c r="D6" s="369"/>
      <c r="E6" s="369"/>
      <c r="F6" s="369"/>
      <c r="G6" s="369"/>
      <c r="H6" s="369"/>
      <c r="I6" s="369"/>
      <c r="J6" s="369"/>
      <c r="K6" s="369"/>
    </row>
    <row r="7" spans="1:11" s="1" customFormat="1" ht="12.75" customHeight="1">
      <c r="A7" s="74"/>
      <c r="B7" s="369" t="str">
        <f>PROPONENTES!B7</f>
        <v>4162.010.32.1.0498-2026</v>
      </c>
      <c r="C7" s="369"/>
      <c r="D7" s="369"/>
      <c r="E7" s="369"/>
      <c r="F7" s="369"/>
      <c r="G7" s="369"/>
      <c r="H7" s="369"/>
      <c r="I7" s="369"/>
      <c r="J7" s="369"/>
      <c r="K7" s="369"/>
    </row>
    <row r="8" spans="1:11" s="1" customFormat="1" ht="15.75">
      <c r="A8" s="74"/>
      <c r="B8" s="73"/>
      <c r="C8" s="76"/>
      <c r="D8" s="35"/>
      <c r="E8" s="35"/>
      <c r="F8" s="35"/>
      <c r="G8" s="35"/>
      <c r="H8" s="35"/>
      <c r="I8" s="35"/>
      <c r="J8" s="35"/>
      <c r="K8" s="35"/>
    </row>
    <row r="9" spans="1:11" s="1" customFormat="1" ht="33.75" customHeight="1">
      <c r="A9" s="74"/>
      <c r="B9" s="369" t="str">
        <f>PROPONENTES!B9</f>
        <v>OBJETO: REALIZAR ESTUDIOS TÉCNICOS DE LOS ESCENARIOS DEPORTIVOS Y RECREATIVOS DE SANTIAGO DE CALI PRIORIZADOS PARA PRESUPUESTO 2026 (ESTUDIOS TÉCNICOS Y/O DE SUELOS Y/O DIAGNÓSTICOS) ESTUDIOS TÉCNICOS DE LOS ESCENARIOS DEPORTIVOS Y RECREATIVOS</v>
      </c>
      <c r="C9" s="369"/>
      <c r="D9" s="369"/>
      <c r="E9" s="369"/>
      <c r="F9" s="369"/>
      <c r="G9" s="369"/>
      <c r="H9" s="369"/>
      <c r="I9" s="369"/>
      <c r="J9" s="369"/>
      <c r="K9" s="369"/>
    </row>
    <row r="10" spans="1:11" s="1" customFormat="1" ht="15.75">
      <c r="A10" s="74"/>
      <c r="B10" s="73"/>
      <c r="C10" s="76"/>
      <c r="D10" s="35"/>
      <c r="E10" s="35"/>
      <c r="F10" s="35"/>
      <c r="G10" s="35"/>
      <c r="H10" s="35"/>
      <c r="I10" s="35"/>
      <c r="J10" s="35"/>
      <c r="K10" s="35"/>
    </row>
    <row r="11" spans="1:11" s="1" customFormat="1" ht="15.75" customHeight="1">
      <c r="A11" s="74"/>
      <c r="B11" s="369">
        <f>PROPONENTES!B11</f>
        <v>0</v>
      </c>
      <c r="C11" s="369"/>
      <c r="D11" s="369"/>
      <c r="E11" s="369"/>
      <c r="F11" s="369"/>
      <c r="G11" s="369"/>
      <c r="H11" s="369"/>
      <c r="I11" s="369"/>
      <c r="J11" s="369"/>
      <c r="K11" s="369"/>
    </row>
    <row r="12" spans="1:11" s="1" customFormat="1" ht="15.75">
      <c r="A12" s="74"/>
      <c r="B12" s="73"/>
      <c r="C12" s="76"/>
      <c r="D12" s="35"/>
      <c r="E12" s="35"/>
      <c r="F12" s="35"/>
      <c r="G12" s="35"/>
      <c r="H12" s="35"/>
      <c r="I12" s="35"/>
      <c r="J12" s="35"/>
      <c r="K12" s="35"/>
    </row>
    <row r="13" spans="1:11" s="1" customFormat="1" ht="12.75">
      <c r="A13" s="74"/>
      <c r="B13" s="370" t="s">
        <v>210</v>
      </c>
      <c r="C13" s="370"/>
      <c r="D13" s="370"/>
      <c r="E13" s="370"/>
      <c r="F13" s="370"/>
      <c r="G13" s="370"/>
      <c r="H13" s="370"/>
      <c r="I13" s="370"/>
      <c r="J13" s="370"/>
      <c r="K13" s="370"/>
    </row>
    <row r="14" spans="1:11">
      <c r="A14" s="77"/>
      <c r="B14" s="370" t="s">
        <v>206</v>
      </c>
      <c r="C14" s="370"/>
      <c r="D14" s="370"/>
      <c r="E14" s="370"/>
      <c r="F14" s="370"/>
      <c r="G14" s="370"/>
      <c r="H14" s="370"/>
      <c r="I14" s="370"/>
      <c r="J14" s="370"/>
      <c r="K14" s="370"/>
    </row>
    <row r="15" spans="1:11" ht="15.75" thickBot="1"/>
    <row r="16" spans="1:11" s="103" customFormat="1" ht="15.75" customHeight="1" thickTop="1">
      <c r="B16" s="584" t="s">
        <v>37</v>
      </c>
      <c r="C16" s="588" t="s">
        <v>111</v>
      </c>
      <c r="D16" s="588" t="s">
        <v>15</v>
      </c>
      <c r="E16" s="194"/>
      <c r="F16" s="592" t="s">
        <v>112</v>
      </c>
      <c r="G16" s="593"/>
      <c r="H16" s="593"/>
      <c r="I16" s="593"/>
      <c r="J16" s="577" t="s">
        <v>113</v>
      </c>
      <c r="K16" s="580" t="s">
        <v>114</v>
      </c>
    </row>
    <row r="17" spans="2:11" s="103" customFormat="1" ht="15" customHeight="1">
      <c r="B17" s="585"/>
      <c r="C17" s="589"/>
      <c r="D17" s="589"/>
      <c r="E17" s="590" t="s">
        <v>216</v>
      </c>
      <c r="F17" s="590" t="s">
        <v>214</v>
      </c>
      <c r="G17" s="590" t="s">
        <v>227</v>
      </c>
      <c r="H17" s="590" t="s">
        <v>115</v>
      </c>
      <c r="I17" s="590" t="s">
        <v>209</v>
      </c>
      <c r="J17" s="578"/>
      <c r="K17" s="581"/>
    </row>
    <row r="18" spans="2:11" s="103" customFormat="1" ht="70.5" customHeight="1">
      <c r="B18" s="586"/>
      <c r="C18" s="590"/>
      <c r="D18" s="590"/>
      <c r="E18" s="594"/>
      <c r="F18" s="594"/>
      <c r="G18" s="595"/>
      <c r="H18" s="595"/>
      <c r="I18" s="594"/>
      <c r="J18" s="579"/>
      <c r="K18" s="582"/>
    </row>
    <row r="19" spans="2:11" s="103" customFormat="1" ht="18" customHeight="1" thickBot="1">
      <c r="B19" s="587"/>
      <c r="C19" s="591"/>
      <c r="D19" s="591"/>
      <c r="E19" s="195"/>
      <c r="F19" s="196">
        <v>69</v>
      </c>
      <c r="G19" s="197">
        <v>10</v>
      </c>
      <c r="H19" s="197">
        <v>20</v>
      </c>
      <c r="I19" s="196">
        <v>1</v>
      </c>
      <c r="J19" s="198">
        <f>SUM(F19:I19)</f>
        <v>100</v>
      </c>
      <c r="K19" s="583"/>
    </row>
    <row r="20" spans="2:11" s="104" customFormat="1" ht="8.25" customHeight="1">
      <c r="B20" s="105"/>
      <c r="C20" s="106"/>
      <c r="D20" s="107"/>
      <c r="E20" s="107"/>
      <c r="F20" s="107"/>
      <c r="G20" s="108"/>
      <c r="H20" s="108"/>
      <c r="I20" s="107"/>
      <c r="J20" s="108"/>
      <c r="K20" s="109"/>
    </row>
    <row r="21" spans="2:11" s="104" customFormat="1" ht="12.75">
      <c r="B21" s="110">
        <f>PROPONENTES!C19</f>
        <v>1</v>
      </c>
      <c r="C21" s="111">
        <v>1</v>
      </c>
      <c r="D21" s="112" t="str">
        <f>VLOOKUP(B21,PROPONENTES!$C$19:$E$30,2,FALSE)</f>
        <v>CONSORCIO CALI 2026</v>
      </c>
      <c r="E21" s="182" t="e">
        <f>VLOOKUP(B21,#REF!,6,FALSE)</f>
        <v>#REF!</v>
      </c>
      <c r="F21" s="173" t="e">
        <f>VLOOKUP(B21,#REF!,8,FALSE)</f>
        <v>#REF!</v>
      </c>
      <c r="G21" s="140" t="e">
        <f>VLOOKUP(B21,#REF!,3,FALSE)</f>
        <v>#REF!</v>
      </c>
      <c r="H21" s="140" t="e">
        <f>VLOOKUP(B21,#REF!,3,FALSE)</f>
        <v>#REF!</v>
      </c>
      <c r="I21" s="141" t="e">
        <f>VLOOKUP(B21,#REF!,5,FALSE)</f>
        <v>#REF!</v>
      </c>
      <c r="J21" s="174" t="e">
        <f>SUM(F21:I21)</f>
        <v>#REF!</v>
      </c>
      <c r="K21" s="113"/>
    </row>
    <row r="22" spans="2:11" s="104" customFormat="1" ht="12.75">
      <c r="B22" s="110" t="e">
        <f>PROPONENTES!#REF!</f>
        <v>#REF!</v>
      </c>
      <c r="C22" s="111">
        <v>2</v>
      </c>
      <c r="D22" s="112" t="e">
        <f>VLOOKUP(B22,PROPONENTES!$C$19:$E$30,2,FALSE)</f>
        <v>#REF!</v>
      </c>
      <c r="E22" s="182" t="e">
        <f>VLOOKUP(B22,#REF!,6,FALSE)</f>
        <v>#REF!</v>
      </c>
      <c r="F22" s="173" t="e">
        <f>VLOOKUP(B22,#REF!,8,FALSE)</f>
        <v>#REF!</v>
      </c>
      <c r="G22" s="140" t="e">
        <f>VLOOKUP(B22,#REF!,3,FALSE)</f>
        <v>#REF!</v>
      </c>
      <c r="H22" s="140" t="e">
        <f>VLOOKUP(B22,#REF!,3,FALSE)</f>
        <v>#REF!</v>
      </c>
      <c r="I22" s="141" t="e">
        <f>VLOOKUP(B22,#REF!,5,FALSE)</f>
        <v>#REF!</v>
      </c>
      <c r="J22" s="174" t="e">
        <f t="shared" ref="J22:J52" si="0">SUM(F22:I22)</f>
        <v>#REF!</v>
      </c>
      <c r="K22" s="113"/>
    </row>
    <row r="23" spans="2:11" s="104" customFormat="1" ht="12.75">
      <c r="B23" s="110" t="e">
        <f>PROPONENTES!#REF!</f>
        <v>#REF!</v>
      </c>
      <c r="C23" s="111">
        <v>3</v>
      </c>
      <c r="D23" s="112" t="e">
        <f>VLOOKUP(B23,PROPONENTES!$C$19:$E$30,2,FALSE)</f>
        <v>#REF!</v>
      </c>
      <c r="E23" s="182" t="e">
        <f>VLOOKUP(B23,#REF!,6,FALSE)</f>
        <v>#REF!</v>
      </c>
      <c r="F23" s="173" t="e">
        <f>VLOOKUP(B23,#REF!,8,FALSE)</f>
        <v>#REF!</v>
      </c>
      <c r="G23" s="140" t="e">
        <f>VLOOKUP(B23,#REF!,3,FALSE)</f>
        <v>#REF!</v>
      </c>
      <c r="H23" s="140" t="e">
        <f>VLOOKUP(B23,#REF!,3,FALSE)</f>
        <v>#REF!</v>
      </c>
      <c r="I23" s="141" t="e">
        <f>VLOOKUP(B23,#REF!,5,FALSE)</f>
        <v>#REF!</v>
      </c>
      <c r="J23" s="174" t="e">
        <f t="shared" si="0"/>
        <v>#REF!</v>
      </c>
      <c r="K23" s="113"/>
    </row>
    <row r="24" spans="2:11" s="104" customFormat="1" ht="12.75">
      <c r="B24" s="110" t="e">
        <f>PROPONENTES!#REF!</f>
        <v>#REF!</v>
      </c>
      <c r="C24" s="111">
        <v>4</v>
      </c>
      <c r="D24" s="112" t="e">
        <f>VLOOKUP(B24,PROPONENTES!$C$19:$E$30,2,FALSE)</f>
        <v>#REF!</v>
      </c>
      <c r="E24" s="182" t="e">
        <f>VLOOKUP(B24,#REF!,6,FALSE)</f>
        <v>#REF!</v>
      </c>
      <c r="F24" s="173" t="e">
        <f>VLOOKUP(B24,#REF!,8,FALSE)</f>
        <v>#REF!</v>
      </c>
      <c r="G24" s="140" t="e">
        <f>VLOOKUP(B24,#REF!,3,FALSE)</f>
        <v>#REF!</v>
      </c>
      <c r="H24" s="140" t="e">
        <f>VLOOKUP(B24,#REF!,3,FALSE)</f>
        <v>#REF!</v>
      </c>
      <c r="I24" s="141" t="e">
        <f>VLOOKUP(B24,#REF!,5,FALSE)</f>
        <v>#REF!</v>
      </c>
      <c r="J24" s="174" t="e">
        <f t="shared" si="0"/>
        <v>#REF!</v>
      </c>
      <c r="K24" s="113"/>
    </row>
    <row r="25" spans="2:11" s="104" customFormat="1" ht="12.75">
      <c r="B25" s="110" t="e">
        <f>PROPONENTES!#REF!</f>
        <v>#REF!</v>
      </c>
      <c r="C25" s="111">
        <v>5</v>
      </c>
      <c r="D25" s="112" t="e">
        <f>VLOOKUP(B25,PROPONENTES!$C$19:$E$30,2,FALSE)</f>
        <v>#REF!</v>
      </c>
      <c r="E25" s="182" t="e">
        <f>VLOOKUP(B25,#REF!,6,FALSE)</f>
        <v>#REF!</v>
      </c>
      <c r="F25" s="173" t="e">
        <f>VLOOKUP(B25,#REF!,8,FALSE)</f>
        <v>#REF!</v>
      </c>
      <c r="G25" s="140" t="e">
        <f>VLOOKUP(B25,#REF!,3,FALSE)</f>
        <v>#REF!</v>
      </c>
      <c r="H25" s="140" t="e">
        <f>VLOOKUP(B25,#REF!,3,FALSE)</f>
        <v>#REF!</v>
      </c>
      <c r="I25" s="141" t="e">
        <f>VLOOKUP(B25,#REF!,5,FALSE)</f>
        <v>#REF!</v>
      </c>
      <c r="J25" s="174" t="e">
        <f t="shared" si="0"/>
        <v>#REF!</v>
      </c>
      <c r="K25" s="113"/>
    </row>
    <row r="26" spans="2:11" s="104" customFormat="1" ht="12.75">
      <c r="B26" s="110" t="e">
        <f>PROPONENTES!#REF!</f>
        <v>#REF!</v>
      </c>
      <c r="C26" s="111">
        <v>6</v>
      </c>
      <c r="D26" s="112" t="e">
        <f>VLOOKUP(B26,PROPONENTES!$C$19:$E$30,2,FALSE)</f>
        <v>#REF!</v>
      </c>
      <c r="E26" s="182" t="e">
        <f>VLOOKUP(B26,#REF!,6,FALSE)</f>
        <v>#REF!</v>
      </c>
      <c r="F26" s="173" t="e">
        <f>VLOOKUP(B26,#REF!,8,FALSE)</f>
        <v>#REF!</v>
      </c>
      <c r="G26" s="140" t="e">
        <f>VLOOKUP(B26,#REF!,3,FALSE)</f>
        <v>#REF!</v>
      </c>
      <c r="H26" s="140" t="e">
        <f>VLOOKUP(B26,#REF!,3,FALSE)</f>
        <v>#REF!</v>
      </c>
      <c r="I26" s="141" t="e">
        <f>VLOOKUP(B26,#REF!,5,FALSE)</f>
        <v>#REF!</v>
      </c>
      <c r="J26" s="174" t="e">
        <f t="shared" si="0"/>
        <v>#REF!</v>
      </c>
      <c r="K26" s="113"/>
    </row>
    <row r="27" spans="2:11" s="104" customFormat="1" ht="12.75">
      <c r="B27" s="110" t="e">
        <f>PROPONENTES!#REF!</f>
        <v>#REF!</v>
      </c>
      <c r="C27" s="111">
        <v>7</v>
      </c>
      <c r="D27" s="112" t="e">
        <f>VLOOKUP(B27,PROPONENTES!$C$19:$E$30,2,FALSE)</f>
        <v>#REF!</v>
      </c>
      <c r="E27" s="182" t="e">
        <f>VLOOKUP(B27,#REF!,6,FALSE)</f>
        <v>#REF!</v>
      </c>
      <c r="F27" s="173" t="e">
        <f>VLOOKUP(B27,#REF!,8,FALSE)</f>
        <v>#REF!</v>
      </c>
      <c r="G27" s="140" t="e">
        <f>VLOOKUP(B27,#REF!,3,FALSE)</f>
        <v>#REF!</v>
      </c>
      <c r="H27" s="140" t="e">
        <f>VLOOKUP(B27,#REF!,3,FALSE)</f>
        <v>#REF!</v>
      </c>
      <c r="I27" s="141" t="e">
        <f>VLOOKUP(B27,#REF!,5,FALSE)</f>
        <v>#REF!</v>
      </c>
      <c r="J27" s="174" t="e">
        <f t="shared" si="0"/>
        <v>#REF!</v>
      </c>
      <c r="K27" s="113"/>
    </row>
    <row r="28" spans="2:11" s="104" customFormat="1" ht="12.75">
      <c r="B28" s="110" t="e">
        <f>PROPONENTES!#REF!</f>
        <v>#REF!</v>
      </c>
      <c r="C28" s="111">
        <v>8</v>
      </c>
      <c r="D28" s="112" t="e">
        <f>VLOOKUP(B28,PROPONENTES!$C$19:$E$30,2,FALSE)</f>
        <v>#REF!</v>
      </c>
      <c r="E28" s="182" t="e">
        <f>VLOOKUP(B28,#REF!,6,FALSE)</f>
        <v>#REF!</v>
      </c>
      <c r="F28" s="173" t="e">
        <f>VLOOKUP(B28,#REF!,8,FALSE)</f>
        <v>#REF!</v>
      </c>
      <c r="G28" s="140" t="e">
        <f>VLOOKUP(B28,#REF!,3,FALSE)</f>
        <v>#REF!</v>
      </c>
      <c r="H28" s="140" t="e">
        <f>VLOOKUP(B28,#REF!,3,FALSE)</f>
        <v>#REF!</v>
      </c>
      <c r="I28" s="141" t="e">
        <f>VLOOKUP(B28,#REF!,5,FALSE)</f>
        <v>#REF!</v>
      </c>
      <c r="J28" s="174" t="e">
        <f t="shared" si="0"/>
        <v>#REF!</v>
      </c>
      <c r="K28" s="113"/>
    </row>
    <row r="29" spans="2:11" s="104" customFormat="1" ht="12.75">
      <c r="B29" s="110" t="e">
        <f>PROPONENTES!#REF!</f>
        <v>#REF!</v>
      </c>
      <c r="C29" s="111">
        <v>9</v>
      </c>
      <c r="D29" s="112" t="e">
        <f>VLOOKUP(B29,PROPONENTES!$C$19:$E$30,2,FALSE)</f>
        <v>#REF!</v>
      </c>
      <c r="E29" s="182" t="e">
        <f>VLOOKUP(B29,#REF!,6,FALSE)</f>
        <v>#REF!</v>
      </c>
      <c r="F29" s="173" t="e">
        <f>VLOOKUP(B29,#REF!,8,FALSE)</f>
        <v>#REF!</v>
      </c>
      <c r="G29" s="140" t="e">
        <f>VLOOKUP(B29,#REF!,3,FALSE)</f>
        <v>#REF!</v>
      </c>
      <c r="H29" s="140" t="e">
        <f>VLOOKUP(B29,#REF!,3,FALSE)</f>
        <v>#REF!</v>
      </c>
      <c r="I29" s="141" t="e">
        <f>VLOOKUP(B29,#REF!,5,FALSE)</f>
        <v>#REF!</v>
      </c>
      <c r="J29" s="174" t="e">
        <f t="shared" si="0"/>
        <v>#REF!</v>
      </c>
      <c r="K29" s="113"/>
    </row>
    <row r="30" spans="2:11" s="104" customFormat="1" ht="12.75">
      <c r="B30" s="110" t="e">
        <f>PROPONENTES!#REF!</f>
        <v>#REF!</v>
      </c>
      <c r="C30" s="111">
        <v>10</v>
      </c>
      <c r="D30" s="112" t="e">
        <f>VLOOKUP(B30,PROPONENTES!$C$19:$E$30,2,FALSE)</f>
        <v>#REF!</v>
      </c>
      <c r="E30" s="182" t="e">
        <f>VLOOKUP(B30,#REF!,6,FALSE)</f>
        <v>#REF!</v>
      </c>
      <c r="F30" s="173" t="e">
        <f>VLOOKUP(B30,#REF!,8,FALSE)</f>
        <v>#REF!</v>
      </c>
      <c r="G30" s="140" t="e">
        <f>VLOOKUP(B30,#REF!,3,FALSE)</f>
        <v>#REF!</v>
      </c>
      <c r="H30" s="140" t="e">
        <f>VLOOKUP(B30,#REF!,3,FALSE)</f>
        <v>#REF!</v>
      </c>
      <c r="I30" s="141" t="e">
        <f>VLOOKUP(B30,#REF!,5,FALSE)</f>
        <v>#REF!</v>
      </c>
      <c r="J30" s="174" t="e">
        <f t="shared" si="0"/>
        <v>#REF!</v>
      </c>
      <c r="K30" s="113"/>
    </row>
    <row r="31" spans="2:11" s="104" customFormat="1" ht="12.75">
      <c r="B31" s="110" t="e">
        <f>PROPONENTES!#REF!</f>
        <v>#REF!</v>
      </c>
      <c r="C31" s="111">
        <v>11</v>
      </c>
      <c r="D31" s="112" t="e">
        <f>VLOOKUP(B31,PROPONENTES!$C$19:$E$30,2,FALSE)</f>
        <v>#REF!</v>
      </c>
      <c r="E31" s="182" t="e">
        <f>VLOOKUP(B31,#REF!,6,FALSE)</f>
        <v>#REF!</v>
      </c>
      <c r="F31" s="173" t="e">
        <f>VLOOKUP(B31,#REF!,8,FALSE)</f>
        <v>#REF!</v>
      </c>
      <c r="G31" s="140" t="e">
        <f>VLOOKUP(B31,#REF!,3,FALSE)</f>
        <v>#REF!</v>
      </c>
      <c r="H31" s="140" t="e">
        <f>VLOOKUP(B31,#REF!,3,FALSE)</f>
        <v>#REF!</v>
      </c>
      <c r="I31" s="141" t="e">
        <f>VLOOKUP(B31,#REF!,5,FALSE)</f>
        <v>#REF!</v>
      </c>
      <c r="J31" s="174" t="e">
        <f t="shared" si="0"/>
        <v>#REF!</v>
      </c>
      <c r="K31" s="113"/>
    </row>
    <row r="32" spans="2:11" s="104" customFormat="1" ht="12.75">
      <c r="B32" s="110" t="e">
        <f>PROPONENTES!#REF!</f>
        <v>#REF!</v>
      </c>
      <c r="C32" s="111">
        <v>12</v>
      </c>
      <c r="D32" s="112" t="e">
        <f>VLOOKUP(B32,PROPONENTES!$C$19:$E$30,2,FALSE)</f>
        <v>#REF!</v>
      </c>
      <c r="E32" s="182" t="e">
        <f>VLOOKUP(B32,#REF!,6,FALSE)</f>
        <v>#REF!</v>
      </c>
      <c r="F32" s="173" t="e">
        <f>VLOOKUP(B32,#REF!,8,FALSE)</f>
        <v>#REF!</v>
      </c>
      <c r="G32" s="140" t="e">
        <f>VLOOKUP(B32,#REF!,3,FALSE)</f>
        <v>#REF!</v>
      </c>
      <c r="H32" s="140" t="e">
        <f>VLOOKUP(B32,#REF!,3,FALSE)</f>
        <v>#REF!</v>
      </c>
      <c r="I32" s="141" t="e">
        <f>VLOOKUP(B32,#REF!,5,FALSE)</f>
        <v>#REF!</v>
      </c>
      <c r="J32" s="174" t="e">
        <f t="shared" si="0"/>
        <v>#REF!</v>
      </c>
      <c r="K32" s="113"/>
    </row>
    <row r="33" spans="2:11" s="104" customFormat="1" ht="12.75">
      <c r="B33" s="110" t="e">
        <f>PROPONENTES!#REF!</f>
        <v>#REF!</v>
      </c>
      <c r="C33" s="111">
        <v>13</v>
      </c>
      <c r="D33" s="112" t="e">
        <f>VLOOKUP(B33,PROPONENTES!$C$19:$E$30,2,FALSE)</f>
        <v>#REF!</v>
      </c>
      <c r="E33" s="182" t="e">
        <f>VLOOKUP(B33,#REF!,6,FALSE)</f>
        <v>#REF!</v>
      </c>
      <c r="F33" s="173" t="e">
        <f>VLOOKUP(B33,#REF!,8,FALSE)</f>
        <v>#REF!</v>
      </c>
      <c r="G33" s="140" t="e">
        <f>VLOOKUP(B33,#REF!,3,FALSE)</f>
        <v>#REF!</v>
      </c>
      <c r="H33" s="140" t="e">
        <f>VLOOKUP(B33,#REF!,3,FALSE)</f>
        <v>#REF!</v>
      </c>
      <c r="I33" s="141" t="e">
        <f>VLOOKUP(B33,#REF!,5,FALSE)</f>
        <v>#REF!</v>
      </c>
      <c r="J33" s="174" t="e">
        <f t="shared" si="0"/>
        <v>#REF!</v>
      </c>
      <c r="K33" s="113"/>
    </row>
    <row r="34" spans="2:11" s="104" customFormat="1" ht="12.75">
      <c r="B34" s="110" t="e">
        <f>PROPONENTES!#REF!</f>
        <v>#REF!</v>
      </c>
      <c r="C34" s="111">
        <v>14</v>
      </c>
      <c r="D34" s="112" t="e">
        <f>VLOOKUP(B34,PROPONENTES!$C$19:$E$30,2,FALSE)</f>
        <v>#REF!</v>
      </c>
      <c r="E34" s="182" t="e">
        <f>VLOOKUP(B34,#REF!,6,FALSE)</f>
        <v>#REF!</v>
      </c>
      <c r="F34" s="173" t="e">
        <f>VLOOKUP(B34,#REF!,8,FALSE)</f>
        <v>#REF!</v>
      </c>
      <c r="G34" s="140" t="e">
        <f>VLOOKUP(B34,#REF!,3,FALSE)</f>
        <v>#REF!</v>
      </c>
      <c r="H34" s="140" t="e">
        <f>VLOOKUP(B34,#REF!,3,FALSE)</f>
        <v>#REF!</v>
      </c>
      <c r="I34" s="141" t="e">
        <f>VLOOKUP(B34,#REF!,5,FALSE)</f>
        <v>#REF!</v>
      </c>
      <c r="J34" s="174" t="e">
        <f t="shared" si="0"/>
        <v>#REF!</v>
      </c>
      <c r="K34" s="113"/>
    </row>
    <row r="35" spans="2:11" s="104" customFormat="1" ht="12.75">
      <c r="B35" s="110" t="e">
        <f>PROPONENTES!#REF!</f>
        <v>#REF!</v>
      </c>
      <c r="C35" s="111">
        <v>15</v>
      </c>
      <c r="D35" s="112" t="e">
        <f>VLOOKUP(B35,PROPONENTES!$C$19:$E$30,2,FALSE)</f>
        <v>#REF!</v>
      </c>
      <c r="E35" s="182" t="e">
        <f>VLOOKUP(B35,#REF!,6,FALSE)</f>
        <v>#REF!</v>
      </c>
      <c r="F35" s="173" t="e">
        <f>VLOOKUP(B35,#REF!,8,FALSE)</f>
        <v>#REF!</v>
      </c>
      <c r="G35" s="140" t="e">
        <f>VLOOKUP(B35,#REF!,3,FALSE)</f>
        <v>#REF!</v>
      </c>
      <c r="H35" s="140" t="e">
        <f>VLOOKUP(B35,#REF!,3,FALSE)</f>
        <v>#REF!</v>
      </c>
      <c r="I35" s="141" t="e">
        <f>VLOOKUP(B35,#REF!,5,FALSE)</f>
        <v>#REF!</v>
      </c>
      <c r="J35" s="174" t="e">
        <f t="shared" si="0"/>
        <v>#REF!</v>
      </c>
      <c r="K35" s="113"/>
    </row>
    <row r="36" spans="2:11" s="104" customFormat="1" ht="12.75">
      <c r="B36" s="110" t="e">
        <f>PROPONENTES!#REF!</f>
        <v>#REF!</v>
      </c>
      <c r="C36" s="111">
        <v>16</v>
      </c>
      <c r="D36" s="112" t="e">
        <f>VLOOKUP(B36,PROPONENTES!$C$19:$E$30,2,FALSE)</f>
        <v>#REF!</v>
      </c>
      <c r="E36" s="182" t="e">
        <f>VLOOKUP(B36,#REF!,6,FALSE)</f>
        <v>#REF!</v>
      </c>
      <c r="F36" s="173" t="e">
        <f>VLOOKUP(B36,#REF!,8,FALSE)</f>
        <v>#REF!</v>
      </c>
      <c r="G36" s="140" t="e">
        <f>VLOOKUP(B36,#REF!,3,FALSE)</f>
        <v>#REF!</v>
      </c>
      <c r="H36" s="140" t="e">
        <f>VLOOKUP(B36,#REF!,3,FALSE)</f>
        <v>#REF!</v>
      </c>
      <c r="I36" s="141" t="e">
        <f>VLOOKUP(B36,#REF!,5,FALSE)</f>
        <v>#REF!</v>
      </c>
      <c r="J36" s="174" t="e">
        <f t="shared" si="0"/>
        <v>#REF!</v>
      </c>
      <c r="K36" s="113"/>
    </row>
    <row r="37" spans="2:11" s="104" customFormat="1" ht="12.75">
      <c r="B37" s="110" t="e">
        <f>PROPONENTES!#REF!</f>
        <v>#REF!</v>
      </c>
      <c r="C37" s="111">
        <v>17</v>
      </c>
      <c r="D37" s="112" t="e">
        <f>VLOOKUP(B37,PROPONENTES!$C$19:$E$30,2,FALSE)</f>
        <v>#REF!</v>
      </c>
      <c r="E37" s="182" t="e">
        <f>VLOOKUP(B37,#REF!,6,FALSE)</f>
        <v>#REF!</v>
      </c>
      <c r="F37" s="173" t="e">
        <f>VLOOKUP(B37,#REF!,8,FALSE)</f>
        <v>#REF!</v>
      </c>
      <c r="G37" s="140" t="e">
        <f>VLOOKUP(B37,#REF!,3,FALSE)</f>
        <v>#REF!</v>
      </c>
      <c r="H37" s="140" t="e">
        <f>VLOOKUP(B37,#REF!,3,FALSE)</f>
        <v>#REF!</v>
      </c>
      <c r="I37" s="141" t="e">
        <f>VLOOKUP(B37,#REF!,5,FALSE)</f>
        <v>#REF!</v>
      </c>
      <c r="J37" s="174" t="e">
        <f t="shared" si="0"/>
        <v>#REF!</v>
      </c>
      <c r="K37" s="113"/>
    </row>
    <row r="38" spans="2:11" s="104" customFormat="1" ht="12.75">
      <c r="B38" s="110" t="e">
        <f>PROPONENTES!#REF!</f>
        <v>#REF!</v>
      </c>
      <c r="C38" s="111">
        <v>18</v>
      </c>
      <c r="D38" s="112" t="e">
        <f>VLOOKUP(B38,PROPONENTES!$C$19:$E$30,2,FALSE)</f>
        <v>#REF!</v>
      </c>
      <c r="E38" s="182" t="e">
        <f>VLOOKUP(B38,#REF!,6,FALSE)</f>
        <v>#REF!</v>
      </c>
      <c r="F38" s="173" t="e">
        <f>VLOOKUP(B38,#REF!,8,FALSE)</f>
        <v>#REF!</v>
      </c>
      <c r="G38" s="140" t="e">
        <f>VLOOKUP(B38,#REF!,3,FALSE)</f>
        <v>#REF!</v>
      </c>
      <c r="H38" s="140" t="e">
        <f>VLOOKUP(B38,#REF!,3,FALSE)</f>
        <v>#REF!</v>
      </c>
      <c r="I38" s="141" t="e">
        <f>VLOOKUP(B38,#REF!,5,FALSE)</f>
        <v>#REF!</v>
      </c>
      <c r="J38" s="174" t="e">
        <f t="shared" si="0"/>
        <v>#REF!</v>
      </c>
      <c r="K38" s="113"/>
    </row>
    <row r="39" spans="2:11" s="104" customFormat="1" ht="12.75">
      <c r="B39" s="110" t="e">
        <f>PROPONENTES!#REF!</f>
        <v>#REF!</v>
      </c>
      <c r="C39" s="111">
        <v>19</v>
      </c>
      <c r="D39" s="112" t="e">
        <f>VLOOKUP(B39,PROPONENTES!$C$19:$E$30,2,FALSE)</f>
        <v>#REF!</v>
      </c>
      <c r="E39" s="182" t="e">
        <f>VLOOKUP(B39,#REF!,6,FALSE)</f>
        <v>#REF!</v>
      </c>
      <c r="F39" s="173" t="e">
        <f>VLOOKUP(B39,#REF!,8,FALSE)</f>
        <v>#REF!</v>
      </c>
      <c r="G39" s="140" t="e">
        <f>VLOOKUP(B39,#REF!,3,FALSE)</f>
        <v>#REF!</v>
      </c>
      <c r="H39" s="140" t="e">
        <f>VLOOKUP(B39,#REF!,3,FALSE)</f>
        <v>#REF!</v>
      </c>
      <c r="I39" s="141" t="e">
        <f>VLOOKUP(B39,#REF!,5,FALSE)</f>
        <v>#REF!</v>
      </c>
      <c r="J39" s="174" t="e">
        <f t="shared" si="0"/>
        <v>#REF!</v>
      </c>
      <c r="K39" s="113"/>
    </row>
    <row r="40" spans="2:11" s="104" customFormat="1" ht="12.75">
      <c r="B40" s="110" t="e">
        <f>PROPONENTES!#REF!</f>
        <v>#REF!</v>
      </c>
      <c r="C40" s="111">
        <v>20</v>
      </c>
      <c r="D40" s="112" t="e">
        <f>VLOOKUP(B40,PROPONENTES!$C$19:$E$30,2,FALSE)</f>
        <v>#REF!</v>
      </c>
      <c r="E40" s="182" t="e">
        <f>VLOOKUP(B40,#REF!,6,FALSE)</f>
        <v>#REF!</v>
      </c>
      <c r="F40" s="173" t="e">
        <f>VLOOKUP(B40,#REF!,8,FALSE)</f>
        <v>#REF!</v>
      </c>
      <c r="G40" s="140" t="e">
        <f>VLOOKUP(B40,#REF!,3,FALSE)</f>
        <v>#REF!</v>
      </c>
      <c r="H40" s="140" t="e">
        <f>VLOOKUP(B40,#REF!,3,FALSE)</f>
        <v>#REF!</v>
      </c>
      <c r="I40" s="141" t="e">
        <f>VLOOKUP(B40,#REF!,5,FALSE)</f>
        <v>#REF!</v>
      </c>
      <c r="J40" s="174" t="e">
        <f t="shared" si="0"/>
        <v>#REF!</v>
      </c>
      <c r="K40" s="113"/>
    </row>
    <row r="41" spans="2:11" s="104" customFormat="1" ht="12.75">
      <c r="B41" s="110" t="e">
        <f>PROPONENTES!#REF!</f>
        <v>#REF!</v>
      </c>
      <c r="C41" s="111">
        <v>21</v>
      </c>
      <c r="D41" s="112" t="e">
        <f>VLOOKUP(B41,PROPONENTES!$C$19:$E$30,2,FALSE)</f>
        <v>#REF!</v>
      </c>
      <c r="E41" s="182" t="e">
        <f>VLOOKUP(B41,#REF!,6,FALSE)</f>
        <v>#REF!</v>
      </c>
      <c r="F41" s="173" t="e">
        <f>VLOOKUP(B41,#REF!,8,FALSE)</f>
        <v>#REF!</v>
      </c>
      <c r="G41" s="140" t="e">
        <f>VLOOKUP(B41,#REF!,3,FALSE)</f>
        <v>#REF!</v>
      </c>
      <c r="H41" s="140" t="e">
        <f>VLOOKUP(B41,#REF!,3,FALSE)</f>
        <v>#REF!</v>
      </c>
      <c r="I41" s="141" t="e">
        <f>VLOOKUP(B41,#REF!,5,FALSE)</f>
        <v>#REF!</v>
      </c>
      <c r="J41" s="174" t="e">
        <f t="shared" si="0"/>
        <v>#REF!</v>
      </c>
      <c r="K41" s="113"/>
    </row>
    <row r="42" spans="2:11" s="104" customFormat="1" ht="12.75">
      <c r="B42" s="110" t="e">
        <f>PROPONENTES!#REF!</f>
        <v>#REF!</v>
      </c>
      <c r="C42" s="111">
        <v>22</v>
      </c>
      <c r="D42" s="112" t="e">
        <f>VLOOKUP(B42,PROPONENTES!$C$19:$E$30,2,FALSE)</f>
        <v>#REF!</v>
      </c>
      <c r="E42" s="182" t="e">
        <f>VLOOKUP(B42,#REF!,6,FALSE)</f>
        <v>#REF!</v>
      </c>
      <c r="F42" s="173" t="e">
        <f>VLOOKUP(B42,#REF!,8,FALSE)</f>
        <v>#REF!</v>
      </c>
      <c r="G42" s="140" t="e">
        <f>VLOOKUP(B42,#REF!,3,FALSE)</f>
        <v>#REF!</v>
      </c>
      <c r="H42" s="140" t="e">
        <f>VLOOKUP(B42,#REF!,3,FALSE)</f>
        <v>#REF!</v>
      </c>
      <c r="I42" s="141" t="e">
        <f>VLOOKUP(B42,#REF!,5,FALSE)</f>
        <v>#REF!</v>
      </c>
      <c r="J42" s="174" t="e">
        <f t="shared" si="0"/>
        <v>#REF!</v>
      </c>
      <c r="K42" s="113"/>
    </row>
    <row r="43" spans="2:11" s="104" customFormat="1" ht="12.75">
      <c r="B43" s="110" t="e">
        <f>PROPONENTES!#REF!</f>
        <v>#REF!</v>
      </c>
      <c r="C43" s="111">
        <v>23</v>
      </c>
      <c r="D43" s="112" t="e">
        <f>VLOOKUP(B43,PROPONENTES!$C$19:$E$30,2,FALSE)</f>
        <v>#REF!</v>
      </c>
      <c r="E43" s="182" t="e">
        <f>VLOOKUP(B43,#REF!,6,FALSE)</f>
        <v>#REF!</v>
      </c>
      <c r="F43" s="173" t="e">
        <f>VLOOKUP(B43,#REF!,8,FALSE)</f>
        <v>#REF!</v>
      </c>
      <c r="G43" s="140" t="e">
        <f>VLOOKUP(B43,#REF!,3,FALSE)</f>
        <v>#REF!</v>
      </c>
      <c r="H43" s="140" t="e">
        <f>VLOOKUP(B43,#REF!,3,FALSE)</f>
        <v>#REF!</v>
      </c>
      <c r="I43" s="141" t="e">
        <f>VLOOKUP(B43,#REF!,5,FALSE)</f>
        <v>#REF!</v>
      </c>
      <c r="J43" s="174" t="e">
        <f t="shared" si="0"/>
        <v>#REF!</v>
      </c>
      <c r="K43" s="113"/>
    </row>
    <row r="44" spans="2:11" s="104" customFormat="1" ht="12.75">
      <c r="B44" s="110" t="e">
        <f>PROPONENTES!#REF!</f>
        <v>#REF!</v>
      </c>
      <c r="C44" s="111">
        <v>24</v>
      </c>
      <c r="D44" s="112" t="e">
        <f>VLOOKUP(B44,PROPONENTES!$C$19:$E$30,2,FALSE)</f>
        <v>#REF!</v>
      </c>
      <c r="E44" s="182" t="e">
        <f>VLOOKUP(B44,#REF!,6,FALSE)</f>
        <v>#REF!</v>
      </c>
      <c r="F44" s="173" t="e">
        <f>VLOOKUP(B44,#REF!,8,FALSE)</f>
        <v>#REF!</v>
      </c>
      <c r="G44" s="140" t="e">
        <f>VLOOKUP(B44,#REF!,3,FALSE)</f>
        <v>#REF!</v>
      </c>
      <c r="H44" s="140" t="e">
        <f>VLOOKUP(B44,#REF!,3,FALSE)</f>
        <v>#REF!</v>
      </c>
      <c r="I44" s="141" t="e">
        <f>VLOOKUP(B44,#REF!,5,FALSE)</f>
        <v>#REF!</v>
      </c>
      <c r="J44" s="174" t="e">
        <f t="shared" si="0"/>
        <v>#REF!</v>
      </c>
      <c r="K44" s="113"/>
    </row>
    <row r="45" spans="2:11" s="104" customFormat="1" ht="12.75">
      <c r="B45" s="110" t="e">
        <f>PROPONENTES!#REF!</f>
        <v>#REF!</v>
      </c>
      <c r="C45" s="111">
        <v>25</v>
      </c>
      <c r="D45" s="112" t="e">
        <f>VLOOKUP(B45,PROPONENTES!$C$19:$E$30,2,FALSE)</f>
        <v>#REF!</v>
      </c>
      <c r="E45" s="182" t="e">
        <f>VLOOKUP(B45,#REF!,6,FALSE)</f>
        <v>#REF!</v>
      </c>
      <c r="F45" s="173" t="e">
        <f>VLOOKUP(B45,#REF!,8,FALSE)</f>
        <v>#REF!</v>
      </c>
      <c r="G45" s="140" t="e">
        <f>VLOOKUP(B45,#REF!,3,FALSE)</f>
        <v>#REF!</v>
      </c>
      <c r="H45" s="140" t="e">
        <f>VLOOKUP(B45,#REF!,3,FALSE)</f>
        <v>#REF!</v>
      </c>
      <c r="I45" s="141" t="e">
        <f>VLOOKUP(B45,#REF!,5,FALSE)</f>
        <v>#REF!</v>
      </c>
      <c r="J45" s="174" t="e">
        <f t="shared" si="0"/>
        <v>#REF!</v>
      </c>
      <c r="K45" s="113"/>
    </row>
    <row r="46" spans="2:11" s="104" customFormat="1" ht="12.75">
      <c r="B46" s="110" t="e">
        <f>PROPONENTES!#REF!</f>
        <v>#REF!</v>
      </c>
      <c r="C46" s="111">
        <v>26</v>
      </c>
      <c r="D46" s="112" t="e">
        <f>VLOOKUP(B46,PROPONENTES!$C$19:$E$30,2,FALSE)</f>
        <v>#REF!</v>
      </c>
      <c r="E46" s="182" t="e">
        <f>VLOOKUP(B46,#REF!,6,FALSE)</f>
        <v>#REF!</v>
      </c>
      <c r="F46" s="173" t="e">
        <f>VLOOKUP(B46,#REF!,8,FALSE)</f>
        <v>#REF!</v>
      </c>
      <c r="G46" s="140" t="e">
        <f>VLOOKUP(B46,#REF!,3,FALSE)</f>
        <v>#REF!</v>
      </c>
      <c r="H46" s="140" t="e">
        <f>VLOOKUP(B46,#REF!,3,FALSE)</f>
        <v>#REF!</v>
      </c>
      <c r="I46" s="141" t="e">
        <f>VLOOKUP(B46,#REF!,5,FALSE)</f>
        <v>#REF!</v>
      </c>
      <c r="J46" s="174" t="e">
        <f t="shared" si="0"/>
        <v>#REF!</v>
      </c>
      <c r="K46" s="113"/>
    </row>
    <row r="47" spans="2:11" s="104" customFormat="1" ht="12.75">
      <c r="B47" s="110" t="e">
        <f>PROPONENTES!#REF!</f>
        <v>#REF!</v>
      </c>
      <c r="C47" s="111">
        <v>27</v>
      </c>
      <c r="D47" s="112" t="e">
        <f>VLOOKUP(B47,PROPONENTES!$C$19:$E$30,2,FALSE)</f>
        <v>#REF!</v>
      </c>
      <c r="E47" s="182" t="e">
        <f>VLOOKUP(B47,#REF!,6,FALSE)</f>
        <v>#REF!</v>
      </c>
      <c r="F47" s="173" t="e">
        <f>VLOOKUP(B47,#REF!,8,FALSE)</f>
        <v>#REF!</v>
      </c>
      <c r="G47" s="140" t="e">
        <f>VLOOKUP(B47,#REF!,3,FALSE)</f>
        <v>#REF!</v>
      </c>
      <c r="H47" s="140" t="e">
        <f>VLOOKUP(B47,#REF!,3,FALSE)</f>
        <v>#REF!</v>
      </c>
      <c r="I47" s="141" t="e">
        <f>VLOOKUP(B47,#REF!,5,FALSE)</f>
        <v>#REF!</v>
      </c>
      <c r="J47" s="174" t="e">
        <f t="shared" si="0"/>
        <v>#REF!</v>
      </c>
      <c r="K47" s="113"/>
    </row>
    <row r="48" spans="2:11" s="104" customFormat="1" ht="12.75">
      <c r="B48" s="110" t="e">
        <f>PROPONENTES!#REF!</f>
        <v>#REF!</v>
      </c>
      <c r="C48" s="111">
        <v>28</v>
      </c>
      <c r="D48" s="112" t="e">
        <f>VLOOKUP(B48,PROPONENTES!$C$19:$E$30,2,FALSE)</f>
        <v>#REF!</v>
      </c>
      <c r="E48" s="182" t="e">
        <f>VLOOKUP(B48,#REF!,6,FALSE)</f>
        <v>#REF!</v>
      </c>
      <c r="F48" s="173" t="e">
        <f>VLOOKUP(B48,#REF!,8,FALSE)</f>
        <v>#REF!</v>
      </c>
      <c r="G48" s="140" t="e">
        <f>VLOOKUP(B48,#REF!,3,FALSE)</f>
        <v>#REF!</v>
      </c>
      <c r="H48" s="140" t="e">
        <f>VLOOKUP(B48,#REF!,3,FALSE)</f>
        <v>#REF!</v>
      </c>
      <c r="I48" s="141" t="e">
        <f>VLOOKUP(B48,#REF!,5,FALSE)</f>
        <v>#REF!</v>
      </c>
      <c r="J48" s="174" t="e">
        <f t="shared" si="0"/>
        <v>#REF!</v>
      </c>
      <c r="K48" s="113"/>
    </row>
    <row r="49" spans="2:11" s="104" customFormat="1" ht="12.75">
      <c r="B49" s="110" t="e">
        <f>PROPONENTES!#REF!</f>
        <v>#REF!</v>
      </c>
      <c r="C49" s="111">
        <v>29</v>
      </c>
      <c r="D49" s="112" t="e">
        <f>VLOOKUP(B49,PROPONENTES!$C$19:$E$30,2,FALSE)</f>
        <v>#REF!</v>
      </c>
      <c r="E49" s="182" t="e">
        <f>VLOOKUP(B49,#REF!,6,FALSE)</f>
        <v>#REF!</v>
      </c>
      <c r="F49" s="173" t="e">
        <f>VLOOKUP(B49,#REF!,8,FALSE)</f>
        <v>#REF!</v>
      </c>
      <c r="G49" s="140" t="e">
        <f>VLOOKUP(B49,#REF!,3,FALSE)</f>
        <v>#REF!</v>
      </c>
      <c r="H49" s="140" t="e">
        <f>VLOOKUP(B49,#REF!,3,FALSE)</f>
        <v>#REF!</v>
      </c>
      <c r="I49" s="141" t="e">
        <f>VLOOKUP(B49,#REF!,5,FALSE)</f>
        <v>#REF!</v>
      </c>
      <c r="J49" s="174" t="e">
        <f t="shared" si="0"/>
        <v>#REF!</v>
      </c>
      <c r="K49" s="113"/>
    </row>
    <row r="50" spans="2:11" s="104" customFormat="1" ht="12.75">
      <c r="B50" s="110" t="e">
        <f>PROPONENTES!#REF!</f>
        <v>#REF!</v>
      </c>
      <c r="C50" s="111">
        <v>30</v>
      </c>
      <c r="D50" s="112" t="e">
        <f>VLOOKUP(B50,PROPONENTES!$C$19:$E$30,2,FALSE)</f>
        <v>#REF!</v>
      </c>
      <c r="E50" s="182" t="e">
        <f>VLOOKUP(B50,#REF!,6,FALSE)</f>
        <v>#REF!</v>
      </c>
      <c r="F50" s="173" t="e">
        <f>VLOOKUP(B50,#REF!,8,FALSE)</f>
        <v>#REF!</v>
      </c>
      <c r="G50" s="140" t="e">
        <f>VLOOKUP(B50,#REF!,3,FALSE)</f>
        <v>#REF!</v>
      </c>
      <c r="H50" s="140" t="e">
        <f>VLOOKUP(B50,#REF!,3,FALSE)</f>
        <v>#REF!</v>
      </c>
      <c r="I50" s="141" t="e">
        <f>VLOOKUP(B50,#REF!,5,FALSE)</f>
        <v>#REF!</v>
      </c>
      <c r="J50" s="174" t="e">
        <f t="shared" si="0"/>
        <v>#REF!</v>
      </c>
      <c r="K50" s="113"/>
    </row>
    <row r="51" spans="2:11" s="104" customFormat="1" ht="12.75">
      <c r="B51" s="110" t="e">
        <f>PROPONENTES!#REF!</f>
        <v>#REF!</v>
      </c>
      <c r="C51" s="111">
        <v>31</v>
      </c>
      <c r="D51" s="112" t="e">
        <f>VLOOKUP(B51,PROPONENTES!$C$19:$E$30,2,FALSE)</f>
        <v>#REF!</v>
      </c>
      <c r="E51" s="182" t="e">
        <f>VLOOKUP(B51,#REF!,6,FALSE)</f>
        <v>#REF!</v>
      </c>
      <c r="F51" s="173" t="e">
        <f>VLOOKUP(B51,#REF!,8,FALSE)</f>
        <v>#REF!</v>
      </c>
      <c r="G51" s="140" t="e">
        <f>VLOOKUP(B51,#REF!,3,FALSE)</f>
        <v>#REF!</v>
      </c>
      <c r="H51" s="140" t="e">
        <f>VLOOKUP(B51,#REF!,3,FALSE)</f>
        <v>#REF!</v>
      </c>
      <c r="I51" s="141" t="e">
        <f>VLOOKUP(B51,#REF!,5,FALSE)</f>
        <v>#REF!</v>
      </c>
      <c r="J51" s="174" t="e">
        <f t="shared" si="0"/>
        <v>#REF!</v>
      </c>
      <c r="K51" s="113"/>
    </row>
    <row r="52" spans="2:11" s="104" customFormat="1" ht="12.75">
      <c r="B52" s="110" t="e">
        <f>PROPONENTES!#REF!</f>
        <v>#REF!</v>
      </c>
      <c r="C52" s="111">
        <v>32</v>
      </c>
      <c r="D52" s="112" t="e">
        <f>VLOOKUP(B52,PROPONENTES!$C$19:$E$30,2,FALSE)</f>
        <v>#REF!</v>
      </c>
      <c r="E52" s="182" t="e">
        <f>VLOOKUP(B52,#REF!,6,FALSE)</f>
        <v>#REF!</v>
      </c>
      <c r="F52" s="173" t="e">
        <f>VLOOKUP(B52,#REF!,8,FALSE)</f>
        <v>#REF!</v>
      </c>
      <c r="G52" s="140" t="e">
        <f>VLOOKUP(B52,#REF!,3,FALSE)</f>
        <v>#REF!</v>
      </c>
      <c r="H52" s="140" t="e">
        <f>VLOOKUP(B52,#REF!,3,FALSE)</f>
        <v>#REF!</v>
      </c>
      <c r="I52" s="141" t="e">
        <f>VLOOKUP(B52,#REF!,5,FALSE)</f>
        <v>#REF!</v>
      </c>
      <c r="J52" s="174" t="e">
        <f t="shared" si="0"/>
        <v>#REF!</v>
      </c>
      <c r="K52" s="113"/>
    </row>
    <row r="53" spans="2:11" s="104" customFormat="1" ht="12.75">
      <c r="B53" s="110" t="e">
        <f>PROPONENTES!#REF!</f>
        <v>#REF!</v>
      </c>
      <c r="C53" s="111">
        <v>33</v>
      </c>
      <c r="D53" s="112" t="e">
        <f>VLOOKUP(B53,PROPONENTES!$C$19:$E$30,2,FALSE)</f>
        <v>#REF!</v>
      </c>
      <c r="E53" s="182" t="e">
        <f>VLOOKUP(B53,#REF!,6,FALSE)</f>
        <v>#REF!</v>
      </c>
      <c r="F53" s="173" t="e">
        <f>VLOOKUP(B53,#REF!,8,FALSE)</f>
        <v>#REF!</v>
      </c>
      <c r="G53" s="140" t="e">
        <f>VLOOKUP(B53,#REF!,3,FALSE)</f>
        <v>#REF!</v>
      </c>
      <c r="H53" s="140" t="e">
        <f>VLOOKUP(B53,#REF!,3,FALSE)</f>
        <v>#REF!</v>
      </c>
      <c r="I53" s="141" t="e">
        <f>VLOOKUP(B53,#REF!,5,FALSE)</f>
        <v>#REF!</v>
      </c>
      <c r="J53" s="174" t="e">
        <f>SUM(F53:I53)</f>
        <v>#REF!</v>
      </c>
      <c r="K53" s="113"/>
    </row>
    <row r="54" spans="2:11" s="104" customFormat="1" ht="12.75">
      <c r="B54" s="110" t="e">
        <f>PROPONENTES!#REF!</f>
        <v>#REF!</v>
      </c>
      <c r="C54" s="111">
        <v>34</v>
      </c>
      <c r="D54" s="112" t="e">
        <f>VLOOKUP(B54,PROPONENTES!$C$19:$E$30,2,FALSE)</f>
        <v>#REF!</v>
      </c>
      <c r="E54" s="182" t="e">
        <f>VLOOKUP(B54,#REF!,6,FALSE)</f>
        <v>#REF!</v>
      </c>
      <c r="F54" s="173" t="e">
        <f>VLOOKUP(B54,#REF!,8,FALSE)</f>
        <v>#REF!</v>
      </c>
      <c r="G54" s="140" t="e">
        <f>VLOOKUP(B54,#REF!,3,FALSE)</f>
        <v>#REF!</v>
      </c>
      <c r="H54" s="140" t="e">
        <f>VLOOKUP(B54,#REF!,3,FALSE)</f>
        <v>#REF!</v>
      </c>
      <c r="I54" s="141" t="e">
        <f>VLOOKUP(B54,#REF!,5,FALSE)</f>
        <v>#REF!</v>
      </c>
      <c r="J54" s="174" t="e">
        <f>SUM(F54:I54)</f>
        <v>#REF!</v>
      </c>
      <c r="K54" s="113"/>
    </row>
    <row r="55" spans="2:11" s="179" customFormat="1" ht="3.95" customHeight="1" thickBot="1">
      <c r="B55" s="176" t="s">
        <v>212</v>
      </c>
      <c r="C55" s="177"/>
      <c r="D55" s="177"/>
      <c r="E55" s="177"/>
      <c r="F55" s="177"/>
      <c r="G55" s="177"/>
      <c r="H55" s="177"/>
      <c r="I55" s="177"/>
      <c r="J55" s="177"/>
      <c r="K55" s="178"/>
    </row>
    <row r="56" spans="2:11" ht="15.75" thickTop="1"/>
  </sheetData>
  <mergeCells count="21">
    <mergeCell ref="B9:K9"/>
    <mergeCell ref="B11:K11"/>
    <mergeCell ref="B13:K13"/>
    <mergeCell ref="B14:K14"/>
    <mergeCell ref="B1:K1"/>
    <mergeCell ref="B2:K2"/>
    <mergeCell ref="B3:K3"/>
    <mergeCell ref="B4:K4"/>
    <mergeCell ref="B6:K6"/>
    <mergeCell ref="B7:K7"/>
    <mergeCell ref="J16:J18"/>
    <mergeCell ref="K16:K19"/>
    <mergeCell ref="B16:B19"/>
    <mergeCell ref="C16:C19"/>
    <mergeCell ref="D16:D19"/>
    <mergeCell ref="F16:I16"/>
    <mergeCell ref="E17:E18"/>
    <mergeCell ref="F17:F18"/>
    <mergeCell ref="G17:G18"/>
    <mergeCell ref="H17:H18"/>
    <mergeCell ref="I17:I18"/>
  </mergeCells>
  <conditionalFormatting sqref="B21:K54">
    <cfRule type="expression" dxfId="10" priority="42">
      <formula>MOD(ROW(),2)</formula>
    </cfRule>
  </conditionalFormatting>
  <conditionalFormatting sqref="E21:E54">
    <cfRule type="cellIs" dxfId="9" priority="3" operator="between">
      <formula>"NO HÁBIL"</formula>
      <formula>"NO CUMPLE"</formula>
    </cfRule>
    <cfRule type="cellIs" dxfId="8" priority="4" operator="between">
      <formula>"HÁBIL"</formula>
      <formula>"CUMPLE"</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
  <dimension ref="A1:M140"/>
  <sheetViews>
    <sheetView topLeftCell="A4" workbookViewId="0">
      <selection activeCell="G9" sqref="G9"/>
    </sheetView>
  </sheetViews>
  <sheetFormatPr baseColWidth="10" defaultColWidth="28.140625" defaultRowHeight="15.75"/>
  <cols>
    <col min="1" max="1" width="12.140625" style="115" customWidth="1"/>
    <col min="2" max="2" width="1.85546875" style="115" customWidth="1"/>
    <col min="3" max="3" width="14" style="115" bestFit="1" customWidth="1"/>
    <col min="4" max="4" width="10" style="115" bestFit="1" customWidth="1"/>
    <col min="5" max="5" width="6.5703125" style="115" bestFit="1" customWidth="1"/>
    <col min="6" max="6" width="11.85546875" style="115" customWidth="1"/>
    <col min="7" max="7" width="12.85546875" style="115" bestFit="1" customWidth="1"/>
    <col min="8" max="8" width="14.7109375" style="115" bestFit="1" customWidth="1"/>
    <col min="9" max="9" width="17.7109375" style="115" customWidth="1"/>
    <col min="10" max="11" width="12" style="163" customWidth="1"/>
    <col min="12" max="16384" width="28.140625" style="115"/>
  </cols>
  <sheetData>
    <row r="1" spans="1:13">
      <c r="A1" s="596" t="s">
        <v>19</v>
      </c>
      <c r="B1" s="596"/>
      <c r="C1" s="596"/>
      <c r="D1" s="5" t="s">
        <v>20</v>
      </c>
      <c r="E1" s="114"/>
      <c r="J1" s="164" t="s">
        <v>197</v>
      </c>
      <c r="K1" s="164" t="s">
        <v>198</v>
      </c>
    </row>
    <row r="2" spans="1:13">
      <c r="A2" s="116">
        <v>29222</v>
      </c>
      <c r="B2" s="117"/>
      <c r="C2" s="117">
        <v>29587</v>
      </c>
      <c r="D2" s="118">
        <v>4500</v>
      </c>
      <c r="J2" s="165">
        <v>1980</v>
      </c>
      <c r="K2" s="166">
        <v>4500</v>
      </c>
      <c r="M2" s="183" t="s">
        <v>213</v>
      </c>
    </row>
    <row r="3" spans="1:13">
      <c r="A3" s="117">
        <v>29588</v>
      </c>
      <c r="B3" s="117"/>
      <c r="C3" s="117">
        <v>29952</v>
      </c>
      <c r="D3" s="118">
        <v>5700</v>
      </c>
      <c r="E3" s="119">
        <v>0.26666666666666661</v>
      </c>
      <c r="J3" s="165">
        <v>1981</v>
      </c>
      <c r="K3" s="166">
        <v>5700</v>
      </c>
      <c r="M3" s="184" t="s">
        <v>215</v>
      </c>
    </row>
    <row r="4" spans="1:13">
      <c r="A4" s="117">
        <v>29953</v>
      </c>
      <c r="B4" s="117"/>
      <c r="C4" s="117">
        <v>30317</v>
      </c>
      <c r="D4" s="118">
        <v>7410</v>
      </c>
      <c r="E4" s="119">
        <v>0.30000000000000004</v>
      </c>
      <c r="J4" s="165">
        <v>1982</v>
      </c>
      <c r="K4" s="166">
        <v>7410</v>
      </c>
      <c r="M4" s="184" t="s">
        <v>204</v>
      </c>
    </row>
    <row r="5" spans="1:13">
      <c r="A5" s="117">
        <v>30318</v>
      </c>
      <c r="B5" s="117"/>
      <c r="C5" s="117">
        <v>30682</v>
      </c>
      <c r="D5" s="118">
        <v>9261</v>
      </c>
      <c r="E5" s="119">
        <v>0.24979757085020249</v>
      </c>
      <c r="J5" s="165">
        <v>1983</v>
      </c>
      <c r="K5" s="166">
        <v>9261</v>
      </c>
    </row>
    <row r="6" spans="1:13">
      <c r="A6" s="117">
        <v>30683</v>
      </c>
      <c r="B6" s="117"/>
      <c r="C6" s="117">
        <v>31048</v>
      </c>
      <c r="D6" s="118">
        <v>11298</v>
      </c>
      <c r="E6" s="119">
        <v>0.21995464852607705</v>
      </c>
      <c r="J6" s="165">
        <v>1984</v>
      </c>
      <c r="K6" s="166">
        <v>11298</v>
      </c>
    </row>
    <row r="7" spans="1:13">
      <c r="A7" s="116">
        <v>31049</v>
      </c>
      <c r="B7" s="117"/>
      <c r="C7" s="117">
        <v>31413</v>
      </c>
      <c r="D7" s="118">
        <v>13557.6</v>
      </c>
      <c r="E7" s="119">
        <v>0.19999999999999996</v>
      </c>
      <c r="J7" s="165">
        <v>1985</v>
      </c>
      <c r="K7" s="166">
        <v>13557.6</v>
      </c>
    </row>
    <row r="8" spans="1:13" ht="16.5" thickBot="1">
      <c r="A8" s="117">
        <v>31414</v>
      </c>
      <c r="B8" s="117"/>
      <c r="C8" s="117">
        <v>31778</v>
      </c>
      <c r="D8" s="118">
        <v>16611.400000000001</v>
      </c>
      <c r="E8" s="119">
        <v>0.22524635628724865</v>
      </c>
      <c r="G8" s="222">
        <v>45698</v>
      </c>
      <c r="J8" s="165">
        <v>1986</v>
      </c>
      <c r="K8" s="166">
        <v>16611.400000000001</v>
      </c>
    </row>
    <row r="9" spans="1:13" ht="16.5" thickTop="1">
      <c r="A9" s="117">
        <v>31779</v>
      </c>
      <c r="B9" s="117"/>
      <c r="C9" s="117">
        <v>32143</v>
      </c>
      <c r="D9" s="118">
        <v>20509.8</v>
      </c>
      <c r="E9" s="119">
        <v>0.23468220619574498</v>
      </c>
      <c r="G9" s="9" t="s">
        <v>28</v>
      </c>
      <c r="H9" s="10" t="s">
        <v>29</v>
      </c>
      <c r="J9" s="165">
        <v>1987</v>
      </c>
      <c r="K9" s="166">
        <v>20509.8</v>
      </c>
    </row>
    <row r="10" spans="1:13" ht="16.5" thickBot="1">
      <c r="A10" s="117">
        <v>32144</v>
      </c>
      <c r="B10" s="117"/>
      <c r="C10" s="117">
        <v>32508</v>
      </c>
      <c r="D10" s="118">
        <v>25637.4</v>
      </c>
      <c r="E10" s="119">
        <v>0.25000731357692429</v>
      </c>
      <c r="G10" s="11">
        <f ca="1">IF(PRESUPUESTOS!A1=21, G8,TODAY())</f>
        <v>46105</v>
      </c>
      <c r="H10" s="12">
        <f ca="1">LOOKUP(G10,A2:C108,D2:D108)</f>
        <v>1750905</v>
      </c>
      <c r="J10" s="165">
        <v>1988</v>
      </c>
      <c r="K10" s="166">
        <v>25637.4</v>
      </c>
    </row>
    <row r="11" spans="1:13" ht="16.5" thickTop="1">
      <c r="A11" s="117">
        <v>32509</v>
      </c>
      <c r="B11" s="117"/>
      <c r="C11" s="117">
        <v>32873</v>
      </c>
      <c r="D11" s="118">
        <v>32559.599999999999</v>
      </c>
      <c r="E11" s="119">
        <v>0.27000397856256853</v>
      </c>
      <c r="J11" s="165">
        <v>1989</v>
      </c>
      <c r="K11" s="166">
        <v>32559.599999999999</v>
      </c>
    </row>
    <row r="12" spans="1:13">
      <c r="A12" s="116">
        <v>32874</v>
      </c>
      <c r="B12" s="117"/>
      <c r="C12" s="117">
        <v>33238</v>
      </c>
      <c r="D12" s="118">
        <v>41025</v>
      </c>
      <c r="E12" s="119">
        <v>0.25999705156083008</v>
      </c>
      <c r="J12" s="165">
        <v>1990</v>
      </c>
      <c r="K12" s="166">
        <v>41025</v>
      </c>
    </row>
    <row r="13" spans="1:13">
      <c r="A13" s="117">
        <v>33239</v>
      </c>
      <c r="B13" s="117"/>
      <c r="C13" s="117">
        <v>33603</v>
      </c>
      <c r="D13" s="118">
        <v>51720</v>
      </c>
      <c r="E13" s="119">
        <v>0.26069469835466186</v>
      </c>
      <c r="J13" s="165">
        <v>1991</v>
      </c>
      <c r="K13" s="166">
        <v>51720</v>
      </c>
    </row>
    <row r="14" spans="1:13">
      <c r="A14" s="117">
        <v>33604</v>
      </c>
      <c r="B14" s="117"/>
      <c r="C14" s="117">
        <v>33969</v>
      </c>
      <c r="D14" s="118">
        <v>65190</v>
      </c>
      <c r="E14" s="119">
        <v>0.26044083526682127</v>
      </c>
      <c r="J14" s="165">
        <v>1992</v>
      </c>
      <c r="K14" s="166">
        <v>65190</v>
      </c>
    </row>
    <row r="15" spans="1:13">
      <c r="A15" s="117">
        <v>33970</v>
      </c>
      <c r="B15" s="117"/>
      <c r="C15" s="117">
        <v>34334</v>
      </c>
      <c r="D15" s="118">
        <v>81510</v>
      </c>
      <c r="E15" s="119">
        <v>0.25034514496088356</v>
      </c>
      <c r="J15" s="165">
        <v>1993</v>
      </c>
      <c r="K15" s="166">
        <v>81510</v>
      </c>
    </row>
    <row r="16" spans="1:13">
      <c r="A16" s="117">
        <v>34335</v>
      </c>
      <c r="B16" s="117"/>
      <c r="C16" s="117">
        <v>34699</v>
      </c>
      <c r="D16" s="118">
        <v>98700</v>
      </c>
      <c r="E16" s="119">
        <v>0.21089436878910561</v>
      </c>
      <c r="J16" s="165">
        <v>1994</v>
      </c>
      <c r="K16" s="166">
        <v>98700</v>
      </c>
    </row>
    <row r="17" spans="1:11">
      <c r="A17" s="116">
        <v>34700</v>
      </c>
      <c r="B17" s="117"/>
      <c r="C17" s="117">
        <v>35064</v>
      </c>
      <c r="D17" s="118">
        <v>118933.5</v>
      </c>
      <c r="E17" s="119">
        <v>0.20500000000000007</v>
      </c>
      <c r="J17" s="165">
        <v>1995</v>
      </c>
      <c r="K17" s="166">
        <v>118933.5</v>
      </c>
    </row>
    <row r="18" spans="1:11">
      <c r="A18" s="117">
        <v>35065</v>
      </c>
      <c r="B18" s="117"/>
      <c r="C18" s="117">
        <v>35430</v>
      </c>
      <c r="D18" s="118">
        <v>142125</v>
      </c>
      <c r="E18" s="119">
        <v>0.19499552270806797</v>
      </c>
      <c r="J18" s="165">
        <v>1996</v>
      </c>
      <c r="K18" s="166">
        <v>142125</v>
      </c>
    </row>
    <row r="19" spans="1:11">
      <c r="A19" s="117">
        <v>35431</v>
      </c>
      <c r="B19" s="117"/>
      <c r="C19" s="117">
        <v>35795</v>
      </c>
      <c r="D19" s="118">
        <v>172005</v>
      </c>
      <c r="E19" s="119">
        <v>0.21023746701846968</v>
      </c>
      <c r="J19" s="165">
        <v>1997</v>
      </c>
      <c r="K19" s="166">
        <v>172005</v>
      </c>
    </row>
    <row r="20" spans="1:11">
      <c r="A20" s="117">
        <v>35796</v>
      </c>
      <c r="B20" s="117"/>
      <c r="C20" s="117">
        <v>36160</v>
      </c>
      <c r="D20" s="118">
        <v>203826</v>
      </c>
      <c r="E20" s="119">
        <v>0.1850004360338362</v>
      </c>
      <c r="J20" s="165">
        <v>1998</v>
      </c>
      <c r="K20" s="166">
        <v>203826</v>
      </c>
    </row>
    <row r="21" spans="1:11">
      <c r="A21" s="117">
        <v>36161</v>
      </c>
      <c r="B21" s="117"/>
      <c r="C21" s="117">
        <v>36525</v>
      </c>
      <c r="D21" s="118">
        <v>236460</v>
      </c>
      <c r="E21" s="119">
        <v>0.16010715021636091</v>
      </c>
      <c r="J21" s="165">
        <v>1999</v>
      </c>
      <c r="K21" s="166">
        <v>236460</v>
      </c>
    </row>
    <row r="22" spans="1:11">
      <c r="A22" s="116">
        <v>36526</v>
      </c>
      <c r="B22" s="117"/>
      <c r="C22" s="117">
        <v>36891</v>
      </c>
      <c r="D22" s="118">
        <v>260100</v>
      </c>
      <c r="E22" s="119">
        <v>9.9974625729510214E-2</v>
      </c>
      <c r="J22" s="165">
        <v>2000</v>
      </c>
      <c r="K22" s="166">
        <v>260100</v>
      </c>
    </row>
    <row r="23" spans="1:11">
      <c r="A23" s="117">
        <v>36892</v>
      </c>
      <c r="B23" s="117"/>
      <c r="C23" s="117">
        <v>37256</v>
      </c>
      <c r="D23" s="118">
        <v>286000</v>
      </c>
      <c r="E23" s="119">
        <v>9.9577085736255233E-2</v>
      </c>
      <c r="J23" s="165">
        <v>2001</v>
      </c>
      <c r="K23" s="166">
        <v>286000</v>
      </c>
    </row>
    <row r="24" spans="1:11">
      <c r="A24" s="117">
        <v>37257</v>
      </c>
      <c r="B24" s="117"/>
      <c r="C24" s="117">
        <v>37621</v>
      </c>
      <c r="D24" s="118">
        <v>309000</v>
      </c>
      <c r="E24" s="119">
        <v>8.0419580419580416E-2</v>
      </c>
      <c r="J24" s="165">
        <v>2002</v>
      </c>
      <c r="K24" s="166">
        <v>309000</v>
      </c>
    </row>
    <row r="25" spans="1:11">
      <c r="A25" s="117">
        <v>37622</v>
      </c>
      <c r="B25" s="117"/>
      <c r="C25" s="117">
        <v>37986</v>
      </c>
      <c r="D25" s="118">
        <v>332000</v>
      </c>
      <c r="E25" s="119">
        <v>7.4433656957928696E-2</v>
      </c>
      <c r="J25" s="165">
        <v>2003</v>
      </c>
      <c r="K25" s="166">
        <v>332000</v>
      </c>
    </row>
    <row r="26" spans="1:11">
      <c r="A26" s="117">
        <v>37987</v>
      </c>
      <c r="B26" s="117"/>
      <c r="C26" s="117">
        <v>38352</v>
      </c>
      <c r="D26" s="118">
        <v>358000</v>
      </c>
      <c r="E26" s="119">
        <v>7.8313253012048278E-2</v>
      </c>
      <c r="J26" s="165">
        <v>2004</v>
      </c>
      <c r="K26" s="166">
        <v>358000</v>
      </c>
    </row>
    <row r="27" spans="1:11">
      <c r="A27" s="116">
        <v>38353</v>
      </c>
      <c r="B27" s="117"/>
      <c r="C27" s="117">
        <v>38717</v>
      </c>
      <c r="D27" s="118">
        <v>381500</v>
      </c>
      <c r="E27" s="119">
        <v>6.5642458100558576E-2</v>
      </c>
      <c r="J27" s="165">
        <v>2005</v>
      </c>
      <c r="K27" s="166">
        <v>381500</v>
      </c>
    </row>
    <row r="28" spans="1:11">
      <c r="A28" s="117">
        <v>38718</v>
      </c>
      <c r="B28" s="117"/>
      <c r="C28" s="117">
        <v>39082</v>
      </c>
      <c r="D28" s="118">
        <v>408000</v>
      </c>
      <c r="E28" s="119">
        <v>6.9462647444298753E-2</v>
      </c>
      <c r="J28" s="165">
        <v>2006</v>
      </c>
      <c r="K28" s="166">
        <v>408000</v>
      </c>
    </row>
    <row r="29" spans="1:11">
      <c r="A29" s="117">
        <v>39083</v>
      </c>
      <c r="B29" s="117"/>
      <c r="C29" s="117">
        <v>39447</v>
      </c>
      <c r="D29" s="118">
        <v>433700</v>
      </c>
      <c r="E29" s="119">
        <v>6.2990196078431371E-2</v>
      </c>
      <c r="J29" s="165">
        <v>2007</v>
      </c>
      <c r="K29" s="166">
        <v>433700</v>
      </c>
    </row>
    <row r="30" spans="1:11">
      <c r="A30" s="117">
        <v>39448</v>
      </c>
      <c r="B30" s="117"/>
      <c r="C30" s="117">
        <v>39813</v>
      </c>
      <c r="D30" s="118">
        <v>461500</v>
      </c>
      <c r="E30" s="119">
        <v>6.4099608023979737E-2</v>
      </c>
      <c r="J30" s="165">
        <v>2008</v>
      </c>
      <c r="K30" s="166">
        <v>461500</v>
      </c>
    </row>
    <row r="31" spans="1:11">
      <c r="A31" s="120">
        <v>39814</v>
      </c>
      <c r="B31" s="121"/>
      <c r="C31" s="120">
        <v>40178</v>
      </c>
      <c r="D31" s="122">
        <v>496900</v>
      </c>
      <c r="E31" s="119">
        <v>7.6706392199350049E-2</v>
      </c>
      <c r="J31" s="165">
        <v>2009</v>
      </c>
      <c r="K31" s="166">
        <v>496900</v>
      </c>
    </row>
    <row r="32" spans="1:11">
      <c r="A32" s="116">
        <v>40179</v>
      </c>
      <c r="B32" s="121"/>
      <c r="C32" s="120">
        <v>40543</v>
      </c>
      <c r="D32" s="122">
        <v>515000</v>
      </c>
      <c r="E32" s="119">
        <v>3.6425840209297622E-2</v>
      </c>
      <c r="J32" s="165">
        <v>2010</v>
      </c>
      <c r="K32" s="166">
        <v>515000</v>
      </c>
    </row>
    <row r="33" spans="1:11">
      <c r="A33" s="117">
        <v>40544</v>
      </c>
      <c r="B33" s="117"/>
      <c r="C33" s="117">
        <v>40908</v>
      </c>
      <c r="D33" s="118">
        <v>535600</v>
      </c>
      <c r="E33" s="119">
        <v>4.0000000000000036E-2</v>
      </c>
      <c r="J33" s="165">
        <v>2011</v>
      </c>
      <c r="K33" s="166">
        <v>535600</v>
      </c>
    </row>
    <row r="34" spans="1:11">
      <c r="A34" s="117">
        <v>40909</v>
      </c>
      <c r="B34" s="117"/>
      <c r="C34" s="117">
        <v>41274</v>
      </c>
      <c r="D34" s="118">
        <v>566700</v>
      </c>
      <c r="E34" s="119">
        <v>4.0000000000000036E-2</v>
      </c>
      <c r="J34" s="165">
        <v>2012</v>
      </c>
      <c r="K34" s="166">
        <v>566700</v>
      </c>
    </row>
    <row r="35" spans="1:11">
      <c r="A35" s="117">
        <v>41275</v>
      </c>
      <c r="B35" s="117"/>
      <c r="C35" s="117">
        <v>41639</v>
      </c>
      <c r="D35" s="118">
        <v>589500</v>
      </c>
      <c r="E35" s="119">
        <v>4.0232927474854421E-2</v>
      </c>
      <c r="J35" s="165">
        <v>2013</v>
      </c>
      <c r="K35" s="166">
        <v>589500</v>
      </c>
    </row>
    <row r="36" spans="1:11">
      <c r="A36" s="117">
        <v>41640</v>
      </c>
      <c r="B36" s="117"/>
      <c r="C36" s="117">
        <v>42004</v>
      </c>
      <c r="D36" s="118">
        <v>616000</v>
      </c>
      <c r="E36" s="119">
        <f t="shared" ref="E36:E43" si="0">+D36/D35-1</f>
        <v>4.495335029686176E-2</v>
      </c>
      <c r="J36" s="165">
        <v>2014</v>
      </c>
      <c r="K36" s="166">
        <v>616000</v>
      </c>
    </row>
    <row r="37" spans="1:11">
      <c r="A37" s="116">
        <v>42005</v>
      </c>
      <c r="B37" s="117"/>
      <c r="C37" s="117">
        <v>42369</v>
      </c>
      <c r="D37" s="118">
        <v>644350</v>
      </c>
      <c r="E37" s="119">
        <f t="shared" si="0"/>
        <v>4.6022727272727382E-2</v>
      </c>
      <c r="J37" s="165">
        <v>2015</v>
      </c>
      <c r="K37" s="166">
        <v>644350</v>
      </c>
    </row>
    <row r="38" spans="1:11">
      <c r="A38" s="117">
        <v>42370</v>
      </c>
      <c r="B38" s="117"/>
      <c r="C38" s="117">
        <v>42735</v>
      </c>
      <c r="D38" s="118">
        <v>689455</v>
      </c>
      <c r="E38" s="119">
        <f t="shared" si="0"/>
        <v>7.0000775975789464E-2</v>
      </c>
      <c r="J38" s="165">
        <v>2016</v>
      </c>
      <c r="K38" s="166">
        <v>689455</v>
      </c>
    </row>
    <row r="39" spans="1:11">
      <c r="A39" s="117">
        <v>42736</v>
      </c>
      <c r="B39" s="117"/>
      <c r="C39" s="117">
        <v>43100</v>
      </c>
      <c r="D39" s="118">
        <v>737717</v>
      </c>
      <c r="E39" s="119">
        <f t="shared" si="0"/>
        <v>7.0000217563147782E-2</v>
      </c>
      <c r="J39" s="165">
        <v>2017</v>
      </c>
      <c r="K39" s="166">
        <v>737717</v>
      </c>
    </row>
    <row r="40" spans="1:11">
      <c r="A40" s="117">
        <v>43101</v>
      </c>
      <c r="B40" s="117"/>
      <c r="C40" s="117">
        <v>43465</v>
      </c>
      <c r="D40" s="118">
        <v>781242</v>
      </c>
      <c r="E40" s="119">
        <f t="shared" si="0"/>
        <v>5.8999589273393438E-2</v>
      </c>
      <c r="J40" s="165">
        <v>2018</v>
      </c>
      <c r="K40" s="166">
        <v>781242</v>
      </c>
    </row>
    <row r="41" spans="1:11">
      <c r="A41" s="117">
        <v>43466</v>
      </c>
      <c r="B41" s="117"/>
      <c r="C41" s="117">
        <v>43830</v>
      </c>
      <c r="D41" s="118">
        <v>828116</v>
      </c>
      <c r="E41" s="119">
        <f t="shared" si="0"/>
        <v>5.9999334393184167E-2</v>
      </c>
      <c r="J41" s="165">
        <v>2019</v>
      </c>
      <c r="K41" s="166">
        <v>828116</v>
      </c>
    </row>
    <row r="42" spans="1:11">
      <c r="A42" s="117">
        <v>43831</v>
      </c>
      <c r="B42" s="117"/>
      <c r="C42" s="117">
        <v>44196</v>
      </c>
      <c r="D42" s="118">
        <v>877803</v>
      </c>
      <c r="E42" s="119">
        <f t="shared" si="0"/>
        <v>6.0000048302411679E-2</v>
      </c>
      <c r="J42" s="165">
        <v>2020</v>
      </c>
      <c r="K42" s="166">
        <v>877803</v>
      </c>
    </row>
    <row r="43" spans="1:11">
      <c r="A43" s="117">
        <v>44197</v>
      </c>
      <c r="B43" s="117"/>
      <c r="C43" s="117">
        <v>44561</v>
      </c>
      <c r="D43" s="118">
        <v>908526</v>
      </c>
      <c r="E43" s="119">
        <f t="shared" si="0"/>
        <v>3.4999880383183912E-2</v>
      </c>
      <c r="J43" s="165">
        <v>2021</v>
      </c>
      <c r="K43" s="166">
        <f t="shared" ref="K43:K48" si="1">D43</f>
        <v>908526</v>
      </c>
    </row>
    <row r="44" spans="1:11">
      <c r="A44" s="117">
        <v>44562</v>
      </c>
      <c r="B44" s="117"/>
      <c r="C44" s="117">
        <v>44926</v>
      </c>
      <c r="D44" s="118">
        <v>1000000</v>
      </c>
      <c r="E44" s="119">
        <f>+D44/D42-1</f>
        <v>0.13920777213110469</v>
      </c>
      <c r="J44" s="165">
        <v>2022</v>
      </c>
      <c r="K44" s="166">
        <f t="shared" si="1"/>
        <v>1000000</v>
      </c>
    </row>
    <row r="45" spans="1:11">
      <c r="A45" s="117">
        <v>44927</v>
      </c>
      <c r="B45" s="117"/>
      <c r="C45" s="117">
        <v>45291</v>
      </c>
      <c r="D45" s="118">
        <v>1160000</v>
      </c>
      <c r="E45" s="119">
        <f>+D45/D43-1</f>
        <v>0.27679339941839864</v>
      </c>
      <c r="J45" s="165">
        <v>2023</v>
      </c>
      <c r="K45" s="166">
        <f t="shared" si="1"/>
        <v>1160000</v>
      </c>
    </row>
    <row r="46" spans="1:11">
      <c r="A46" s="117">
        <v>45292</v>
      </c>
      <c r="B46" s="117"/>
      <c r="C46" s="117">
        <v>45657</v>
      </c>
      <c r="D46" s="118">
        <v>1300000</v>
      </c>
      <c r="E46" s="119">
        <f>+D46/D44-1</f>
        <v>0.30000000000000004</v>
      </c>
      <c r="J46" s="165">
        <v>2024</v>
      </c>
      <c r="K46" s="166">
        <f t="shared" si="1"/>
        <v>1300000</v>
      </c>
    </row>
    <row r="47" spans="1:11">
      <c r="A47" s="117">
        <v>45658</v>
      </c>
      <c r="B47" s="117"/>
      <c r="C47" s="117">
        <v>46022</v>
      </c>
      <c r="D47" s="118">
        <v>1423500</v>
      </c>
      <c r="E47" s="119">
        <f>+D47/D45-1</f>
        <v>0.22715517241379302</v>
      </c>
      <c r="J47" s="165">
        <v>2025</v>
      </c>
      <c r="K47" s="166">
        <f t="shared" si="1"/>
        <v>1423500</v>
      </c>
    </row>
    <row r="48" spans="1:11">
      <c r="A48" s="117">
        <v>46023</v>
      </c>
      <c r="B48" s="117"/>
      <c r="C48" s="117">
        <v>46387</v>
      </c>
      <c r="D48" s="118">
        <v>1750905</v>
      </c>
      <c r="E48" s="119">
        <f>+D48/D46-1</f>
        <v>0.3468500000000001</v>
      </c>
      <c r="J48" s="165">
        <v>2026</v>
      </c>
      <c r="K48" s="166">
        <f t="shared" si="1"/>
        <v>1750905</v>
      </c>
    </row>
    <row r="49" spans="1:11">
      <c r="A49" s="117"/>
      <c r="B49" s="117"/>
      <c r="C49" s="117"/>
      <c r="D49" s="118"/>
      <c r="E49" s="119"/>
      <c r="J49" s="165"/>
      <c r="K49" s="166"/>
    </row>
    <row r="50" spans="1:11">
      <c r="E50" s="119"/>
    </row>
    <row r="51" spans="1:11">
      <c r="E51" s="119"/>
    </row>
    <row r="52" spans="1:11">
      <c r="E52" s="119"/>
    </row>
    <row r="53" spans="1:11">
      <c r="E53" s="119"/>
    </row>
    <row r="54" spans="1:11">
      <c r="E54" s="119"/>
    </row>
    <row r="55" spans="1:11">
      <c r="E55" s="119"/>
    </row>
    <row r="56" spans="1:11">
      <c r="E56" s="119"/>
    </row>
    <row r="57" spans="1:11">
      <c r="E57" s="119"/>
    </row>
    <row r="58" spans="1:11">
      <c r="E58" s="119"/>
    </row>
    <row r="59" spans="1:11">
      <c r="E59" s="119"/>
    </row>
    <row r="60" spans="1:11">
      <c r="E60" s="119"/>
    </row>
    <row r="61" spans="1:11">
      <c r="E61" s="119"/>
    </row>
    <row r="62" spans="1:11">
      <c r="E62" s="119"/>
    </row>
    <row r="63" spans="1:11">
      <c r="E63" s="119"/>
    </row>
    <row r="64" spans="1:11">
      <c r="E64" s="119"/>
    </row>
    <row r="65" spans="5:5">
      <c r="E65" s="119"/>
    </row>
    <row r="66" spans="5:5">
      <c r="E66" s="119"/>
    </row>
    <row r="67" spans="5:5">
      <c r="E67" s="119"/>
    </row>
    <row r="68" spans="5:5">
      <c r="E68" s="119"/>
    </row>
    <row r="69" spans="5:5">
      <c r="E69" s="119"/>
    </row>
    <row r="70" spans="5:5">
      <c r="E70" s="119"/>
    </row>
    <row r="71" spans="5:5">
      <c r="E71" s="119"/>
    </row>
    <row r="72" spans="5:5">
      <c r="E72" s="119"/>
    </row>
    <row r="73" spans="5:5">
      <c r="E73" s="119"/>
    </row>
    <row r="74" spans="5:5">
      <c r="E74" s="119"/>
    </row>
    <row r="75" spans="5:5">
      <c r="E75" s="119"/>
    </row>
    <row r="76" spans="5:5">
      <c r="E76" s="119"/>
    </row>
    <row r="77" spans="5:5">
      <c r="E77" s="119"/>
    </row>
    <row r="78" spans="5:5">
      <c r="E78" s="119"/>
    </row>
    <row r="79" spans="5:5">
      <c r="E79" s="119"/>
    </row>
    <row r="80" spans="5:5">
      <c r="E80" s="119"/>
    </row>
    <row r="81" spans="5:5">
      <c r="E81" s="119"/>
    </row>
    <row r="82" spans="5:5">
      <c r="E82" s="119"/>
    </row>
    <row r="83" spans="5:5">
      <c r="E83" s="119"/>
    </row>
    <row r="84" spans="5:5">
      <c r="E84" s="119"/>
    </row>
    <row r="85" spans="5:5">
      <c r="E85" s="119"/>
    </row>
    <row r="86" spans="5:5">
      <c r="E86" s="119"/>
    </row>
    <row r="87" spans="5:5">
      <c r="E87" s="119"/>
    </row>
    <row r="88" spans="5:5">
      <c r="E88" s="119"/>
    </row>
    <row r="89" spans="5:5">
      <c r="E89" s="119"/>
    </row>
    <row r="90" spans="5:5">
      <c r="E90" s="119"/>
    </row>
    <row r="91" spans="5:5">
      <c r="E91" s="119"/>
    </row>
    <row r="92" spans="5:5">
      <c r="E92" s="119"/>
    </row>
    <row r="93" spans="5:5">
      <c r="E93" s="119"/>
    </row>
    <row r="94" spans="5:5">
      <c r="E94" s="119"/>
    </row>
    <row r="95" spans="5:5">
      <c r="E95" s="119"/>
    </row>
    <row r="96" spans="5:5">
      <c r="E96" s="119"/>
    </row>
    <row r="97" spans="5:5">
      <c r="E97" s="119"/>
    </row>
    <row r="98" spans="5:5">
      <c r="E98" s="119"/>
    </row>
    <row r="99" spans="5:5">
      <c r="E99" s="119"/>
    </row>
    <row r="100" spans="5:5">
      <c r="E100" s="119"/>
    </row>
    <row r="101" spans="5:5">
      <c r="E101" s="119"/>
    </row>
    <row r="102" spans="5:5">
      <c r="E102" s="119"/>
    </row>
    <row r="103" spans="5:5">
      <c r="E103" s="119"/>
    </row>
    <row r="104" spans="5:5">
      <c r="E104" s="119"/>
    </row>
    <row r="105" spans="5:5">
      <c r="E105" s="119"/>
    </row>
    <row r="106" spans="5:5">
      <c r="E106" s="119"/>
    </row>
    <row r="107" spans="5:5">
      <c r="E107" s="119"/>
    </row>
    <row r="108" spans="5:5">
      <c r="E108" s="119"/>
    </row>
    <row r="109" spans="5:5">
      <c r="E109" s="119"/>
    </row>
    <row r="110" spans="5:5">
      <c r="E110" s="119"/>
    </row>
    <row r="111" spans="5:5">
      <c r="E111" s="119"/>
    </row>
    <row r="112" spans="5:5">
      <c r="E112" s="119"/>
    </row>
    <row r="113" spans="5:5">
      <c r="E113" s="119"/>
    </row>
    <row r="114" spans="5:5">
      <c r="E114" s="119"/>
    </row>
    <row r="115" spans="5:5">
      <c r="E115" s="119"/>
    </row>
    <row r="116" spans="5:5">
      <c r="E116" s="119"/>
    </row>
    <row r="117" spans="5:5">
      <c r="E117" s="119"/>
    </row>
    <row r="118" spans="5:5">
      <c r="E118" s="119"/>
    </row>
    <row r="119" spans="5:5">
      <c r="E119" s="119"/>
    </row>
    <row r="120" spans="5:5">
      <c r="E120" s="119"/>
    </row>
    <row r="121" spans="5:5">
      <c r="E121" s="119"/>
    </row>
    <row r="122" spans="5:5">
      <c r="E122" s="119"/>
    </row>
    <row r="123" spans="5:5">
      <c r="E123" s="119"/>
    </row>
    <row r="124" spans="5:5">
      <c r="E124" s="119"/>
    </row>
    <row r="125" spans="5:5">
      <c r="E125" s="119"/>
    </row>
    <row r="126" spans="5:5">
      <c r="E126" s="119"/>
    </row>
    <row r="127" spans="5:5">
      <c r="E127" s="119"/>
    </row>
    <row r="128" spans="5:5">
      <c r="E128" s="119"/>
    </row>
    <row r="129" spans="5:5">
      <c r="E129" s="119"/>
    </row>
    <row r="130" spans="5:5">
      <c r="E130" s="119"/>
    </row>
    <row r="131" spans="5:5">
      <c r="E131" s="119"/>
    </row>
    <row r="132" spans="5:5">
      <c r="E132" s="119"/>
    </row>
    <row r="133" spans="5:5">
      <c r="E133" s="119"/>
    </row>
    <row r="134" spans="5:5">
      <c r="E134" s="119"/>
    </row>
    <row r="135" spans="5:5">
      <c r="E135" s="119"/>
    </row>
    <row r="136" spans="5:5">
      <c r="E136" s="119"/>
    </row>
    <row r="137" spans="5:5">
      <c r="E137" s="119"/>
    </row>
    <row r="138" spans="5:5">
      <c r="E138" s="119"/>
    </row>
    <row r="139" spans="5:5">
      <c r="E139" s="119"/>
    </row>
    <row r="140" spans="5:5">
      <c r="E140" s="119"/>
    </row>
  </sheetData>
  <mergeCells count="1">
    <mergeCell ref="A1:C1"/>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411"/>
  <dimension ref="A1:F10"/>
  <sheetViews>
    <sheetView showGridLines="0" workbookViewId="0">
      <selection activeCell="C17" sqref="C17"/>
    </sheetView>
  </sheetViews>
  <sheetFormatPr baseColWidth="10" defaultRowHeight="15"/>
  <cols>
    <col min="1" max="1" width="4.85546875" bestFit="1" customWidth="1"/>
    <col min="2" max="2" width="85.7109375" bestFit="1" customWidth="1"/>
    <col min="3" max="3" width="10.5703125" customWidth="1"/>
    <col min="4" max="4" width="15.28515625" bestFit="1" customWidth="1"/>
    <col min="5" max="5" width="24.5703125" bestFit="1" customWidth="1"/>
  </cols>
  <sheetData>
    <row r="1" spans="1:6" s="19" customFormat="1" ht="15.75" thickBot="1">
      <c r="A1" s="18" t="s">
        <v>13</v>
      </c>
      <c r="B1" s="18" t="s">
        <v>14</v>
      </c>
      <c r="C1" s="18" t="s">
        <v>25</v>
      </c>
      <c r="D1" s="8" t="s">
        <v>30</v>
      </c>
      <c r="E1" s="8" t="s">
        <v>32</v>
      </c>
      <c r="F1" s="8" t="s">
        <v>42</v>
      </c>
    </row>
    <row r="2" spans="1:6">
      <c r="A2" s="1">
        <v>1</v>
      </c>
      <c r="B2" s="1" t="s">
        <v>4</v>
      </c>
      <c r="C2" t="s">
        <v>24</v>
      </c>
      <c r="D2" t="s">
        <v>6</v>
      </c>
      <c r="E2" s="6" t="s">
        <v>33</v>
      </c>
      <c r="F2" s="6" t="s">
        <v>43</v>
      </c>
    </row>
    <row r="3" spans="1:6">
      <c r="A3" s="1">
        <v>2</v>
      </c>
      <c r="B3" s="1" t="s">
        <v>5</v>
      </c>
      <c r="C3" t="s">
        <v>23</v>
      </c>
      <c r="D3" t="s">
        <v>31</v>
      </c>
      <c r="E3" s="7" t="s">
        <v>34</v>
      </c>
      <c r="F3" s="7" t="s">
        <v>44</v>
      </c>
    </row>
    <row r="4" spans="1:6">
      <c r="A4" s="1">
        <v>3</v>
      </c>
      <c r="B4" s="1" t="s">
        <v>7</v>
      </c>
      <c r="E4" s="7" t="s">
        <v>35</v>
      </c>
      <c r="F4" s="7"/>
    </row>
    <row r="5" spans="1:6">
      <c r="A5" s="1">
        <v>4</v>
      </c>
      <c r="B5" s="1" t="s">
        <v>8</v>
      </c>
      <c r="E5" s="7" t="s">
        <v>36</v>
      </c>
    </row>
    <row r="6" spans="1:6">
      <c r="A6" s="1">
        <v>5</v>
      </c>
      <c r="B6" s="1" t="s">
        <v>9</v>
      </c>
    </row>
    <row r="7" spans="1:6">
      <c r="A7" s="1">
        <v>6</v>
      </c>
      <c r="B7" s="1" t="s">
        <v>10</v>
      </c>
    </row>
    <row r="8" spans="1:6">
      <c r="A8" s="1">
        <v>7</v>
      </c>
      <c r="B8" s="1" t="s">
        <v>11</v>
      </c>
    </row>
    <row r="9" spans="1:6">
      <c r="A9" s="1">
        <v>8</v>
      </c>
      <c r="B9" s="1" t="s">
        <v>2</v>
      </c>
    </row>
    <row r="10" spans="1:6">
      <c r="A10" s="1">
        <v>9</v>
      </c>
      <c r="B10" s="1" t="s">
        <v>12</v>
      </c>
    </row>
  </sheetData>
  <customSheetViews>
    <customSheetView guid="{DE67EBC3-31FE-423B-B030-1FFACB67D900}" showGridLines="0" state="veryHidden">
      <selection activeCell="C17" sqref="C17"/>
      <pageMargins left="0.7" right="0.7" top="0.75" bottom="0.75" header="0.3" footer="0.3"/>
      <pageSetup scale="78" orientation="portrait" r:id="rId1"/>
    </customSheetView>
    <customSheetView guid="{098B2E87-9C52-4BA2-B1C3-E2EE72C3347E}" showGridLines="0" state="veryHidden">
      <selection activeCell="C17" sqref="C17"/>
      <pageMargins left="0.7" right="0.7" top="0.75" bottom="0.75" header="0.3" footer="0.3"/>
      <pageSetup scale="78" orientation="portrait" r:id="rId2"/>
    </customSheetView>
  </customSheetViews>
  <phoneticPr fontId="19" type="noConversion"/>
  <pageMargins left="0.7" right="0.7" top="0.75" bottom="0.75" header="0.3" footer="0.3"/>
  <pageSetup scale="78" orientation="portrait"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9E7280-0D42-428B-80EF-459BADC3F6F1}">
  <sheetPr codeName="Hoja11">
    <tabColor theme="6" tint="0.39997558519241921"/>
    <pageSetUpPr fitToPage="1"/>
  </sheetPr>
  <dimension ref="A1:H646"/>
  <sheetViews>
    <sheetView showGridLines="0" topLeftCell="A16" zoomScale="112" zoomScaleNormal="112" workbookViewId="0">
      <selection activeCell="F15" sqref="F1:F1048576"/>
    </sheetView>
  </sheetViews>
  <sheetFormatPr baseColWidth="10" defaultColWidth="0" defaultRowHeight="15" zeroHeight="1"/>
  <cols>
    <col min="1" max="1" width="3.85546875" style="78" customWidth="1"/>
    <col min="2" max="2" width="6.7109375" style="78" customWidth="1"/>
    <col min="3" max="3" width="14" style="78" customWidth="1"/>
    <col min="4" max="4" width="61.42578125" style="78" customWidth="1"/>
    <col min="5" max="5" width="16.7109375" style="78" customWidth="1"/>
    <col min="6" max="7" width="11.42578125" style="78" customWidth="1"/>
    <col min="8" max="8" width="0" style="78" hidden="1"/>
    <col min="9" max="16384" width="11.42578125" style="78" hidden="1"/>
  </cols>
  <sheetData>
    <row r="1" spans="1:5" s="3" customFormat="1" ht="15" customHeight="1">
      <c r="A1" s="72"/>
      <c r="B1" s="72"/>
      <c r="C1" s="369"/>
      <c r="D1" s="369"/>
      <c r="E1" s="369"/>
    </row>
    <row r="2" spans="1:5" s="1" customFormat="1" ht="15" customHeight="1">
      <c r="A2" s="74"/>
      <c r="B2" s="74"/>
      <c r="C2" s="369"/>
      <c r="D2" s="369"/>
      <c r="E2" s="369"/>
    </row>
    <row r="3" spans="1:5" s="1" customFormat="1" ht="15" customHeight="1">
      <c r="A3" s="74"/>
      <c r="B3" s="74"/>
      <c r="C3" s="369"/>
      <c r="D3" s="369"/>
      <c r="E3" s="369"/>
    </row>
    <row r="4" spans="1:5" s="1" customFormat="1" ht="12.75" customHeight="1">
      <c r="A4" s="74"/>
      <c r="B4" s="74"/>
      <c r="C4" s="369" t="str">
        <f>PRESUPUESTOS!B1</f>
        <v>SANTIAGO DE CALI DISTRITO ESPECIAL - SECRETARIA DEL DEPORTE Y LA RECREACIÓN</v>
      </c>
      <c r="D4" s="369"/>
      <c r="E4" s="369"/>
    </row>
    <row r="5" spans="1:5" s="1" customFormat="1" ht="12.75" hidden="1">
      <c r="A5" s="74"/>
      <c r="B5" s="73"/>
      <c r="C5" s="73"/>
      <c r="D5" s="2"/>
      <c r="E5" s="35"/>
    </row>
    <row r="6" spans="1:5" s="1" customFormat="1" ht="12.75" hidden="1">
      <c r="A6" s="74"/>
      <c r="B6" s="74"/>
      <c r="C6" s="369" t="s">
        <v>169</v>
      </c>
      <c r="D6" s="369"/>
      <c r="E6" s="369"/>
    </row>
    <row r="7" spans="1:5" s="1" customFormat="1" ht="12.75" hidden="1">
      <c r="A7" s="74"/>
      <c r="B7" s="74"/>
      <c r="C7" s="369" t="str">
        <f>PRESUPUESTOS!B7</f>
        <v>4162.010.32.1.0498-2026</v>
      </c>
      <c r="D7" s="369"/>
      <c r="E7" s="369"/>
    </row>
    <row r="8" spans="1:5" s="1" customFormat="1" ht="12.75" customHeight="1">
      <c r="A8" s="74"/>
      <c r="B8" s="73"/>
      <c r="C8" s="73"/>
      <c r="D8" s="2"/>
      <c r="E8" s="35"/>
    </row>
    <row r="9" spans="1:5" s="1" customFormat="1" ht="67.5" customHeight="1">
      <c r="A9" s="74"/>
      <c r="B9" s="74"/>
      <c r="C9" s="369" t="str">
        <f>PRESUPUESTOS!B9</f>
        <v>OBJETO: REALIZAR ESTUDIOS TÉCNICOS DE LOS ESCENARIOS DEPORTIVOS Y RECREATIVOS DE SANTIAGO DE CALI PRIORIZADOS PARA PRESUPUESTO 2026 (ESTUDIOS TÉCNICOS Y/O DE SUELOS Y/O DIAGNÓSTICOS) ESTUDIOS TÉCNICOS DE LOS ESCENARIOS DEPORTIVOS Y RECREATIVOS</v>
      </c>
      <c r="D9" s="369"/>
      <c r="E9" s="369"/>
    </row>
    <row r="10" spans="1:5" s="1" customFormat="1" ht="12.75" customHeight="1" thickBot="1">
      <c r="A10" s="74"/>
      <c r="B10" s="73"/>
      <c r="C10" s="73"/>
      <c r="D10" s="2"/>
      <c r="E10" s="35"/>
    </row>
    <row r="11" spans="1:5" s="1" customFormat="1" ht="13.5" hidden="1" thickBot="1">
      <c r="A11" s="74"/>
      <c r="B11" s="74"/>
      <c r="C11" s="572"/>
      <c r="D11" s="572"/>
      <c r="E11" s="572"/>
    </row>
    <row r="12" spans="1:5" s="1" customFormat="1" ht="16.5" hidden="1" thickBot="1">
      <c r="A12" s="74"/>
      <c r="B12" s="75"/>
      <c r="C12" s="75"/>
      <c r="D12" s="76"/>
      <c r="E12" s="35"/>
    </row>
    <row r="13" spans="1:5" s="1" customFormat="1" ht="13.5" hidden="1" thickBot="1">
      <c r="A13" s="74"/>
      <c r="B13" s="74"/>
      <c r="C13" s="370" t="s">
        <v>285</v>
      </c>
      <c r="D13" s="370"/>
      <c r="E13" s="370"/>
    </row>
    <row r="14" spans="1:5" ht="15.75" hidden="1" thickBot="1">
      <c r="A14" s="77"/>
      <c r="B14" s="77"/>
      <c r="C14" s="370" t="s">
        <v>634</v>
      </c>
      <c r="D14" s="370"/>
      <c r="E14" s="370"/>
    </row>
    <row r="15" spans="1:5" ht="15.75" hidden="1" thickBot="1"/>
    <row r="16" spans="1:5" ht="24" customHeight="1" thickTop="1">
      <c r="B16" s="573" t="s">
        <v>38</v>
      </c>
      <c r="C16" s="573" t="s">
        <v>91</v>
      </c>
      <c r="D16" s="575" t="s">
        <v>15</v>
      </c>
      <c r="E16" s="348" t="s">
        <v>635</v>
      </c>
    </row>
    <row r="17" spans="2:5" ht="24" customHeight="1" thickBot="1">
      <c r="B17" s="574"/>
      <c r="C17" s="574"/>
      <c r="D17" s="576"/>
      <c r="E17" s="347" t="s">
        <v>243</v>
      </c>
    </row>
    <row r="18" spans="2:5" ht="4.5" customHeight="1">
      <c r="B18" s="79"/>
      <c r="C18" s="79"/>
      <c r="D18" s="80"/>
      <c r="E18" s="81"/>
    </row>
    <row r="19" spans="2:5" hidden="1">
      <c r="B19" s="82">
        <v>1</v>
      </c>
      <c r="C19" s="82">
        <v>1</v>
      </c>
      <c r="D19" s="83" t="s">
        <v>546</v>
      </c>
      <c r="E19" s="205" t="s">
        <v>253</v>
      </c>
    </row>
    <row r="20" spans="2:5" hidden="1">
      <c r="B20" s="82">
        <v>2</v>
      </c>
      <c r="C20" s="82">
        <v>2</v>
      </c>
      <c r="D20" s="83" t="s">
        <v>547</v>
      </c>
      <c r="E20" s="205" t="s">
        <v>253</v>
      </c>
    </row>
    <row r="21" spans="2:5" hidden="1">
      <c r="B21" s="82">
        <v>3</v>
      </c>
      <c r="C21" s="82">
        <v>3</v>
      </c>
      <c r="D21" s="83" t="s">
        <v>562</v>
      </c>
      <c r="E21" s="205" t="s">
        <v>6</v>
      </c>
    </row>
    <row r="22" spans="2:5" hidden="1">
      <c r="B22" s="82">
        <v>4</v>
      </c>
      <c r="C22" s="82">
        <v>4</v>
      </c>
      <c r="D22" s="83" t="s">
        <v>574</v>
      </c>
      <c r="E22" s="205" t="s">
        <v>6</v>
      </c>
    </row>
    <row r="23" spans="2:5" hidden="1">
      <c r="B23" s="82">
        <v>5</v>
      </c>
      <c r="C23" s="82">
        <v>5</v>
      </c>
      <c r="D23" s="83" t="s">
        <v>575</v>
      </c>
      <c r="E23" s="205" t="s">
        <v>6</v>
      </c>
    </row>
    <row r="24" spans="2:5" hidden="1">
      <c r="B24" s="82">
        <v>6</v>
      </c>
      <c r="C24" s="82">
        <v>6</v>
      </c>
      <c r="D24" s="83" t="s">
        <v>581</v>
      </c>
      <c r="E24" s="205" t="s">
        <v>6</v>
      </c>
    </row>
    <row r="25" spans="2:5" hidden="1">
      <c r="B25" s="82">
        <v>7</v>
      </c>
      <c r="C25" s="82">
        <v>7</v>
      </c>
      <c r="D25" s="83" t="s">
        <v>584</v>
      </c>
      <c r="E25" s="205" t="s">
        <v>6</v>
      </c>
    </row>
    <row r="26" spans="2:5" hidden="1">
      <c r="B26" s="82">
        <v>8</v>
      </c>
      <c r="C26" s="82">
        <v>8</v>
      </c>
      <c r="D26" s="83" t="s">
        <v>593</v>
      </c>
      <c r="E26" s="205" t="s">
        <v>6</v>
      </c>
    </row>
    <row r="27" spans="2:5" hidden="1">
      <c r="B27" s="82">
        <v>9</v>
      </c>
      <c r="C27" s="82">
        <v>9</v>
      </c>
      <c r="D27" s="83" t="s">
        <v>601</v>
      </c>
      <c r="E27" s="205" t="s">
        <v>253</v>
      </c>
    </row>
    <row r="28" spans="2:5" hidden="1">
      <c r="B28" s="82">
        <v>10</v>
      </c>
      <c r="C28" s="82">
        <v>10</v>
      </c>
      <c r="D28" s="83" t="s">
        <v>602</v>
      </c>
      <c r="E28" s="205" t="s">
        <v>6</v>
      </c>
    </row>
    <row r="29" spans="2:5" hidden="1">
      <c r="B29" s="82">
        <v>11</v>
      </c>
      <c r="C29" s="82">
        <v>11</v>
      </c>
      <c r="D29" s="83" t="s">
        <v>611</v>
      </c>
      <c r="E29" s="205" t="s">
        <v>253</v>
      </c>
    </row>
    <row r="30" spans="2:5" hidden="1">
      <c r="B30" s="82">
        <v>12</v>
      </c>
      <c r="C30" s="82">
        <v>12</v>
      </c>
      <c r="D30" s="83" t="s">
        <v>616</v>
      </c>
      <c r="E30" s="205" t="s">
        <v>6</v>
      </c>
    </row>
    <row r="31" spans="2:5" ht="3" customHeight="1" thickBot="1">
      <c r="B31" s="213" t="s">
        <v>212</v>
      </c>
      <c r="C31" s="213" t="s">
        <v>212</v>
      </c>
      <c r="D31" s="84"/>
      <c r="E31" s="84"/>
    </row>
    <row r="32" spans="2:5" ht="15.75" hidden="1" thickTop="1"/>
    <row r="33" ht="15.75" hidden="1" thickTop="1"/>
    <row r="34" ht="15.75" hidden="1" thickTop="1"/>
    <row r="35" ht="15.75" hidden="1" thickTop="1"/>
    <row r="36" ht="15.75" hidden="1" thickTop="1"/>
    <row r="37" ht="15.75" hidden="1" thickTop="1"/>
    <row r="38" ht="15.75" hidden="1" thickTop="1"/>
    <row r="39" ht="15.75" hidden="1" thickTop="1"/>
    <row r="40" ht="15.75" hidden="1" thickTop="1"/>
    <row r="41" ht="15.75" hidden="1" thickTop="1"/>
    <row r="42" ht="15.75" hidden="1" thickTop="1"/>
    <row r="43" ht="15.75" hidden="1" thickTop="1"/>
    <row r="44" ht="15.75" hidden="1" thickTop="1"/>
    <row r="45" ht="15.75" hidden="1" thickTop="1"/>
    <row r="46" ht="15.75" hidden="1" thickTop="1"/>
    <row r="47" ht="15.75" hidden="1" thickTop="1"/>
    <row r="48" ht="15.75" hidden="1" thickTop="1"/>
    <row r="49" ht="15.75" hidden="1" thickTop="1"/>
    <row r="50" ht="15.75" hidden="1" thickTop="1"/>
    <row r="51" ht="15.75" hidden="1" thickTop="1"/>
    <row r="52" ht="15.75" hidden="1" thickTop="1"/>
    <row r="53" ht="15.75" hidden="1" thickTop="1"/>
    <row r="54" ht="15.75" hidden="1" thickTop="1"/>
    <row r="55" ht="15.75" hidden="1" thickTop="1"/>
    <row r="56" ht="15.75" hidden="1" thickTop="1"/>
    <row r="57" ht="15.75" hidden="1" thickTop="1"/>
    <row r="58" ht="15.75" hidden="1" thickTop="1"/>
    <row r="59" ht="15.75" hidden="1" thickTop="1"/>
    <row r="60" ht="15.75" hidden="1" thickTop="1"/>
    <row r="61" ht="15.75" hidden="1" thickTop="1"/>
    <row r="62" ht="15.75" hidden="1" thickTop="1"/>
    <row r="63" ht="15.75" hidden="1" thickTop="1"/>
    <row r="64" ht="15.75" hidden="1" thickTop="1"/>
    <row r="65" ht="15.75" hidden="1" thickTop="1"/>
    <row r="66" ht="15.75" hidden="1" thickTop="1"/>
    <row r="67" ht="15.75" hidden="1" thickTop="1"/>
    <row r="68" ht="15.75" hidden="1" thickTop="1"/>
    <row r="69" ht="15.75" hidden="1" thickTop="1"/>
    <row r="70" ht="15.75" hidden="1" thickTop="1"/>
    <row r="71" ht="15.75" hidden="1" thickTop="1"/>
    <row r="72" ht="15.75" hidden="1" thickTop="1"/>
    <row r="73" ht="15.75" hidden="1" thickTop="1"/>
    <row r="74" ht="15.75" hidden="1" thickTop="1"/>
    <row r="75" ht="15.75" hidden="1" thickTop="1"/>
    <row r="76" ht="15.75" hidden="1" thickTop="1"/>
    <row r="77" ht="15.75" hidden="1" thickTop="1"/>
    <row r="78" ht="15.75" hidden="1" thickTop="1"/>
    <row r="79" ht="15.75" hidden="1" thickTop="1"/>
    <row r="80" ht="15.75" hidden="1" thickTop="1"/>
    <row r="81" ht="15.75" hidden="1" thickTop="1"/>
    <row r="82" ht="15.75" hidden="1" thickTop="1"/>
    <row r="83" ht="15.75" hidden="1" thickTop="1"/>
    <row r="84" ht="15.75" hidden="1" thickTop="1"/>
    <row r="85" ht="15.75" hidden="1" thickTop="1"/>
    <row r="86" ht="15.75" hidden="1" thickTop="1"/>
    <row r="87" ht="15.75" hidden="1" thickTop="1"/>
    <row r="88" ht="15.75" hidden="1" thickTop="1"/>
    <row r="89" ht="15.75" hidden="1" thickTop="1"/>
    <row r="90" ht="15.75" hidden="1" thickTop="1"/>
    <row r="91" ht="15.75" hidden="1" thickTop="1"/>
    <row r="92" ht="15.75" hidden="1" thickTop="1"/>
    <row r="93" ht="15.75" hidden="1" thickTop="1"/>
    <row r="94" ht="15.75" hidden="1" thickTop="1"/>
    <row r="95" ht="15.75" hidden="1" thickTop="1"/>
    <row r="96" ht="15.75" hidden="1" thickTop="1"/>
    <row r="97" ht="15.75" hidden="1" thickTop="1"/>
    <row r="98" ht="15.75" hidden="1" thickTop="1"/>
    <row r="99" ht="15.75" hidden="1" thickTop="1"/>
    <row r="100" ht="15.75" hidden="1" thickTop="1"/>
    <row r="101" ht="15.75" hidden="1" thickTop="1"/>
    <row r="102" ht="15.75" hidden="1" thickTop="1"/>
    <row r="103" ht="15.75" hidden="1" thickTop="1"/>
    <row r="104" ht="15.75" hidden="1" thickTop="1"/>
    <row r="105" ht="15.75" hidden="1" thickTop="1"/>
    <row r="106" ht="15.75" hidden="1" thickTop="1"/>
    <row r="107" ht="15.75" hidden="1" thickTop="1"/>
    <row r="108" ht="15.75" hidden="1" thickTop="1"/>
    <row r="109" ht="15.75" hidden="1" thickTop="1"/>
    <row r="110" ht="15.75" hidden="1" thickTop="1"/>
    <row r="111" ht="15.75" hidden="1" thickTop="1"/>
    <row r="112" ht="15.75" hidden="1" thickTop="1"/>
    <row r="113" ht="15.75" hidden="1" thickTop="1"/>
    <row r="114" ht="15.75" hidden="1" thickTop="1"/>
    <row r="115" ht="15.75" hidden="1" thickTop="1"/>
    <row r="116" ht="15.75" hidden="1" thickTop="1"/>
    <row r="117" ht="15.75" hidden="1" thickTop="1"/>
    <row r="118" ht="15.75" hidden="1" thickTop="1"/>
    <row r="119" ht="15.75" hidden="1" thickTop="1"/>
    <row r="120" ht="15.75" hidden="1" thickTop="1"/>
    <row r="121" ht="15.75" hidden="1" thickTop="1"/>
    <row r="122" ht="15.75" hidden="1" thickTop="1"/>
    <row r="123" ht="15.75" hidden="1" thickTop="1"/>
    <row r="124" ht="15.75" hidden="1" thickTop="1"/>
    <row r="125" ht="15.75" hidden="1" thickTop="1"/>
    <row r="126" ht="15.75" hidden="1" thickTop="1"/>
    <row r="127" ht="15.75" hidden="1" thickTop="1"/>
    <row r="128" ht="15.75" hidden="1" thickTop="1"/>
    <row r="129" ht="15.75" hidden="1" thickTop="1"/>
    <row r="130" ht="15.75" hidden="1" thickTop="1"/>
    <row r="131" ht="15.75" hidden="1" thickTop="1"/>
    <row r="132" ht="15.75" hidden="1" thickTop="1"/>
    <row r="133" ht="15.75" hidden="1" thickTop="1"/>
    <row r="134" ht="15.75" hidden="1" thickTop="1"/>
    <row r="135" ht="15.75" hidden="1" thickTop="1"/>
    <row r="136" ht="15.75" hidden="1" thickTop="1"/>
    <row r="137" ht="15.75" hidden="1" thickTop="1"/>
    <row r="138" ht="15.75" hidden="1" thickTop="1"/>
    <row r="139" ht="15.75" hidden="1" thickTop="1"/>
    <row r="140" ht="15.75" hidden="1" thickTop="1"/>
    <row r="141" ht="15.75" hidden="1" thickTop="1"/>
    <row r="142" ht="15.75" hidden="1" thickTop="1"/>
    <row r="143" ht="15.75" hidden="1" thickTop="1"/>
    <row r="144" ht="15.75" hidden="1" thickTop="1"/>
    <row r="145" ht="15.75" hidden="1" thickTop="1"/>
    <row r="146" ht="15.75" hidden="1" thickTop="1"/>
    <row r="147" ht="15.75" hidden="1" thickTop="1"/>
    <row r="148" ht="15.75" hidden="1" thickTop="1"/>
    <row r="149" ht="15.75" hidden="1" thickTop="1"/>
    <row r="150" ht="15.75" hidden="1" thickTop="1"/>
    <row r="151" ht="15.75" hidden="1" thickTop="1"/>
    <row r="152" ht="15.75" hidden="1" thickTop="1"/>
    <row r="153" ht="15.75" hidden="1" thickTop="1"/>
    <row r="154" ht="15.75" hidden="1" thickTop="1"/>
    <row r="155" ht="15.75" hidden="1" thickTop="1"/>
    <row r="156" ht="15.75" hidden="1" thickTop="1"/>
    <row r="157" ht="15.75" hidden="1" thickTop="1"/>
    <row r="158" ht="15.75" hidden="1" thickTop="1"/>
    <row r="159" ht="15.75" hidden="1" thickTop="1"/>
    <row r="160" ht="15.75" hidden="1" thickTop="1"/>
    <row r="161" ht="15.75" hidden="1" thickTop="1"/>
    <row r="162" ht="15.75" hidden="1" thickTop="1"/>
    <row r="163" ht="15.75" hidden="1" thickTop="1"/>
    <row r="164" ht="15.75" hidden="1" thickTop="1"/>
    <row r="165" ht="15.75" hidden="1" thickTop="1"/>
    <row r="166" ht="15.75" hidden="1" thickTop="1"/>
    <row r="167" ht="15.75" hidden="1" thickTop="1"/>
    <row r="168" ht="15.75" hidden="1" thickTop="1"/>
    <row r="169" ht="15.75" hidden="1" thickTop="1"/>
    <row r="170" ht="15.75" hidden="1" thickTop="1"/>
    <row r="171" ht="15.75" hidden="1" thickTop="1"/>
    <row r="172" ht="15.75" hidden="1" thickTop="1"/>
    <row r="173" ht="15.75" hidden="1" thickTop="1"/>
    <row r="174" ht="15.75" hidden="1" thickTop="1"/>
    <row r="175" ht="15.75" hidden="1" thickTop="1"/>
    <row r="176" ht="15.75" hidden="1" thickTop="1"/>
    <row r="177" ht="15.75" hidden="1" thickTop="1"/>
    <row r="178" ht="15.75" hidden="1" thickTop="1"/>
    <row r="179" ht="15.75" hidden="1" thickTop="1"/>
    <row r="180" ht="15.75" hidden="1" thickTop="1"/>
    <row r="181" ht="15.75" hidden="1" thickTop="1"/>
    <row r="182" ht="15.75" hidden="1" thickTop="1"/>
    <row r="183" ht="15.75" hidden="1" thickTop="1"/>
    <row r="184" ht="15.75" hidden="1" thickTop="1"/>
    <row r="185" ht="15.75" hidden="1" thickTop="1"/>
    <row r="186" ht="15.75" hidden="1" thickTop="1"/>
    <row r="187" ht="15.75" hidden="1" thickTop="1"/>
    <row r="188" ht="15.75" hidden="1" thickTop="1"/>
    <row r="189" ht="15.75" hidden="1" thickTop="1"/>
    <row r="190" ht="15.75" hidden="1" thickTop="1"/>
    <row r="191" ht="15.75" hidden="1" thickTop="1"/>
    <row r="192" ht="15.75" hidden="1" thickTop="1"/>
    <row r="193" ht="15.75" hidden="1" thickTop="1"/>
    <row r="194" ht="15.75" hidden="1" thickTop="1"/>
    <row r="195" ht="15.75" hidden="1" thickTop="1"/>
    <row r="196" ht="15.75" hidden="1" thickTop="1"/>
    <row r="197" ht="15.75" hidden="1" thickTop="1"/>
    <row r="198" ht="15.75" hidden="1" thickTop="1"/>
    <row r="199" ht="15.75" hidden="1" thickTop="1"/>
    <row r="200" ht="15.75" hidden="1" thickTop="1"/>
    <row r="201" ht="15.75" hidden="1" thickTop="1"/>
    <row r="202" ht="15.75" hidden="1" thickTop="1"/>
    <row r="203" ht="15.75" hidden="1" thickTop="1"/>
    <row r="204" ht="15.75" hidden="1" thickTop="1"/>
    <row r="205" ht="15.75" hidden="1" thickTop="1"/>
    <row r="206" ht="15.75" hidden="1" thickTop="1"/>
    <row r="207" ht="15.75" hidden="1" thickTop="1"/>
    <row r="208" ht="15.75" hidden="1" thickTop="1"/>
    <row r="209" ht="15.75" hidden="1" thickTop="1"/>
    <row r="210" ht="15.75" hidden="1" thickTop="1"/>
    <row r="211" ht="15.75" hidden="1" thickTop="1"/>
    <row r="212" ht="15.75" hidden="1" thickTop="1"/>
    <row r="213" ht="15.75" hidden="1" thickTop="1"/>
    <row r="214" ht="15.75" hidden="1" thickTop="1"/>
    <row r="215" ht="15.75" hidden="1" thickTop="1"/>
    <row r="216" ht="15.75" hidden="1" thickTop="1"/>
    <row r="217" ht="15.75" hidden="1" thickTop="1"/>
    <row r="218" ht="15.75" hidden="1" thickTop="1"/>
    <row r="219" ht="15.75" hidden="1" thickTop="1"/>
    <row r="220" ht="15.75" hidden="1" thickTop="1"/>
    <row r="221" ht="15.75" hidden="1" thickTop="1"/>
    <row r="222" ht="15.75" hidden="1" thickTop="1"/>
    <row r="223" ht="15.75" hidden="1" thickTop="1"/>
    <row r="224" ht="15.75" hidden="1" thickTop="1"/>
    <row r="225" ht="15.75" hidden="1" thickTop="1"/>
    <row r="226" ht="15.75" hidden="1" thickTop="1"/>
    <row r="227" ht="15.75" hidden="1" thickTop="1"/>
    <row r="228" ht="15.75" hidden="1" thickTop="1"/>
    <row r="229" ht="15.75" hidden="1" thickTop="1"/>
    <row r="230" ht="15.75" hidden="1" thickTop="1"/>
    <row r="231" ht="15.75" hidden="1" thickTop="1"/>
    <row r="232" ht="15.75" hidden="1" thickTop="1"/>
    <row r="233" ht="15.75" hidden="1" thickTop="1"/>
    <row r="234" ht="15.75" hidden="1" thickTop="1"/>
    <row r="235" ht="15.75" hidden="1" thickTop="1"/>
    <row r="236" ht="15.75" hidden="1" thickTop="1"/>
    <row r="237" ht="15.75" hidden="1" thickTop="1"/>
    <row r="238" ht="15.75" hidden="1" thickTop="1"/>
    <row r="239" ht="15.75" hidden="1" thickTop="1"/>
    <row r="240" ht="15.75" hidden="1" thickTop="1"/>
    <row r="241" ht="15.75" hidden="1" thickTop="1"/>
    <row r="242" ht="15.75" hidden="1" thickTop="1"/>
    <row r="243" ht="15.75" hidden="1" thickTop="1"/>
    <row r="244" ht="15.75" hidden="1" thickTop="1"/>
    <row r="245" ht="15.75" hidden="1" thickTop="1"/>
    <row r="246" ht="15.75" hidden="1" thickTop="1"/>
    <row r="247" ht="15.75" hidden="1" thickTop="1"/>
    <row r="248" ht="15.75" hidden="1" thickTop="1"/>
    <row r="249" ht="15.75" hidden="1" thickTop="1"/>
    <row r="250" ht="15.75" hidden="1" thickTop="1"/>
    <row r="251" ht="15.75" hidden="1" thickTop="1"/>
    <row r="252" ht="15.75" hidden="1" thickTop="1"/>
    <row r="253" ht="15.75" hidden="1" thickTop="1"/>
    <row r="254" ht="15.75" hidden="1" thickTop="1"/>
    <row r="255" ht="15.75" hidden="1" thickTop="1"/>
    <row r="256" ht="15.75" hidden="1" thickTop="1"/>
    <row r="257" ht="15.75" hidden="1" thickTop="1"/>
    <row r="258" ht="15.75" hidden="1" thickTop="1"/>
    <row r="259" ht="15.75" hidden="1" thickTop="1"/>
    <row r="260" ht="15.75" hidden="1" thickTop="1"/>
    <row r="261" ht="15.75" hidden="1" thickTop="1"/>
    <row r="262" ht="15.75" hidden="1" thickTop="1"/>
    <row r="263" ht="15.75" hidden="1" thickTop="1"/>
    <row r="264" ht="15.75" hidden="1" thickTop="1"/>
    <row r="265" ht="15.75" hidden="1" thickTop="1"/>
    <row r="266" ht="15.75" hidden="1" thickTop="1"/>
    <row r="267" ht="15.75" hidden="1" thickTop="1"/>
    <row r="268" ht="15.75" hidden="1" thickTop="1"/>
    <row r="269" ht="15.75" hidden="1" thickTop="1"/>
    <row r="270" ht="15.75" hidden="1" thickTop="1"/>
    <row r="271" ht="15.75" hidden="1" thickTop="1"/>
    <row r="272" ht="15.75" hidden="1" thickTop="1"/>
    <row r="273" ht="15.75" hidden="1" thickTop="1"/>
    <row r="274" ht="15.75" hidden="1" thickTop="1"/>
    <row r="275" ht="15.75" hidden="1" thickTop="1"/>
    <row r="276" ht="15.75" hidden="1" thickTop="1"/>
    <row r="277" ht="15.75" hidden="1" thickTop="1"/>
    <row r="278" ht="15.75" hidden="1" thickTop="1"/>
    <row r="279" ht="15.75" hidden="1" thickTop="1"/>
    <row r="280" ht="15.75" hidden="1" thickTop="1"/>
    <row r="281" ht="15.75" hidden="1" thickTop="1"/>
    <row r="282" ht="15.75" hidden="1" thickTop="1"/>
    <row r="283" ht="15.75" hidden="1" thickTop="1"/>
    <row r="284" ht="15.75" hidden="1" thickTop="1"/>
    <row r="285" ht="15.75" hidden="1" thickTop="1"/>
    <row r="286" ht="15.75" hidden="1" thickTop="1"/>
    <row r="287" ht="15.75" hidden="1" thickTop="1"/>
    <row r="288" ht="15.75" hidden="1" thickTop="1"/>
    <row r="289" ht="15.75" hidden="1" thickTop="1"/>
    <row r="290" ht="15.75" hidden="1" thickTop="1"/>
    <row r="291" ht="15.75" hidden="1" thickTop="1"/>
    <row r="292" ht="15.75" hidden="1" thickTop="1"/>
    <row r="293" ht="15.75" hidden="1" thickTop="1"/>
    <row r="294" ht="15.75" hidden="1" thickTop="1"/>
    <row r="295" ht="15.75" hidden="1" thickTop="1"/>
    <row r="296" ht="15.75" hidden="1" thickTop="1"/>
    <row r="297" ht="15.75" hidden="1" thickTop="1"/>
    <row r="298" ht="15.75" hidden="1" thickTop="1"/>
    <row r="299" ht="15.75" hidden="1" thickTop="1"/>
    <row r="300" ht="15.75" hidden="1" thickTop="1"/>
    <row r="301" ht="15.75" hidden="1" thickTop="1"/>
    <row r="302" ht="15.75" hidden="1" thickTop="1"/>
    <row r="303" ht="15.75" hidden="1" thickTop="1"/>
    <row r="304" ht="15.75" hidden="1" thickTop="1"/>
    <row r="305" ht="15.75" hidden="1" thickTop="1"/>
    <row r="306" ht="15.75" hidden="1" thickTop="1"/>
    <row r="307" ht="15.75" hidden="1" thickTop="1"/>
    <row r="308" ht="15.75" hidden="1" thickTop="1"/>
    <row r="309" ht="15.75" hidden="1" thickTop="1"/>
    <row r="310" ht="15.75" hidden="1" thickTop="1"/>
    <row r="311" ht="15.75" hidden="1" thickTop="1"/>
    <row r="312" ht="15.75" hidden="1" thickTop="1"/>
    <row r="313" ht="15.75" hidden="1" thickTop="1"/>
    <row r="314" ht="15.75" hidden="1" thickTop="1"/>
    <row r="315" ht="15.75" hidden="1" thickTop="1"/>
    <row r="316" ht="15.75" hidden="1" thickTop="1"/>
    <row r="317" ht="15.75" hidden="1" thickTop="1"/>
    <row r="318" ht="15.75" hidden="1" thickTop="1"/>
    <row r="319" ht="15.75" hidden="1" thickTop="1"/>
    <row r="320" ht="15.75" hidden="1" thickTop="1"/>
    <row r="321" ht="15.75" hidden="1" thickTop="1"/>
    <row r="322" ht="15.75" hidden="1" thickTop="1"/>
    <row r="323" ht="15.75" hidden="1" thickTop="1"/>
    <row r="324" ht="15.75" hidden="1" thickTop="1"/>
    <row r="325" ht="15.75" hidden="1" thickTop="1"/>
    <row r="326" ht="15.75" hidden="1" thickTop="1"/>
    <row r="327" ht="15.75" hidden="1" thickTop="1"/>
    <row r="328" ht="15.75" hidden="1" thickTop="1"/>
    <row r="329" ht="15.75" hidden="1" thickTop="1"/>
    <row r="330" ht="15.75" hidden="1" thickTop="1"/>
    <row r="331" ht="15.75" hidden="1" thickTop="1"/>
    <row r="332" ht="15.75" hidden="1" thickTop="1"/>
    <row r="333" ht="15.75" hidden="1" thickTop="1"/>
    <row r="334" ht="15.75" hidden="1" thickTop="1"/>
    <row r="335" ht="15.75" hidden="1" thickTop="1"/>
    <row r="336" ht="15.75" hidden="1" thickTop="1"/>
    <row r="337" ht="15.75" hidden="1" thickTop="1"/>
    <row r="338" ht="15.75" hidden="1" thickTop="1"/>
    <row r="339" ht="15.75" hidden="1" thickTop="1"/>
    <row r="340" ht="15.75" hidden="1" thickTop="1"/>
    <row r="341" ht="15.75" hidden="1" thickTop="1"/>
    <row r="342" ht="15.75" hidden="1" thickTop="1"/>
    <row r="343" ht="15.75" hidden="1" thickTop="1"/>
    <row r="344" ht="15.75" hidden="1" thickTop="1"/>
    <row r="345" ht="15.75" hidden="1" thickTop="1"/>
    <row r="346" ht="15.75" hidden="1" thickTop="1"/>
    <row r="347" ht="15.75" hidden="1" thickTop="1"/>
    <row r="348" ht="15.75" hidden="1" thickTop="1"/>
    <row r="349" ht="15.75" hidden="1" thickTop="1"/>
    <row r="350" ht="15.75" hidden="1" thickTop="1"/>
    <row r="351" ht="15.75" hidden="1" thickTop="1"/>
    <row r="352" ht="15.75" hidden="1" thickTop="1"/>
    <row r="353" ht="15.75" hidden="1" thickTop="1"/>
    <row r="354" ht="15.75" hidden="1" thickTop="1"/>
    <row r="355" ht="15.75" hidden="1" thickTop="1"/>
    <row r="356" ht="15.75" hidden="1" thickTop="1"/>
    <row r="357" ht="15.75" hidden="1" thickTop="1"/>
    <row r="358" ht="15.75" hidden="1" thickTop="1"/>
    <row r="359" ht="15.75" hidden="1" thickTop="1"/>
    <row r="360" ht="15.75" hidden="1" thickTop="1"/>
    <row r="361" ht="15.75" hidden="1" thickTop="1"/>
    <row r="362" ht="15.75" hidden="1" thickTop="1"/>
    <row r="363" ht="15.75" hidden="1" thickTop="1"/>
    <row r="364" ht="15.75" hidden="1" thickTop="1"/>
    <row r="365" ht="15.75" hidden="1" thickTop="1"/>
    <row r="366" ht="15.75" hidden="1" thickTop="1"/>
    <row r="367" ht="15.75" hidden="1" thickTop="1"/>
    <row r="368" ht="15.75" hidden="1" thickTop="1"/>
    <row r="369" ht="15.75" hidden="1" thickTop="1"/>
    <row r="370" ht="15.75" hidden="1" thickTop="1"/>
    <row r="371" ht="15.75" hidden="1" thickTop="1"/>
    <row r="372" ht="15.75" hidden="1" thickTop="1"/>
    <row r="373" ht="15.75" hidden="1" thickTop="1"/>
    <row r="374" ht="15.75" hidden="1" thickTop="1"/>
    <row r="375" ht="15.75" hidden="1" thickTop="1"/>
    <row r="376" ht="15.75" hidden="1" thickTop="1"/>
    <row r="377" ht="15.75" hidden="1" thickTop="1"/>
    <row r="378" ht="15.75" hidden="1" thickTop="1"/>
    <row r="379" ht="15.75" hidden="1" thickTop="1"/>
    <row r="380" ht="15.75" hidden="1" thickTop="1"/>
    <row r="381" ht="15.75" hidden="1" thickTop="1"/>
    <row r="382" ht="15.75" hidden="1" thickTop="1"/>
    <row r="383" ht="15.75" hidden="1" thickTop="1"/>
    <row r="384" ht="15.75" hidden="1" thickTop="1"/>
    <row r="385" ht="15.75" hidden="1" thickTop="1"/>
    <row r="386" ht="15.75" hidden="1" thickTop="1"/>
    <row r="387" ht="15.75" hidden="1" thickTop="1"/>
    <row r="388" ht="15.75" hidden="1" thickTop="1"/>
    <row r="389" ht="15.75" hidden="1" thickTop="1"/>
    <row r="390" ht="15.75" hidden="1" thickTop="1"/>
    <row r="391" ht="15.75" hidden="1" thickTop="1"/>
    <row r="392" ht="15.75" hidden="1" thickTop="1"/>
    <row r="393" ht="15.75" hidden="1" thickTop="1"/>
    <row r="394" ht="15.75" hidden="1" thickTop="1"/>
    <row r="395" ht="15.75" hidden="1" thickTop="1"/>
    <row r="396" ht="15.75" hidden="1" thickTop="1"/>
    <row r="397" ht="15.75" hidden="1" thickTop="1"/>
    <row r="398" ht="15.75" hidden="1" thickTop="1"/>
    <row r="399" ht="15.75" hidden="1" thickTop="1"/>
    <row r="400" ht="15.75" hidden="1" thickTop="1"/>
    <row r="401" ht="15.75" hidden="1" thickTop="1"/>
    <row r="402" ht="15.75" hidden="1" thickTop="1"/>
    <row r="403" ht="15.75" hidden="1" thickTop="1"/>
    <row r="404" ht="15.75" hidden="1" thickTop="1"/>
    <row r="405" ht="15.75" hidden="1" thickTop="1"/>
    <row r="406" ht="15.75" hidden="1" thickTop="1"/>
    <row r="407" ht="15.75" hidden="1" thickTop="1"/>
    <row r="408" ht="15.75" hidden="1" thickTop="1"/>
    <row r="409" ht="15.75" hidden="1" thickTop="1"/>
    <row r="410" ht="15.75" hidden="1" thickTop="1"/>
    <row r="411" ht="15.75" hidden="1" thickTop="1"/>
    <row r="412" ht="15.75" hidden="1" thickTop="1"/>
    <row r="413" ht="15.75" hidden="1" thickTop="1"/>
    <row r="414" ht="15.75" hidden="1" thickTop="1"/>
    <row r="415" ht="15.75" hidden="1" thickTop="1"/>
    <row r="416" ht="15.75" hidden="1" thickTop="1"/>
    <row r="417" ht="15.75" hidden="1" thickTop="1"/>
    <row r="418" ht="15.75" hidden="1" thickTop="1"/>
    <row r="419" ht="15.75" hidden="1" thickTop="1"/>
    <row r="420" ht="15.75" hidden="1" thickTop="1"/>
    <row r="421" ht="15.75" hidden="1" thickTop="1"/>
    <row r="422" ht="15.75" hidden="1" thickTop="1"/>
    <row r="423" ht="15.75" hidden="1" thickTop="1"/>
    <row r="424" ht="15.75" hidden="1" thickTop="1"/>
    <row r="425" ht="15.75" hidden="1" thickTop="1"/>
    <row r="426" ht="15.75" hidden="1" thickTop="1"/>
    <row r="427" ht="15.75" hidden="1" thickTop="1"/>
    <row r="428" ht="15.75" hidden="1" thickTop="1"/>
    <row r="429" ht="15.75" hidden="1" thickTop="1"/>
    <row r="430" ht="15.75" hidden="1" thickTop="1"/>
    <row r="431" ht="15.75" hidden="1" thickTop="1"/>
    <row r="432" ht="15.75" hidden="1" thickTop="1"/>
    <row r="433" ht="15.75" hidden="1" thickTop="1"/>
    <row r="434" ht="15.75" hidden="1" thickTop="1"/>
    <row r="435" ht="15.75" hidden="1" thickTop="1"/>
    <row r="436" ht="15.75" hidden="1" thickTop="1"/>
    <row r="437" ht="15.75" hidden="1" thickTop="1"/>
    <row r="438" ht="15.75" hidden="1" thickTop="1"/>
    <row r="439" ht="15.75" hidden="1" thickTop="1"/>
    <row r="440" ht="15.75" hidden="1" thickTop="1"/>
    <row r="441" ht="15.75" hidden="1" thickTop="1"/>
    <row r="442" ht="15.75" hidden="1" thickTop="1"/>
    <row r="443" ht="15.75" hidden="1" thickTop="1"/>
    <row r="444" ht="15.75" hidden="1" thickTop="1"/>
    <row r="445" ht="15.75" hidden="1" thickTop="1"/>
    <row r="446" ht="15.75" hidden="1" thickTop="1"/>
    <row r="447" ht="15.75" hidden="1" thickTop="1"/>
    <row r="448" ht="15.75" hidden="1" thickTop="1"/>
    <row r="449" ht="15.75" hidden="1" thickTop="1"/>
    <row r="450" ht="15.75" hidden="1" thickTop="1"/>
    <row r="451" ht="15.75" hidden="1" thickTop="1"/>
    <row r="452" ht="15.75" hidden="1" thickTop="1"/>
    <row r="453" ht="15.75" hidden="1" thickTop="1"/>
    <row r="454" ht="15.75" hidden="1" thickTop="1"/>
    <row r="455" ht="15.75" hidden="1" thickTop="1"/>
    <row r="456" ht="15.75" hidden="1" thickTop="1"/>
    <row r="457" ht="15.75" hidden="1" thickTop="1"/>
    <row r="458" ht="15.75" hidden="1" thickTop="1"/>
    <row r="459" ht="15.75" hidden="1" thickTop="1"/>
    <row r="460" ht="15.75" hidden="1" thickTop="1"/>
    <row r="461" ht="15.75" hidden="1" thickTop="1"/>
    <row r="462" ht="15.75" hidden="1" thickTop="1"/>
    <row r="463" ht="15.75" hidden="1" thickTop="1"/>
    <row r="464" ht="15.75" hidden="1" thickTop="1"/>
    <row r="465" ht="15.75" hidden="1" thickTop="1"/>
    <row r="466" ht="15.75" hidden="1" thickTop="1"/>
    <row r="467" ht="15.75" hidden="1" thickTop="1"/>
    <row r="468" ht="15.75" hidden="1" thickTop="1"/>
    <row r="469" ht="15.75" hidden="1" thickTop="1"/>
    <row r="470" ht="15.75" hidden="1" thickTop="1"/>
    <row r="471" ht="15.75" hidden="1" thickTop="1"/>
    <row r="472" ht="15.75" hidden="1" thickTop="1"/>
    <row r="473" ht="15.75" hidden="1" thickTop="1"/>
    <row r="474" ht="15.75" hidden="1" thickTop="1"/>
    <row r="475" ht="15.75" hidden="1" thickTop="1"/>
    <row r="476" ht="15.75" hidden="1" thickTop="1"/>
    <row r="477" ht="15.75" hidden="1" thickTop="1"/>
    <row r="478" ht="15.75" hidden="1" thickTop="1"/>
    <row r="479" ht="15.75" hidden="1" thickTop="1"/>
    <row r="480" ht="15.75" hidden="1" thickTop="1"/>
    <row r="481" ht="15.75" hidden="1" thickTop="1"/>
    <row r="482" ht="15.75" hidden="1" thickTop="1"/>
    <row r="483" ht="15.75" hidden="1" thickTop="1"/>
    <row r="484" ht="15.75" hidden="1" thickTop="1"/>
    <row r="485" ht="15.75" hidden="1" thickTop="1"/>
    <row r="486" ht="15.75" hidden="1" thickTop="1"/>
    <row r="487" ht="15.75" hidden="1" thickTop="1"/>
    <row r="488" ht="15.75" hidden="1" thickTop="1"/>
    <row r="489" ht="15.75" hidden="1" thickTop="1"/>
    <row r="490" ht="15.75" hidden="1" thickTop="1"/>
    <row r="491" ht="15.75" hidden="1" thickTop="1"/>
    <row r="492" ht="15.75" hidden="1" thickTop="1"/>
    <row r="493" ht="15.75" hidden="1" thickTop="1"/>
    <row r="494" ht="15.75" hidden="1" thickTop="1"/>
    <row r="495" ht="15.75" hidden="1" thickTop="1"/>
    <row r="496" ht="15.75" hidden="1" thickTop="1"/>
    <row r="497" ht="15.75" hidden="1" thickTop="1"/>
    <row r="498" ht="15.75" hidden="1" thickTop="1"/>
    <row r="499" ht="15.75" hidden="1" thickTop="1"/>
    <row r="500" ht="15.75" hidden="1" thickTop="1"/>
    <row r="501" ht="15.75" hidden="1" thickTop="1"/>
    <row r="502" ht="15.75" hidden="1" thickTop="1"/>
    <row r="503" ht="15.75" hidden="1" thickTop="1"/>
    <row r="504" ht="15.75" hidden="1" thickTop="1"/>
    <row r="505" ht="15.75" hidden="1" thickTop="1"/>
    <row r="506" ht="15.75" hidden="1" thickTop="1"/>
    <row r="507" ht="15.75" hidden="1" thickTop="1"/>
    <row r="508" ht="15.75" hidden="1" thickTop="1"/>
    <row r="509" ht="15.75" hidden="1" thickTop="1"/>
    <row r="510" ht="15.75" hidden="1" thickTop="1"/>
    <row r="511" ht="15.75" hidden="1" thickTop="1"/>
    <row r="512" ht="15.75" hidden="1" thickTop="1"/>
    <row r="513" ht="15.75" hidden="1" thickTop="1"/>
    <row r="514" ht="15.75" hidden="1" thickTop="1"/>
    <row r="515" ht="15.75" hidden="1" thickTop="1"/>
    <row r="516" ht="15.75" hidden="1" thickTop="1"/>
    <row r="517" ht="15.75" hidden="1" thickTop="1"/>
    <row r="518" ht="15.75" hidden="1" thickTop="1"/>
    <row r="519" ht="15.75" hidden="1" thickTop="1"/>
    <row r="520" ht="15.75" hidden="1" thickTop="1"/>
    <row r="521" ht="15.75" hidden="1" thickTop="1"/>
    <row r="522" ht="15.75" hidden="1" thickTop="1"/>
    <row r="523" ht="15.75" hidden="1" thickTop="1"/>
    <row r="524" ht="15.75" hidden="1" thickTop="1"/>
    <row r="525" ht="15.75" hidden="1" thickTop="1"/>
    <row r="526" ht="15.75" hidden="1" thickTop="1"/>
    <row r="527" ht="15.75" hidden="1" thickTop="1"/>
    <row r="528" ht="15.75" hidden="1" thickTop="1"/>
    <row r="529" ht="15.75" hidden="1" thickTop="1"/>
    <row r="530" ht="15.75" hidden="1" thickTop="1"/>
    <row r="531" ht="15.75" hidden="1" thickTop="1"/>
    <row r="532" ht="15.75" hidden="1" thickTop="1"/>
    <row r="533" ht="15.75" hidden="1" thickTop="1"/>
    <row r="534" ht="15.75" hidden="1" thickTop="1"/>
    <row r="535" ht="15.75" hidden="1" thickTop="1"/>
    <row r="536" ht="15.75" hidden="1" thickTop="1"/>
    <row r="537" ht="15.75" hidden="1" thickTop="1"/>
    <row r="538" ht="15.75" hidden="1" thickTop="1"/>
    <row r="539" ht="15.75" hidden="1" thickTop="1"/>
    <row r="540" ht="15.75" hidden="1" thickTop="1"/>
    <row r="541" ht="15.75" hidden="1" thickTop="1"/>
    <row r="542" ht="15.75" hidden="1" thickTop="1"/>
    <row r="543" ht="15.75" hidden="1" thickTop="1"/>
    <row r="544" ht="15.75" hidden="1" thickTop="1"/>
    <row r="545" ht="15.75" hidden="1" thickTop="1"/>
    <row r="546" ht="15.75" hidden="1" thickTop="1"/>
    <row r="547" ht="15.75" hidden="1" thickTop="1"/>
    <row r="548" ht="15.75" hidden="1" thickTop="1"/>
    <row r="549" ht="15.75" hidden="1" thickTop="1"/>
    <row r="550" ht="15.75" hidden="1" thickTop="1"/>
    <row r="551" ht="15.75" hidden="1" thickTop="1"/>
    <row r="552" ht="15.75" hidden="1" thickTop="1"/>
    <row r="553" ht="15.75" hidden="1" thickTop="1"/>
    <row r="554" ht="15.75" hidden="1" thickTop="1"/>
    <row r="555" ht="15.75" hidden="1" thickTop="1"/>
    <row r="556" ht="15.75" hidden="1" thickTop="1"/>
    <row r="557" ht="15.75" hidden="1" thickTop="1"/>
    <row r="558" ht="15.75" hidden="1" thickTop="1"/>
    <row r="559" ht="15.75" hidden="1" thickTop="1"/>
    <row r="560" ht="15.75" hidden="1" thickTop="1"/>
    <row r="561" ht="15.75" hidden="1" thickTop="1"/>
    <row r="562" ht="15.75" hidden="1" thickTop="1"/>
    <row r="563" ht="15.75" hidden="1" thickTop="1"/>
    <row r="564" ht="15.75" hidden="1" thickTop="1"/>
    <row r="565" ht="15.75" hidden="1" thickTop="1"/>
    <row r="566" ht="15.75" hidden="1" thickTop="1"/>
    <row r="567" ht="15.75" hidden="1" thickTop="1"/>
    <row r="568" ht="15.75" hidden="1" thickTop="1"/>
    <row r="569" ht="15.75" hidden="1" thickTop="1"/>
    <row r="570" ht="15.75" hidden="1" thickTop="1"/>
    <row r="571" ht="15.75" hidden="1" thickTop="1"/>
    <row r="572" ht="15.75" hidden="1" thickTop="1"/>
    <row r="573" ht="15.75" hidden="1" thickTop="1"/>
    <row r="574" ht="15.75" hidden="1" thickTop="1"/>
    <row r="575" ht="15.75" hidden="1" thickTop="1"/>
    <row r="576" ht="15.75" hidden="1" thickTop="1"/>
    <row r="577" ht="15.75" hidden="1" thickTop="1"/>
    <row r="578" ht="15.75" hidden="1" thickTop="1"/>
    <row r="579" ht="15.75" hidden="1" thickTop="1"/>
    <row r="580" ht="15.75" hidden="1" thickTop="1"/>
    <row r="581" ht="15.75" hidden="1" thickTop="1"/>
    <row r="582" ht="15.75" hidden="1" thickTop="1"/>
    <row r="583" ht="15.75" hidden="1" thickTop="1"/>
    <row r="584" ht="15.75" hidden="1" thickTop="1"/>
    <row r="585" ht="15.75" hidden="1" thickTop="1"/>
    <row r="586" ht="15.75" hidden="1" thickTop="1"/>
    <row r="587" ht="15.75" hidden="1" thickTop="1"/>
    <row r="588" ht="15.75" hidden="1" thickTop="1"/>
    <row r="589" ht="15.75" hidden="1" thickTop="1"/>
    <row r="590" ht="15.75" hidden="1" thickTop="1"/>
    <row r="591" ht="15.75" hidden="1" thickTop="1"/>
    <row r="592" ht="15.75" hidden="1" thickTop="1"/>
    <row r="593" ht="15.75" hidden="1" thickTop="1"/>
    <row r="594" ht="15.75" hidden="1" thickTop="1"/>
    <row r="595" ht="15.75" hidden="1" thickTop="1"/>
    <row r="596" ht="15.75" hidden="1" thickTop="1"/>
    <row r="597" ht="15.75" hidden="1" thickTop="1"/>
    <row r="598" ht="15.75" hidden="1" thickTop="1"/>
    <row r="599" ht="15.75" hidden="1" thickTop="1"/>
    <row r="600" ht="15.75" hidden="1" thickTop="1"/>
    <row r="601" ht="15.75" hidden="1" thickTop="1"/>
    <row r="602" ht="15.75" hidden="1" thickTop="1"/>
    <row r="603" ht="15.75" hidden="1" thickTop="1"/>
    <row r="604" ht="15.75" hidden="1" thickTop="1"/>
    <row r="605" ht="15.75" hidden="1" thickTop="1"/>
    <row r="606" ht="15.75" hidden="1" thickTop="1"/>
    <row r="607" ht="15.75" hidden="1" thickTop="1"/>
    <row r="608" ht="15.75" hidden="1" thickTop="1"/>
    <row r="609" ht="15.75" hidden="1" thickTop="1"/>
    <row r="610" ht="15.75" hidden="1" thickTop="1"/>
    <row r="611" ht="15.75" hidden="1" thickTop="1"/>
    <row r="612" ht="15.75" hidden="1" thickTop="1"/>
    <row r="613" ht="15.75" hidden="1" thickTop="1"/>
    <row r="614" ht="15.75" hidden="1" thickTop="1"/>
    <row r="615" ht="15.75" hidden="1" thickTop="1"/>
    <row r="616" ht="15.75" hidden="1" thickTop="1"/>
    <row r="617" ht="15.75" hidden="1" thickTop="1"/>
    <row r="618" ht="15.75" hidden="1" thickTop="1"/>
    <row r="619" ht="15.75" hidden="1" thickTop="1"/>
    <row r="620" ht="15.75" hidden="1" thickTop="1"/>
    <row r="621" ht="15.75" hidden="1" thickTop="1"/>
    <row r="622" ht="15.75" hidden="1" thickTop="1"/>
    <row r="623" ht="15.75" hidden="1" thickTop="1"/>
    <row r="624" ht="15.75" hidden="1" thickTop="1"/>
    <row r="625" ht="15.75" hidden="1" thickTop="1"/>
    <row r="626" ht="15.75" hidden="1" thickTop="1"/>
    <row r="627" ht="15.75" hidden="1" thickTop="1"/>
    <row r="628" ht="15.75" hidden="1" thickTop="1"/>
    <row r="629" ht="15.75" hidden="1" thickTop="1"/>
    <row r="630" ht="15.75" hidden="1" thickTop="1"/>
    <row r="631" ht="15.75" hidden="1" thickTop="1"/>
    <row r="632" ht="15.75" hidden="1" thickTop="1"/>
    <row r="633" ht="15.75" hidden="1" thickTop="1"/>
    <row r="634" ht="15.75" hidden="1" thickTop="1"/>
    <row r="635" ht="15.75" hidden="1" thickTop="1"/>
    <row r="636" ht="15.75" hidden="1" thickTop="1"/>
    <row r="637" ht="15.75" hidden="1" thickTop="1"/>
    <row r="638" ht="15.75" hidden="1" thickTop="1"/>
    <row r="639" ht="15.75" hidden="1" thickTop="1"/>
    <row r="640" ht="15.75" hidden="1" thickTop="1"/>
    <row r="641" ht="15.75" hidden="1" thickTop="1"/>
    <row r="642" ht="15.75" hidden="1" thickTop="1"/>
    <row r="643" ht="15.75" hidden="1" thickTop="1"/>
    <row r="644" ht="15.75" hidden="1" thickTop="1"/>
    <row r="645" ht="15.75" hidden="1" thickTop="1"/>
    <row r="646" ht="15.75" hidden="1" thickTop="1"/>
  </sheetData>
  <mergeCells count="13">
    <mergeCell ref="C9:E9"/>
    <mergeCell ref="C11:E11"/>
    <mergeCell ref="C13:E13"/>
    <mergeCell ref="C14:E14"/>
    <mergeCell ref="B16:B17"/>
    <mergeCell ref="C16:C17"/>
    <mergeCell ref="D16:D17"/>
    <mergeCell ref="C1:E1"/>
    <mergeCell ref="C2:E2"/>
    <mergeCell ref="C3:E3"/>
    <mergeCell ref="C4:E4"/>
    <mergeCell ref="C6:E6"/>
    <mergeCell ref="C7:E7"/>
  </mergeCells>
  <conditionalFormatting sqref="B19:D30">
    <cfRule type="expression" dxfId="7" priority="4" stopIfTrue="1">
      <formula>MOD(ROW(),2)</formula>
    </cfRule>
  </conditionalFormatting>
  <conditionalFormatting sqref="E19:E30">
    <cfRule type="cellIs" dxfId="6" priority="1" operator="equal">
      <formula>"NO CUMPLE-2"</formula>
    </cfRule>
    <cfRule type="cellIs" dxfId="5" priority="2" operator="equal">
      <formula>"NO CUMPLE-1"</formula>
    </cfRule>
    <cfRule type="cellIs" dxfId="4" priority="3" operator="equal">
      <formula>"CUMPLE"</formula>
    </cfRule>
  </conditionalFormatting>
  <dataValidations count="2">
    <dataValidation type="list" allowBlank="1" showInputMessage="1" showErrorMessage="1" sqref="E19:E30" xr:uid="{1C819868-1C27-4C58-8C15-D1F9726C3E34}">
      <formula1>EQUIPO</formula1>
    </dataValidation>
    <dataValidation type="list" allowBlank="1" showInputMessage="1" showErrorMessage="1" sqref="E31" xr:uid="{654D282A-7774-44B7-B7E2-33B0ED7945DB}">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0">
    <tabColor theme="6" tint="0.39997558519241921"/>
    <pageSetUpPr fitToPage="1"/>
  </sheetPr>
  <dimension ref="A1:H646"/>
  <sheetViews>
    <sheetView showGridLines="0" topLeftCell="A10" zoomScale="112" zoomScaleNormal="112" workbookViewId="0">
      <selection activeCell="E19" sqref="E19"/>
    </sheetView>
  </sheetViews>
  <sheetFormatPr baseColWidth="10" defaultColWidth="0" defaultRowHeight="15" zeroHeight="1"/>
  <cols>
    <col min="1" max="1" width="3.85546875" style="78" customWidth="1"/>
    <col min="2" max="2" width="6.7109375" style="78" customWidth="1"/>
    <col min="3" max="3" width="14" style="78" customWidth="1"/>
    <col min="4" max="4" width="61.42578125" style="78" customWidth="1"/>
    <col min="5" max="5" width="16.7109375" style="78" customWidth="1"/>
    <col min="6" max="6" width="14.42578125" style="78" customWidth="1"/>
    <col min="7" max="8" width="11.42578125" style="78" customWidth="1"/>
    <col min="9" max="16384" width="11.42578125" style="78" hidden="1"/>
  </cols>
  <sheetData>
    <row r="1" spans="1:6" s="3" customFormat="1" ht="15" customHeight="1">
      <c r="A1" s="72"/>
      <c r="B1" s="72"/>
      <c r="C1" s="369"/>
      <c r="D1" s="369"/>
      <c r="E1" s="369"/>
      <c r="F1" s="369"/>
    </row>
    <row r="2" spans="1:6" s="1" customFormat="1" ht="15" customHeight="1">
      <c r="A2" s="74"/>
      <c r="B2" s="74"/>
      <c r="C2" s="369"/>
      <c r="D2" s="369"/>
      <c r="E2" s="369"/>
      <c r="F2" s="369"/>
    </row>
    <row r="3" spans="1:6" s="1" customFormat="1" ht="15" customHeight="1">
      <c r="A3" s="74"/>
      <c r="B3" s="74"/>
      <c r="C3" s="369"/>
      <c r="D3" s="369"/>
      <c r="E3" s="369"/>
      <c r="F3" s="369"/>
    </row>
    <row r="4" spans="1:6" s="1" customFormat="1" ht="12.75" customHeight="1">
      <c r="A4" s="74"/>
      <c r="B4" s="74"/>
      <c r="C4" s="369" t="str">
        <f>PRESUPUESTOS!B1</f>
        <v>SANTIAGO DE CALI DISTRITO ESPECIAL - SECRETARIA DEL DEPORTE Y LA RECREACIÓN</v>
      </c>
      <c r="D4" s="369"/>
      <c r="E4" s="369"/>
      <c r="F4" s="369"/>
    </row>
    <row r="5" spans="1:6" s="1" customFormat="1" ht="12.75">
      <c r="A5" s="74"/>
      <c r="B5" s="73"/>
      <c r="C5" s="73"/>
      <c r="D5" s="2"/>
      <c r="E5" s="35"/>
      <c r="F5" s="35"/>
    </row>
    <row r="6" spans="1:6" s="1" customFormat="1" ht="12.75">
      <c r="A6" s="74"/>
      <c r="B6" s="74"/>
      <c r="C6" s="369" t="s">
        <v>169</v>
      </c>
      <c r="D6" s="369"/>
      <c r="E6" s="369"/>
      <c r="F6" s="369"/>
    </row>
    <row r="7" spans="1:6" s="1" customFormat="1" ht="12.75">
      <c r="A7" s="74"/>
      <c r="B7" s="74"/>
      <c r="C7" s="369" t="str">
        <f>PRESUPUESTOS!B7</f>
        <v>4162.010.32.1.0498-2026</v>
      </c>
      <c r="D7" s="369"/>
      <c r="E7" s="369"/>
      <c r="F7" s="369"/>
    </row>
    <row r="8" spans="1:6" s="1" customFormat="1" ht="12.75" customHeight="1">
      <c r="A8" s="74"/>
      <c r="B8" s="73"/>
      <c r="C8" s="73"/>
      <c r="D8" s="2"/>
      <c r="E8" s="35"/>
      <c r="F8" s="35"/>
    </row>
    <row r="9" spans="1:6" s="1" customFormat="1" ht="67.5" customHeight="1">
      <c r="A9" s="74"/>
      <c r="B9" s="74"/>
      <c r="C9" s="369" t="str">
        <f>PRESUPUESTOS!B9</f>
        <v>OBJETO: REALIZAR ESTUDIOS TÉCNICOS DE LOS ESCENARIOS DEPORTIVOS Y RECREATIVOS DE SANTIAGO DE CALI PRIORIZADOS PARA PRESUPUESTO 2026 (ESTUDIOS TÉCNICOS Y/O DE SUELOS Y/O DIAGNÓSTICOS) ESTUDIOS TÉCNICOS DE LOS ESCENARIOS DEPORTIVOS Y RECREATIVOS</v>
      </c>
      <c r="D9" s="369"/>
      <c r="E9" s="369"/>
      <c r="F9" s="369"/>
    </row>
    <row r="10" spans="1:6" s="1" customFormat="1" ht="12.75" customHeight="1">
      <c r="A10" s="74"/>
      <c r="B10" s="73"/>
      <c r="C10" s="73"/>
      <c r="D10" s="2"/>
      <c r="E10" s="35"/>
      <c r="F10" s="35"/>
    </row>
    <row r="11" spans="1:6" s="1" customFormat="1" ht="12.75">
      <c r="A11" s="74"/>
      <c r="B11" s="74"/>
      <c r="C11" s="572"/>
      <c r="D11" s="572"/>
      <c r="E11" s="572"/>
      <c r="F11" s="572"/>
    </row>
    <row r="12" spans="1:6" s="1" customFormat="1" ht="15.75">
      <c r="A12" s="74"/>
      <c r="B12" s="75"/>
      <c r="C12" s="75"/>
      <c r="D12" s="76"/>
      <c r="E12" s="35"/>
      <c r="F12" s="35"/>
    </row>
    <row r="13" spans="1:6" s="1" customFormat="1" ht="12.75">
      <c r="A13" s="74"/>
      <c r="B13" s="74"/>
      <c r="C13" s="370" t="s">
        <v>285</v>
      </c>
      <c r="D13" s="370"/>
      <c r="E13" s="370"/>
      <c r="F13" s="370"/>
    </row>
    <row r="14" spans="1:6">
      <c r="A14" s="77"/>
      <c r="B14" s="77"/>
      <c r="C14" s="370" t="s">
        <v>258</v>
      </c>
      <c r="D14" s="370"/>
      <c r="E14" s="370"/>
      <c r="F14" s="370"/>
    </row>
    <row r="15" spans="1:6" ht="15.75" thickBot="1"/>
    <row r="16" spans="1:6" ht="24" customHeight="1" thickTop="1">
      <c r="B16" s="573" t="s">
        <v>38</v>
      </c>
      <c r="C16" s="573" t="s">
        <v>91</v>
      </c>
      <c r="D16" s="575" t="s">
        <v>15</v>
      </c>
      <c r="E16" s="348" t="s">
        <v>258</v>
      </c>
    </row>
    <row r="17" spans="2:5" ht="24" customHeight="1" thickBot="1">
      <c r="B17" s="574"/>
      <c r="C17" s="574"/>
      <c r="D17" s="576"/>
      <c r="E17" s="347" t="s">
        <v>243</v>
      </c>
    </row>
    <row r="18" spans="2:5" ht="4.5" customHeight="1">
      <c r="B18" s="79"/>
      <c r="C18" s="79"/>
      <c r="D18" s="80"/>
      <c r="E18" s="81"/>
    </row>
    <row r="19" spans="2:5">
      <c r="B19" s="82">
        <v>1</v>
      </c>
      <c r="C19" s="82">
        <v>1</v>
      </c>
      <c r="D19" s="83" t="s">
        <v>546</v>
      </c>
      <c r="E19" s="205" t="s">
        <v>6</v>
      </c>
    </row>
    <row r="20" spans="2:5">
      <c r="B20" s="82">
        <v>2</v>
      </c>
      <c r="C20" s="82">
        <v>2</v>
      </c>
      <c r="D20" s="83" t="s">
        <v>547</v>
      </c>
      <c r="E20" s="205" t="s">
        <v>6</v>
      </c>
    </row>
    <row r="21" spans="2:5">
      <c r="B21" s="82">
        <v>3</v>
      </c>
      <c r="C21" s="82">
        <v>3</v>
      </c>
      <c r="D21" s="83" t="s">
        <v>562</v>
      </c>
      <c r="E21" s="205" t="s">
        <v>6</v>
      </c>
    </row>
    <row r="22" spans="2:5">
      <c r="B22" s="82">
        <v>4</v>
      </c>
      <c r="C22" s="82">
        <v>4</v>
      </c>
      <c r="D22" s="83" t="s">
        <v>574</v>
      </c>
      <c r="E22" s="205" t="s">
        <v>6</v>
      </c>
    </row>
    <row r="23" spans="2:5">
      <c r="B23" s="82">
        <v>5</v>
      </c>
      <c r="C23" s="82">
        <v>5</v>
      </c>
      <c r="D23" s="83" t="s">
        <v>575</v>
      </c>
      <c r="E23" s="205" t="s">
        <v>6</v>
      </c>
    </row>
    <row r="24" spans="2:5">
      <c r="B24" s="82">
        <v>6</v>
      </c>
      <c r="C24" s="82">
        <v>6</v>
      </c>
      <c r="D24" s="83" t="s">
        <v>581</v>
      </c>
      <c r="E24" s="205" t="s">
        <v>6</v>
      </c>
    </row>
    <row r="25" spans="2:5">
      <c r="B25" s="82">
        <v>7</v>
      </c>
      <c r="C25" s="82">
        <v>7</v>
      </c>
      <c r="D25" s="83" t="s">
        <v>584</v>
      </c>
      <c r="E25" s="205" t="s">
        <v>6</v>
      </c>
    </row>
    <row r="26" spans="2:5">
      <c r="B26" s="82">
        <v>8</v>
      </c>
      <c r="C26" s="82">
        <v>8</v>
      </c>
      <c r="D26" s="83" t="s">
        <v>593</v>
      </c>
      <c r="E26" s="205" t="s">
        <v>6</v>
      </c>
    </row>
    <row r="27" spans="2:5">
      <c r="B27" s="82">
        <v>9</v>
      </c>
      <c r="C27" s="82">
        <v>9</v>
      </c>
      <c r="D27" s="83" t="s">
        <v>601</v>
      </c>
      <c r="E27" s="205" t="s">
        <v>6</v>
      </c>
    </row>
    <row r="28" spans="2:5">
      <c r="B28" s="82">
        <v>10</v>
      </c>
      <c r="C28" s="82">
        <v>10</v>
      </c>
      <c r="D28" s="83" t="s">
        <v>602</v>
      </c>
      <c r="E28" s="205" t="s">
        <v>6</v>
      </c>
    </row>
    <row r="29" spans="2:5">
      <c r="B29" s="82">
        <v>11</v>
      </c>
      <c r="C29" s="82">
        <v>11</v>
      </c>
      <c r="D29" s="83" t="s">
        <v>611</v>
      </c>
      <c r="E29" s="205" t="s">
        <v>6</v>
      </c>
    </row>
    <row r="30" spans="2:5">
      <c r="B30" s="82">
        <v>12</v>
      </c>
      <c r="C30" s="82">
        <v>12</v>
      </c>
      <c r="D30" s="83" t="s">
        <v>616</v>
      </c>
      <c r="E30" s="205" t="s">
        <v>6</v>
      </c>
    </row>
    <row r="31" spans="2:5" ht="3" customHeight="1" thickBot="1">
      <c r="B31" s="213" t="s">
        <v>212</v>
      </c>
      <c r="C31" s="213" t="s">
        <v>212</v>
      </c>
      <c r="D31" s="84"/>
      <c r="E31" s="84"/>
    </row>
    <row r="32" spans="2:5" ht="15.75" thickTop="1"/>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30">
    <cfRule type="expression" dxfId="3" priority="19" stopIfTrue="1">
      <formula>MOD(ROW(),2)</formula>
    </cfRule>
  </conditionalFormatting>
  <conditionalFormatting sqref="E19:E30">
    <cfRule type="cellIs" dxfId="2" priority="16" operator="equal">
      <formula>"NO CUMPLE-2"</formula>
    </cfRule>
    <cfRule type="cellIs" dxfId="1" priority="17" operator="equal">
      <formula>"NO CUMPLE-1"</formula>
    </cfRule>
    <cfRule type="cellIs" dxfId="0" priority="18" operator="equal">
      <formula>"CUMPLE"</formula>
    </cfRule>
  </conditionalFormatting>
  <dataValidations count="2">
    <dataValidation type="list" allowBlank="1" showInputMessage="1" showErrorMessage="1" sqref="E31" xr:uid="{00000000-0002-0000-1000-000000000000}">
      <formula1>CUMPLIMIENTO</formula1>
    </dataValidation>
    <dataValidation type="list" allowBlank="1" showInputMessage="1" showErrorMessage="1" sqref="E19:E30" xr:uid="{00000000-0002-0000-1000-000001000000}">
      <formula1>EQUIPO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7">
    <tabColor rgb="FF0070C0"/>
  </sheetPr>
  <dimension ref="B2:L20"/>
  <sheetViews>
    <sheetView workbookViewId="0">
      <selection activeCell="G13" sqref="G13"/>
    </sheetView>
  </sheetViews>
  <sheetFormatPr baseColWidth="10" defaultRowHeight="15"/>
  <cols>
    <col min="2" max="2" width="17.42578125" style="36" bestFit="1" customWidth="1"/>
    <col min="3" max="3" width="15.140625" style="36" bestFit="1" customWidth="1"/>
    <col min="5" max="5" width="31.28515625" style="36" bestFit="1" customWidth="1"/>
    <col min="6" max="6" width="17" style="36" customWidth="1"/>
    <col min="8" max="8" width="31.28515625" customWidth="1"/>
    <col min="9" max="9" width="17" customWidth="1"/>
    <col min="11" max="11" width="17.42578125" bestFit="1" customWidth="1"/>
  </cols>
  <sheetData>
    <row r="2" spans="2:12">
      <c r="B2" s="124" t="s">
        <v>116</v>
      </c>
      <c r="C2" s="150">
        <v>800000000</v>
      </c>
      <c r="E2" s="124" t="s">
        <v>131</v>
      </c>
      <c r="F2" s="136">
        <f>ROUND(C2/589500,3)</f>
        <v>1357.0820000000001</v>
      </c>
      <c r="H2" s="124" t="s">
        <v>126</v>
      </c>
      <c r="I2" s="136">
        <f>ROUND((((F4)*(SQRT(C8)+1))/F3),3)</f>
        <v>2.081</v>
      </c>
    </row>
    <row r="3" spans="2:12">
      <c r="B3" s="124" t="s">
        <v>117</v>
      </c>
      <c r="C3" s="139">
        <v>10.5</v>
      </c>
      <c r="E3" s="124" t="s">
        <v>132</v>
      </c>
      <c r="F3" s="137">
        <f>ROUND($F$2/$C$3,3)</f>
        <v>129.24600000000001</v>
      </c>
      <c r="H3" s="124" t="s">
        <v>136</v>
      </c>
      <c r="I3" s="137">
        <f>3*C3</f>
        <v>31.5</v>
      </c>
    </row>
    <row r="4" spans="2:12">
      <c r="B4" s="124" t="s">
        <v>129</v>
      </c>
      <c r="C4" s="151">
        <v>0.5</v>
      </c>
      <c r="E4" s="124" t="s">
        <v>133</v>
      </c>
      <c r="F4" s="137">
        <f>ROUND($C$4*$F$3,3)</f>
        <v>64.623000000000005</v>
      </c>
    </row>
    <row r="5" spans="2:12" ht="15.75" thickBot="1"/>
    <row r="6" spans="2:12" ht="45.75" thickBot="1">
      <c r="B6" s="135" t="s">
        <v>127</v>
      </c>
      <c r="C6" s="139">
        <v>200</v>
      </c>
      <c r="E6" s="597" t="s">
        <v>138</v>
      </c>
      <c r="F6" s="598"/>
      <c r="H6" s="597" t="s">
        <v>142</v>
      </c>
      <c r="I6" s="598"/>
    </row>
    <row r="8" spans="2:12">
      <c r="B8" s="124" t="s">
        <v>130</v>
      </c>
      <c r="C8" s="134">
        <f>IF(AND(0&lt;$C$6,$C$6&lt;=10),2,IF($C$6&gt;=81,10,ROUNDUP($C$6/10,0)+1))</f>
        <v>10</v>
      </c>
      <c r="E8" s="124" t="s">
        <v>137</v>
      </c>
      <c r="F8" s="139">
        <v>4</v>
      </c>
    </row>
    <row r="10" spans="2:12" ht="45">
      <c r="B10" s="135" t="s">
        <v>134</v>
      </c>
      <c r="C10" s="139">
        <v>7</v>
      </c>
      <c r="E10" s="135" t="s">
        <v>139</v>
      </c>
      <c r="F10" s="152">
        <v>10</v>
      </c>
      <c r="H10" s="135" t="s">
        <v>143</v>
      </c>
      <c r="I10" s="139">
        <v>68.623000000000005</v>
      </c>
    </row>
    <row r="12" spans="2:12" ht="45">
      <c r="B12" s="135" t="s">
        <v>135</v>
      </c>
      <c r="C12" s="139">
        <v>10.9</v>
      </c>
      <c r="E12" s="135" t="s">
        <v>140</v>
      </c>
      <c r="F12" s="134" t="str">
        <f>IF(F10&gt;=I3,"SI","NO")</f>
        <v>NO</v>
      </c>
      <c r="H12" s="135" t="s">
        <v>144</v>
      </c>
      <c r="I12" s="134" t="str">
        <f>IF(ROUND(($I$10/$F$3),3)&gt;=$I$2,"SI","NO")</f>
        <v>NO</v>
      </c>
      <c r="K12" s="135" t="s">
        <v>128</v>
      </c>
      <c r="L12" s="134">
        <f>ROUND($I$10/$F$3,3)</f>
        <v>0.53100000000000003</v>
      </c>
    </row>
    <row r="14" spans="2:12">
      <c r="B14" s="124" t="s">
        <v>147</v>
      </c>
      <c r="C14" s="138">
        <f>ROUND((((C12)+(C6*C3))/(C10+C6)),3)</f>
        <v>10.198</v>
      </c>
      <c r="E14" s="124" t="s">
        <v>141</v>
      </c>
      <c r="F14" s="138" t="str">
        <f>IF(OR(F8&lt;NUMMINCONT,F12="SI"),"NO ES HÁBIL","ES HÁBIL")</f>
        <v>ES HÁBIL</v>
      </c>
      <c r="H14" s="124" t="s">
        <v>141</v>
      </c>
      <c r="I14" s="138" t="str">
        <f>IF(OR($F$8&lt;NUMMINCONT,$I$12="SI"),"NO ES HÁBIL","ES HÁBIL")</f>
        <v>ES HÁBIL</v>
      </c>
    </row>
    <row r="15" spans="2:12" ht="15.75" thickBot="1"/>
    <row r="16" spans="2:12" ht="45.75" customHeight="1" thickBot="1">
      <c r="E16" s="597" t="s">
        <v>145</v>
      </c>
      <c r="F16" s="598"/>
      <c r="H16" s="597" t="s">
        <v>146</v>
      </c>
      <c r="I16" s="598"/>
    </row>
    <row r="18" spans="2:9" ht="45">
      <c r="B18" s="124" t="s">
        <v>148</v>
      </c>
      <c r="C18" s="153">
        <v>300</v>
      </c>
      <c r="E18" s="135" t="s">
        <v>150</v>
      </c>
      <c r="F18" s="134" t="str">
        <f>IF(F10&lt;$C$14,"MENOR",IF(F10=$C$14,"IGUAL","MAYOR"))</f>
        <v>MENOR</v>
      </c>
      <c r="H18" s="135" t="s">
        <v>151</v>
      </c>
      <c r="I18" s="134" t="str">
        <f>IF(I10&lt;$F$4,"MENOR",IF(I10=$F$4,"IGUAL","MAYOR"))</f>
        <v>MAYOR</v>
      </c>
    </row>
    <row r="19" spans="2:9">
      <c r="B19" s="124" t="s">
        <v>149</v>
      </c>
      <c r="C19" s="152">
        <v>600</v>
      </c>
    </row>
    <row r="20" spans="2:9">
      <c r="E20" s="135" t="s">
        <v>74</v>
      </c>
      <c r="F20" s="137">
        <f>IF(OR(F8="",F10=""),"",IF(F14="ES HÁBIL",IF(F18="MENOR",ROUND(($C$18*($F$10/$C$14)),3),ROUND($C$18*(((3*C14)-F10)/(2*C14)),3)),0))</f>
        <v>294.17500000000001</v>
      </c>
      <c r="H20" s="135" t="s">
        <v>152</v>
      </c>
      <c r="I20" s="137">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41"/>
  <dimension ref="A1:AA32"/>
  <sheetViews>
    <sheetView topLeftCell="W1" workbookViewId="0">
      <selection activeCell="Z17" sqref="Z17"/>
    </sheetView>
  </sheetViews>
  <sheetFormatPr baseColWidth="10" defaultColWidth="11.42578125" defaultRowHeight="15"/>
  <cols>
    <col min="1" max="1" width="3.7109375" style="78" bestFit="1" customWidth="1"/>
    <col min="2" max="2" width="85.7109375" style="78" customWidth="1"/>
    <col min="3" max="3" width="73.140625" style="78" customWidth="1"/>
    <col min="4" max="4" width="56.28515625" style="78" bestFit="1" customWidth="1"/>
    <col min="5" max="5" width="22.140625" style="78" customWidth="1"/>
    <col min="6" max="6" width="20.28515625" style="78" bestFit="1" customWidth="1"/>
    <col min="7" max="7" width="11.42578125" style="78"/>
    <col min="8" max="8" width="23.7109375" style="78" bestFit="1" customWidth="1"/>
    <col min="9" max="9" width="18.42578125" style="78" bestFit="1" customWidth="1"/>
    <col min="10" max="10" width="15.28515625" style="78" bestFit="1" customWidth="1"/>
    <col min="11" max="11" width="11.42578125" style="78"/>
    <col min="12" max="12" width="15.42578125" style="78" bestFit="1" customWidth="1"/>
    <col min="13" max="13" width="51.5703125" style="78" hidden="1" customWidth="1"/>
    <col min="14" max="14" width="20.28515625" style="78" bestFit="1" customWidth="1"/>
    <col min="15" max="15" width="15.42578125" style="78" bestFit="1" customWidth="1"/>
    <col min="16" max="16" width="18.5703125" style="78" bestFit="1" customWidth="1"/>
    <col min="17" max="19" width="21.28515625" style="78" bestFit="1" customWidth="1"/>
    <col min="20" max="20" width="30.28515625" style="78" customWidth="1"/>
    <col min="21" max="21" width="26.5703125" style="78" customWidth="1"/>
    <col min="22" max="22" width="29.42578125" style="78" customWidth="1"/>
    <col min="23" max="27" width="29.42578125" style="219" customWidth="1"/>
    <col min="28" max="16384" width="11.42578125" style="78"/>
  </cols>
  <sheetData>
    <row r="1" spans="1:27" ht="15.75" thickTop="1">
      <c r="A1" s="85" t="s">
        <v>13</v>
      </c>
      <c r="B1" s="86" t="s">
        <v>14</v>
      </c>
      <c r="C1" s="86" t="s">
        <v>85</v>
      </c>
      <c r="D1" s="87" t="s">
        <v>93</v>
      </c>
      <c r="E1" s="88" t="s">
        <v>30</v>
      </c>
      <c r="F1" s="88" t="s">
        <v>94</v>
      </c>
      <c r="G1" s="88" t="s">
        <v>95</v>
      </c>
      <c r="H1" s="88" t="s">
        <v>32</v>
      </c>
      <c r="I1" s="88" t="s">
        <v>122</v>
      </c>
      <c r="J1" s="88" t="s">
        <v>30</v>
      </c>
      <c r="K1" s="88" t="s">
        <v>153</v>
      </c>
      <c r="L1" s="88" t="s">
        <v>191</v>
      </c>
      <c r="M1" s="88" t="s">
        <v>184</v>
      </c>
      <c r="N1" s="88" t="s">
        <v>190</v>
      </c>
      <c r="O1" s="88" t="s">
        <v>193</v>
      </c>
      <c r="P1" s="88" t="s">
        <v>194</v>
      </c>
      <c r="Q1" s="88" t="s">
        <v>199</v>
      </c>
      <c r="R1" s="88" t="s">
        <v>217</v>
      </c>
      <c r="S1" s="88" t="s">
        <v>222</v>
      </c>
      <c r="T1" s="88" t="s">
        <v>199</v>
      </c>
      <c r="U1" s="206" t="s">
        <v>247</v>
      </c>
      <c r="V1" s="88" t="s">
        <v>251</v>
      </c>
      <c r="W1" s="206" t="s">
        <v>252</v>
      </c>
      <c r="X1" s="206" t="s">
        <v>276</v>
      </c>
      <c r="Y1" s="206" t="s">
        <v>288</v>
      </c>
      <c r="Z1" s="206" t="s">
        <v>289</v>
      </c>
      <c r="AA1" s="349" t="s">
        <v>290</v>
      </c>
    </row>
    <row r="2" spans="1:27">
      <c r="A2" s="89">
        <v>1</v>
      </c>
      <c r="B2" s="6" t="s">
        <v>1</v>
      </c>
      <c r="C2" s="6" t="s">
        <v>96</v>
      </c>
      <c r="D2" s="90" t="s">
        <v>97</v>
      </c>
      <c r="E2" s="91" t="s">
        <v>6</v>
      </c>
      <c r="F2" s="91" t="s">
        <v>98</v>
      </c>
      <c r="G2" s="167" t="s">
        <v>99</v>
      </c>
      <c r="H2" s="167" t="s">
        <v>33</v>
      </c>
      <c r="I2" s="167" t="s">
        <v>125</v>
      </c>
      <c r="J2" s="167" t="s">
        <v>6</v>
      </c>
      <c r="K2" s="167" t="s">
        <v>43</v>
      </c>
      <c r="L2" s="167" t="s">
        <v>24</v>
      </c>
      <c r="M2" s="167" t="s">
        <v>185</v>
      </c>
      <c r="N2" s="167" t="s">
        <v>188</v>
      </c>
      <c r="O2" s="167" t="s">
        <v>24</v>
      </c>
      <c r="P2" s="167" t="s">
        <v>24</v>
      </c>
      <c r="Q2" s="167" t="s">
        <v>200</v>
      </c>
      <c r="R2" s="186" t="s">
        <v>218</v>
      </c>
      <c r="S2" s="188">
        <v>0.35</v>
      </c>
      <c r="T2" s="167" t="s">
        <v>224</v>
      </c>
      <c r="U2" s="207" t="s">
        <v>244</v>
      </c>
      <c r="V2" s="167" t="s">
        <v>248</v>
      </c>
      <c r="W2" s="207" t="s">
        <v>6</v>
      </c>
      <c r="X2" s="207" t="s">
        <v>24</v>
      </c>
      <c r="Y2" s="207" t="s">
        <v>24</v>
      </c>
      <c r="Z2" s="207" t="s">
        <v>24</v>
      </c>
      <c r="AA2" s="217" t="s">
        <v>291</v>
      </c>
    </row>
    <row r="3" spans="1:27">
      <c r="A3" s="92">
        <v>2</v>
      </c>
      <c r="B3" s="7" t="s">
        <v>155</v>
      </c>
      <c r="C3" s="7" t="s">
        <v>100</v>
      </c>
      <c r="D3" s="93" t="s">
        <v>101</v>
      </c>
      <c r="E3" s="94" t="s">
        <v>31</v>
      </c>
      <c r="F3" s="91" t="s">
        <v>102</v>
      </c>
      <c r="G3" s="168"/>
      <c r="H3" s="169" t="s">
        <v>34</v>
      </c>
      <c r="I3" s="167" t="s">
        <v>123</v>
      </c>
      <c r="J3" s="169" t="s">
        <v>31</v>
      </c>
      <c r="K3" s="167" t="s">
        <v>44</v>
      </c>
      <c r="L3" s="167" t="s">
        <v>23</v>
      </c>
      <c r="M3" s="167" t="s">
        <v>186</v>
      </c>
      <c r="N3" s="167" t="s">
        <v>189</v>
      </c>
      <c r="O3" s="167" t="s">
        <v>23</v>
      </c>
      <c r="P3" s="167" t="s">
        <v>23</v>
      </c>
      <c r="Q3" s="167" t="s">
        <v>201</v>
      </c>
      <c r="R3" s="186" t="s">
        <v>219</v>
      </c>
      <c r="S3" s="188">
        <v>0.4</v>
      </c>
      <c r="T3" s="167" t="s">
        <v>225</v>
      </c>
      <c r="U3" s="207" t="s">
        <v>245</v>
      </c>
      <c r="V3" s="167" t="s">
        <v>249</v>
      </c>
      <c r="W3" s="207" t="s">
        <v>253</v>
      </c>
      <c r="X3" s="207" t="s">
        <v>23</v>
      </c>
      <c r="Y3" s="207" t="s">
        <v>23</v>
      </c>
      <c r="Z3" s="230" t="s">
        <v>23</v>
      </c>
      <c r="AA3" s="217" t="s">
        <v>292</v>
      </c>
    </row>
    <row r="4" spans="1:27">
      <c r="A4" s="92">
        <v>3</v>
      </c>
      <c r="B4" s="7" t="s">
        <v>156</v>
      </c>
      <c r="C4" s="7" t="s">
        <v>103</v>
      </c>
      <c r="D4" s="93" t="s">
        <v>104</v>
      </c>
      <c r="F4" s="91" t="s">
        <v>105</v>
      </c>
      <c r="G4" s="168"/>
      <c r="H4" s="169" t="s">
        <v>35</v>
      </c>
      <c r="I4" s="167" t="s">
        <v>124</v>
      </c>
      <c r="J4" s="169" t="s">
        <v>182</v>
      </c>
      <c r="K4" s="167" t="s">
        <v>154</v>
      </c>
      <c r="L4" s="167" t="s">
        <v>192</v>
      </c>
      <c r="M4" s="167" t="s">
        <v>187</v>
      </c>
      <c r="N4" s="168"/>
      <c r="O4" s="167" t="s">
        <v>192</v>
      </c>
      <c r="P4" s="167" t="s">
        <v>287</v>
      </c>
      <c r="Q4" s="170" t="s">
        <v>202</v>
      </c>
      <c r="R4" s="187" t="s">
        <v>220</v>
      </c>
      <c r="S4" s="189">
        <v>0.45</v>
      </c>
      <c r="T4" s="170" t="s">
        <v>226</v>
      </c>
      <c r="V4" s="170" t="s">
        <v>250</v>
      </c>
      <c r="W4" s="216" t="s">
        <v>254</v>
      </c>
      <c r="X4" s="216" t="s">
        <v>99</v>
      </c>
      <c r="Y4" s="216" t="s">
        <v>99</v>
      </c>
      <c r="Z4" s="216" t="s">
        <v>277</v>
      </c>
      <c r="AA4" s="216" t="s">
        <v>293</v>
      </c>
    </row>
    <row r="5" spans="1:27">
      <c r="A5" s="92">
        <v>4</v>
      </c>
      <c r="B5" s="7" t="s">
        <v>157</v>
      </c>
      <c r="C5" s="7"/>
      <c r="D5" s="93" t="s">
        <v>106</v>
      </c>
      <c r="G5" s="168"/>
      <c r="H5" s="169" t="s">
        <v>36</v>
      </c>
      <c r="I5" s="167" t="s">
        <v>36</v>
      </c>
      <c r="J5" s="168"/>
      <c r="K5" s="168"/>
      <c r="L5" s="168"/>
      <c r="M5" s="168"/>
      <c r="N5" s="168"/>
      <c r="O5" s="168"/>
      <c r="P5" s="167"/>
      <c r="Q5" s="171" t="s">
        <v>203</v>
      </c>
      <c r="R5" s="172" t="s">
        <v>221</v>
      </c>
      <c r="S5" s="190">
        <v>0.5</v>
      </c>
      <c r="T5" s="171" t="s">
        <v>223</v>
      </c>
      <c r="V5" s="171"/>
      <c r="W5" s="217"/>
      <c r="X5" s="217"/>
      <c r="Y5" s="217"/>
      <c r="Z5" s="217" t="s">
        <v>278</v>
      </c>
      <c r="AA5" s="217" t="s">
        <v>294</v>
      </c>
    </row>
    <row r="6" spans="1:27">
      <c r="A6" s="92">
        <v>5</v>
      </c>
      <c r="B6" s="7" t="s">
        <v>158</v>
      </c>
      <c r="C6" s="7"/>
      <c r="D6" s="93" t="s">
        <v>107</v>
      </c>
      <c r="G6" s="168"/>
      <c r="H6" s="169"/>
      <c r="I6" s="169"/>
      <c r="J6" s="168"/>
      <c r="K6" s="168"/>
      <c r="L6" s="168"/>
      <c r="M6" s="168"/>
      <c r="N6" s="168"/>
      <c r="O6" s="168"/>
      <c r="P6" s="168"/>
      <c r="Q6" s="172" t="s">
        <v>205</v>
      </c>
      <c r="R6" s="172"/>
      <c r="S6" s="190"/>
      <c r="T6" s="171" t="s">
        <v>204</v>
      </c>
      <c r="V6" s="172"/>
      <c r="W6" s="218"/>
      <c r="X6" s="218"/>
      <c r="Y6" s="217"/>
      <c r="Z6" s="217" t="s">
        <v>279</v>
      </c>
      <c r="AA6" s="217" t="s">
        <v>204</v>
      </c>
    </row>
    <row r="7" spans="1:27" ht="15.75" thickBot="1">
      <c r="A7" s="92">
        <v>6</v>
      </c>
      <c r="B7" s="7" t="s">
        <v>159</v>
      </c>
      <c r="C7" s="7"/>
      <c r="D7" s="93" t="s">
        <v>69</v>
      </c>
      <c r="Q7" s="171" t="s">
        <v>204</v>
      </c>
      <c r="R7" s="171"/>
      <c r="S7" s="191"/>
      <c r="V7" s="171"/>
      <c r="W7" s="217"/>
      <c r="X7" s="217"/>
      <c r="Y7" s="217"/>
      <c r="Z7" s="216" t="s">
        <v>280</v>
      </c>
      <c r="AA7" s="350"/>
    </row>
    <row r="8" spans="1:27" ht="15.75" thickTop="1">
      <c r="A8" s="92">
        <v>7</v>
      </c>
      <c r="B8" s="7" t="s">
        <v>160</v>
      </c>
      <c r="C8" s="7"/>
      <c r="D8" s="93" t="s">
        <v>108</v>
      </c>
      <c r="Z8" s="216" t="s">
        <v>281</v>
      </c>
    </row>
    <row r="9" spans="1:27">
      <c r="A9" s="92">
        <v>8</v>
      </c>
      <c r="B9" s="7" t="s">
        <v>161</v>
      </c>
      <c r="C9" s="7"/>
      <c r="D9" s="93" t="s">
        <v>109</v>
      </c>
      <c r="Z9" s="216" t="s">
        <v>282</v>
      </c>
    </row>
    <row r="10" spans="1:27">
      <c r="A10" s="92">
        <v>9</v>
      </c>
      <c r="B10" s="7" t="s">
        <v>162</v>
      </c>
      <c r="C10" s="7"/>
      <c r="D10" s="93" t="s">
        <v>110</v>
      </c>
      <c r="Z10" s="216" t="s">
        <v>286</v>
      </c>
    </row>
    <row r="11" spans="1:27">
      <c r="A11" s="92">
        <v>10</v>
      </c>
      <c r="B11" s="7" t="s">
        <v>163</v>
      </c>
      <c r="C11" s="95"/>
      <c r="D11" s="93"/>
      <c r="H11" s="96"/>
      <c r="Z11" s="216" t="s">
        <v>99</v>
      </c>
    </row>
    <row r="12" spans="1:27">
      <c r="A12" s="92">
        <v>11</v>
      </c>
      <c r="B12" s="7" t="s">
        <v>164</v>
      </c>
      <c r="C12" s="95"/>
      <c r="D12" s="93"/>
      <c r="Z12" s="216"/>
    </row>
    <row r="13" spans="1:27">
      <c r="A13" s="92">
        <v>12</v>
      </c>
      <c r="B13" s="7" t="s">
        <v>165</v>
      </c>
      <c r="C13" s="95"/>
      <c r="D13" s="93"/>
    </row>
    <row r="14" spans="1:27">
      <c r="A14" s="92">
        <v>13</v>
      </c>
      <c r="B14" s="7" t="s">
        <v>166</v>
      </c>
      <c r="C14" s="95"/>
      <c r="D14" s="93"/>
    </row>
    <row r="15" spans="1:27">
      <c r="A15" s="92">
        <v>14</v>
      </c>
      <c r="B15" s="7" t="s">
        <v>167</v>
      </c>
      <c r="C15" s="95"/>
      <c r="D15" s="93"/>
    </row>
    <row r="16" spans="1:27">
      <c r="A16" s="92">
        <v>15</v>
      </c>
      <c r="B16" s="7" t="s">
        <v>168</v>
      </c>
      <c r="C16" s="95"/>
      <c r="D16" s="93"/>
    </row>
    <row r="17" spans="1:4">
      <c r="A17" s="92">
        <v>16</v>
      </c>
      <c r="B17" s="7" t="s">
        <v>257</v>
      </c>
      <c r="C17" s="95"/>
      <c r="D17" s="93"/>
    </row>
    <row r="18" spans="1:4">
      <c r="A18" s="92">
        <v>17</v>
      </c>
      <c r="B18" s="95" t="s">
        <v>259</v>
      </c>
      <c r="C18" s="95"/>
      <c r="D18" s="93"/>
    </row>
    <row r="19" spans="1:4">
      <c r="A19" s="92">
        <v>18</v>
      </c>
      <c r="B19" s="95" t="s">
        <v>263</v>
      </c>
      <c r="C19" s="95"/>
      <c r="D19" s="93"/>
    </row>
    <row r="20" spans="1:4">
      <c r="A20" s="92">
        <v>19</v>
      </c>
      <c r="B20" s="95" t="s">
        <v>260</v>
      </c>
      <c r="C20" s="95"/>
      <c r="D20" s="93"/>
    </row>
    <row r="21" spans="1:4">
      <c r="A21" s="92">
        <v>20</v>
      </c>
      <c r="B21" s="95" t="s">
        <v>261</v>
      </c>
      <c r="C21" s="95"/>
      <c r="D21" s="93"/>
    </row>
    <row r="22" spans="1:4">
      <c r="A22" s="92">
        <v>21</v>
      </c>
      <c r="B22" s="95" t="s">
        <v>262</v>
      </c>
      <c r="C22" s="95"/>
      <c r="D22" s="93"/>
    </row>
    <row r="23" spans="1:4">
      <c r="A23" s="92">
        <v>22</v>
      </c>
      <c r="B23" s="95" t="s">
        <v>264</v>
      </c>
      <c r="C23" s="95"/>
      <c r="D23" s="93"/>
    </row>
    <row r="24" spans="1:4">
      <c r="A24" s="92">
        <v>23</v>
      </c>
      <c r="B24" s="95" t="s">
        <v>267</v>
      </c>
      <c r="C24" s="95"/>
      <c r="D24" s="93"/>
    </row>
    <row r="25" spans="1:4">
      <c r="A25" s="92">
        <v>24</v>
      </c>
      <c r="B25" s="95" t="s">
        <v>265</v>
      </c>
      <c r="C25" s="95"/>
      <c r="D25" s="93"/>
    </row>
    <row r="26" spans="1:4">
      <c r="A26" s="92">
        <v>25</v>
      </c>
      <c r="B26" s="95" t="s">
        <v>266</v>
      </c>
      <c r="C26" s="95"/>
      <c r="D26" s="93"/>
    </row>
    <row r="27" spans="1:4">
      <c r="A27" s="92">
        <v>26</v>
      </c>
      <c r="B27" s="95"/>
      <c r="C27" s="95"/>
      <c r="D27" s="93"/>
    </row>
    <row r="28" spans="1:4">
      <c r="A28" s="92">
        <v>27</v>
      </c>
      <c r="B28" s="95"/>
      <c r="C28" s="95"/>
      <c r="D28" s="93"/>
    </row>
    <row r="29" spans="1:4">
      <c r="A29" s="92">
        <v>28</v>
      </c>
      <c r="B29" s="95"/>
      <c r="C29" s="95"/>
      <c r="D29" s="93"/>
    </row>
    <row r="30" spans="1:4">
      <c r="A30" s="92">
        <v>29</v>
      </c>
      <c r="B30" s="95"/>
      <c r="C30" s="95"/>
      <c r="D30" s="93"/>
    </row>
    <row r="31" spans="1:4" ht="15.75" thickBot="1">
      <c r="A31" s="97">
        <v>30</v>
      </c>
      <c r="B31" s="98"/>
      <c r="C31" s="98"/>
      <c r="D31" s="99"/>
    </row>
    <row r="32" spans="1:4" ht="15.75" thickTop="1"/>
  </sheetData>
  <pageMargins left="0.7" right="0.7" top="0.75" bottom="0.75" header="0.3" footer="0.3"/>
  <pageSetup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40</vt:i4>
      </vt:variant>
    </vt:vector>
  </HeadingPairs>
  <TitlesOfParts>
    <vt:vector size="46" baseType="lpstr">
      <vt:lpstr>PRESUPUESTOS</vt:lpstr>
      <vt:lpstr>PROPONENTES</vt:lpstr>
      <vt:lpstr>INTEGRANTES</vt:lpstr>
      <vt:lpstr>EXPERIENCIA</vt:lpstr>
      <vt:lpstr>OK RESUMEN EXPERIENCIA </vt:lpstr>
      <vt:lpstr>EVAL. ECONOMICA</vt:lpstr>
      <vt:lpstr>APOYONAL</vt:lpstr>
      <vt:lpstr>COMBINADA</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EJES</vt:lpstr>
      <vt:lpstr>EQUIPO</vt:lpstr>
      <vt:lpstr>EQUIPO1</vt:lpstr>
      <vt:lpstr>Estado</vt:lpstr>
      <vt:lpstr>ESTRUCTURA</vt:lpstr>
      <vt:lpstr>FechaCierre</vt:lpstr>
      <vt:lpstr>FMINEXP</vt:lpstr>
      <vt:lpstr>FSOSTENIBILIDAD</vt:lpstr>
      <vt:lpstr>HABILIDAD</vt:lpstr>
      <vt:lpstr>METEVA</vt:lpstr>
      <vt:lpstr>NUMMAXCONT</vt:lpstr>
      <vt:lpstr>NUMMINCONT</vt:lpstr>
      <vt:lpstr>NUMMOD</vt:lpstr>
      <vt:lpstr>PFOMOD</vt:lpstr>
      <vt:lpstr>PLAZOMOD</vt:lpstr>
      <vt:lpstr>PORPO</vt:lpstr>
      <vt:lpstr>POSMMLV</vt:lpstr>
      <vt:lpstr>PTJETOTAL</vt:lpstr>
      <vt:lpstr>RESULTADO</vt:lpstr>
      <vt:lpstr>SALACTUAL</vt:lpstr>
      <vt:lpstr>SIMPLE</vt:lpstr>
      <vt:lpstr>SUBSANAR</vt:lpstr>
      <vt:lpstr>TAMAÑOEMP</vt:lpstr>
      <vt:lpstr>TIPODEVIA</vt:lpstr>
      <vt:lpstr>TIPOPAV</vt:lpstr>
      <vt:lpstr>TIPOPAVIMENTO</vt:lpstr>
      <vt:lpstr>RESUMEN!Títulos_a_imprimir</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CHUCHO</dc:creator>
  <cp:lastModifiedBy>carlos bedoya</cp:lastModifiedBy>
  <dcterms:created xsi:type="dcterms:W3CDTF">2021-02-14T01:50:18Z</dcterms:created>
  <dcterms:modified xsi:type="dcterms:W3CDTF">2026-03-24T20:41:37Z</dcterms:modified>
</cp:coreProperties>
</file>