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comments4.xml" ContentType="application/vnd.openxmlformats-officedocument.spreadsheetml.comments+xml"/>
  <Override PartName="/xl/drawings/drawing3.xml" ContentType="application/vnd.openxmlformats-officedocument.drawing+xml"/>
  <Override PartName="/xl/comments5.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C:\Users\jochoa\Desktop\Administrativa\2026\Convenio\Documentos Proceso\Evaluación\"/>
    </mc:Choice>
  </mc:AlternateContent>
  <xr:revisionPtr revIDLastSave="0" documentId="13_ncr:1_{562A131B-7EC5-4DEC-8468-B7E0ED4A5EF3}" xr6:coauthVersionLast="47" xr6:coauthVersionMax="47" xr10:uidLastSave="{00000000-0000-0000-0000-000000000000}"/>
  <bookViews>
    <workbookView xWindow="-120" yWindow="-120" windowWidth="20730" windowHeight="11040" tabRatio="788" firstSheet="3" activeTab="11" xr2:uid="{00000000-000D-0000-FFFF-FFFF00000000}"/>
  </bookViews>
  <sheets>
    <sheet name="Anexo . Experiencia" sheetId="38" state="hidden" r:id="rId1"/>
    <sheet name="Coordinador Arteria" sheetId="36" state="hidden" r:id="rId2"/>
    <sheet name="Cálculo SMMLV" sheetId="8" state="hidden" r:id="rId3"/>
    <sheet name="Anexo. Experiencia" sheetId="42" r:id="rId4"/>
    <sheet name="Anexo 6A. ExperienciaAdicional" sheetId="44" r:id="rId5"/>
    <sheet name="Hoja2" sheetId="43" state="hidden" r:id="rId6"/>
    <sheet name="Anexo 7 Coordinador" sheetId="37" state="hidden" r:id="rId7"/>
    <sheet name="ANEXO 7 Contador" sheetId="39" state="hidden" r:id="rId8"/>
    <sheet name="ANEXO 7 Abogado" sheetId="40" state="hidden" r:id="rId9"/>
    <sheet name="ANEXO 7 Artista o Pedagogo" sheetId="41" state="hidden" r:id="rId10"/>
    <sheet name="Resultados CSI" sheetId="6" r:id="rId11"/>
    <sheet name="RESUMEN" sheetId="45" r:id="rId12"/>
  </sheets>
  <definedNames>
    <definedName name="_xlnm.Print_Area" localSheetId="0">'Anexo . Experiencia'!$A$1:$M$45</definedName>
    <definedName name="_xlnm.Print_Area" localSheetId="4">'Anexo 6A. ExperienciaAdicional'!$A$1:$M$47</definedName>
    <definedName name="_xlnm.Print_Area" localSheetId="8">'ANEXO 7 Abogado'!$A$1:$L$58</definedName>
    <definedName name="_xlnm.Print_Area" localSheetId="9">'ANEXO 7 Artista o Pedagogo'!$A$1:$L$59</definedName>
    <definedName name="_xlnm.Print_Area" localSheetId="7">'ANEXO 7 Contador'!$A$1:$L$57</definedName>
    <definedName name="_xlnm.Print_Area" localSheetId="6">'Anexo 7 Coordinador'!$A$1:$L$43</definedName>
    <definedName name="_xlnm.Print_Area" localSheetId="3">'Anexo. Experiencia'!$A$1:$M$48</definedName>
    <definedName name="_xlnm.Print_Area" localSheetId="1">'Coordinador Arteria'!$A$1:$AA$60</definedName>
    <definedName name="_xlnm.Print_Area" localSheetId="10">'Resultados CSI'!$A$1:$G$84</definedName>
    <definedName name="_xlnm.Print_Titles" localSheetId="8">'ANEXO 7 Abogado'!$1:$7</definedName>
    <definedName name="_xlnm.Print_Titles" localSheetId="9">'ANEXO 7 Artista o Pedagogo'!$1:$7</definedName>
    <definedName name="_xlnm.Print_Titles" localSheetId="7">'ANEXO 7 Contador'!$1:$7</definedName>
    <definedName name="_xlnm.Print_Titles" localSheetId="6">'Anexo 7 Coordinador'!$1:$7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5" i="45" l="1"/>
  <c r="H5" i="45"/>
  <c r="J5" i="45" s="1"/>
  <c r="E46" i="44" l="1"/>
  <c r="D51" i="6"/>
  <c r="D50" i="6"/>
  <c r="D38" i="6"/>
  <c r="K20" i="44" l="1"/>
  <c r="K17" i="44"/>
  <c r="L22" i="44" s="1"/>
  <c r="H17" i="44"/>
  <c r="K11" i="44"/>
  <c r="J16" i="44"/>
  <c r="K11" i="42"/>
  <c r="K62" i="6"/>
  <c r="L62" i="6" s="1"/>
  <c r="K12" i="44"/>
  <c r="C67" i="6"/>
  <c r="L21" i="44" l="1"/>
  <c r="B8" i="6"/>
  <c r="L5" i="37"/>
  <c r="K13" i="42"/>
  <c r="J13" i="42"/>
  <c r="J14" i="42"/>
  <c r="K14" i="42"/>
  <c r="J39" i="6"/>
  <c r="J40" i="6"/>
  <c r="J41" i="6" l="1"/>
  <c r="R41" i="37"/>
  <c r="S41" i="37" s="1"/>
  <c r="S40" i="37"/>
  <c r="S42" i="37" s="1"/>
  <c r="R40" i="37"/>
  <c r="K12" i="42" l="1"/>
  <c r="F51" i="42" l="1"/>
  <c r="I8" i="43"/>
  <c r="I15" i="43" l="1"/>
  <c r="J19" i="43"/>
  <c r="I19" i="43"/>
  <c r="I18" i="43"/>
  <c r="I17" i="43"/>
  <c r="I16" i="43"/>
  <c r="J12" i="43"/>
  <c r="I12" i="43"/>
  <c r="I20" i="43"/>
  <c r="I11" i="43"/>
  <c r="I10" i="43"/>
  <c r="I9" i="43"/>
  <c r="F52" i="44"/>
  <c r="E52" i="44"/>
  <c r="D52" i="44"/>
  <c r="G52" i="44" s="1"/>
  <c r="E51" i="44"/>
  <c r="G51" i="44" s="1"/>
  <c r="D51" i="44"/>
  <c r="F50" i="44"/>
  <c r="E50" i="44"/>
  <c r="D50" i="44"/>
  <c r="C50" i="44"/>
  <c r="C51" i="44" s="1"/>
  <c r="C52" i="44" s="1"/>
  <c r="J15" i="44"/>
  <c r="J14" i="44"/>
  <c r="J13" i="44"/>
  <c r="J12" i="44"/>
  <c r="H5" i="44"/>
  <c r="G50" i="44" l="1"/>
  <c r="J12" i="42" l="1"/>
  <c r="E47" i="42"/>
  <c r="J17" i="42" l="1"/>
  <c r="E53" i="42"/>
  <c r="E52" i="42"/>
  <c r="E51" i="42"/>
  <c r="D51" i="42" l="1"/>
  <c r="F53" i="42"/>
  <c r="D53" i="42"/>
  <c r="G53" i="42" s="1"/>
  <c r="D52" i="42"/>
  <c r="G52" i="42" s="1"/>
  <c r="H17" i="42"/>
  <c r="K20" i="42" s="1"/>
  <c r="H5" i="42"/>
  <c r="G51" i="42" l="1"/>
  <c r="K17" i="42"/>
  <c r="L21" i="42" l="1"/>
  <c r="L22" i="42"/>
  <c r="L20" i="38"/>
  <c r="K15" i="38"/>
  <c r="H15" i="38"/>
  <c r="K14" i="38"/>
  <c r="J11" i="38"/>
  <c r="K11" i="38" s="1"/>
  <c r="J12" i="38"/>
  <c r="K12" i="38" s="1"/>
  <c r="F27" i="38" l="1"/>
  <c r="G27" i="38" s="1"/>
  <c r="K18" i="38"/>
  <c r="F29" i="38" l="1"/>
  <c r="F28" i="38"/>
  <c r="H27" i="38" l="1"/>
  <c r="G28" i="38"/>
  <c r="H28" i="38"/>
  <c r="G29" i="38"/>
  <c r="J13" i="38"/>
  <c r="K13" i="38" s="1"/>
  <c r="H5" i="38"/>
  <c r="L19" i="38" l="1"/>
  <c r="AB34" i="36"/>
  <c r="AB26" i="36"/>
  <c r="AB25" i="36"/>
  <c r="AB33" i="36"/>
  <c r="AB24" i="36"/>
  <c r="AB32" i="36"/>
  <c r="AB31" i="36"/>
  <c r="AB23" i="36"/>
  <c r="AB41" i="36"/>
  <c r="AB30" i="36"/>
  <c r="C54" i="36"/>
  <c r="AC62" i="36" l="1"/>
  <c r="AC54" i="36" l="1"/>
  <c r="AL42" i="36"/>
  <c r="AL43" i="36"/>
  <c r="AL45" i="36"/>
  <c r="AL44" i="36"/>
  <c r="AL34" i="36"/>
  <c r="AL33" i="36"/>
  <c r="AL32" i="36"/>
  <c r="AL31" i="36"/>
  <c r="AL30" i="36"/>
  <c r="AL29" i="36"/>
  <c r="AF53" i="36"/>
  <c r="AL25" i="36"/>
  <c r="E3" i="8"/>
  <c r="E4" i="8"/>
  <c r="E5" i="8"/>
  <c r="E6" i="8"/>
  <c r="E7" i="8"/>
  <c r="E8" i="8"/>
  <c r="E9" i="8"/>
  <c r="E10" i="8"/>
  <c r="E11" i="8"/>
  <c r="E12" i="8"/>
  <c r="E13" i="8"/>
  <c r="E14" i="8"/>
  <c r="E15" i="8"/>
  <c r="E16" i="8"/>
  <c r="E17" i="8"/>
  <c r="E18" i="8"/>
  <c r="E19" i="8"/>
  <c r="E20" i="8"/>
  <c r="AL21" i="36"/>
  <c r="AL22" i="36"/>
  <c r="AL23" i="36"/>
  <c r="AL24" i="36"/>
  <c r="AL26" i="36"/>
  <c r="AL27" i="36"/>
  <c r="AL28" i="36"/>
  <c r="AL35" i="36"/>
  <c r="AL36" i="36"/>
  <c r="AL37" i="36"/>
  <c r="AL38" i="36"/>
  <c r="AL39" i="36"/>
  <c r="AL40" i="36"/>
  <c r="AL41" i="36"/>
  <c r="AL46" i="36"/>
  <c r="AL47" i="36"/>
  <c r="AL48" i="36"/>
  <c r="AL49" i="36"/>
  <c r="U14" i="36" l="1"/>
  <c r="U15" i="36" l="1"/>
  <c r="X15" i="36" s="1"/>
  <c r="E26" i="42" l="1"/>
  <c r="F30" i="42" s="1"/>
  <c r="G30" i="42" l="1"/>
  <c r="F32" i="42"/>
  <c r="F31" i="42"/>
  <c r="C51" i="42"/>
  <c r="C52" i="42" s="1"/>
  <c r="C53" i="42" s="1"/>
  <c r="H30" i="42" l="1"/>
  <c r="G31" i="42"/>
  <c r="H31" i="42"/>
  <c r="G32" i="4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J12" authorId="0" shapeId="0" xr:uid="{79CD9D51-9A94-4F0E-A8D0-C4ACCEB54239}">
      <text>
        <r>
          <rPr>
            <b/>
            <sz val="9"/>
            <color indexed="81"/>
            <rFont val="Tahoma"/>
            <family val="2"/>
          </rPr>
          <t>HP:</t>
        </r>
        <r>
          <rPr>
            <sz val="9"/>
            <color indexed="81"/>
            <rFont val="Tahoma"/>
            <family val="2"/>
          </rPr>
          <t xml:space="preserve">
Experiencia Puntaje</t>
        </r>
      </text>
    </comment>
    <comment ref="J13" authorId="0" shapeId="0" xr:uid="{A2A3ACD0-7B0E-4BAA-831F-70537A359F8C}">
      <text>
        <r>
          <rPr>
            <b/>
            <sz val="9"/>
            <color indexed="81"/>
            <rFont val="Tahoma"/>
            <family val="2"/>
          </rPr>
          <t>HP:</t>
        </r>
        <r>
          <rPr>
            <sz val="9"/>
            <color indexed="81"/>
            <rFont val="Tahoma"/>
            <family val="2"/>
          </rPr>
          <t xml:space="preserve">
Experiencia Habilitante</t>
        </r>
      </text>
    </comment>
    <comment ref="J14" authorId="0" shapeId="0" xr:uid="{C19BA7A2-5CE4-4213-BBEF-BC770C2CE8EE}">
      <text>
        <r>
          <rPr>
            <b/>
            <sz val="9"/>
            <color indexed="81"/>
            <rFont val="Tahoma"/>
            <family val="2"/>
          </rPr>
          <t>HP:</t>
        </r>
        <r>
          <rPr>
            <sz val="9"/>
            <color indexed="81"/>
            <rFont val="Tahoma"/>
            <family val="2"/>
          </rPr>
          <t xml:space="preserve">
Experiencia Habilitante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cmarquez</author>
  </authors>
  <commentList>
    <comment ref="AE22" authorId="0" shapeId="0" xr:uid="{00000000-0006-0000-0100-000001000000}">
      <text>
        <r>
          <rPr>
            <b/>
            <sz val="8"/>
            <color indexed="81"/>
            <rFont val="Tahoma"/>
            <family val="2"/>
          </rPr>
          <t>cmarquez:</t>
        </r>
        <r>
          <rPr>
            <sz val="8"/>
            <color indexed="81"/>
            <rFont val="Tahoma"/>
            <family val="2"/>
          </rPr>
          <t xml:space="preserve">
Ponga aquí el N° después de la coma.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jcancino</author>
  </authors>
  <commentList>
    <comment ref="D2" authorId="0" shapeId="0" xr:uid="{00000000-0006-0000-0200-000001000000}">
      <text>
        <r>
          <rPr>
            <b/>
            <sz val="8"/>
            <color indexed="81"/>
            <rFont val="Tahoma"/>
            <family val="2"/>
          </rPr>
          <t>jcancino:</t>
        </r>
        <r>
          <rPr>
            <sz val="8"/>
            <color indexed="81"/>
            <rFont val="Tahoma"/>
            <family val="2"/>
          </rPr>
          <t xml:space="preserve">
Indicar en valor en pesos del contrato a ser traducido en SMMLV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J12" authorId="0" shapeId="0" xr:uid="{C39D3490-F7ED-435D-B497-490173BF8EC3}">
      <text>
        <r>
          <rPr>
            <b/>
            <sz val="9"/>
            <color indexed="81"/>
            <rFont val="Tahoma"/>
            <family val="2"/>
          </rPr>
          <t>HP:</t>
        </r>
        <r>
          <rPr>
            <sz val="9"/>
            <color indexed="81"/>
            <rFont val="Tahoma"/>
            <family val="2"/>
          </rPr>
          <t xml:space="preserve">
Experiencia Puntaje</t>
        </r>
      </text>
    </comment>
    <comment ref="J13" authorId="0" shapeId="0" xr:uid="{6413D5AB-CED9-4F4C-ABBA-F3A207600534}">
      <text>
        <r>
          <rPr>
            <b/>
            <sz val="9"/>
            <color indexed="81"/>
            <rFont val="Tahoma"/>
            <family val="2"/>
          </rPr>
          <t>HP:</t>
        </r>
        <r>
          <rPr>
            <sz val="9"/>
            <color indexed="81"/>
            <rFont val="Tahoma"/>
            <family val="2"/>
          </rPr>
          <t xml:space="preserve">
Experiencia Habilitante</t>
        </r>
      </text>
    </comment>
    <comment ref="J14" authorId="0" shapeId="0" xr:uid="{70F7AEF7-F0CE-4799-BCB3-A4080D1147E5}">
      <text>
        <r>
          <rPr>
            <b/>
            <sz val="9"/>
            <color indexed="81"/>
            <rFont val="Tahoma"/>
            <family val="2"/>
          </rPr>
          <t>HP:</t>
        </r>
        <r>
          <rPr>
            <sz val="9"/>
            <color indexed="81"/>
            <rFont val="Tahoma"/>
            <family val="2"/>
          </rPr>
          <t xml:space="preserve">
Experiencia Habilitante</t>
        </r>
      </text>
    </comment>
    <comment ref="J15" authorId="0" shapeId="0" xr:uid="{3815F74D-4D2E-43EB-9C2B-DE629CE33A28}">
      <text>
        <r>
          <rPr>
            <b/>
            <sz val="9"/>
            <color indexed="81"/>
            <rFont val="Tahoma"/>
            <family val="2"/>
          </rPr>
          <t>HP:</t>
        </r>
        <r>
          <rPr>
            <sz val="9"/>
            <color indexed="81"/>
            <rFont val="Tahoma"/>
            <family val="2"/>
          </rPr>
          <t xml:space="preserve">
Experiencia Habilitante</t>
        </r>
      </text>
    </comment>
    <comment ref="J16" authorId="0" shapeId="0" xr:uid="{0A4C3742-E541-4AA5-93B5-8E172C91369A}">
      <text>
        <r>
          <rPr>
            <b/>
            <sz val="9"/>
            <color indexed="81"/>
            <rFont val="Tahoma"/>
            <family val="2"/>
          </rPr>
          <t>HP:</t>
        </r>
        <r>
          <rPr>
            <sz val="9"/>
            <color indexed="81"/>
            <rFont val="Tahoma"/>
            <family val="2"/>
          </rPr>
          <t xml:space="preserve">
Experiencia Habilitante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J12" authorId="0" shapeId="0" xr:uid="{7C17B2AD-9EAC-4733-9897-DCC451EBDE06}">
      <text>
        <r>
          <rPr>
            <b/>
            <sz val="9"/>
            <color indexed="81"/>
            <rFont val="Tahoma"/>
            <family val="2"/>
          </rPr>
          <t>HP:</t>
        </r>
        <r>
          <rPr>
            <sz val="9"/>
            <color indexed="81"/>
            <rFont val="Tahoma"/>
            <family val="2"/>
          </rPr>
          <t xml:space="preserve">
Experiencia Puntaje</t>
        </r>
      </text>
    </comment>
    <comment ref="J13" authorId="0" shapeId="0" xr:uid="{5BB0006B-3B4D-4782-AAE5-B3FA12694E26}">
      <text>
        <r>
          <rPr>
            <b/>
            <sz val="9"/>
            <color indexed="81"/>
            <rFont val="Tahoma"/>
            <family val="2"/>
          </rPr>
          <t>HP:</t>
        </r>
        <r>
          <rPr>
            <sz val="9"/>
            <color indexed="81"/>
            <rFont val="Tahoma"/>
            <family val="2"/>
          </rPr>
          <t xml:space="preserve">
Experiencia Habilitante</t>
        </r>
      </text>
    </comment>
    <comment ref="J14" authorId="0" shapeId="0" xr:uid="{1B353012-C574-4720-94AA-939FA891652B}">
      <text>
        <r>
          <rPr>
            <b/>
            <sz val="9"/>
            <color indexed="81"/>
            <rFont val="Tahoma"/>
            <family val="2"/>
          </rPr>
          <t>HP:</t>
        </r>
        <r>
          <rPr>
            <sz val="9"/>
            <color indexed="81"/>
            <rFont val="Tahoma"/>
            <family val="2"/>
          </rPr>
          <t xml:space="preserve">
Experiencia Habilitante</t>
        </r>
      </text>
    </comment>
    <comment ref="J15" authorId="0" shapeId="0" xr:uid="{F9548D72-91CE-4DBA-B34D-68C32E11E31F}">
      <text>
        <r>
          <rPr>
            <b/>
            <sz val="9"/>
            <color indexed="81"/>
            <rFont val="Tahoma"/>
            <family val="2"/>
          </rPr>
          <t>HP:</t>
        </r>
        <r>
          <rPr>
            <sz val="9"/>
            <color indexed="81"/>
            <rFont val="Tahoma"/>
            <family val="2"/>
          </rPr>
          <t xml:space="preserve">
Experiencia Habilitante</t>
        </r>
      </text>
    </comment>
    <comment ref="J16" authorId="0" shapeId="0" xr:uid="{93001DBF-AC83-4999-A838-75BFA6336300}">
      <text>
        <r>
          <rPr>
            <b/>
            <sz val="9"/>
            <color indexed="81"/>
            <rFont val="Tahoma"/>
            <family val="2"/>
          </rPr>
          <t>HP:</t>
        </r>
        <r>
          <rPr>
            <sz val="9"/>
            <color indexed="81"/>
            <rFont val="Tahoma"/>
            <family val="2"/>
          </rPr>
          <t xml:space="preserve">
Experiencia Habilitante</t>
        </r>
      </text>
    </comment>
  </commentList>
</comments>
</file>

<file path=xl/sharedStrings.xml><?xml version="1.0" encoding="utf-8"?>
<sst xmlns="http://schemas.openxmlformats.org/spreadsheetml/2006/main" count="694" uniqueCount="306">
  <si>
    <t>OBSERVACIONES</t>
  </si>
  <si>
    <t>AÑO</t>
  </si>
  <si>
    <t>TOTAL</t>
  </si>
  <si>
    <t>RESULTADOS:</t>
  </si>
  <si>
    <t>Puntos</t>
  </si>
  <si>
    <t>VALOR EN PESOS</t>
  </si>
  <si>
    <t xml:space="preserve">VALOR CONTRATO </t>
  </si>
  <si>
    <t>VALOR CONTRATO EN SMMLV</t>
  </si>
  <si>
    <t>OBJETO DEL CONTRATO</t>
  </si>
  <si>
    <t>FECHA DE INICIO</t>
  </si>
  <si>
    <t>HASTA</t>
  </si>
  <si>
    <t>VALOR TOTAL S.M.M.L.V</t>
  </si>
  <si>
    <t>PRESUPUESTO OFICIAL: $</t>
  </si>
  <si>
    <t>TOTAL EXPERIENCIA ESPECÍFICA DEL PROPONENTE $</t>
  </si>
  <si>
    <t>TOTAL EXPERIENCIA ESPECÍFICA DEL PROPONENTE SMMLV</t>
  </si>
  <si>
    <t>Experiencia específica del proponente</t>
  </si>
  <si>
    <t xml:space="preserve">PROPONENTE:  </t>
  </si>
  <si>
    <t>FECHA DE EVALUACIÓN:</t>
  </si>
  <si>
    <t>PUNTAJE</t>
  </si>
  <si>
    <t>DESDE</t>
  </si>
  <si>
    <t>PORCENTAJES EQUIVALENTES DE LA EXPERIENCIA ESPECÍFICA DEL PROPONENTE CON RESPECTO AL PRESUPUESTO OFICIAL</t>
  </si>
  <si>
    <t>VALOR</t>
  </si>
  <si>
    <t>SMLV</t>
  </si>
  <si>
    <t>SUPERIOR A</t>
  </si>
  <si>
    <t>$</t>
  </si>
  <si>
    <t>I. DATOS PERSONALES</t>
  </si>
  <si>
    <t>NOMBRE COMPLETO</t>
  </si>
  <si>
    <t>DOCUMENTO DE IDENTIDAD</t>
  </si>
  <si>
    <t>II. ESTUDIOS</t>
  </si>
  <si>
    <t>ENTIDAD CONTRATANTE (Razón Social)</t>
  </si>
  <si>
    <t>CARGO OCUPADO</t>
  </si>
  <si>
    <t>FECHAS DE PROYECTO</t>
  </si>
  <si>
    <t>Mes</t>
  </si>
  <si>
    <t>Año</t>
  </si>
  <si>
    <t>EXPERIENCIA DE LOS PROFESIONALES</t>
  </si>
  <si>
    <t>PROFESIONAL:</t>
  </si>
  <si>
    <t>CARGO:</t>
  </si>
  <si>
    <t xml:space="preserve">FECHA GRADO PREGRADO: </t>
  </si>
  <si>
    <t>EXPERIENCIA GRAL:</t>
  </si>
  <si>
    <t>años</t>
  </si>
  <si>
    <t>FECHA GRADO ESPECIALIZACIÓN:</t>
  </si>
  <si>
    <t>Total:</t>
  </si>
  <si>
    <t>y</t>
  </si>
  <si>
    <t>meses</t>
  </si>
  <si>
    <t>ene</t>
  </si>
  <si>
    <t>feb</t>
  </si>
  <si>
    <t>mar</t>
  </si>
  <si>
    <t>abr</t>
  </si>
  <si>
    <t>may</t>
  </si>
  <si>
    <t>jun</t>
  </si>
  <si>
    <t>jul</t>
  </si>
  <si>
    <t>ago</t>
  </si>
  <si>
    <t>sep</t>
  </si>
  <si>
    <t>oct</t>
  </si>
  <si>
    <t>nov</t>
  </si>
  <si>
    <t>dic</t>
  </si>
  <si>
    <t>MES</t>
  </si>
  <si>
    <t>Valor de la experiencia</t>
  </si>
  <si>
    <t>SI</t>
  </si>
  <si>
    <t xml:space="preserve">EVALUACIÓN PROCESO COMPETITIVO ESAL No. MC ESAL 007 2018 </t>
  </si>
  <si>
    <t xml:space="preserve"> Aunar recursos humanos, técnicos, administrativos y financieros, para desarrollar planes, programas y proyectos que fortalezcan y fomenten la preservación, investigación y valoración del patrimonio y a incrementar y optimizar la prestación de servicios y eventos expositivos, educativos, académicos y culturales de los museos Colonial y Santa Clara </t>
  </si>
  <si>
    <t>MARÍA FERNANDA ARIZA</t>
  </si>
  <si>
    <t>COORDINADOR PROYECTO</t>
  </si>
  <si>
    <t xml:space="preserve">FECHA </t>
  </si>
  <si>
    <t>OFRECIMIENTO DE CALIDAD</t>
  </si>
  <si>
    <t>ESAL</t>
  </si>
  <si>
    <t>PROFESION</t>
  </si>
  <si>
    <t>ESTUDIOS REALIZADOS</t>
  </si>
  <si>
    <t>ENTIDAD ACADEMICA</t>
  </si>
  <si>
    <t>FECHA DE GRADO (DIA MES AÑO)</t>
  </si>
  <si>
    <t>TITULO OBTENIDO</t>
  </si>
  <si>
    <t>DURACION</t>
  </si>
  <si>
    <t>ESTUDIOS SUPERIORES O TÉCNICOS</t>
  </si>
  <si>
    <t>FECHA DE FINALIZACION</t>
  </si>
  <si>
    <t>Dia</t>
  </si>
  <si>
    <t>COMPROMISO</t>
  </si>
  <si>
    <t xml:space="preserve">CON LA FIRMA DEL PRESENTE ANEXO ME COMPROMETO DURANTE LA EJECUCION DEL CONVENIOA REALIZAR LAS ACTIVIDADES PROPIAS DEL PRESENTE CARGO   </t>
  </si>
  <si>
    <t>HABILITA</t>
  </si>
  <si>
    <t>A. EXPERIENCIA ESPECÍFICA DEL PROPONENTE</t>
  </si>
  <si>
    <t>B. ESTRUCTURA ORGANIZACIONAL</t>
  </si>
  <si>
    <t>CORPORACIÓN SOCIAL INCLUYAMOS</t>
  </si>
  <si>
    <t>Aunar recursos humanos, técnicos, administrativos y financieros para apoyar y fomentar actividades tendientes a la conservación, investigación, renovación, comunicación y realización de actividades educativas y culturales dirigidas a la ciudadanía en general, por medio de las cuales se difunda el patrimonio Cultural Colombiano en los Museos Quinta de Bolivar y de la Independencia.</t>
  </si>
  <si>
    <t>UNIVERSIDAD DE ANTIOQUIA</t>
  </si>
  <si>
    <t>Atentamente,</t>
  </si>
  <si>
    <t>MARÍA CONSTANZA TOQUICA CLAVIJO</t>
  </si>
  <si>
    <t>Directora</t>
  </si>
  <si>
    <t>MUSEO COLONIAL Y SANTA CLARA</t>
  </si>
  <si>
    <t>Aunar esfuerzos organizativos, tecnicos y financieros para la implementación de acciones tendientes a garantizar el frotaliecimento y sosteninilbad, mendiante el enfoque transversal de genero, de los proyectos productivos de "Mujeres tejedoras de vida en los municipios de Uribia Maria la Baja, Pueblo bello, Quibdó, Nuqui, Guapí y tumaco", dirigidos a la conformación de redes solidarias de apoyo institucional y organizativo, busacando garantizar su sostenibilidad.</t>
  </si>
  <si>
    <t xml:space="preserve">CRITERIOS DE EVALUACION </t>
  </si>
  <si>
    <t>PROPONENTE:</t>
  </si>
  <si>
    <t>EXPERIENCIA GENERAL DE LA ESAL</t>
  </si>
  <si>
    <t>EVALUACIÓN</t>
  </si>
  <si>
    <t>NUMERO DE CONTRATO</t>
  </si>
  <si>
    <t>NOMBRE DEL CONTRATANTE</t>
  </si>
  <si>
    <t>VALOR TOTAL EN PESOS</t>
  </si>
  <si>
    <t xml:space="preserve">PORCENTAJE DE PARTICIPACION PARA CONSORCIOS O UNIONES TEMPORALES </t>
  </si>
  <si>
    <t>PRESUPUESTO OFICAL</t>
  </si>
  <si>
    <t>0790-20</t>
  </si>
  <si>
    <t>RÉGIMEN ESPECIAL CON OFERTA MC RE CO 007 2022</t>
  </si>
  <si>
    <t xml:space="preserve">5 AÑOS </t>
  </si>
  <si>
    <t>CORPORACIÓN PROMOTORA GÉNESIS</t>
  </si>
  <si>
    <t xml:space="preserve"> EQUIPO MÍNIMO DE TRABAJO
ANEXO 7 COORDINADOR DEL PROYECTO</t>
  </si>
  <si>
    <t>TOTAL EXPERIENCIA ESPECÍFICA ADICIONAL A LA EXPERCIENCIA MÍNIMA REQUERIDA SMMLV</t>
  </si>
  <si>
    <t xml:space="preserve">IV. EXPERIENCIA REQUISITO PONDERABLE
</t>
  </si>
  <si>
    <t xml:space="preserve">Corporación Promotora Génesis es una Entidad sin ánimo de lucro </t>
  </si>
  <si>
    <t xml:space="preserve">Contador de todos los proyectos social y culturales de la Corporación Promotora Génesis </t>
  </si>
  <si>
    <t xml:space="preserve">CONTADOR </t>
  </si>
  <si>
    <t>III. EXPERIENCIA REQUISITO HABILITANTE
Con experiencia de un año en asesoría a entidades sin ánimo de lucro.</t>
  </si>
  <si>
    <t>120 horas</t>
  </si>
  <si>
    <t>Diplomado den NIF</t>
  </si>
  <si>
    <t>UNIVERSIDAD CENTRAL</t>
  </si>
  <si>
    <t>1 AÑO</t>
  </si>
  <si>
    <t>Técnologo en Contabilidad y Finanzas</t>
  </si>
  <si>
    <t>SENA</t>
  </si>
  <si>
    <t xml:space="preserve">Técnico en documentación y registro de operaciones contables </t>
  </si>
  <si>
    <t>3 AÑOS</t>
  </si>
  <si>
    <t xml:space="preserve">CONTADOR PÚBLICO </t>
  </si>
  <si>
    <t>INSTITUCIÓN UNIVERSITARIA POLITÉCNICO GRANCOLOMBIANO</t>
  </si>
  <si>
    <t xml:space="preserve">MICHAEL ALEXIS CIFUENTES MORA </t>
  </si>
  <si>
    <t xml:space="preserve"> EQUIPOMÍNIMO 
ANEXO 7 CONTADOR</t>
  </si>
  <si>
    <t>PONDERACIÓN DE CALIDAD</t>
  </si>
  <si>
    <t xml:space="preserve"> EQUIPOMÍNIMO 
ANEXO 7 ABOGADO</t>
  </si>
  <si>
    <t xml:space="preserve">LEIDY JOHANA CASTILLO PÉREZ </t>
  </si>
  <si>
    <t xml:space="preserve">ABOGADA </t>
  </si>
  <si>
    <t>UNIVERSIDAD NACIONAL</t>
  </si>
  <si>
    <t xml:space="preserve">POLITOLOGA </t>
  </si>
  <si>
    <t xml:space="preserve">Corporación Promotora Genesis </t>
  </si>
  <si>
    <t xml:space="preserve">Abogada/Asesora de los proyectos de la Corporación </t>
  </si>
  <si>
    <t>Asesorar juridicamente todos los proyectos de la Corporación.</t>
  </si>
  <si>
    <t xml:space="preserve">Entidad sin ánimo de lucro </t>
  </si>
  <si>
    <t xml:space="preserve">Corporación social Incluyamos </t>
  </si>
  <si>
    <t>CORPORACIÓN SOCIAL INCLUYMAOS</t>
  </si>
  <si>
    <t xml:space="preserve"> EQUIPOMÍNIMO 
ANEXO 7 ARTISTA O PEDAGOGO</t>
  </si>
  <si>
    <t xml:space="preserve">Miguel Ángel Medina Herrera </t>
  </si>
  <si>
    <t xml:space="preserve">Administrador de Empresas, MBA en Dirección de proyectos, Magister en educación Virtual </t>
  </si>
  <si>
    <t>Administración de Empresas - Especialización en pedagogía de la virualidad- Maestría en Administración de empresas con especialidad en Dirección de proyectos.</t>
  </si>
  <si>
    <t xml:space="preserve">Universidad de Antioquia </t>
  </si>
  <si>
    <t>Administrador de Empresas</t>
  </si>
  <si>
    <t xml:space="preserve">5 años </t>
  </si>
  <si>
    <t xml:space="preserve">Fundación Universitaria Católica del Norte </t>
  </si>
  <si>
    <t xml:space="preserve">Especialista en Pedagogía de la Virtualidad </t>
  </si>
  <si>
    <t>1 año</t>
  </si>
  <si>
    <t>Universidad de Viña del Mar</t>
  </si>
  <si>
    <t xml:space="preserve">Magister en Administración de Empreas con especialidad en Direeción de Proyectos </t>
  </si>
  <si>
    <t xml:space="preserve">2 años </t>
  </si>
  <si>
    <t xml:space="preserve">III. EXPERIENCIA REQUISITO HABILITANTE
Con experiencia en trabajo con diferentes grupos etarios. </t>
  </si>
  <si>
    <t xml:space="preserve">Coordinador General de Proyectos Sociales y Culturales </t>
  </si>
  <si>
    <t>Coordianción General de todos los proyectos de la Corporación.</t>
  </si>
  <si>
    <t>Manejo de los proyectos sociales y Culturales de la Corporación (con experiencia en grupos etáreos)</t>
  </si>
  <si>
    <t>Coordinador General</t>
  </si>
  <si>
    <t>coordinador general del proyecto Mujeres Tejedoras de Vida (con experiencia en grupos etáreos)</t>
  </si>
  <si>
    <r>
      <rPr>
        <sz val="11"/>
        <rFont val="Calibri"/>
        <family val="2"/>
        <scheme val="minor"/>
      </rPr>
      <t xml:space="preserve">Copia de los estutos de la entidad sin ánimo de lucro: </t>
    </r>
    <r>
      <rPr>
        <b/>
        <sz val="11"/>
        <rFont val="Calibri"/>
        <family val="2"/>
        <scheme val="minor"/>
      </rPr>
      <t>CUMPLE</t>
    </r>
  </si>
  <si>
    <r>
      <rPr>
        <sz val="11"/>
        <rFont val="Calibri"/>
        <family val="2"/>
        <scheme val="minor"/>
      </rPr>
      <t>Política de gestión documental:</t>
    </r>
    <r>
      <rPr>
        <b/>
        <sz val="11"/>
        <rFont val="Calibri"/>
        <family val="2"/>
        <scheme val="minor"/>
      </rPr>
      <t xml:space="preserve"> CUMPLE</t>
    </r>
  </si>
  <si>
    <r>
      <rPr>
        <sz val="11"/>
        <rFont val="Calibri"/>
        <family val="2"/>
        <scheme val="minor"/>
      </rPr>
      <t>Política de gestión de manejo de riesgos:</t>
    </r>
    <r>
      <rPr>
        <b/>
        <sz val="11"/>
        <rFont val="Calibri"/>
        <family val="2"/>
        <scheme val="minor"/>
      </rPr>
      <t xml:space="preserve"> CUMPLE</t>
    </r>
  </si>
  <si>
    <r>
      <rPr>
        <sz val="11"/>
        <rFont val="Calibri"/>
        <family val="2"/>
        <scheme val="minor"/>
      </rPr>
      <t xml:space="preserve">Manifestación certificados vigilancia y control: </t>
    </r>
    <r>
      <rPr>
        <b/>
        <sz val="11"/>
        <rFont val="Calibri"/>
        <family val="2"/>
        <scheme val="minor"/>
      </rPr>
      <t>CUMPLE</t>
    </r>
  </si>
  <si>
    <t>MC RE CO 011 2023</t>
  </si>
  <si>
    <t>10 PUNTOS</t>
  </si>
  <si>
    <t>25 PUNTOS</t>
  </si>
  <si>
    <t>50 PUNTOS</t>
  </si>
  <si>
    <t>S.M.M.L.V 2023</t>
  </si>
  <si>
    <t>Realizar y/o apoyar investigaciones para el desarrollo de exposiciones temporales y/o permanentes físicas y/o virtuales.</t>
  </si>
  <si>
    <t>Realizar y/o apoyar la producción de exposiciones permanentes y/o temporales: diseño, apoyos museográficos, impresos, mobiliario, transportes, montaje y desmontajes.</t>
  </si>
  <si>
    <t>Desarrollo de materiales comunicativos: Diseño gráfico e impresión de piezas y publicaciones (volantes, afiches, programación educativa y cultural, perifoneo..etc) relacionados con la programación de actividades educativas y culturales del museo.</t>
  </si>
  <si>
    <t>Apoyo en la administración de contenidos virtuales, su actualización, mantenimiento, diseño de piezas infográficas, producción y edición de videos y piezas sonoras y la divulgación de la labor educativa y cultural del museo.</t>
  </si>
  <si>
    <t>Apoyo en el diseño de proyectos educativos y culturales según el contexto y necesidades del museo.</t>
  </si>
  <si>
    <t>Presentación y desarrollo de proyectos en diferentes convocatorias y gestión de recursos.</t>
  </si>
  <si>
    <t>Desarrollo de actividades educativas y culturales relacionadas con la misionalidad del museo.</t>
  </si>
  <si>
    <t>Apoyo en la logística para el desarrollo de actividades educativas y culturales fuera del museo</t>
  </si>
  <si>
    <t>Adquisición de piezas, obras, documentos y demás elementos de interes para el enriquecimiento de las colecciones del museo</t>
  </si>
  <si>
    <t>UNA VEZ VERIFICADA LA INFORMACION, SE ACEPTA LA CERTIFICACIÓN DEL CONTRATO CELEBRADO CON MINISTERIO DE CULTURA, Y ESTE SERÁ TENIDO EN CUENTA YA QUE SU OBJETO Y LAS ACTIVIDADES DESARROLLADAS  CUMPLEN CON LO EXIGIDO EN EL PLIEGO DE CONDICIONES EN CUANTO A QUE SUS TRABAJOS FUERON REALIZADOSREALIZACIÓN Y/O PRODUCCIÓN DE PROYECTOS CULTURALES Y/O MUSEALES</t>
  </si>
  <si>
    <t>0454-2021</t>
  </si>
  <si>
    <t xml:space="preserve">Ministerio de Cultura </t>
  </si>
  <si>
    <t>Aunar recursos humanos, técnicos, administrativos y financieros, para desarrollar planes, programas y proyectos que fortalezcan y fomenten la preservación, investigación y valoración del patrimonio y a incrementar y optimizar la prestación de servicios y eventos expositivos, educativos, académicos y culturales de los museos Colonial y Santa Clara.</t>
  </si>
  <si>
    <t>1348-2020</t>
  </si>
  <si>
    <t>Aunar esfuerzos humanos, técnicos y financieros para el desarrollo de programas previstos para el fortalecimiento de lenguas nativas, reconocimiento de grupos étnicos, población con discapacidad, población LGTBI, sujetos de especial protección constitucional, grupos de interés, población en condiciones de vulnerabilidad, víctimas del conflicto armado interno, a través de acciones con enfoque diferencial y acción sin daño que permitan la apropiación social de la diversidad étnica y cultural de la nación colombiana, con el principio de inclusión social y cultural en todo el territorio nacional.</t>
  </si>
  <si>
    <t>F. COSTO OPERATIVO</t>
  </si>
  <si>
    <t>ENTIDAD</t>
  </si>
  <si>
    <t>COSTO OPERATIVO</t>
  </si>
  <si>
    <t xml:space="preserve">Corporación Social Incluyamos </t>
  </si>
  <si>
    <t>APORTE EN DINERO</t>
  </si>
  <si>
    <t>APORTES EN ESPECIE</t>
  </si>
  <si>
    <r>
      <t xml:space="preserve">DESCRIPCIÓN </t>
    </r>
    <r>
      <rPr>
        <b/>
        <sz val="10"/>
        <color rgb="FFFF0000"/>
        <rFont val="Calibri"/>
        <family val="2"/>
        <scheme val="minor"/>
      </rPr>
      <t>(Nota 3)</t>
    </r>
  </si>
  <si>
    <r>
      <t xml:space="preserve">VALOR TOTAL APORTES EN ESPECIE </t>
    </r>
    <r>
      <rPr>
        <b/>
        <sz val="10"/>
        <color rgb="FFFF0000"/>
        <rFont val="Calibri"/>
        <family val="2"/>
        <scheme val="minor"/>
      </rPr>
      <t>(Nota 4)</t>
    </r>
  </si>
  <si>
    <r>
      <t xml:space="preserve">VALOR TOTAL APORTES EN ESPECIE Y EN DINERO </t>
    </r>
    <r>
      <rPr>
        <b/>
        <sz val="10"/>
        <color rgb="FFFF0000"/>
        <rFont val="Calibri"/>
        <family val="2"/>
        <scheme val="minor"/>
      </rPr>
      <t>(Nota 5)</t>
    </r>
  </si>
  <si>
    <t>C. COSTOS OPERATIVOS</t>
  </si>
  <si>
    <t>No</t>
  </si>
  <si>
    <t>CRITERIO DE EVALUACIÓN</t>
  </si>
  <si>
    <t>G. CONCLUSIONES: CORPORACIÓN SOCAIL INCLUYAMOS</t>
  </si>
  <si>
    <r>
      <t xml:space="preserve">El proponente </t>
    </r>
    <r>
      <rPr>
        <b/>
        <sz val="11"/>
        <rFont val="Calibri"/>
        <family val="2"/>
        <scheme val="minor"/>
      </rPr>
      <t>CUMPLE</t>
    </r>
    <r>
      <rPr>
        <sz val="11"/>
        <rFont val="Calibri"/>
        <family val="2"/>
        <scheme val="minor"/>
      </rPr>
      <t xml:space="preserve">; de acuerdo con lo establecido en los términos de referencia Valor total de la sumatoria de los contratos presentados es igual o superior al cien por ciento (100%) del presupuesto oficial.
</t>
    </r>
  </si>
  <si>
    <t>Por su atención muchas gracias y quedamos atentas a cualquier inquietud adicional.</t>
  </si>
  <si>
    <t>VP</t>
  </si>
  <si>
    <t>VO</t>
  </si>
  <si>
    <t>SMFT</t>
  </si>
  <si>
    <t>SMFC</t>
  </si>
  <si>
    <t>EVALUACIÓN DE EXPERIENCIA - CORPORACIÓN SOCIAL INCLUYAMOS</t>
  </si>
  <si>
    <t>ENTIDAD CONTRATANTE</t>
  </si>
  <si>
    <t>No DE CONTRATO</t>
  </si>
  <si>
    <t>SMMLFT</t>
  </si>
  <si>
    <t>SMMLFC</t>
  </si>
  <si>
    <t>VP=((VO/SMMLVFT)*SMMLVFC</t>
  </si>
  <si>
    <t>VO= Valor Total de los trabajos a la fecha de terminación</t>
  </si>
  <si>
    <t>SMMLVFT= Salario Mínimo mensual legal a la fecha de terminación de los trabajos</t>
  </si>
  <si>
    <t>SMMLFC= Salario mínimo mensual legal a la fecha de cierre del presente proceso</t>
  </si>
  <si>
    <t>S.M.M.L.V 2024</t>
  </si>
  <si>
    <t>UNA VEZ VERIFICADA LA INFORMACION, SE ACEPTA LA CERTIFICACIÓN DEL CONTRATO CELEBRADO CON MINISTERIO DE CULTURA, Y ESTE SERÁ TENIDO EN CUENTA YA QUE SU OBJETO Y LAS ACTIVIDADES DESARROLLADAS  CUMPLEN CON LO EXIGIDO EN EL PLIEGO DE CONDICIONES</t>
  </si>
  <si>
    <t>VP=Valor presente de los contratos celebrados</t>
  </si>
  <si>
    <t>Aunar esfuerzos humanos, técnico y financieros para el desarrollo de programas previstos para el fortalecimiento de lenguas nativas, reconocimiento de grupos étnicos,</t>
  </si>
  <si>
    <t>EXPERIENCIA ADICIONAL - CORPORACIÓN SOCIAL INCLUYAMOS</t>
  </si>
  <si>
    <t>Proyectó: Jochoa</t>
  </si>
  <si>
    <t>Yannet Liliana Mesa Medina</t>
  </si>
  <si>
    <t>Institución Educativa Ceipa</t>
  </si>
  <si>
    <t>15-dic.-06</t>
  </si>
  <si>
    <t>Especialista en Gerecia Fianciera</t>
  </si>
  <si>
    <t>Fundación Universitaria Católica del Norte</t>
  </si>
  <si>
    <t>Administradora de Empresas</t>
  </si>
  <si>
    <t>5 AÑOS</t>
  </si>
  <si>
    <t>20-nov.-12</t>
  </si>
  <si>
    <t>Master Profesional en Dirección Económica Financiera</t>
  </si>
  <si>
    <t>Alianza Norteamericana de Estudios Superiores</t>
  </si>
  <si>
    <t>Maestra en Alta Dirección</t>
  </si>
  <si>
    <t>Palmactiva</t>
  </si>
  <si>
    <t>Coordinadora general</t>
  </si>
  <si>
    <t>Coordinación General de los proyectos, culturales de formación, sociales y comunitarios de la Empresa</t>
  </si>
  <si>
    <t>Coordinadora General de proyectos sociales y comunitarios; acompañando y formando a grupos poblacionales como; Mujeres emprendedoras, población vulnerable, grupos de desplazados</t>
  </si>
  <si>
    <t>1348/2020</t>
  </si>
  <si>
    <t>EXPERIENCIA CERTIFICADA EN SMMLV</t>
  </si>
  <si>
    <t>OBJETO SOCIAL: CUMPLE</t>
  </si>
  <si>
    <t>CUMPLE. Al hacer la revisión d e las certificaciones, certifica 11 años y 3 mesees</t>
  </si>
  <si>
    <t xml:space="preserve">CUMPLE. Al hacer la revisión d e las certificaciones, certifica 3 años </t>
  </si>
  <si>
    <r>
      <t>III. EXPERIENCIA REQUISITO HABILITANTE</t>
    </r>
    <r>
      <rPr>
        <sz val="18"/>
        <rFont val="Arial"/>
        <family val="2"/>
      </rPr>
      <t xml:space="preserve">
Profesional en cualquier disciplina, con experiencia profesional mínima de cinco (5) años, en proyectos culturales, gestión de recursos y/o coordinación de equipos de trabajo</t>
    </r>
  </si>
  <si>
    <t>TOTAL*</t>
  </si>
  <si>
    <t>Aunar recursos humanos, técnicos, administrativos y financieros para apoyar y fomentar actividades tendientes a la conservación, investigación, renovación, comunicación y realización de actividades educativas y culturales dirigidas a la ciudadanía en general, por medio de las cuales se difunda el Patrimonio Cultural Colombiano en los Museos Quinta de Bolívar y de la Independencia.</t>
  </si>
  <si>
    <t>0790-2020</t>
  </si>
  <si>
    <t>c: Calificación</t>
  </si>
  <si>
    <t>P: puntaje maximo</t>
  </si>
  <si>
    <t>A. EXPERIENCIA ADICIONAL A LA MÍNIMA EXIGIDA</t>
  </si>
  <si>
    <t>0572-2022</t>
  </si>
  <si>
    <t>Aunar recursos humanos, técnicos, administrativos y financieros, para desarrollar planes, programas y proyectos que fortalezcan y fomenten la preservación, investigación y valoración del patrimonio y a incrementar y optimizar la prestación de servicios y eventos expositivos, educativos, académicos y culturales de los museos Colonial y Santa Clara</t>
  </si>
  <si>
    <t>1675-2023</t>
  </si>
  <si>
    <t>Aunar recursos humanos, técnicos, administrativos y financieros para apoyar y fomentar actividades tendientes a la conservación, investigación, educación y comunicación por medio de las cuales se difunda el patrimonio cultural colombiano y se fortalezca la participación de la ciudadanía en general en Museos Regionales del Ministerio de Cultura. Alcance Objeto: Grupo 1: Museo Casa Natal General Santander y Museo de la Ciudad de Ocaña Antón García de Bonilla.</t>
  </si>
  <si>
    <t>1676-2023</t>
  </si>
  <si>
    <t>Aunar recursos humanos, técnicos, administrativos y financieros para apoyar y fomentar actividades tendientes a la conservación, investigación, educación y comunicación por medio de las cuales se difunda el patrimonio cultural colombiano y se fortalezca la participación de la ciudadanía en general en Museos Regionales del Ministerio de Cultura. Alcance Objeto: Grupo 2: Casa Museo Antonio Nariño, Casa Museo Alfonso López Pumarejo y la Casa Museo Rafael Núñez.</t>
  </si>
  <si>
    <t>Regla de tres</t>
  </si>
  <si>
    <t>EXPERIENCIA ADICIONAL A LA MÍNIMA EXIGIDA</t>
  </si>
  <si>
    <t>Aunar esfuerzos humanos, técnicos y financieros para la implementación, actualización y seguimiento de planes especiales de salvaguardia de las manifestaciones de las comunidades Negras, Afro, Raizales y Palenqueras – NARP incluidas en la LRPCI y fortalecimiento de las manifestaciones de las comunidades NARP que se encuentran en proceso de postulación, así como la generación de acciones para el fortalecimiento de las cocinas tradicionales de las comunidades NARP a beneficiar en el marco de la política para el conocimiento, salvaguardia y fomento de la alimentación y cocinas tradicionales, en cumplimiento de los acuerdos establecidos en la mesa de concertación con comunidades NARP; paro cívico de buenaventura y comisión mixta de Panamá".</t>
  </si>
  <si>
    <t>3097-2021</t>
  </si>
  <si>
    <t>SMMLV 2025</t>
  </si>
  <si>
    <t>1883-2023</t>
  </si>
  <si>
    <t>Aunar recursos humanos, técnicos, administrativos y financieros, para el desarrollo conjunto de actividades misionales de los museos Colonial y Santa Clara y de los museos Casa Quinta de Bolívar y museo de la Independencia Casa del Florero y su Fortalecimiento.</t>
  </si>
  <si>
    <t>EXPERIENCIA ADICIONAL DE LA ESAL</t>
  </si>
  <si>
    <t>CANTIDAD</t>
  </si>
  <si>
    <t>10 puntos</t>
  </si>
  <si>
    <t>Dos (2) contratos o convenios adicionales ejecutados en museos estatales</t>
  </si>
  <si>
    <t>Tres (3) o más contratos o convenios adicionales ejecutados en museos estatales</t>
  </si>
  <si>
    <t>25 puntos</t>
  </si>
  <si>
    <t>Cuatro (4) o más proyectos adicionales en museos estatales</t>
  </si>
  <si>
    <t>50 puntos</t>
  </si>
  <si>
    <t>40 puntos</t>
  </si>
  <si>
    <t>0 puntos</t>
  </si>
  <si>
    <t>Sin experiencia adicional</t>
  </si>
  <si>
    <t>Un (1) contrato o convenio adicional ejecutado en museos estatales</t>
  </si>
  <si>
    <t>Aunar recursos humanos, técnicos, administrativos y financieros, para el desarrollo conjunto de actividades misionales de los museos Colonial y Santa  Clara y su fortalecimiento</t>
  </si>
  <si>
    <t>2.3.</t>
  </si>
  <si>
    <t>TOTAL APORTE MÍNIMO EN ESPECIE MSCMC</t>
  </si>
  <si>
    <t>2.3.1</t>
  </si>
  <si>
    <t>2.3.2</t>
  </si>
  <si>
    <t>2.3.3</t>
  </si>
  <si>
    <t>2.3.4</t>
  </si>
  <si>
    <t>2.3.5</t>
  </si>
  <si>
    <t>2.3.6</t>
  </si>
  <si>
    <t>2.3.7</t>
  </si>
  <si>
    <t>2.3.8</t>
  </si>
  <si>
    <t>2.3.9</t>
  </si>
  <si>
    <t>PARTE 2. PROPUESTA CONTRAPARTIDAS EN DINERO O EN ESPECIE (aplica si diligenció "NO" en la Parte 1, de este formato).</t>
  </si>
  <si>
    <t>2.1.</t>
  </si>
  <si>
    <t>2.2.</t>
  </si>
  <si>
    <t>APORTE EN ESPECIE</t>
  </si>
  <si>
    <t>TOTAL APORTE EN DINDERO Y EN ESPECIE</t>
  </si>
  <si>
    <t>NOTA: Las actividades en especie que proponga realizar la ESAL, deberán ser previamente aprobadas por las supervisoras del contrato</t>
  </si>
  <si>
    <t>z: Valor costo administrativo</t>
  </si>
  <si>
    <t>Puntaje</t>
  </si>
  <si>
    <t>No DE PROPUESTA</t>
  </si>
  <si>
    <t>ENTIDAD SIN ÁNIMO DE LUCRO</t>
  </si>
  <si>
    <t>OBJETO SOCIAL</t>
  </si>
  <si>
    <t>EXPERIENCIA DE LA ESAL</t>
  </si>
  <si>
    <t>EQUIPO MÍNIMO REQUERIDO</t>
  </si>
  <si>
    <t>RESULTADO EVALUACIÓN</t>
  </si>
  <si>
    <t>EXPERIENCIA</t>
  </si>
  <si>
    <t>CUMPLE</t>
  </si>
  <si>
    <t>HABILITADO</t>
  </si>
  <si>
    <t>CRITERIOS HABILITANTES</t>
  </si>
  <si>
    <t xml:space="preserve">UNA VEZ VERIFICADA LA INFORMACION, SE ACEPTA LA CERTIFICACIÓN DEL CONTRATO CELEBRADO CON MINISTERIO DE CULTURA, Y ESTE SERÁ TENIDO EN CUENTA YA QUE SU OBJETO Y LAS ACTIVIDADES DESARROLLADAS  CUMPLEN CON LO EXIGIDO EN EL PLIEGO DE CONDICIONES EN CUANTO A QUE TIENE EXPERIENCIA EN PRODUCCIÓN DE PROYECTOS CULTURALES Y/O MUSEALES.
</t>
  </si>
  <si>
    <t>UNA VEZ VERIFICADA LA INFORMACION, SE ACEPTA LA CERTIFICACIÓN DEL CONTRATO CELEBRADO CON EL MINISTERIO DE LAS CULTURAS, Y ESTE SERÁ TENIDO EN CUENTA DENTRO DE LA EXPERICIA ADICIONAL A LA MÍNIMA EXIGIDA YA QUE SU OBJETO Y LAS ACTIVIDADES DESARROLLADAS  CUMPLEN CON LO EXIGIDO EN EL PLIEGO DE CONDICIONES EN CUANTO A QUE SUS TRABAJOS FUERON EN LA REALIZACIÓN Y/O PRODUCCIÓN DE PROYECTOS CULTURALES Y/O MUSEALES EN MUSEOS ESTATALES</t>
  </si>
  <si>
    <t>Administradora de Empesas - Especialista en gerencia financiera</t>
  </si>
  <si>
    <r>
      <t xml:space="preserve">El Proponente </t>
    </r>
    <r>
      <rPr>
        <b/>
        <sz val="11"/>
        <rFont val="Calibri"/>
        <family val="2"/>
        <scheme val="minor"/>
      </rPr>
      <t xml:space="preserve">CUMPLE; </t>
    </r>
    <r>
      <rPr>
        <sz val="11"/>
        <rFont val="Calibri"/>
        <family val="2"/>
        <scheme val="minor"/>
      </rPr>
      <t xml:space="preserve">de acuerdo con lo exigido en los términos de referencia . La acreditación de la experiencia del proponente podrá ser cumplida con MÁXIMO 3 CONTRATOS, los cuales en conjunto deberán cumplir con los siguientes requisitos:
</t>
    </r>
    <r>
      <rPr>
        <b/>
        <u/>
        <sz val="11"/>
        <rFont val="Calibri"/>
        <family val="2"/>
        <scheme val="minor"/>
      </rPr>
      <t>LA REALIZACIÓN Y/O PRODUCCIÓN DE PROYECTOS CULTURALES Y/O MUSEALES</t>
    </r>
  </si>
  <si>
    <t>NO</t>
  </si>
  <si>
    <t>RÉGIMEN ESPECIAL CON OFERTA MC RE CO 0018 2025</t>
  </si>
  <si>
    <t>MC RE CO 0016 2026</t>
  </si>
  <si>
    <t>UNA VEZ VERIFICADA LA INFORMACION, SE ACEPTA LA CERTIFICACIÓN DEL CONTRATO CELEBRADO CON MINISTERIO DE CULTURA, Y ESTE SERÁ TENIDO EN CUENTA YA QUE SU OBJETO Y LAS ACTIVIDADES DESARROLLADAS  CUMPLEN CON LO EXIGIDO EN EL PLIEGO DE CONDICIONES EN CUANTO A QUE TIENE EXPERIENCIA EN PRODUCCIÓN DE PROYECTOS CULTURALES Y/O MUSEALES.</t>
  </si>
  <si>
    <t>ANEXO 6A. EXPERIENCIA ADICIONAL</t>
  </si>
  <si>
    <t>Contratación de un diseñador Grafico, por 7 meses a $5.000.000 de honorarios mensuales</t>
  </si>
  <si>
    <t>Contratación de un administrador de contenidos virtuales por 7 meses con unoshonorarios mensuales de $3.550.000</t>
  </si>
  <si>
    <t xml:space="preserve">ANEXO 6 - CRITERIOS DE EVALUACION </t>
  </si>
  <si>
    <t>C. APORTES EN ESPECIE : CUMPLE</t>
  </si>
  <si>
    <t>APORTE MÍNIMO (11%)</t>
  </si>
  <si>
    <t>Una vez verificada la información aportada por el proponente, no se aceptan los contratos presentados para acreditar experiencia adicional a la mínima exigida, respecto de los cuales no se allega acta de liquidación ni certificación expedida por la entidad contratante que permita acreditar su terminación, conforme a lo establecido en el pliego de condiciones.
Si bien se aportan las respectivas minutas contractuales, estos documentos no constituyen prueba idónea de la ejecución y terminación de los contratos, por lo cual no es posible validarlos para efectos de la acreditación de la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</si>
</sst>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2" formatCode="_-&quot;$&quot;\ * #,##0_-;\-&quot;$&quot;\ * #,##0_-;_-&quot;$&quot;\ * &quot;-&quot;_-;_-@_-"/>
    <numFmt numFmtId="44" formatCode="_-&quot;$&quot;\ * #,##0.00_-;\-&quot;$&quot;\ * #,##0.00_-;_-&quot;$&quot;\ * &quot;-&quot;??_-;_-@_-"/>
    <numFmt numFmtId="164" formatCode="&quot;$&quot;\ #,##0_);[Red]\(&quot;$&quot;\ #,##0\)"/>
    <numFmt numFmtId="165" formatCode="_(* #,##0.00_);_(* \(#,##0.00\);_(* &quot;-&quot;??_);_(@_)"/>
    <numFmt numFmtId="166" formatCode="#,##0.00\ &quot;€&quot;;\-#,##0.00\ &quot;€&quot;"/>
    <numFmt numFmtId="167" formatCode="_-* #,##0.00\ &quot;€&quot;_-;\-* #,##0.00\ &quot;€&quot;_-;_-* &quot;-&quot;??\ &quot;€&quot;_-;_-@_-"/>
    <numFmt numFmtId="168" formatCode="_-* #,##0.00\ _€_-;\-* #,##0.00\ _€_-;_-* &quot;-&quot;??\ _€_-;_-@_-"/>
    <numFmt numFmtId="169" formatCode="_-* #,##0.00\ &quot;Pta&quot;_-;\-* #,##0.00\ &quot;Pta&quot;_-;_-* &quot;-&quot;??\ &quot;Pta&quot;_-;_-@_-"/>
    <numFmt numFmtId="170" formatCode="_-* #,##0.00\ _P_t_a_-;\-* #,##0.00\ _P_t_a_-;_-* &quot;-&quot;??\ _P_t_a_-;_-@_-"/>
    <numFmt numFmtId="171" formatCode="[$$-2C0A]#,##0.00"/>
    <numFmt numFmtId="172" formatCode="d\ &quot;de&quot;\ mmmm\ &quot;de&quot;\ yyyy"/>
    <numFmt numFmtId="173" formatCode="[$-C0A]dd\-mmm\-yy;@"/>
    <numFmt numFmtId="174" formatCode="_ * #,##0_ ;_ * \-#,##0_ ;_ * &quot;-&quot;??_ ;_ @_ "/>
    <numFmt numFmtId="175" formatCode="_(&quot;$&quot;\ * #,##0_);_(&quot;$&quot;\ * \(#,##0\);_(&quot;$&quot;\ * &quot;-&quot;??_);_(@_)"/>
    <numFmt numFmtId="176" formatCode="[$$-240A]\ #,##0;[Red][$$-240A]\ \-#,##0"/>
    <numFmt numFmtId="177" formatCode="0.0"/>
    <numFmt numFmtId="178" formatCode="_-&quot;$&quot;* #,##0.00_-;\-&quot;$&quot;* #,##0.00_-;_-&quot;$&quot;* &quot;-&quot;??_-;_-@_-"/>
    <numFmt numFmtId="179" formatCode="_-&quot;$&quot;* #,##0_-;\-&quot;$&quot;* #,##0_-;_-&quot;$&quot;* &quot;-&quot;??_-;_-@_-"/>
    <numFmt numFmtId="180" formatCode="_-* #,##0\ _P_t_a_-;\-* #,##0\ _P_t_a_-;_-* &quot;-&quot;??\ _P_t_a_-;_-@_-"/>
    <numFmt numFmtId="181" formatCode="_-&quot;$&quot;\ * #,##0_-;\-&quot;$&quot;\ * #,##0_-;_-&quot;$&quot;\ * &quot;-&quot;??_-;_-@_-"/>
    <numFmt numFmtId="182" formatCode="&quot;$&quot;\ #,##0.00"/>
  </numFmts>
  <fonts count="37" x14ac:knownFonts="1">
    <font>
      <sz val="10"/>
      <name val="Arial"/>
    </font>
    <font>
      <sz val="10"/>
      <name val="Arial"/>
      <family val="2"/>
    </font>
    <font>
      <sz val="10"/>
      <name val="Arial"/>
      <family val="2"/>
    </font>
    <font>
      <b/>
      <sz val="10"/>
      <name val="Arial"/>
      <family val="2"/>
    </font>
    <font>
      <sz val="8"/>
      <color indexed="81"/>
      <name val="Tahoma"/>
      <family val="2"/>
    </font>
    <font>
      <b/>
      <sz val="8"/>
      <color indexed="81"/>
      <name val="Tahoma"/>
      <family val="2"/>
    </font>
    <font>
      <b/>
      <sz val="12"/>
      <name val="Arial"/>
      <family val="2"/>
    </font>
    <font>
      <sz val="10"/>
      <name val="Arial"/>
      <family val="2"/>
    </font>
    <font>
      <sz val="12"/>
      <name val="Arial"/>
      <family val="2"/>
    </font>
    <font>
      <b/>
      <sz val="11"/>
      <name val="Arial"/>
      <family val="2"/>
    </font>
    <font>
      <sz val="10"/>
      <color indexed="10"/>
      <name val="Arial"/>
      <family val="2"/>
    </font>
    <font>
      <sz val="10"/>
      <color indexed="13"/>
      <name val="Arial"/>
      <family val="2"/>
    </font>
    <font>
      <sz val="11"/>
      <color theme="1"/>
      <name val="Calibri"/>
      <family val="2"/>
      <scheme val="minor"/>
    </font>
    <font>
      <b/>
      <sz val="18"/>
      <name val="Arial"/>
      <family val="2"/>
    </font>
    <font>
      <b/>
      <sz val="14"/>
      <name val="Arial"/>
      <family val="2"/>
    </font>
    <font>
      <b/>
      <sz val="24"/>
      <name val="Arial"/>
      <family val="2"/>
    </font>
    <font>
      <sz val="18"/>
      <name val="Arial"/>
      <family val="2"/>
    </font>
    <font>
      <sz val="16"/>
      <name val="Arial"/>
      <family val="2"/>
    </font>
    <font>
      <b/>
      <sz val="11"/>
      <name val="Calibri"/>
      <family val="2"/>
      <scheme val="minor"/>
    </font>
    <font>
      <sz val="11"/>
      <name val="Calibri"/>
      <family val="2"/>
      <scheme val="minor"/>
    </font>
    <font>
      <sz val="10"/>
      <name val="Arial"/>
      <family val="2"/>
    </font>
    <font>
      <sz val="10"/>
      <color theme="1"/>
      <name val="Arial"/>
      <family val="2"/>
    </font>
    <font>
      <b/>
      <sz val="9"/>
      <name val="Arial"/>
      <family val="2"/>
    </font>
    <font>
      <sz val="9"/>
      <name val="Arial"/>
      <family val="2"/>
    </font>
    <font>
      <b/>
      <sz val="9"/>
      <color indexed="81"/>
      <name val="Tahoma"/>
      <family val="2"/>
    </font>
    <font>
      <sz val="9"/>
      <color indexed="81"/>
      <name val="Tahoma"/>
      <family val="2"/>
    </font>
    <font>
      <sz val="14"/>
      <name val="Arial"/>
      <family val="2"/>
    </font>
    <font>
      <b/>
      <u/>
      <sz val="11"/>
      <name val="Calibri"/>
      <family val="2"/>
      <scheme val="minor"/>
    </font>
    <font>
      <sz val="10"/>
      <color rgb="FF000000"/>
      <name val="Calibri"/>
      <family val="2"/>
      <scheme val="minor"/>
    </font>
    <font>
      <b/>
      <sz val="10"/>
      <color theme="1"/>
      <name val="Arial"/>
      <family val="2"/>
    </font>
    <font>
      <b/>
      <sz val="10"/>
      <color theme="1"/>
      <name val="Calibri"/>
      <family val="2"/>
      <scheme val="minor"/>
    </font>
    <font>
      <b/>
      <sz val="10"/>
      <color rgb="FFFF0000"/>
      <name val="Calibri"/>
      <family val="2"/>
      <scheme val="minor"/>
    </font>
    <font>
      <b/>
      <sz val="8"/>
      <color rgb="FF000000"/>
      <name val="Work Sans"/>
      <family val="3"/>
    </font>
    <font>
      <b/>
      <sz val="8"/>
      <name val="Work Sans"/>
      <family val="3"/>
    </font>
    <font>
      <sz val="8"/>
      <name val="Work Sans"/>
      <family val="3"/>
    </font>
    <font>
      <b/>
      <sz val="16"/>
      <color rgb="FF000000"/>
      <name val="Arial"/>
      <family val="2"/>
    </font>
    <font>
      <b/>
      <sz val="10.5"/>
      <color theme="1"/>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0"/>
        <bgColor theme="0"/>
      </patternFill>
    </fill>
    <fill>
      <patternFill patternType="solid">
        <fgColor theme="7" tint="0.79998168889431442"/>
        <bgColor rgb="FFDEEAF6"/>
      </patternFill>
    </fill>
    <fill>
      <patternFill patternType="solid">
        <fgColor theme="9" tint="0.59999389629810485"/>
        <bgColor indexed="64"/>
      </patternFill>
    </fill>
    <fill>
      <patternFill patternType="solid">
        <fgColor rgb="FFD9D9D9"/>
        <bgColor indexed="64"/>
      </patternFill>
    </fill>
    <fill>
      <patternFill patternType="solid">
        <fgColor rgb="FFFEF2CB"/>
        <bgColor rgb="FFFEF2CB"/>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style="double">
        <color indexed="64"/>
      </right>
      <top/>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style="double">
        <color indexed="64"/>
      </left>
      <right style="thin">
        <color indexed="64"/>
      </right>
      <top style="double">
        <color indexed="64"/>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right/>
      <top style="double">
        <color indexed="64"/>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thin">
        <color indexed="64"/>
      </top>
      <bottom style="thin">
        <color indexed="64"/>
      </bottom>
      <diagonal/>
    </border>
    <border>
      <left style="double">
        <color indexed="64"/>
      </left>
      <right/>
      <top style="double">
        <color indexed="64"/>
      </top>
      <bottom style="thin">
        <color indexed="64"/>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indexed="64"/>
      </left>
      <right style="thin">
        <color indexed="64"/>
      </right>
      <top style="thin">
        <color indexed="64"/>
      </top>
      <bottom style="double">
        <color indexed="64"/>
      </bottom>
      <diagonal/>
    </border>
    <border>
      <left/>
      <right/>
      <top style="thin">
        <color indexed="64"/>
      </top>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style="thin">
        <color indexed="64"/>
      </left>
      <right/>
      <top style="double">
        <color indexed="64"/>
      </top>
      <bottom style="double">
        <color indexed="64"/>
      </bottom>
      <diagonal/>
    </border>
    <border>
      <left/>
      <right style="thin">
        <color indexed="64"/>
      </right>
      <top/>
      <bottom/>
      <diagonal/>
    </border>
    <border>
      <left style="thin">
        <color indexed="64"/>
      </left>
      <right style="thin">
        <color indexed="64"/>
      </right>
      <top/>
      <bottom style="double">
        <color indexed="64"/>
      </bottom>
      <diagonal/>
    </border>
    <border>
      <left/>
      <right style="double">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double">
        <color indexed="64"/>
      </left>
      <right style="double">
        <color indexed="64"/>
      </right>
      <top style="double">
        <color indexed="64"/>
      </top>
      <bottom style="double">
        <color indexed="64"/>
      </bottom>
      <diagonal/>
    </border>
    <border>
      <left/>
      <right style="thin">
        <color indexed="64"/>
      </right>
      <top/>
      <bottom style="thin">
        <color indexed="64"/>
      </bottom>
      <diagonal/>
    </border>
    <border>
      <left style="thin">
        <color indexed="64"/>
      </left>
      <right/>
      <top/>
      <bottom/>
      <diagonal/>
    </border>
    <border>
      <left style="medium">
        <color indexed="64"/>
      </left>
      <right style="medium">
        <color indexed="64"/>
      </right>
      <top style="medium">
        <color indexed="64"/>
      </top>
      <bottom/>
      <diagonal/>
    </border>
  </borders>
  <cellStyleXfs count="20">
    <xf numFmtId="0" fontId="0" fillId="0" borderId="0"/>
    <xf numFmtId="170" fontId="1" fillId="0" borderId="0" applyFont="0" applyFill="0" applyBorder="0" applyAlignment="0" applyProtection="0"/>
    <xf numFmtId="168" fontId="7" fillId="0" borderId="0" applyFont="0" applyFill="0" applyBorder="0" applyAlignment="0" applyProtection="0"/>
    <xf numFmtId="169" fontId="1" fillId="0" borderId="0" applyFont="0" applyFill="0" applyBorder="0" applyAlignment="0" applyProtection="0"/>
    <xf numFmtId="167" fontId="7" fillId="0" borderId="0" applyFont="0" applyFill="0" applyBorder="0" applyAlignment="0" applyProtection="0"/>
    <xf numFmtId="166" fontId="2" fillId="0" borderId="0" applyFont="0" applyFill="0" applyBorder="0" applyAlignment="0" applyProtection="0"/>
    <xf numFmtId="0" fontId="2" fillId="0" borderId="0"/>
    <xf numFmtId="0" fontId="12" fillId="0" borderId="0"/>
    <xf numFmtId="0" fontId="2" fillId="0" borderId="0"/>
    <xf numFmtId="9" fontId="1" fillId="0" borderId="0" applyFont="0" applyFill="0" applyBorder="0" applyAlignment="0" applyProtection="0"/>
    <xf numFmtId="9" fontId="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applyNumberFormat="0" applyFill="0" applyBorder="0" applyAlignment="0" applyProtection="0"/>
    <xf numFmtId="0" fontId="1" fillId="0" borderId="0"/>
    <xf numFmtId="168" fontId="1" fillId="0" borderId="0" applyFont="0" applyFill="0" applyBorder="0" applyAlignment="0" applyProtection="0"/>
    <xf numFmtId="42" fontId="20" fillId="0" borderId="0" applyFont="0" applyFill="0" applyBorder="0" applyAlignment="0" applyProtection="0"/>
    <xf numFmtId="178" fontId="1" fillId="0" borderId="0" applyFont="0" applyFill="0" applyBorder="0" applyAlignment="0" applyProtection="0"/>
    <xf numFmtId="0" fontId="28" fillId="0" borderId="0"/>
    <xf numFmtId="44" fontId="28" fillId="0" borderId="0" applyFont="0" applyFill="0" applyBorder="0" applyAlignment="0" applyProtection="0"/>
  </cellStyleXfs>
  <cellXfs count="445">
    <xf numFmtId="0" fontId="0" fillId="0" borderId="0" xfId="0"/>
    <xf numFmtId="0" fontId="2" fillId="0" borderId="0" xfId="0" applyFont="1"/>
    <xf numFmtId="0" fontId="3" fillId="0" borderId="1" xfId="0" applyFont="1" applyBorder="1" applyAlignment="1">
      <alignment horizontal="center" wrapText="1"/>
    </xf>
    <xf numFmtId="0" fontId="0" fillId="0" borderId="1" xfId="0" applyBorder="1"/>
    <xf numFmtId="171" fontId="0" fillId="0" borderId="1" xfId="0" applyNumberFormat="1" applyBorder="1"/>
    <xf numFmtId="0" fontId="2" fillId="0" borderId="0" xfId="0" applyFont="1" applyProtection="1">
      <protection hidden="1"/>
    </xf>
    <xf numFmtId="0" fontId="2" fillId="0" borderId="0" xfId="0" applyFont="1" applyAlignment="1">
      <alignment horizontal="center"/>
    </xf>
    <xf numFmtId="0" fontId="2" fillId="0" borderId="1" xfId="0" applyFont="1" applyBorder="1" applyAlignment="1">
      <alignment horizontal="center"/>
    </xf>
    <xf numFmtId="164" fontId="3" fillId="0" borderId="1" xfId="0" applyNumberFormat="1" applyFont="1" applyBorder="1" applyAlignment="1" applyProtection="1">
      <alignment horizontal="center" vertical="center" wrapText="1"/>
      <protection hidden="1"/>
    </xf>
    <xf numFmtId="0" fontId="3" fillId="0" borderId="0" xfId="0" applyFont="1" applyAlignment="1">
      <alignment horizontal="left"/>
    </xf>
    <xf numFmtId="0" fontId="2" fillId="0" borderId="0" xfId="0" applyFont="1" applyAlignment="1">
      <alignment horizontal="center" vertical="center"/>
    </xf>
    <xf numFmtId="0" fontId="3" fillId="0" borderId="0" xfId="0" applyFont="1" applyAlignment="1">
      <alignment horizontal="center" vertical="center"/>
    </xf>
    <xf numFmtId="0" fontId="8" fillId="0" borderId="7" xfId="0" applyFont="1" applyBorder="1" applyAlignment="1">
      <alignment horizontal="right"/>
    </xf>
    <xf numFmtId="4" fontId="8" fillId="0" borderId="8" xfId="0" applyNumberFormat="1" applyFont="1" applyBorder="1" applyAlignment="1">
      <alignment horizontal="right"/>
    </xf>
    <xf numFmtId="0" fontId="8" fillId="0" borderId="9" xfId="0" applyFont="1" applyBorder="1" applyAlignment="1">
      <alignment horizontal="right"/>
    </xf>
    <xf numFmtId="4" fontId="8" fillId="0" borderId="10" xfId="0" applyNumberFormat="1" applyFont="1" applyBorder="1" applyAlignment="1">
      <alignment horizontal="right"/>
    </xf>
    <xf numFmtId="0" fontId="8" fillId="0" borderId="5" xfId="0" applyFont="1" applyBorder="1" applyAlignment="1" applyProtection="1">
      <alignment vertical="top" wrapText="1"/>
      <protection hidden="1"/>
    </xf>
    <xf numFmtId="165" fontId="8" fillId="0" borderId="5" xfId="1" applyNumberFormat="1" applyFont="1" applyFill="1" applyBorder="1" applyAlignment="1" applyProtection="1">
      <alignment vertical="top" wrapText="1"/>
      <protection hidden="1"/>
    </xf>
    <xf numFmtId="0" fontId="3" fillId="0" borderId="12" xfId="0" applyFont="1" applyBorder="1" applyAlignment="1" applyProtection="1">
      <alignment horizontal="center" vertical="center" wrapText="1"/>
      <protection hidden="1"/>
    </xf>
    <xf numFmtId="39" fontId="3" fillId="0" borderId="1" xfId="11" applyNumberFormat="1" applyFont="1" applyFill="1" applyBorder="1" applyAlignment="1" applyProtection="1">
      <alignment horizontal="center" vertical="center" wrapText="1"/>
      <protection locked="0" hidden="1"/>
    </xf>
    <xf numFmtId="0" fontId="3" fillId="0" borderId="1" xfId="0" applyFont="1" applyBorder="1" applyAlignment="1" applyProtection="1">
      <alignment horizontal="center" vertical="center"/>
      <protection hidden="1"/>
    </xf>
    <xf numFmtId="175" fontId="2" fillId="0" borderId="1" xfId="3" applyNumberFormat="1" applyFont="1" applyFill="1" applyBorder="1" applyAlignment="1" applyProtection="1">
      <alignment horizontal="center" vertical="center" wrapText="1"/>
      <protection hidden="1"/>
    </xf>
    <xf numFmtId="165" fontId="2" fillId="0" borderId="1" xfId="1" applyNumberFormat="1" applyFont="1" applyFill="1" applyBorder="1" applyAlignment="1" applyProtection="1">
      <alignment horizontal="right" vertical="center" wrapText="1"/>
      <protection locked="0" hidden="1"/>
    </xf>
    <xf numFmtId="0" fontId="3" fillId="0" borderId="1" xfId="0" applyFont="1" applyBorder="1" applyProtection="1">
      <protection hidden="1"/>
    </xf>
    <xf numFmtId="0" fontId="2" fillId="0" borderId="14" xfId="0" applyFont="1" applyBorder="1"/>
    <xf numFmtId="0" fontId="2" fillId="0" borderId="6" xfId="0" applyFont="1" applyBorder="1"/>
    <xf numFmtId="0" fontId="3" fillId="0" borderId="0" xfId="0" applyFont="1" applyAlignment="1">
      <alignment horizontal="center"/>
    </xf>
    <xf numFmtId="0" fontId="2" fillId="0" borderId="0" xfId="0" applyFont="1" applyAlignment="1">
      <alignment horizontal="left" vertical="center"/>
    </xf>
    <xf numFmtId="0" fontId="3" fillId="0" borderId="0" xfId="0" applyFont="1" applyAlignment="1">
      <alignment horizontal="left" vertical="center"/>
    </xf>
    <xf numFmtId="0" fontId="3" fillId="0" borderId="0" xfId="0" applyFont="1" applyAlignment="1">
      <alignment vertical="center"/>
    </xf>
    <xf numFmtId="0" fontId="3" fillId="0" borderId="0" xfId="0" applyFont="1" applyAlignment="1">
      <alignment vertical="center" wrapText="1"/>
    </xf>
    <xf numFmtId="17" fontId="3" fillId="0" borderId="0" xfId="0" applyNumberFormat="1" applyFont="1" applyAlignment="1">
      <alignment vertical="center"/>
    </xf>
    <xf numFmtId="0" fontId="2" fillId="0" borderId="16" xfId="0" applyFont="1" applyBorder="1" applyAlignment="1">
      <alignment horizontal="right" vertical="center"/>
    </xf>
    <xf numFmtId="2" fontId="3" fillId="0" borderId="16" xfId="0" applyNumberFormat="1" applyFont="1" applyBorder="1" applyAlignment="1">
      <alignment vertical="center"/>
    </xf>
    <xf numFmtId="2" fontId="3" fillId="0" borderId="3" xfId="0" applyNumberFormat="1" applyFont="1" applyBorder="1" applyAlignment="1">
      <alignment vertical="center"/>
    </xf>
    <xf numFmtId="2" fontId="3" fillId="0" borderId="0" xfId="0" applyNumberFormat="1" applyFont="1" applyAlignment="1">
      <alignment vertical="center"/>
    </xf>
    <xf numFmtId="0" fontId="3" fillId="0" borderId="0" xfId="0" applyFont="1" applyAlignment="1">
      <alignment horizontal="right" vertical="center"/>
    </xf>
    <xf numFmtId="0" fontId="2" fillId="0" borderId="0" xfId="0" applyFont="1" applyAlignment="1">
      <alignment horizontal="right" vertical="center"/>
    </xf>
    <xf numFmtId="2" fontId="3" fillId="0" borderId="0" xfId="0" applyNumberFormat="1" applyFont="1" applyAlignment="1">
      <alignment horizontal="right" vertical="center"/>
    </xf>
    <xf numFmtId="1" fontId="3" fillId="0" borderId="4" xfId="0" applyNumberFormat="1" applyFont="1" applyBorder="1" applyAlignment="1">
      <alignment horizontal="right" vertical="center"/>
    </xf>
    <xf numFmtId="2" fontId="3" fillId="0" borderId="16" xfId="0" applyNumberFormat="1" applyFont="1" applyBorder="1" applyAlignment="1">
      <alignment horizontal="right" vertical="center"/>
    </xf>
    <xf numFmtId="177" fontId="3" fillId="0" borderId="16" xfId="0" applyNumberFormat="1" applyFont="1" applyBorder="1" applyAlignment="1">
      <alignment horizontal="right" vertical="center"/>
    </xf>
    <xf numFmtId="0" fontId="2" fillId="0" borderId="16" xfId="0" applyFont="1" applyBorder="1" applyAlignment="1">
      <alignment horizontal="center" vertical="center"/>
    </xf>
    <xf numFmtId="2" fontId="3" fillId="0" borderId="3" xfId="0" applyNumberFormat="1" applyFont="1" applyBorder="1" applyAlignment="1">
      <alignment horizontal="right" vertical="center"/>
    </xf>
    <xf numFmtId="16" fontId="2" fillId="0" borderId="0" xfId="0" applyNumberFormat="1" applyFont="1" applyAlignment="1">
      <alignment horizontal="center"/>
    </xf>
    <xf numFmtId="2" fontId="2" fillId="0" borderId="0" xfId="0" applyNumberFormat="1" applyFont="1" applyAlignment="1">
      <alignment horizontal="center"/>
    </xf>
    <xf numFmtId="0" fontId="2" fillId="0" borderId="17" xfId="0" applyFont="1" applyBorder="1" applyAlignment="1">
      <alignment horizontal="center"/>
    </xf>
    <xf numFmtId="0" fontId="2" fillId="0" borderId="15" xfId="0" applyFont="1" applyBorder="1" applyAlignment="1">
      <alignment horizontal="center"/>
    </xf>
    <xf numFmtId="0" fontId="2" fillId="0" borderId="18" xfId="0" applyFont="1" applyBorder="1" applyAlignment="1">
      <alignment horizontal="center"/>
    </xf>
    <xf numFmtId="0" fontId="2" fillId="0" borderId="19" xfId="0" applyFont="1" applyBorder="1" applyAlignment="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22" xfId="0" applyFont="1" applyBorder="1" applyAlignment="1">
      <alignment horizontal="center"/>
    </xf>
    <xf numFmtId="0" fontId="2" fillId="0" borderId="23" xfId="0" applyFont="1" applyBorder="1" applyAlignment="1">
      <alignment horizontal="center"/>
    </xf>
    <xf numFmtId="2" fontId="2" fillId="0" borderId="1" xfId="0" applyNumberFormat="1" applyFont="1" applyBorder="1" applyAlignment="1">
      <alignment horizontal="center"/>
    </xf>
    <xf numFmtId="0" fontId="2" fillId="0" borderId="24" xfId="0" applyFont="1" applyBorder="1" applyAlignment="1">
      <alignment horizontal="center"/>
    </xf>
    <xf numFmtId="0" fontId="2" fillId="0" borderId="2" xfId="0" applyFont="1" applyBorder="1" applyAlignment="1">
      <alignment horizontal="center"/>
    </xf>
    <xf numFmtId="0" fontId="2" fillId="0" borderId="25" xfId="0" applyFont="1" applyBorder="1" applyAlignment="1">
      <alignment horizontal="center"/>
    </xf>
    <xf numFmtId="0" fontId="11" fillId="0" borderId="0" xfId="0" applyFont="1" applyAlignment="1">
      <alignment horizontal="center"/>
    </xf>
    <xf numFmtId="0" fontId="10" fillId="0" borderId="0" xfId="0" applyFont="1" applyAlignment="1">
      <alignment horizontal="center"/>
    </xf>
    <xf numFmtId="0" fontId="2" fillId="2" borderId="1" xfId="0" applyFont="1" applyFill="1" applyBorder="1" applyAlignment="1">
      <alignment horizontal="center"/>
    </xf>
    <xf numFmtId="0" fontId="2" fillId="2" borderId="26" xfId="0" applyFont="1" applyFill="1" applyBorder="1" applyAlignment="1">
      <alignment horizontal="center"/>
    </xf>
    <xf numFmtId="0" fontId="2" fillId="2" borderId="0" xfId="0" applyFont="1" applyFill="1" applyAlignment="1">
      <alignment horizontal="center"/>
    </xf>
    <xf numFmtId="0" fontId="2" fillId="0" borderId="26" xfId="0" applyFont="1" applyBorder="1" applyAlignment="1">
      <alignment horizontal="center"/>
    </xf>
    <xf numFmtId="0" fontId="3" fillId="0" borderId="27" xfId="0" applyFont="1" applyBorder="1" applyAlignment="1">
      <alignment horizontal="left"/>
    </xf>
    <xf numFmtId="0" fontId="6" fillId="0" borderId="6" xfId="0" applyFont="1" applyBorder="1" applyAlignment="1">
      <alignment horizontal="center"/>
    </xf>
    <xf numFmtId="0" fontId="2" fillId="3" borderId="1" xfId="0" applyFont="1" applyFill="1" applyBorder="1" applyAlignment="1">
      <alignment horizontal="center"/>
    </xf>
    <xf numFmtId="0" fontId="2" fillId="3" borderId="20" xfId="0" applyFont="1" applyFill="1" applyBorder="1" applyAlignment="1">
      <alignment horizontal="center"/>
    </xf>
    <xf numFmtId="0" fontId="2" fillId="3" borderId="19" xfId="0" applyFont="1" applyFill="1" applyBorder="1" applyAlignment="1">
      <alignment horizontal="center"/>
    </xf>
    <xf numFmtId="0" fontId="2" fillId="3" borderId="2" xfId="0" applyFont="1" applyFill="1" applyBorder="1" applyAlignment="1">
      <alignment horizontal="center"/>
    </xf>
    <xf numFmtId="0" fontId="2" fillId="3" borderId="25" xfId="0" applyFont="1" applyFill="1" applyBorder="1" applyAlignment="1">
      <alignment horizontal="center"/>
    </xf>
    <xf numFmtId="1" fontId="2" fillId="3" borderId="1" xfId="0" applyNumberFormat="1" applyFont="1" applyFill="1" applyBorder="1" applyAlignment="1">
      <alignment horizontal="center"/>
    </xf>
    <xf numFmtId="0" fontId="1" fillId="0" borderId="1" xfId="0" applyFont="1" applyBorder="1" applyAlignment="1">
      <alignment horizontal="center"/>
    </xf>
    <xf numFmtId="173" fontId="1" fillId="0" borderId="1" xfId="0" applyNumberFormat="1" applyFont="1" applyBorder="1" applyAlignment="1" applyProtection="1">
      <alignment horizontal="center" vertical="center" wrapText="1"/>
      <protection hidden="1"/>
    </xf>
    <xf numFmtId="0" fontId="1" fillId="2" borderId="0" xfId="14" applyFill="1" applyProtection="1">
      <protection hidden="1"/>
    </xf>
    <xf numFmtId="0" fontId="3" fillId="2" borderId="0" xfId="14" applyFont="1" applyFill="1" applyAlignment="1" applyProtection="1">
      <alignment horizontal="center"/>
      <protection hidden="1"/>
    </xf>
    <xf numFmtId="0" fontId="13" fillId="2" borderId="0" xfId="14" applyFont="1" applyFill="1" applyAlignment="1" applyProtection="1">
      <alignment horizontal="left" vertical="center"/>
      <protection hidden="1"/>
    </xf>
    <xf numFmtId="172" fontId="3" fillId="2" borderId="36" xfId="14" applyNumberFormat="1" applyFont="1" applyFill="1" applyBorder="1" applyAlignment="1" applyProtection="1">
      <alignment horizontal="center" vertical="center"/>
      <protection locked="0" hidden="1"/>
    </xf>
    <xf numFmtId="0" fontId="3" fillId="2" borderId="0" xfId="14" applyFont="1" applyFill="1" applyAlignment="1" applyProtection="1">
      <alignment vertical="center"/>
      <protection hidden="1"/>
    </xf>
    <xf numFmtId="0" fontId="14" fillId="2" borderId="0" xfId="14" applyFont="1" applyFill="1" applyAlignment="1" applyProtection="1">
      <alignment vertical="center"/>
      <protection hidden="1"/>
    </xf>
    <xf numFmtId="0" fontId="6" fillId="2" borderId="0" xfId="14" applyFont="1" applyFill="1" applyAlignment="1" applyProtection="1">
      <alignment vertical="center"/>
      <protection hidden="1"/>
    </xf>
    <xf numFmtId="49" fontId="3" fillId="2" borderId="0" xfId="14" applyNumberFormat="1" applyFont="1" applyFill="1" applyAlignment="1" applyProtection="1">
      <alignment horizontal="center" vertical="center"/>
      <protection hidden="1"/>
    </xf>
    <xf numFmtId="49" fontId="3" fillId="2" borderId="0" xfId="14" applyNumberFormat="1" applyFont="1" applyFill="1" applyAlignment="1" applyProtection="1">
      <alignment vertical="center"/>
      <protection hidden="1"/>
    </xf>
    <xf numFmtId="0" fontId="3" fillId="2" borderId="37" xfId="14" applyFont="1" applyFill="1" applyBorder="1" applyAlignment="1" applyProtection="1">
      <alignment horizontal="center" vertical="center"/>
      <protection hidden="1"/>
    </xf>
    <xf numFmtId="0" fontId="3" fillId="2" borderId="0" xfId="14" applyFont="1" applyFill="1" applyAlignment="1" applyProtection="1">
      <alignment horizontal="center" vertical="center"/>
      <protection hidden="1"/>
    </xf>
    <xf numFmtId="0" fontId="3" fillId="2" borderId="0" xfId="14" applyFont="1" applyFill="1" applyAlignment="1" applyProtection="1">
      <alignment vertical="top" wrapText="1"/>
      <protection hidden="1"/>
    </xf>
    <xf numFmtId="0" fontId="1" fillId="2" borderId="0" xfId="14" applyFill="1" applyAlignment="1" applyProtection="1">
      <alignment vertical="top" wrapText="1"/>
      <protection hidden="1"/>
    </xf>
    <xf numFmtId="0" fontId="1" fillId="2" borderId="13" xfId="14" applyFill="1" applyBorder="1" applyAlignment="1" applyProtection="1">
      <alignment vertical="top" wrapText="1"/>
      <protection hidden="1"/>
    </xf>
    <xf numFmtId="0" fontId="3" fillId="2" borderId="0" xfId="14" applyFont="1" applyFill="1" applyAlignment="1" applyProtection="1">
      <alignment horizontal="left" vertical="center"/>
      <protection hidden="1"/>
    </xf>
    <xf numFmtId="0" fontId="3" fillId="2" borderId="0" xfId="14" applyFont="1" applyFill="1" applyAlignment="1" applyProtection="1">
      <alignment horizontal="center" vertical="center" wrapText="1"/>
      <protection hidden="1"/>
    </xf>
    <xf numFmtId="0" fontId="13" fillId="2" borderId="39" xfId="14" applyFont="1" applyFill="1" applyBorder="1" applyAlignment="1" applyProtection="1">
      <alignment horizontal="center" vertical="center" wrapText="1"/>
      <protection hidden="1"/>
    </xf>
    <xf numFmtId="0" fontId="13" fillId="2" borderId="46" xfId="14" applyFont="1" applyFill="1" applyBorder="1" applyAlignment="1" applyProtection="1">
      <alignment horizontal="center" vertical="center" wrapText="1"/>
      <protection hidden="1"/>
    </xf>
    <xf numFmtId="0" fontId="1" fillId="2" borderId="47" xfId="14" applyFill="1" applyBorder="1" applyProtection="1">
      <protection hidden="1"/>
    </xf>
    <xf numFmtId="0" fontId="1" fillId="2" borderId="0" xfId="14" applyFill="1" applyAlignment="1" applyProtection="1">
      <alignment horizontal="justify" vertical="center" wrapText="1"/>
      <protection hidden="1"/>
    </xf>
    <xf numFmtId="173" fontId="1" fillId="2" borderId="0" xfId="14" applyNumberFormat="1" applyFill="1" applyAlignment="1" applyProtection="1">
      <alignment horizontal="center" vertical="center" wrapText="1"/>
      <protection hidden="1"/>
    </xf>
    <xf numFmtId="174" fontId="3" fillId="2" borderId="13" xfId="15" applyNumberFormat="1" applyFont="1" applyFill="1" applyBorder="1" applyAlignment="1" applyProtection="1">
      <alignment horizontal="center" vertical="center" wrapText="1"/>
      <protection hidden="1"/>
    </xf>
    <xf numFmtId="0" fontId="15" fillId="2" borderId="0" xfId="14" applyFont="1" applyFill="1" applyAlignment="1" applyProtection="1">
      <alignment vertical="center" wrapText="1"/>
      <protection hidden="1"/>
    </xf>
    <xf numFmtId="174" fontId="3" fillId="2" borderId="0" xfId="15" applyNumberFormat="1" applyFont="1" applyFill="1" applyBorder="1" applyAlignment="1" applyProtection="1">
      <alignment horizontal="center" vertical="center" wrapText="1"/>
      <protection hidden="1"/>
    </xf>
    <xf numFmtId="0" fontId="1" fillId="2" borderId="0" xfId="14" applyFill="1" applyAlignment="1" applyProtection="1">
      <alignment horizontal="center"/>
      <protection hidden="1"/>
    </xf>
    <xf numFmtId="0" fontId="1" fillId="2" borderId="0" xfId="14" applyFill="1" applyAlignment="1" applyProtection="1">
      <alignment horizontal="center" vertical="top" wrapText="1"/>
      <protection hidden="1"/>
    </xf>
    <xf numFmtId="0" fontId="3" fillId="2" borderId="47" xfId="14" applyFont="1" applyFill="1" applyBorder="1" applyAlignment="1" applyProtection="1">
      <alignment horizontal="center" vertical="center"/>
      <protection hidden="1"/>
    </xf>
    <xf numFmtId="0" fontId="1" fillId="2" borderId="13" xfId="14" applyFill="1" applyBorder="1" applyAlignment="1" applyProtection="1">
      <alignment horizontal="center" vertical="top" wrapText="1"/>
      <protection hidden="1"/>
    </xf>
    <xf numFmtId="0" fontId="3" fillId="2" borderId="58" xfId="14" applyFont="1" applyFill="1" applyBorder="1" applyAlignment="1" applyProtection="1">
      <alignment horizontal="center" vertical="center" wrapText="1"/>
      <protection hidden="1"/>
    </xf>
    <xf numFmtId="0" fontId="3" fillId="2" borderId="51" xfId="14" applyFont="1" applyFill="1" applyBorder="1" applyAlignment="1" applyProtection="1">
      <alignment horizontal="center" vertical="center" wrapText="1"/>
      <protection hidden="1"/>
    </xf>
    <xf numFmtId="0" fontId="3" fillId="2" borderId="53" xfId="14" applyFont="1" applyFill="1" applyBorder="1" applyAlignment="1" applyProtection="1">
      <alignment horizontal="center" vertical="center" wrapText="1"/>
      <protection hidden="1"/>
    </xf>
    <xf numFmtId="0" fontId="3" fillId="2" borderId="47" xfId="14" applyFont="1" applyFill="1" applyBorder="1" applyAlignment="1" applyProtection="1">
      <alignment vertical="center" wrapText="1"/>
      <protection hidden="1"/>
    </xf>
    <xf numFmtId="9" fontId="1" fillId="2" borderId="1" xfId="9"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protection hidden="1"/>
    </xf>
    <xf numFmtId="9" fontId="2" fillId="0" borderId="1" xfId="0" applyNumberFormat="1" applyFont="1" applyBorder="1" applyAlignment="1" applyProtection="1">
      <alignment horizontal="center" vertical="center" wrapText="1"/>
      <protection hidden="1"/>
    </xf>
    <xf numFmtId="9" fontId="2" fillId="0" borderId="1" xfId="11" applyFont="1" applyFill="1" applyBorder="1" applyAlignment="1" applyProtection="1">
      <alignment horizontal="center" vertical="center" wrapText="1"/>
      <protection hidden="1"/>
    </xf>
    <xf numFmtId="0" fontId="13" fillId="2" borderId="40" xfId="14" applyFont="1" applyFill="1" applyBorder="1" applyAlignment="1" applyProtection="1">
      <alignment horizontal="center" vertical="center" wrapText="1"/>
      <protection hidden="1"/>
    </xf>
    <xf numFmtId="0" fontId="1" fillId="0" borderId="1" xfId="0" applyFont="1" applyBorder="1" applyAlignment="1" applyProtection="1">
      <alignment horizontal="center" vertical="center" wrapText="1"/>
      <protection hidden="1"/>
    </xf>
    <xf numFmtId="15" fontId="1" fillId="0" borderId="1" xfId="0" applyNumberFormat="1" applyFont="1" applyBorder="1" applyAlignment="1" applyProtection="1">
      <alignment horizontal="center" vertical="center" wrapText="1"/>
      <protection hidden="1"/>
    </xf>
    <xf numFmtId="42" fontId="1" fillId="0" borderId="1" xfId="16" applyFont="1" applyFill="1" applyBorder="1" applyAlignment="1" applyProtection="1">
      <alignment horizontal="center" vertical="center" wrapText="1"/>
      <protection hidden="1"/>
    </xf>
    <xf numFmtId="0" fontId="22" fillId="0" borderId="0" xfId="0" applyFont="1" applyAlignment="1" applyProtection="1">
      <alignment horizontal="center"/>
      <protection hidden="1"/>
    </xf>
    <xf numFmtId="0" fontId="22" fillId="0" borderId="0" xfId="0" applyFont="1" applyAlignment="1" applyProtection="1">
      <alignment horizontal="center" vertical="center"/>
      <protection hidden="1"/>
    </xf>
    <xf numFmtId="0" fontId="23" fillId="0" borderId="0" xfId="0" applyFont="1" applyAlignment="1" applyProtection="1">
      <alignment vertical="top" wrapText="1"/>
      <protection hidden="1"/>
    </xf>
    <xf numFmtId="0" fontId="23" fillId="0" borderId="0" xfId="0" applyFont="1" applyProtection="1">
      <protection hidden="1"/>
    </xf>
    <xf numFmtId="0" fontId="22" fillId="0" borderId="0" xfId="0" applyFont="1" applyAlignment="1" applyProtection="1">
      <alignment horizontal="left" vertical="center"/>
      <protection hidden="1"/>
    </xf>
    <xf numFmtId="0" fontId="22" fillId="0" borderId="0" xfId="0" applyFont="1" applyAlignment="1" applyProtection="1">
      <alignment vertical="center"/>
      <protection hidden="1"/>
    </xf>
    <xf numFmtId="0" fontId="22" fillId="0" borderId="1" xfId="0" applyFont="1" applyBorder="1" applyAlignment="1" applyProtection="1">
      <alignment horizontal="left" vertical="center"/>
      <protection hidden="1"/>
    </xf>
    <xf numFmtId="0" fontId="22" fillId="0" borderId="0" xfId="0" applyFont="1" applyProtection="1">
      <protection hidden="1"/>
    </xf>
    <xf numFmtId="0" fontId="22" fillId="0" borderId="0" xfId="0" applyFont="1" applyAlignment="1" applyProtection="1">
      <alignment vertical="top" wrapText="1"/>
      <protection hidden="1"/>
    </xf>
    <xf numFmtId="0" fontId="23" fillId="0" borderId="1" xfId="0" applyFont="1" applyBorder="1" applyProtection="1">
      <protection hidden="1"/>
    </xf>
    <xf numFmtId="0" fontId="22" fillId="0" borderId="11" xfId="0" applyFont="1" applyBorder="1" applyAlignment="1" applyProtection="1">
      <alignment horizontal="center" vertical="center" wrapText="1"/>
      <protection hidden="1"/>
    </xf>
    <xf numFmtId="0" fontId="22" fillId="0" borderId="64" xfId="0" applyFont="1" applyBorder="1" applyAlignment="1" applyProtection="1">
      <alignment horizontal="center" vertical="center" wrapText="1"/>
      <protection hidden="1"/>
    </xf>
    <xf numFmtId="0" fontId="22" fillId="0" borderId="1" xfId="0" applyFont="1" applyBorder="1" applyAlignment="1" applyProtection="1">
      <alignment horizontal="center" vertical="center" wrapText="1"/>
      <protection hidden="1"/>
    </xf>
    <xf numFmtId="179" fontId="23" fillId="0" borderId="2" xfId="17" applyNumberFormat="1" applyFont="1" applyFill="1" applyBorder="1" applyProtection="1">
      <protection hidden="1"/>
    </xf>
    <xf numFmtId="42" fontId="23" fillId="0" borderId="1" xfId="0" applyNumberFormat="1" applyFont="1" applyBorder="1" applyAlignment="1" applyProtection="1">
      <alignment horizontal="center" vertical="center"/>
      <protection hidden="1"/>
    </xf>
    <xf numFmtId="0" fontId="23" fillId="0" borderId="1" xfId="0" applyFont="1" applyBorder="1" applyAlignment="1" applyProtection="1">
      <alignment vertical="top" wrapText="1"/>
      <protection hidden="1"/>
    </xf>
    <xf numFmtId="0" fontId="1" fillId="0" borderId="1" xfId="0" applyFont="1" applyBorder="1" applyAlignment="1" applyProtection="1">
      <alignment horizontal="left" vertical="top" wrapText="1"/>
      <protection hidden="1"/>
    </xf>
    <xf numFmtId="0" fontId="22" fillId="0" borderId="0" xfId="0" applyFont="1" applyAlignment="1" applyProtection="1">
      <alignment horizontal="center" vertical="center" wrapText="1"/>
      <protection hidden="1"/>
    </xf>
    <xf numFmtId="0" fontId="23" fillId="0" borderId="0" xfId="0" applyFont="1"/>
    <xf numFmtId="174" fontId="22" fillId="0" borderId="0" xfId="15" applyNumberFormat="1" applyFont="1" applyFill="1" applyBorder="1" applyAlignment="1" applyProtection="1">
      <alignment horizontal="center" vertical="center" wrapText="1"/>
      <protection hidden="1"/>
    </xf>
    <xf numFmtId="173" fontId="23" fillId="0" borderId="0" xfId="0" applyNumberFormat="1" applyFont="1" applyAlignment="1" applyProtection="1">
      <alignment horizontal="center" vertical="center" wrapText="1"/>
      <protection hidden="1"/>
    </xf>
    <xf numFmtId="0" fontId="23" fillId="0" borderId="0" xfId="0" applyFont="1" applyAlignment="1" applyProtection="1">
      <alignment horizontal="center" vertical="top" wrapText="1"/>
      <protection hidden="1"/>
    </xf>
    <xf numFmtId="0" fontId="23" fillId="0" borderId="1" xfId="0" applyFont="1" applyBorder="1" applyAlignment="1" applyProtection="1">
      <alignment horizontal="center" vertical="center" wrapText="1"/>
      <protection hidden="1"/>
    </xf>
    <xf numFmtId="9" fontId="1" fillId="0" borderId="4" xfId="0" applyNumberFormat="1" applyFont="1" applyBorder="1" applyAlignment="1" applyProtection="1">
      <alignment horizontal="center" vertical="center" wrapText="1"/>
      <protection hidden="1"/>
    </xf>
    <xf numFmtId="172" fontId="6" fillId="2" borderId="36" xfId="14" applyNumberFormat="1" applyFont="1" applyFill="1" applyBorder="1" applyAlignment="1" applyProtection="1">
      <alignment horizontal="center" vertical="center"/>
      <protection locked="0" hidden="1"/>
    </xf>
    <xf numFmtId="170" fontId="23" fillId="0" borderId="0" xfId="1" applyFont="1" applyProtection="1">
      <protection hidden="1"/>
    </xf>
    <xf numFmtId="0" fontId="3" fillId="0" borderId="4" xfId="0" applyFont="1" applyBorder="1" applyAlignment="1" applyProtection="1">
      <alignment horizontal="center" vertical="center"/>
      <protection hidden="1"/>
    </xf>
    <xf numFmtId="0" fontId="3" fillId="0" borderId="0" xfId="0" applyFont="1" applyAlignment="1" applyProtection="1">
      <alignment horizontal="left" vertical="center" wrapText="1"/>
      <protection hidden="1"/>
    </xf>
    <xf numFmtId="164" fontId="3" fillId="0" borderId="0" xfId="0" applyNumberFormat="1" applyFont="1" applyAlignment="1" applyProtection="1">
      <alignment horizontal="center" vertical="center" wrapText="1"/>
      <protection hidden="1"/>
    </xf>
    <xf numFmtId="39" fontId="3" fillId="0" borderId="0" xfId="11" applyNumberFormat="1" applyFont="1" applyFill="1" applyBorder="1" applyAlignment="1" applyProtection="1">
      <alignment horizontal="center" vertical="center" wrapText="1"/>
      <protection locked="0" hidden="1"/>
    </xf>
    <xf numFmtId="174" fontId="6" fillId="0" borderId="15" xfId="0" applyNumberFormat="1" applyFont="1" applyBorder="1" applyAlignment="1" applyProtection="1">
      <alignment horizontal="center" vertical="center"/>
      <protection hidden="1"/>
    </xf>
    <xf numFmtId="0" fontId="22" fillId="0" borderId="15" xfId="0" applyFont="1" applyBorder="1" applyAlignment="1" applyProtection="1">
      <alignment vertical="top" wrapText="1"/>
      <protection hidden="1"/>
    </xf>
    <xf numFmtId="39" fontId="3" fillId="0" borderId="3" xfId="11" applyNumberFormat="1" applyFont="1" applyFill="1" applyBorder="1" applyAlignment="1" applyProtection="1">
      <alignment horizontal="center" vertical="center" wrapText="1"/>
      <protection locked="0" hidden="1"/>
    </xf>
    <xf numFmtId="173" fontId="1" fillId="2" borderId="1" xfId="14" applyNumberFormat="1" applyFill="1" applyBorder="1" applyAlignment="1" applyProtection="1">
      <alignment horizontal="center" vertical="center" wrapText="1"/>
      <protection locked="0" hidden="1"/>
    </xf>
    <xf numFmtId="0" fontId="1" fillId="2" borderId="1" xfId="14" applyFill="1" applyBorder="1" applyAlignment="1" applyProtection="1">
      <alignment horizontal="center" vertical="center" wrapText="1"/>
      <protection locked="0" hidden="1"/>
    </xf>
    <xf numFmtId="0" fontId="26" fillId="2" borderId="0" xfId="14" applyFont="1" applyFill="1" applyAlignment="1" applyProtection="1">
      <alignment horizontal="center"/>
      <protection hidden="1"/>
    </xf>
    <xf numFmtId="1" fontId="1" fillId="2" borderId="1" xfId="14" applyNumberFormat="1" applyFill="1" applyBorder="1" applyAlignment="1" applyProtection="1">
      <alignment horizontal="center" vertical="center" wrapText="1"/>
      <protection locked="0" hidden="1"/>
    </xf>
    <xf numFmtId="0" fontId="1" fillId="2" borderId="53" xfId="14" applyFill="1" applyBorder="1" applyAlignment="1" applyProtection="1">
      <alignment horizontal="center" vertical="center" wrapText="1"/>
      <protection locked="0" hidden="1"/>
    </xf>
    <xf numFmtId="173" fontId="1" fillId="2" borderId="66" xfId="14" applyNumberFormat="1" applyFill="1" applyBorder="1" applyAlignment="1" applyProtection="1">
      <alignment horizontal="center" vertical="center" wrapText="1"/>
      <protection locked="0" hidden="1"/>
    </xf>
    <xf numFmtId="0" fontId="1" fillId="2" borderId="43" xfId="14" applyFill="1" applyBorder="1" applyAlignment="1" applyProtection="1">
      <alignment horizontal="center" vertical="center" wrapText="1"/>
      <protection locked="0" hidden="1"/>
    </xf>
    <xf numFmtId="0" fontId="3" fillId="2" borderId="0" xfId="14" applyFont="1" applyFill="1" applyProtection="1">
      <protection hidden="1"/>
    </xf>
    <xf numFmtId="3" fontId="1" fillId="2" borderId="67" xfId="14" applyNumberFormat="1" applyFill="1" applyBorder="1" applyAlignment="1" applyProtection="1">
      <alignment horizontal="center" vertical="center" wrapText="1"/>
      <protection locked="0" hidden="1"/>
    </xf>
    <xf numFmtId="173" fontId="1" fillId="2" borderId="4" xfId="14" applyNumberFormat="1" applyFill="1" applyBorder="1" applyAlignment="1" applyProtection="1">
      <alignment horizontal="center" vertical="center" wrapText="1"/>
      <protection locked="0" hidden="1"/>
    </xf>
    <xf numFmtId="173" fontId="1" fillId="2" borderId="68" xfId="14" applyNumberFormat="1" applyFill="1" applyBorder="1" applyAlignment="1" applyProtection="1">
      <alignment horizontal="center" vertical="center" wrapText="1"/>
      <protection locked="0" hidden="1"/>
    </xf>
    <xf numFmtId="3" fontId="26" fillId="2" borderId="53" xfId="14" applyNumberFormat="1" applyFont="1" applyFill="1" applyBorder="1" applyAlignment="1" applyProtection="1">
      <alignment horizontal="center" vertical="center" wrapText="1"/>
      <protection locked="0" hidden="1"/>
    </xf>
    <xf numFmtId="173" fontId="26" fillId="2" borderId="51" xfId="14" applyNumberFormat="1" applyFont="1" applyFill="1" applyBorder="1" applyAlignment="1" applyProtection="1">
      <alignment horizontal="center" vertical="center" wrapText="1"/>
      <protection locked="0" hidden="1"/>
    </xf>
    <xf numFmtId="173" fontId="9" fillId="0" borderId="15" xfId="0" applyNumberFormat="1" applyFont="1" applyBorder="1" applyAlignment="1" applyProtection="1">
      <alignment horizontal="center" vertical="center" wrapText="1"/>
      <protection hidden="1"/>
    </xf>
    <xf numFmtId="0" fontId="3" fillId="0" borderId="69" xfId="0" applyFont="1" applyBorder="1" applyAlignment="1" applyProtection="1">
      <alignment horizontal="left" vertical="center" wrapText="1"/>
      <protection hidden="1"/>
    </xf>
    <xf numFmtId="176" fontId="3" fillId="0" borderId="2" xfId="0" applyNumberFormat="1" applyFont="1" applyBorder="1" applyAlignment="1" applyProtection="1">
      <alignment horizontal="left" vertical="center" wrapText="1"/>
      <protection hidden="1"/>
    </xf>
    <xf numFmtId="0" fontId="3" fillId="0" borderId="70" xfId="0" applyFont="1" applyBorder="1" applyAlignment="1" applyProtection="1">
      <alignment horizontal="left" vertical="center"/>
      <protection hidden="1"/>
    </xf>
    <xf numFmtId="0" fontId="3" fillId="0" borderId="71" xfId="0" applyFont="1" applyBorder="1" applyAlignment="1" applyProtection="1">
      <alignment horizontal="left" vertical="center" wrapText="1"/>
      <protection hidden="1"/>
    </xf>
    <xf numFmtId="0" fontId="2" fillId="0" borderId="71" xfId="0" applyFont="1" applyBorder="1" applyProtection="1">
      <protection hidden="1"/>
    </xf>
    <xf numFmtId="0" fontId="2" fillId="0" borderId="3" xfId="0" applyFont="1" applyBorder="1" applyProtection="1">
      <protection hidden="1"/>
    </xf>
    <xf numFmtId="0" fontId="1" fillId="2" borderId="1" xfId="14" applyFill="1" applyBorder="1" applyAlignment="1" applyProtection="1">
      <alignment horizontal="left" vertical="center" wrapText="1"/>
      <protection locked="0" hidden="1"/>
    </xf>
    <xf numFmtId="173" fontId="1" fillId="2" borderId="51" xfId="14" applyNumberFormat="1" applyFill="1" applyBorder="1" applyAlignment="1" applyProtection="1">
      <alignment horizontal="center" vertical="center" wrapText="1"/>
      <protection locked="0" hidden="1"/>
    </xf>
    <xf numFmtId="3" fontId="1" fillId="2" borderId="53" xfId="14" applyNumberFormat="1" applyFill="1" applyBorder="1" applyAlignment="1" applyProtection="1">
      <alignment horizontal="center" vertical="center" wrapText="1"/>
      <protection locked="0" hidden="1"/>
    </xf>
    <xf numFmtId="173" fontId="1" fillId="2" borderId="2" xfId="14" applyNumberFormat="1" applyFill="1" applyBorder="1" applyAlignment="1" applyProtection="1">
      <alignment horizontal="center" vertical="center" wrapText="1"/>
      <protection locked="0" hidden="1"/>
    </xf>
    <xf numFmtId="3" fontId="1" fillId="2" borderId="43" xfId="14" applyNumberFormat="1" applyFill="1" applyBorder="1" applyAlignment="1" applyProtection="1">
      <alignment horizontal="center" vertical="center" wrapText="1"/>
      <protection locked="0" hidden="1"/>
    </xf>
    <xf numFmtId="0" fontId="26" fillId="2" borderId="1" xfId="14" applyFont="1" applyFill="1" applyBorder="1" applyAlignment="1" applyProtection="1">
      <alignment horizontal="left" wrapText="1"/>
      <protection locked="0" hidden="1"/>
    </xf>
    <xf numFmtId="0" fontId="26" fillId="2" borderId="1" xfId="14" applyFont="1" applyFill="1" applyBorder="1" applyAlignment="1" applyProtection="1">
      <alignment horizontal="center" vertical="center" wrapText="1"/>
      <protection locked="0" hidden="1"/>
    </xf>
    <xf numFmtId="1" fontId="26" fillId="2" borderId="1" xfId="14" applyNumberFormat="1" applyFont="1" applyFill="1" applyBorder="1" applyAlignment="1" applyProtection="1">
      <alignment horizontal="center" vertical="center" wrapText="1"/>
      <protection locked="0" hidden="1"/>
    </xf>
    <xf numFmtId="1" fontId="26" fillId="2" borderId="51" xfId="14" applyNumberFormat="1" applyFont="1" applyFill="1" applyBorder="1" applyAlignment="1" applyProtection="1">
      <alignment horizontal="center" vertical="center" wrapText="1"/>
      <protection locked="0" hidden="1"/>
    </xf>
    <xf numFmtId="1" fontId="26" fillId="2" borderId="2" xfId="14" applyNumberFormat="1" applyFont="1" applyFill="1" applyBorder="1" applyAlignment="1" applyProtection="1">
      <alignment horizontal="center" vertical="center" wrapText="1"/>
      <protection locked="0" hidden="1"/>
    </xf>
    <xf numFmtId="3" fontId="26" fillId="2" borderId="43" xfId="14" applyNumberFormat="1" applyFont="1" applyFill="1" applyBorder="1" applyAlignment="1" applyProtection="1">
      <alignment horizontal="center" vertical="center" wrapText="1"/>
      <protection locked="0" hidden="1"/>
    </xf>
    <xf numFmtId="0" fontId="26" fillId="2" borderId="1" xfId="14" applyFont="1" applyFill="1" applyBorder="1" applyAlignment="1" applyProtection="1">
      <alignment horizontal="center" wrapText="1"/>
      <protection locked="0" hidden="1"/>
    </xf>
    <xf numFmtId="0" fontId="19" fillId="2" borderId="0" xfId="0" applyFont="1" applyFill="1" applyAlignment="1">
      <alignment horizontal="center"/>
    </xf>
    <xf numFmtId="0" fontId="19" fillId="0" borderId="0" xfId="0" applyFont="1" applyAlignment="1">
      <alignment horizontal="left" vertical="center"/>
    </xf>
    <xf numFmtId="0" fontId="19" fillId="0" borderId="0" xfId="0" applyFont="1" applyAlignment="1">
      <alignment vertical="center"/>
    </xf>
    <xf numFmtId="0" fontId="19" fillId="0" borderId="0" xfId="0" applyFont="1" applyAlignment="1">
      <alignment horizontal="justify" vertical="center"/>
    </xf>
    <xf numFmtId="0" fontId="18" fillId="0" borderId="0" xfId="0" applyFont="1" applyAlignment="1">
      <alignment horizontal="left" vertical="center"/>
    </xf>
    <xf numFmtId="0" fontId="19" fillId="2" borderId="0" xfId="0" applyFont="1" applyFill="1"/>
    <xf numFmtId="0" fontId="19" fillId="0" borderId="0" xfId="0" applyFont="1"/>
    <xf numFmtId="0" fontId="19" fillId="2" borderId="0" xfId="0" applyFont="1" applyFill="1" applyAlignment="1">
      <alignment horizontal="left"/>
    </xf>
    <xf numFmtId="0" fontId="18" fillId="2" borderId="0" xfId="0" applyFont="1" applyFill="1"/>
    <xf numFmtId="0" fontId="18" fillId="0" borderId="0" xfId="0" applyFont="1" applyAlignment="1">
      <alignment horizontal="left"/>
    </xf>
    <xf numFmtId="0" fontId="18" fillId="0" borderId="0" xfId="0" applyFont="1"/>
    <xf numFmtId="0" fontId="19" fillId="0" borderId="0" xfId="0" applyFont="1" applyAlignment="1">
      <alignment horizontal="justify" vertical="top" wrapText="1"/>
    </xf>
    <xf numFmtId="0" fontId="18" fillId="0" borderId="0" xfId="0" applyFont="1" applyAlignment="1">
      <alignment horizontal="left" vertical="top"/>
    </xf>
    <xf numFmtId="0" fontId="19" fillId="0" borderId="0" xfId="0" applyFont="1" applyAlignment="1">
      <alignment vertical="top" wrapText="1"/>
    </xf>
    <xf numFmtId="0" fontId="18" fillId="0" borderId="0" xfId="0" applyFont="1" applyAlignment="1">
      <alignment horizontal="center" vertical="center" wrapText="1"/>
    </xf>
    <xf numFmtId="1" fontId="18" fillId="0" borderId="0" xfId="0" applyNumberFormat="1" applyFont="1" applyAlignment="1">
      <alignment horizontal="center"/>
    </xf>
    <xf numFmtId="171" fontId="19" fillId="0" borderId="0" xfId="0" applyNumberFormat="1" applyFont="1" applyAlignment="1">
      <alignment horizontal="left" vertical="center"/>
    </xf>
    <xf numFmtId="0" fontId="19" fillId="0" borderId="0" xfId="0" applyFont="1" applyAlignment="1">
      <alignment wrapText="1"/>
    </xf>
    <xf numFmtId="0" fontId="23" fillId="0" borderId="1" xfId="0" applyFont="1" applyBorder="1" applyAlignment="1" applyProtection="1">
      <alignment horizontal="center" vertical="center"/>
      <protection hidden="1"/>
    </xf>
    <xf numFmtId="14" fontId="23" fillId="0" borderId="1" xfId="0" applyNumberFormat="1" applyFont="1" applyBorder="1" applyAlignment="1" applyProtection="1">
      <alignment vertical="center" wrapText="1"/>
      <protection hidden="1"/>
    </xf>
    <xf numFmtId="169" fontId="23" fillId="0" borderId="1" xfId="3" applyFont="1" applyBorder="1" applyAlignment="1" applyProtection="1">
      <alignment vertical="center" wrapText="1"/>
      <protection hidden="1"/>
    </xf>
    <xf numFmtId="180" fontId="23" fillId="0" borderId="0" xfId="1" applyNumberFormat="1" applyFont="1" applyFill="1" applyBorder="1" applyProtection="1">
      <protection hidden="1"/>
    </xf>
    <xf numFmtId="0" fontId="18" fillId="0" borderId="0" xfId="0" applyFont="1" applyAlignment="1">
      <alignment vertical="top" wrapText="1"/>
    </xf>
    <xf numFmtId="0" fontId="18" fillId="0" borderId="72" xfId="0" applyFont="1" applyBorder="1" applyAlignment="1">
      <alignment horizontal="center" vertical="center" wrapText="1"/>
    </xf>
    <xf numFmtId="0" fontId="19" fillId="0" borderId="72" xfId="0" applyFont="1" applyBorder="1" applyAlignment="1">
      <alignment horizontal="center" vertical="center" wrapText="1"/>
    </xf>
    <xf numFmtId="10" fontId="18" fillId="0" borderId="72" xfId="0" applyNumberFormat="1" applyFont="1" applyBorder="1" applyAlignment="1">
      <alignment horizontal="center" vertical="center" wrapText="1"/>
    </xf>
    <xf numFmtId="0" fontId="18" fillId="0" borderId="72" xfId="0" applyFont="1" applyBorder="1" applyAlignment="1">
      <alignment horizontal="center" vertical="top" wrapText="1"/>
    </xf>
    <xf numFmtId="0" fontId="16" fillId="2" borderId="1" xfId="0" applyFont="1" applyFill="1" applyBorder="1" applyAlignment="1" applyProtection="1">
      <alignment horizontal="center" vertical="center" wrapText="1"/>
      <protection locked="0" hidden="1"/>
    </xf>
    <xf numFmtId="1" fontId="16" fillId="2" borderId="1" xfId="0" applyNumberFormat="1" applyFont="1" applyFill="1" applyBorder="1" applyAlignment="1" applyProtection="1">
      <alignment horizontal="center" vertical="center" wrapText="1"/>
      <protection locked="0" hidden="1"/>
    </xf>
    <xf numFmtId="0" fontId="16" fillId="2" borderId="1" xfId="0" applyFont="1" applyFill="1" applyBorder="1" applyAlignment="1" applyProtection="1">
      <alignment vertical="center" wrapText="1"/>
      <protection locked="0" hidden="1"/>
    </xf>
    <xf numFmtId="0" fontId="28" fillId="0" borderId="0" xfId="18"/>
    <xf numFmtId="182" fontId="30" fillId="8" borderId="1" xfId="0" applyNumberFormat="1" applyFont="1" applyFill="1" applyBorder="1" applyAlignment="1">
      <alignment vertical="center" wrapText="1"/>
    </xf>
    <xf numFmtId="0" fontId="18" fillId="0" borderId="72" xfId="0" applyFont="1" applyBorder="1"/>
    <xf numFmtId="182" fontId="18" fillId="0" borderId="0" xfId="0" applyNumberFormat="1" applyFont="1" applyAlignment="1">
      <alignment horizontal="center" vertical="center" wrapText="1"/>
    </xf>
    <xf numFmtId="182" fontId="18" fillId="0" borderId="0" xfId="0" applyNumberFormat="1" applyFont="1"/>
    <xf numFmtId="171" fontId="19" fillId="0" borderId="72" xfId="0" applyNumberFormat="1" applyFont="1" applyBorder="1" applyAlignment="1">
      <alignment horizontal="left" vertical="center"/>
    </xf>
    <xf numFmtId="171" fontId="18" fillId="0" borderId="72" xfId="0" applyNumberFormat="1" applyFont="1" applyBorder="1" applyAlignment="1">
      <alignment horizontal="center" vertical="center" wrapText="1"/>
    </xf>
    <xf numFmtId="179" fontId="3" fillId="0" borderId="0" xfId="0" applyNumberFormat="1" applyFont="1" applyAlignment="1" applyProtection="1">
      <alignment horizontal="left" vertical="center" wrapText="1"/>
      <protection hidden="1"/>
    </xf>
    <xf numFmtId="181" fontId="3" fillId="0" borderId="0" xfId="0" applyNumberFormat="1" applyFont="1" applyAlignment="1" applyProtection="1">
      <alignment horizontal="left" vertical="center" wrapText="1"/>
      <protection hidden="1"/>
    </xf>
    <xf numFmtId="165" fontId="23" fillId="0" borderId="0" xfId="0" applyNumberFormat="1" applyFont="1" applyAlignment="1" applyProtection="1">
      <alignment vertical="top" wrapText="1"/>
      <protection hidden="1"/>
    </xf>
    <xf numFmtId="170" fontId="23" fillId="0" borderId="0" xfId="1" applyFont="1" applyAlignment="1" applyProtection="1">
      <alignment vertical="top" wrapText="1"/>
      <protection hidden="1"/>
    </xf>
    <xf numFmtId="0" fontId="0" fillId="0" borderId="2" xfId="0" applyBorder="1"/>
    <xf numFmtId="0" fontId="3" fillId="0" borderId="2" xfId="0" applyFont="1" applyBorder="1"/>
    <xf numFmtId="42" fontId="3" fillId="0" borderId="2" xfId="0" applyNumberFormat="1" applyFont="1" applyBorder="1"/>
    <xf numFmtId="0" fontId="23" fillId="0" borderId="68" xfId="0" applyFont="1" applyBorder="1" applyAlignment="1" applyProtection="1">
      <alignment horizontal="left" vertical="center"/>
      <protection hidden="1"/>
    </xf>
    <xf numFmtId="0" fontId="0" fillId="0" borderId="59" xfId="0" applyBorder="1"/>
    <xf numFmtId="0" fontId="0" fillId="0" borderId="69" xfId="0" applyBorder="1"/>
    <xf numFmtId="0" fontId="23" fillId="0" borderId="74" xfId="0" applyFont="1" applyBorder="1" applyAlignment="1" applyProtection="1">
      <alignment horizontal="left" vertical="center"/>
      <protection hidden="1"/>
    </xf>
    <xf numFmtId="0" fontId="0" fillId="0" borderId="65" xfId="0" applyBorder="1"/>
    <xf numFmtId="0" fontId="1" fillId="0" borderId="74" xfId="0" applyFont="1" applyBorder="1"/>
    <xf numFmtId="0" fontId="1" fillId="0" borderId="70" xfId="0" applyFont="1" applyBorder="1"/>
    <xf numFmtId="0" fontId="0" fillId="0" borderId="71" xfId="0" applyBorder="1"/>
    <xf numFmtId="0" fontId="0" fillId="0" borderId="73" xfId="0" applyBorder="1"/>
    <xf numFmtId="0" fontId="3" fillId="0" borderId="1" xfId="0" applyFont="1" applyBorder="1" applyAlignment="1">
      <alignment horizontal="center" vertical="center" wrapText="1"/>
    </xf>
    <xf numFmtId="37" fontId="3" fillId="0" borderId="3" xfId="11" applyNumberFormat="1" applyFont="1" applyFill="1" applyBorder="1" applyAlignment="1" applyProtection="1">
      <alignment horizontal="center" vertical="center" wrapText="1"/>
      <protection locked="0" hidden="1"/>
    </xf>
    <xf numFmtId="37" fontId="3" fillId="0" borderId="1" xfId="11" applyNumberFormat="1" applyFont="1" applyFill="1" applyBorder="1" applyAlignment="1" applyProtection="1">
      <alignment horizontal="center" vertical="center" wrapText="1"/>
      <protection locked="0" hidden="1"/>
    </xf>
    <xf numFmtId="176" fontId="3" fillId="0" borderId="2" xfId="0" applyNumberFormat="1" applyFont="1" applyBorder="1" applyAlignment="1" applyProtection="1">
      <alignment horizontal="right" vertical="center" wrapText="1"/>
      <protection hidden="1"/>
    </xf>
    <xf numFmtId="0" fontId="19" fillId="0" borderId="0" xfId="0" applyFont="1" applyAlignment="1">
      <alignment vertical="top"/>
    </xf>
    <xf numFmtId="0" fontId="29" fillId="7" borderId="1" xfId="0" applyFont="1" applyFill="1" applyBorder="1" applyAlignment="1">
      <alignment horizontal="center" vertical="center" wrapText="1"/>
    </xf>
    <xf numFmtId="0" fontId="30" fillId="4" borderId="1" xfId="0" applyFont="1" applyFill="1" applyBorder="1" applyAlignment="1">
      <alignment horizontal="center" vertical="center" wrapText="1"/>
    </xf>
    <xf numFmtId="177" fontId="19" fillId="0" borderId="1" xfId="0" applyNumberFormat="1" applyFont="1" applyBorder="1" applyAlignment="1">
      <alignment horizontal="center" vertical="center"/>
    </xf>
    <xf numFmtId="0" fontId="3" fillId="0" borderId="0" xfId="0" applyFont="1" applyAlignment="1" applyProtection="1">
      <alignment horizontal="left" vertical="center"/>
      <protection hidden="1"/>
    </xf>
    <xf numFmtId="37" fontId="3" fillId="0" borderId="0" xfId="11" applyNumberFormat="1" applyFont="1" applyFill="1" applyBorder="1" applyAlignment="1" applyProtection="1">
      <alignment horizontal="center" vertical="center" wrapText="1"/>
      <protection locked="0" hidden="1"/>
    </xf>
    <xf numFmtId="0" fontId="23" fillId="0" borderId="2" xfId="0" applyFont="1" applyBorder="1" applyAlignment="1" applyProtection="1">
      <alignment horizontal="center" vertical="center" wrapText="1"/>
      <protection hidden="1"/>
    </xf>
    <xf numFmtId="0" fontId="23" fillId="0" borderId="2" xfId="0" applyFont="1" applyBorder="1" applyAlignment="1" applyProtection="1">
      <alignment horizontal="center" vertical="center"/>
      <protection hidden="1"/>
    </xf>
    <xf numFmtId="42" fontId="1" fillId="0" borderId="2" xfId="16" applyFont="1" applyFill="1" applyBorder="1" applyAlignment="1" applyProtection="1">
      <alignment horizontal="center" vertical="center" wrapText="1"/>
      <protection hidden="1"/>
    </xf>
    <xf numFmtId="0" fontId="16" fillId="2" borderId="0" xfId="0" applyFont="1" applyFill="1" applyAlignment="1" applyProtection="1">
      <alignment horizontal="center" vertical="center" wrapText="1"/>
      <protection locked="0" hidden="1"/>
    </xf>
    <xf numFmtId="0" fontId="16" fillId="2" borderId="0" xfId="0" applyFont="1" applyFill="1" applyAlignment="1" applyProtection="1">
      <alignment vertical="center" wrapText="1"/>
      <protection locked="0" hidden="1"/>
    </xf>
    <xf numFmtId="3" fontId="16" fillId="2" borderId="0" xfId="0" applyNumberFormat="1" applyFont="1" applyFill="1" applyAlignment="1" applyProtection="1">
      <alignment horizontal="center" vertical="center" wrapText="1"/>
      <protection locked="0" hidden="1"/>
    </xf>
    <xf numFmtId="3" fontId="16" fillId="2" borderId="1" xfId="0" applyNumberFormat="1" applyFont="1" applyFill="1" applyBorder="1" applyAlignment="1" applyProtection="1">
      <alignment horizontal="center" vertical="center" wrapText="1"/>
      <protection locked="0" hidden="1"/>
    </xf>
    <xf numFmtId="14" fontId="16" fillId="2" borderId="1" xfId="0" applyNumberFormat="1" applyFont="1" applyFill="1" applyBorder="1" applyAlignment="1" applyProtection="1">
      <alignment vertical="center" wrapText="1"/>
      <protection locked="0" hidden="1"/>
    </xf>
    <xf numFmtId="0" fontId="19" fillId="2" borderId="0" xfId="0" applyFont="1" applyFill="1" applyAlignment="1">
      <alignment vertical="center" wrapText="1"/>
    </xf>
    <xf numFmtId="14" fontId="1" fillId="2" borderId="0" xfId="14" applyNumberFormat="1" applyFill="1" applyProtection="1">
      <protection hidden="1"/>
    </xf>
    <xf numFmtId="0" fontId="23" fillId="0" borderId="4" xfId="0" applyFont="1" applyBorder="1" applyAlignment="1" applyProtection="1">
      <alignment horizontal="center" vertical="center" wrapText="1"/>
      <protection hidden="1"/>
    </xf>
    <xf numFmtId="0" fontId="23" fillId="0" borderId="3" xfId="0" applyFont="1" applyBorder="1" applyAlignment="1" applyProtection="1">
      <alignment horizontal="center" vertical="center" wrapText="1"/>
      <protection hidden="1"/>
    </xf>
    <xf numFmtId="10" fontId="19" fillId="0" borderId="0" xfId="0" applyNumberFormat="1" applyFont="1"/>
    <xf numFmtId="9" fontId="19" fillId="0" borderId="0" xfId="0" applyNumberFormat="1" applyFont="1"/>
    <xf numFmtId="180" fontId="28" fillId="0" borderId="0" xfId="1" applyNumberFormat="1" applyFont="1"/>
    <xf numFmtId="180" fontId="19" fillId="0" borderId="0" xfId="1" applyNumberFormat="1" applyFont="1"/>
    <xf numFmtId="0" fontId="30" fillId="4" borderId="2" xfId="0" applyFont="1" applyFill="1" applyBorder="1" applyAlignment="1">
      <alignment horizontal="center" vertical="center" wrapText="1"/>
    </xf>
    <xf numFmtId="0" fontId="21" fillId="6" borderId="1" xfId="0" applyFont="1" applyFill="1" applyBorder="1" applyAlignment="1">
      <alignment vertical="center" wrapText="1"/>
    </xf>
    <xf numFmtId="0" fontId="32" fillId="9" borderId="5" xfId="0" applyFont="1" applyFill="1" applyBorder="1" applyAlignment="1">
      <alignment horizontal="center" vertical="center" wrapText="1"/>
    </xf>
    <xf numFmtId="0" fontId="33" fillId="0" borderId="7" xfId="0" applyFont="1" applyBorder="1" applyAlignment="1">
      <alignment horizontal="center" vertical="center" wrapText="1"/>
    </xf>
    <xf numFmtId="0" fontId="34" fillId="0" borderId="7" xfId="0" applyFont="1" applyBorder="1" applyAlignment="1">
      <alignment horizontal="center" vertical="center" wrapText="1"/>
    </xf>
    <xf numFmtId="0" fontId="34" fillId="0" borderId="8" xfId="0" applyFont="1" applyBorder="1" applyAlignment="1">
      <alignment horizontal="center" vertical="center" wrapText="1"/>
    </xf>
    <xf numFmtId="0" fontId="32" fillId="9" borderId="7" xfId="0" applyFont="1" applyFill="1" applyBorder="1" applyAlignment="1">
      <alignment horizontal="justify" vertical="center" wrapText="1"/>
    </xf>
    <xf numFmtId="0" fontId="32" fillId="9" borderId="75" xfId="0" applyFont="1" applyFill="1" applyBorder="1" applyAlignment="1">
      <alignment horizontal="center" vertical="center" wrapText="1"/>
    </xf>
    <xf numFmtId="0" fontId="30" fillId="4" borderId="68" xfId="0" applyFont="1" applyFill="1" applyBorder="1" applyAlignment="1">
      <alignment vertical="center" wrapText="1"/>
    </xf>
    <xf numFmtId="0" fontId="30" fillId="4" borderId="1" xfId="0" applyFont="1" applyFill="1" applyBorder="1" applyAlignment="1">
      <alignment vertical="center" wrapText="1"/>
    </xf>
    <xf numFmtId="181" fontId="35" fillId="0" borderId="1" xfId="19" applyNumberFormat="1" applyFont="1" applyBorder="1" applyAlignment="1">
      <alignment vertical="center" wrapText="1"/>
    </xf>
    <xf numFmtId="0" fontId="30" fillId="4" borderId="4" xfId="0" applyFont="1" applyFill="1" applyBorder="1" applyAlignment="1">
      <alignment vertical="center" wrapText="1"/>
    </xf>
    <xf numFmtId="0" fontId="35" fillId="0" borderId="0" xfId="0" applyFont="1" applyAlignment="1">
      <alignment vertical="center" wrapText="1"/>
    </xf>
    <xf numFmtId="0" fontId="29" fillId="7" borderId="1" xfId="0" applyFont="1" applyFill="1" applyBorder="1" applyAlignment="1">
      <alignment vertical="center" wrapText="1"/>
    </xf>
    <xf numFmtId="44" fontId="35" fillId="0" borderId="1" xfId="19" applyFont="1" applyBorder="1" applyAlignment="1">
      <alignment vertical="center" wrapText="1"/>
    </xf>
    <xf numFmtId="0" fontId="19" fillId="0" borderId="72" xfId="0" applyFont="1" applyBorder="1" applyAlignment="1">
      <alignment vertical="center" wrapText="1"/>
    </xf>
    <xf numFmtId="2" fontId="19" fillId="0" borderId="72" xfId="0" applyNumberFormat="1" applyFont="1" applyBorder="1" applyAlignment="1">
      <alignment horizontal="center" vertical="center"/>
    </xf>
    <xf numFmtId="2" fontId="18" fillId="0" borderId="72" xfId="0" applyNumberFormat="1" applyFont="1" applyBorder="1" applyAlignment="1">
      <alignment horizontal="center" vertical="center"/>
    </xf>
    <xf numFmtId="0" fontId="3" fillId="0" borderId="0" xfId="0" applyFont="1" applyAlignment="1">
      <alignment horizontal="center" vertical="center" wrapText="1"/>
    </xf>
    <xf numFmtId="0" fontId="1" fillId="0" borderId="1" xfId="0" applyFont="1" applyBorder="1" applyAlignment="1">
      <alignment vertical="center"/>
    </xf>
    <xf numFmtId="0" fontId="3" fillId="0" borderId="1" xfId="0" applyFont="1" applyBorder="1"/>
    <xf numFmtId="0" fontId="22" fillId="0" borderId="33" xfId="0" applyFont="1" applyBorder="1" applyAlignment="1" applyProtection="1">
      <alignment horizontal="center" vertical="center"/>
      <protection hidden="1"/>
    </xf>
    <xf numFmtId="0" fontId="22" fillId="0" borderId="34" xfId="0" applyFont="1" applyBorder="1" applyAlignment="1" applyProtection="1">
      <alignment horizontal="center" vertical="center"/>
      <protection hidden="1"/>
    </xf>
    <xf numFmtId="0" fontId="22" fillId="0" borderId="32" xfId="0" applyFont="1" applyBorder="1" applyAlignment="1" applyProtection="1">
      <alignment horizontal="center" vertical="center"/>
      <protection hidden="1"/>
    </xf>
    <xf numFmtId="0" fontId="22" fillId="0" borderId="60" xfId="0" applyFont="1" applyBorder="1" applyAlignment="1" applyProtection="1">
      <alignment horizontal="center" vertical="center"/>
      <protection hidden="1"/>
    </xf>
    <xf numFmtId="0" fontId="22" fillId="0" borderId="37" xfId="0" applyFont="1" applyBorder="1" applyAlignment="1" applyProtection="1">
      <alignment horizontal="center" vertical="center"/>
      <protection hidden="1"/>
    </xf>
    <xf numFmtId="0" fontId="22" fillId="0" borderId="61" xfId="0" applyFont="1" applyBorder="1" applyAlignment="1" applyProtection="1">
      <alignment horizontal="center" vertical="center"/>
      <protection hidden="1"/>
    </xf>
    <xf numFmtId="0" fontId="22" fillId="0" borderId="62" xfId="0" applyFont="1" applyBorder="1" applyAlignment="1" applyProtection="1">
      <alignment horizontal="center" vertical="center"/>
      <protection hidden="1"/>
    </xf>
    <xf numFmtId="0" fontId="22" fillId="0" borderId="63" xfId="0" applyFont="1" applyBorder="1" applyAlignment="1" applyProtection="1">
      <alignment horizontal="center" vertical="center"/>
      <protection hidden="1"/>
    </xf>
    <xf numFmtId="0" fontId="22" fillId="0" borderId="0" xfId="0" applyFont="1" applyAlignment="1" applyProtection="1">
      <alignment horizontal="left" vertical="center"/>
      <protection hidden="1"/>
    </xf>
    <xf numFmtId="0" fontId="22" fillId="0" borderId="0" xfId="0" applyFont="1" applyAlignment="1" applyProtection="1">
      <alignment horizontal="center" vertical="center"/>
      <protection hidden="1"/>
    </xf>
    <xf numFmtId="0" fontId="22" fillId="0" borderId="13" xfId="0" applyFont="1" applyBorder="1" applyAlignment="1" applyProtection="1">
      <alignment horizontal="center" vertical="center"/>
      <protection hidden="1"/>
    </xf>
    <xf numFmtId="172" fontId="22" fillId="0" borderId="60" xfId="0" applyNumberFormat="1" applyFont="1" applyBorder="1" applyAlignment="1" applyProtection="1">
      <alignment horizontal="center" vertical="center"/>
      <protection locked="0" hidden="1"/>
    </xf>
    <xf numFmtId="172" fontId="22" fillId="0" borderId="61" xfId="0" applyNumberFormat="1" applyFont="1" applyBorder="1" applyAlignment="1" applyProtection="1">
      <alignment horizontal="center" vertical="center"/>
      <protection locked="0" hidden="1"/>
    </xf>
    <xf numFmtId="172" fontId="22" fillId="0" borderId="47" xfId="0" applyNumberFormat="1" applyFont="1" applyBorder="1" applyAlignment="1" applyProtection="1">
      <alignment horizontal="center" vertical="center"/>
      <protection locked="0" hidden="1"/>
    </xf>
    <xf numFmtId="172" fontId="22" fillId="0" borderId="13" xfId="0" applyNumberFormat="1" applyFont="1" applyBorder="1" applyAlignment="1" applyProtection="1">
      <alignment horizontal="center" vertical="center"/>
      <protection locked="0" hidden="1"/>
    </xf>
    <xf numFmtId="0" fontId="22" fillId="0" borderId="1" xfId="0" applyFont="1" applyBorder="1" applyAlignment="1" applyProtection="1">
      <alignment horizontal="left" vertical="center"/>
      <protection hidden="1"/>
    </xf>
    <xf numFmtId="0" fontId="22" fillId="0" borderId="0" xfId="0" applyFont="1" applyAlignment="1" applyProtection="1">
      <alignment horizontal="center"/>
      <protection hidden="1"/>
    </xf>
    <xf numFmtId="0" fontId="3" fillId="0" borderId="68" xfId="0" applyFont="1" applyBorder="1" applyAlignment="1" applyProtection="1">
      <alignment horizontal="left" vertical="center" wrapText="1"/>
      <protection hidden="1"/>
    </xf>
    <xf numFmtId="0" fontId="3" fillId="0" borderId="59" xfId="0" applyFont="1" applyBorder="1" applyAlignment="1" applyProtection="1">
      <alignment horizontal="left" vertical="center" wrapText="1"/>
      <protection hidden="1"/>
    </xf>
    <xf numFmtId="0" fontId="22" fillId="0" borderId="28" xfId="0" applyFont="1" applyBorder="1" applyAlignment="1" applyProtection="1">
      <alignment horizontal="center" vertical="center" wrapText="1"/>
      <protection hidden="1"/>
    </xf>
    <xf numFmtId="0" fontId="22" fillId="0" borderId="11" xfId="0" applyFont="1" applyBorder="1" applyAlignment="1" applyProtection="1">
      <alignment horizontal="center" vertical="center" wrapText="1"/>
      <protection hidden="1"/>
    </xf>
    <xf numFmtId="0" fontId="23" fillId="0" borderId="4" xfId="0" applyFont="1" applyBorder="1" applyAlignment="1" applyProtection="1">
      <alignment horizontal="center" vertical="center" wrapText="1"/>
      <protection hidden="1"/>
    </xf>
    <xf numFmtId="0" fontId="23" fillId="0" borderId="3" xfId="0" applyFont="1" applyBorder="1" applyAlignment="1" applyProtection="1">
      <alignment horizontal="center" vertical="center" wrapText="1"/>
      <protection hidden="1"/>
    </xf>
    <xf numFmtId="0" fontId="23" fillId="0" borderId="0" xfId="0" applyFont="1" applyAlignment="1" applyProtection="1">
      <alignment horizontal="center"/>
      <protection hidden="1"/>
    </xf>
    <xf numFmtId="0" fontId="23" fillId="0" borderId="65" xfId="0" applyFont="1" applyBorder="1" applyAlignment="1" applyProtection="1">
      <alignment horizontal="center"/>
      <protection hidden="1"/>
    </xf>
    <xf numFmtId="9" fontId="2" fillId="0" borderId="1" xfId="0" applyNumberFormat="1" applyFont="1" applyBorder="1" applyAlignment="1" applyProtection="1">
      <alignment horizontal="center" vertical="center" wrapText="1"/>
      <protection hidden="1"/>
    </xf>
    <xf numFmtId="0" fontId="2" fillId="0" borderId="1" xfId="0" applyFont="1" applyBorder="1" applyAlignment="1" applyProtection="1">
      <alignment horizontal="center" vertical="center" wrapText="1"/>
      <protection hidden="1"/>
    </xf>
    <xf numFmtId="9" fontId="2" fillId="0" borderId="1" xfId="11" applyFont="1" applyFill="1" applyBorder="1" applyAlignment="1" applyProtection="1">
      <alignment horizontal="center" vertical="center" wrapText="1"/>
      <protection hidden="1"/>
    </xf>
    <xf numFmtId="0" fontId="3" fillId="0" borderId="4" xfId="0" applyFont="1" applyBorder="1" applyAlignment="1" applyProtection="1">
      <alignment horizontal="left" vertical="center" wrapText="1"/>
      <protection hidden="1"/>
    </xf>
    <xf numFmtId="0" fontId="3" fillId="0" borderId="16" xfId="0" applyFont="1" applyBorder="1" applyAlignment="1" applyProtection="1">
      <alignment horizontal="left" vertical="center" wrapText="1"/>
      <protection hidden="1"/>
    </xf>
    <xf numFmtId="0" fontId="3" fillId="0" borderId="3" xfId="0" applyFont="1" applyBorder="1" applyAlignment="1" applyProtection="1">
      <alignment horizontal="left" vertical="center" wrapText="1"/>
      <protection hidden="1"/>
    </xf>
    <xf numFmtId="0" fontId="3" fillId="0" borderId="4" xfId="8" applyFont="1" applyBorder="1" applyAlignment="1">
      <alignment horizontal="left" vertical="center" wrapText="1"/>
    </xf>
    <xf numFmtId="0" fontId="3" fillId="0" borderId="16" xfId="8" applyFont="1" applyBorder="1" applyAlignment="1">
      <alignment horizontal="left" vertical="center" wrapText="1"/>
    </xf>
    <xf numFmtId="0" fontId="3" fillId="0" borderId="3" xfId="8" applyFont="1" applyBorder="1" applyAlignment="1">
      <alignment horizontal="left" vertical="center" wrapText="1"/>
    </xf>
    <xf numFmtId="38" fontId="3" fillId="0" borderId="1" xfId="0" applyNumberFormat="1" applyFont="1" applyBorder="1" applyAlignment="1" applyProtection="1">
      <alignment horizontal="right" vertical="center" wrapText="1"/>
      <protection hidden="1"/>
    </xf>
    <xf numFmtId="0" fontId="3" fillId="0" borderId="4" xfId="0" applyFont="1" applyBorder="1" applyAlignment="1" applyProtection="1">
      <alignment horizontal="center" vertical="center" wrapText="1"/>
      <protection hidden="1"/>
    </xf>
    <xf numFmtId="0" fontId="3" fillId="0" borderId="16" xfId="0" applyFont="1" applyBorder="1" applyAlignment="1" applyProtection="1">
      <alignment horizontal="center" vertical="center" wrapText="1"/>
      <protection hidden="1"/>
    </xf>
    <xf numFmtId="0" fontId="3" fillId="0" borderId="3" xfId="0" applyFont="1" applyBorder="1" applyAlignment="1" applyProtection="1">
      <alignment horizontal="center" vertical="center" wrapText="1"/>
      <protection hidden="1"/>
    </xf>
    <xf numFmtId="0" fontId="3" fillId="2" borderId="1" xfId="0" applyFont="1" applyFill="1" applyBorder="1" applyAlignment="1" applyProtection="1">
      <alignment horizontal="center" vertical="center"/>
      <protection hidden="1"/>
    </xf>
    <xf numFmtId="0" fontId="3" fillId="0" borderId="2" xfId="0" applyFont="1" applyBorder="1" applyAlignment="1" applyProtection="1">
      <alignment horizontal="center" vertical="center"/>
      <protection hidden="1"/>
    </xf>
    <xf numFmtId="0" fontId="3" fillId="0" borderId="15" xfId="0" applyFont="1" applyBorder="1" applyAlignment="1" applyProtection="1">
      <alignment horizontal="center" vertical="center"/>
      <protection hidden="1"/>
    </xf>
    <xf numFmtId="0" fontId="3" fillId="0" borderId="1" xfId="0" applyFont="1" applyBorder="1" applyAlignment="1" applyProtection="1">
      <alignment horizontal="center" vertical="center" wrapText="1"/>
      <protection hidden="1"/>
    </xf>
    <xf numFmtId="0" fontId="2" fillId="0" borderId="29" xfId="0" applyFont="1" applyBorder="1" applyAlignment="1">
      <alignment horizontal="right"/>
    </xf>
    <xf numFmtId="0" fontId="2" fillId="0" borderId="30" xfId="0" applyFont="1" applyBorder="1" applyAlignment="1">
      <alignment horizontal="right"/>
    </xf>
    <xf numFmtId="0" fontId="2" fillId="0" borderId="30" xfId="0" applyFont="1" applyBorder="1" applyAlignment="1">
      <alignment horizontal="center"/>
    </xf>
    <xf numFmtId="0" fontId="2" fillId="0" borderId="31" xfId="0" applyFont="1" applyBorder="1" applyAlignment="1">
      <alignment horizontal="center"/>
    </xf>
    <xf numFmtId="0" fontId="3" fillId="0" borderId="0" xfId="0" applyFont="1" applyAlignment="1">
      <alignment horizontal="center"/>
    </xf>
    <xf numFmtId="0" fontId="3" fillId="0" borderId="0" xfId="0" applyFont="1" applyAlignment="1">
      <alignment horizontal="left" vertical="center"/>
    </xf>
    <xf numFmtId="0" fontId="1" fillId="0" borderId="0" xfId="0" applyFont="1" applyAlignment="1">
      <alignment horizontal="left" wrapText="1"/>
    </xf>
    <xf numFmtId="0" fontId="2" fillId="0" borderId="0" xfId="0" applyFont="1" applyAlignment="1">
      <alignment horizontal="left" wrapText="1"/>
    </xf>
    <xf numFmtId="0" fontId="3" fillId="0" borderId="0" xfId="0" applyFont="1" applyAlignment="1">
      <alignment horizontal="left" vertical="center" wrapText="1"/>
    </xf>
    <xf numFmtId="17" fontId="3" fillId="0" borderId="0" xfId="0" applyNumberFormat="1" applyFont="1" applyAlignment="1">
      <alignment horizontal="left" vertical="center"/>
    </xf>
    <xf numFmtId="0" fontId="3" fillId="0" borderId="0" xfId="0" applyFont="1" applyAlignment="1">
      <alignment horizontal="center" vertical="center"/>
    </xf>
    <xf numFmtId="2" fontId="3" fillId="0" borderId="4" xfId="0" applyNumberFormat="1" applyFont="1" applyBorder="1" applyAlignment="1">
      <alignment horizontal="center" vertical="center"/>
    </xf>
    <xf numFmtId="2" fontId="3" fillId="0" borderId="16" xfId="0" applyNumberFormat="1" applyFont="1" applyBorder="1" applyAlignment="1">
      <alignment horizontal="center" vertical="center"/>
    </xf>
    <xf numFmtId="181" fontId="9" fillId="0" borderId="4" xfId="3" applyNumberFormat="1" applyFont="1" applyFill="1" applyBorder="1" applyAlignment="1" applyProtection="1">
      <alignment horizontal="center" vertical="center" wrapText="1"/>
      <protection hidden="1"/>
    </xf>
    <xf numFmtId="181" fontId="9" fillId="0" borderId="3" xfId="3" applyNumberFormat="1" applyFont="1" applyFill="1" applyBorder="1" applyAlignment="1" applyProtection="1">
      <alignment horizontal="center" vertical="center" wrapText="1"/>
      <protection hidden="1"/>
    </xf>
    <xf numFmtId="0" fontId="3" fillId="0" borderId="1" xfId="0" applyFont="1" applyBorder="1" applyAlignment="1">
      <alignment horizontal="center"/>
    </xf>
    <xf numFmtId="0" fontId="16" fillId="2" borderId="4" xfId="0" applyFont="1" applyFill="1" applyBorder="1" applyAlignment="1" applyProtection="1">
      <alignment horizontal="center" vertical="center" wrapText="1"/>
      <protection locked="0" hidden="1"/>
    </xf>
    <xf numFmtId="0" fontId="16" fillId="2" borderId="16" xfId="0" applyFont="1" applyFill="1" applyBorder="1" applyAlignment="1" applyProtection="1">
      <alignment horizontal="center" vertical="center" wrapText="1"/>
      <protection locked="0" hidden="1"/>
    </xf>
    <xf numFmtId="0" fontId="16" fillId="2" borderId="3" xfId="0" applyFont="1" applyFill="1" applyBorder="1" applyAlignment="1" applyProtection="1">
      <alignment horizontal="center" vertical="center" wrapText="1"/>
      <protection locked="0" hidden="1"/>
    </xf>
    <xf numFmtId="0" fontId="13" fillId="2" borderId="42" xfId="14" applyFont="1" applyFill="1" applyBorder="1" applyAlignment="1" applyProtection="1">
      <alignment horizontal="left" vertical="center"/>
      <protection hidden="1"/>
    </xf>
    <xf numFmtId="0" fontId="13" fillId="2" borderId="1" xfId="14" applyFont="1" applyFill="1" applyBorder="1" applyAlignment="1" applyProtection="1">
      <alignment horizontal="left" vertical="center"/>
      <protection hidden="1"/>
    </xf>
    <xf numFmtId="0" fontId="13" fillId="2" borderId="33" xfId="14" applyFont="1" applyFill="1" applyBorder="1" applyAlignment="1" applyProtection="1">
      <alignment horizontal="center" vertical="center"/>
      <protection hidden="1"/>
    </xf>
    <xf numFmtId="0" fontId="13" fillId="2" borderId="34" xfId="14" applyFont="1" applyFill="1" applyBorder="1" applyAlignment="1" applyProtection="1">
      <alignment horizontal="center" vertical="center"/>
      <protection hidden="1"/>
    </xf>
    <xf numFmtId="0" fontId="13" fillId="2" borderId="35" xfId="14" applyFont="1" applyFill="1" applyBorder="1" applyAlignment="1" applyProtection="1">
      <alignment horizontal="center" vertical="center"/>
      <protection hidden="1"/>
    </xf>
    <xf numFmtId="0" fontId="13" fillId="2" borderId="28" xfId="14" applyFont="1" applyFill="1" applyBorder="1" applyAlignment="1" applyProtection="1">
      <alignment horizontal="left" vertical="center"/>
      <protection hidden="1"/>
    </xf>
    <xf numFmtId="0" fontId="13" fillId="2" borderId="11" xfId="14" applyFont="1" applyFill="1" applyBorder="1" applyAlignment="1" applyProtection="1">
      <alignment horizontal="left" vertical="center"/>
      <protection hidden="1"/>
    </xf>
    <xf numFmtId="0" fontId="13" fillId="2" borderId="12" xfId="14" applyFont="1" applyFill="1" applyBorder="1" applyAlignment="1" applyProtection="1">
      <alignment horizontal="left" vertical="center"/>
      <protection hidden="1"/>
    </xf>
    <xf numFmtId="0" fontId="13" fillId="2" borderId="38" xfId="14" applyFont="1" applyFill="1" applyBorder="1" applyAlignment="1" applyProtection="1">
      <alignment horizontal="center" vertical="center"/>
      <protection hidden="1"/>
    </xf>
    <xf numFmtId="0" fontId="13" fillId="2" borderId="39" xfId="14" applyFont="1" applyFill="1" applyBorder="1" applyAlignment="1" applyProtection="1">
      <alignment horizontal="center" vertical="center"/>
      <protection hidden="1"/>
    </xf>
    <xf numFmtId="0" fontId="13" fillId="2" borderId="40" xfId="14" applyFont="1" applyFill="1" applyBorder="1" applyAlignment="1" applyProtection="1">
      <alignment horizontal="center" vertical="center" wrapText="1"/>
      <protection hidden="1"/>
    </xf>
    <xf numFmtId="0" fontId="13" fillId="2" borderId="44" xfId="14" applyFont="1" applyFill="1" applyBorder="1" applyAlignment="1" applyProtection="1">
      <alignment horizontal="center" vertical="center" wrapText="1"/>
      <protection hidden="1"/>
    </xf>
    <xf numFmtId="0" fontId="13" fillId="2" borderId="45" xfId="14" applyFont="1" applyFill="1" applyBorder="1" applyAlignment="1" applyProtection="1">
      <alignment horizontal="center" vertical="center" wrapText="1"/>
      <protection hidden="1"/>
    </xf>
    <xf numFmtId="0" fontId="16" fillId="2" borderId="1" xfId="0" applyFont="1" applyFill="1" applyBorder="1" applyAlignment="1" applyProtection="1">
      <alignment horizontal="center" vertical="center" wrapText="1"/>
      <protection locked="0" hidden="1"/>
    </xf>
    <xf numFmtId="0" fontId="16" fillId="2" borderId="43" xfId="0" applyFont="1" applyFill="1" applyBorder="1" applyAlignment="1" applyProtection="1">
      <alignment horizontal="center" vertical="center" wrapText="1"/>
      <protection locked="0" hidden="1"/>
    </xf>
    <xf numFmtId="0" fontId="3" fillId="2" borderId="36" xfId="14" applyFont="1" applyFill="1" applyBorder="1" applyAlignment="1" applyProtection="1">
      <alignment horizontal="center" vertical="center" wrapText="1"/>
      <protection hidden="1"/>
    </xf>
    <xf numFmtId="0" fontId="3" fillId="2" borderId="56" xfId="14" applyFont="1" applyFill="1" applyBorder="1" applyAlignment="1" applyProtection="1">
      <alignment horizontal="center" vertical="center" wrapText="1"/>
      <protection hidden="1"/>
    </xf>
    <xf numFmtId="0" fontId="3" fillId="2" borderId="57" xfId="14" applyFont="1" applyFill="1" applyBorder="1" applyAlignment="1" applyProtection="1">
      <alignment horizontal="center" vertical="center" wrapText="1"/>
      <protection hidden="1"/>
    </xf>
    <xf numFmtId="0" fontId="3" fillId="2" borderId="0" xfId="14" applyFont="1" applyFill="1" applyAlignment="1" applyProtection="1">
      <alignment horizontal="center" vertical="center"/>
      <protection hidden="1"/>
    </xf>
    <xf numFmtId="0" fontId="3" fillId="2" borderId="32" xfId="14" applyFont="1" applyFill="1" applyBorder="1" applyAlignment="1" applyProtection="1">
      <alignment horizontal="center" vertical="center"/>
      <protection hidden="1"/>
    </xf>
    <xf numFmtId="49" fontId="14" fillId="2" borderId="33" xfId="14" applyNumberFormat="1" applyFont="1" applyFill="1" applyBorder="1" applyAlignment="1" applyProtection="1">
      <alignment horizontal="center" vertical="center"/>
      <protection locked="0" hidden="1"/>
    </xf>
    <xf numFmtId="49" fontId="14" fillId="2" borderId="34" xfId="14" applyNumberFormat="1" applyFont="1" applyFill="1" applyBorder="1" applyAlignment="1" applyProtection="1">
      <alignment horizontal="center" vertical="center"/>
      <protection locked="0" hidden="1"/>
    </xf>
    <xf numFmtId="49" fontId="14" fillId="2" borderId="35" xfId="14" applyNumberFormat="1" applyFont="1" applyFill="1" applyBorder="1" applyAlignment="1" applyProtection="1">
      <alignment horizontal="center" vertical="center"/>
      <protection locked="0" hidden="1"/>
    </xf>
    <xf numFmtId="0" fontId="13" fillId="2" borderId="33" xfId="14" applyFont="1" applyFill="1" applyBorder="1" applyAlignment="1" applyProtection="1">
      <alignment horizontal="center" vertical="center" wrapText="1"/>
      <protection hidden="1"/>
    </xf>
    <xf numFmtId="0" fontId="13" fillId="2" borderId="38" xfId="14" applyFont="1" applyFill="1" applyBorder="1" applyAlignment="1" applyProtection="1">
      <alignment horizontal="left" vertical="center"/>
      <protection hidden="1"/>
    </xf>
    <xf numFmtId="0" fontId="13" fillId="2" borderId="39" xfId="14" applyFont="1" applyFill="1" applyBorder="1" applyAlignment="1" applyProtection="1">
      <alignment horizontal="left" vertical="center"/>
      <protection hidden="1"/>
    </xf>
    <xf numFmtId="0" fontId="16" fillId="2" borderId="39" xfId="0" applyFont="1" applyFill="1" applyBorder="1" applyAlignment="1" applyProtection="1">
      <alignment horizontal="center" vertical="center" wrapText="1"/>
      <protection locked="0" hidden="1"/>
    </xf>
    <xf numFmtId="0" fontId="16" fillId="2" borderId="40" xfId="0" applyFont="1" applyFill="1" applyBorder="1" applyAlignment="1" applyProtection="1">
      <alignment horizontal="center" vertical="center" wrapText="1"/>
      <protection locked="0" hidden="1"/>
    </xf>
    <xf numFmtId="0" fontId="16" fillId="2" borderId="41" xfId="0" applyFont="1" applyFill="1" applyBorder="1" applyAlignment="1" applyProtection="1">
      <alignment horizontal="center" vertical="center" wrapText="1"/>
      <protection locked="0" hidden="1"/>
    </xf>
    <xf numFmtId="3" fontId="13" fillId="2" borderId="1" xfId="0" applyNumberFormat="1" applyFont="1" applyFill="1" applyBorder="1" applyAlignment="1" applyProtection="1">
      <alignment horizontal="center" vertical="center" wrapText="1"/>
      <protection locked="0" hidden="1"/>
    </xf>
    <xf numFmtId="0" fontId="13" fillId="2" borderId="1" xfId="0" applyFont="1" applyFill="1" applyBorder="1" applyAlignment="1" applyProtection="1">
      <alignment horizontal="center" vertical="center" wrapText="1"/>
      <protection locked="0" hidden="1"/>
    </xf>
    <xf numFmtId="0" fontId="13" fillId="2" borderId="4" xfId="0" applyFont="1" applyFill="1" applyBorder="1" applyAlignment="1" applyProtection="1">
      <alignment horizontal="center" vertical="center" wrapText="1"/>
      <protection locked="0" hidden="1"/>
    </xf>
    <xf numFmtId="0" fontId="13" fillId="2" borderId="43" xfId="0" applyFont="1" applyFill="1" applyBorder="1" applyAlignment="1" applyProtection="1">
      <alignment horizontal="center" vertical="center" wrapText="1"/>
      <protection locked="0" hidden="1"/>
    </xf>
    <xf numFmtId="0" fontId="3" fillId="2" borderId="38" xfId="14" applyFont="1" applyFill="1" applyBorder="1" applyAlignment="1" applyProtection="1">
      <alignment horizontal="center" vertical="center" wrapText="1"/>
      <protection hidden="1"/>
    </xf>
    <xf numFmtId="0" fontId="3" fillId="2" borderId="39" xfId="14" applyFont="1" applyFill="1" applyBorder="1" applyAlignment="1" applyProtection="1">
      <alignment horizontal="center" vertical="center" wrapText="1"/>
      <protection hidden="1"/>
    </xf>
    <xf numFmtId="0" fontId="3" fillId="2" borderId="41" xfId="14" applyFont="1" applyFill="1" applyBorder="1" applyAlignment="1" applyProtection="1">
      <alignment horizontal="center" vertical="center" wrapText="1"/>
      <protection hidden="1"/>
    </xf>
    <xf numFmtId="0" fontId="3" fillId="2" borderId="42" xfId="14" applyFont="1" applyFill="1" applyBorder="1" applyAlignment="1" applyProtection="1">
      <alignment horizontal="center" vertical="center" wrapText="1"/>
      <protection hidden="1"/>
    </xf>
    <xf numFmtId="0" fontId="3" fillId="2" borderId="1" xfId="14" applyFont="1" applyFill="1" applyBorder="1" applyAlignment="1" applyProtection="1">
      <alignment horizontal="center" vertical="center" wrapText="1"/>
      <protection hidden="1"/>
    </xf>
    <xf numFmtId="0" fontId="3" fillId="2" borderId="43" xfId="14" applyFont="1" applyFill="1" applyBorder="1" applyAlignment="1" applyProtection="1">
      <alignment horizontal="center" vertical="center" wrapText="1"/>
      <protection hidden="1"/>
    </xf>
    <xf numFmtId="0" fontId="13" fillId="2" borderId="55" xfId="14" applyFont="1" applyFill="1" applyBorder="1" applyAlignment="1" applyProtection="1">
      <alignment horizontal="center" vertical="center" wrapText="1"/>
      <protection hidden="1"/>
    </xf>
    <xf numFmtId="0" fontId="13" fillId="2" borderId="44" xfId="14" applyFont="1" applyFill="1" applyBorder="1" applyAlignment="1" applyProtection="1">
      <alignment horizontal="center" vertical="center"/>
      <protection hidden="1"/>
    </xf>
    <xf numFmtId="0" fontId="13" fillId="2" borderId="46" xfId="14" applyFont="1" applyFill="1" applyBorder="1" applyAlignment="1" applyProtection="1">
      <alignment horizontal="center" vertical="center"/>
      <protection hidden="1"/>
    </xf>
    <xf numFmtId="0" fontId="13" fillId="2" borderId="0" xfId="14" applyFont="1" applyFill="1" applyAlignment="1" applyProtection="1">
      <alignment horizontal="left" vertical="center" wrapText="1"/>
      <protection hidden="1"/>
    </xf>
    <xf numFmtId="0" fontId="1" fillId="2" borderId="4" xfId="14" applyFill="1" applyBorder="1" applyAlignment="1" applyProtection="1">
      <alignment horizontal="center" vertical="center" wrapText="1"/>
      <protection locked="0" hidden="1"/>
    </xf>
    <xf numFmtId="0" fontId="1" fillId="2" borderId="16" xfId="14" applyFill="1" applyBorder="1" applyAlignment="1" applyProtection="1">
      <alignment horizontal="center" vertical="center" wrapText="1"/>
      <protection locked="0" hidden="1"/>
    </xf>
    <xf numFmtId="0" fontId="1" fillId="2" borderId="3" xfId="14" applyFill="1" applyBorder="1" applyAlignment="1" applyProtection="1">
      <alignment horizontal="center" vertical="center" wrapText="1"/>
      <protection locked="0" hidden="1"/>
    </xf>
    <xf numFmtId="0" fontId="1" fillId="2" borderId="54" xfId="14" applyFill="1" applyBorder="1" applyAlignment="1" applyProtection="1">
      <alignment horizontal="center" vertical="center" wrapText="1"/>
      <protection locked="0" hidden="1"/>
    </xf>
    <xf numFmtId="0" fontId="1" fillId="2" borderId="48" xfId="14" applyFill="1" applyBorder="1" applyAlignment="1" applyProtection="1">
      <alignment horizontal="center" vertical="center" wrapText="1"/>
      <protection locked="0" hidden="1"/>
    </xf>
    <xf numFmtId="0" fontId="1" fillId="2" borderId="49" xfId="14" applyFill="1" applyBorder="1" applyAlignment="1" applyProtection="1">
      <alignment horizontal="center" vertical="center" wrapText="1"/>
      <protection locked="0" hidden="1"/>
    </xf>
    <xf numFmtId="0" fontId="1" fillId="2" borderId="50" xfId="14" applyFill="1" applyBorder="1" applyAlignment="1" applyProtection="1">
      <alignment horizontal="center" vertical="center" wrapText="1"/>
      <protection locked="0" hidden="1"/>
    </xf>
    <xf numFmtId="0" fontId="1" fillId="2" borderId="1" xfId="14" applyFill="1" applyBorder="1" applyAlignment="1" applyProtection="1">
      <alignment horizontal="center" vertical="center" wrapText="1"/>
      <protection locked="0" hidden="1"/>
    </xf>
    <xf numFmtId="0" fontId="26" fillId="2" borderId="48" xfId="14" applyFont="1" applyFill="1" applyBorder="1" applyAlignment="1" applyProtection="1">
      <alignment horizontal="center" vertical="center" wrapText="1"/>
      <protection locked="0" hidden="1"/>
    </xf>
    <xf numFmtId="0" fontId="26" fillId="2" borderId="49" xfId="14" applyFont="1" applyFill="1" applyBorder="1" applyAlignment="1" applyProtection="1">
      <alignment horizontal="center" vertical="center" wrapText="1"/>
      <protection locked="0" hidden="1"/>
    </xf>
    <xf numFmtId="0" fontId="26" fillId="2" borderId="50" xfId="14" applyFont="1" applyFill="1" applyBorder="1" applyAlignment="1" applyProtection="1">
      <alignment horizontal="center" vertical="center" wrapText="1"/>
      <protection locked="0" hidden="1"/>
    </xf>
    <xf numFmtId="0" fontId="26" fillId="2" borderId="52" xfId="14" applyFont="1" applyFill="1" applyBorder="1" applyAlignment="1" applyProtection="1">
      <alignment horizontal="center" vertical="center" wrapText="1"/>
      <protection locked="0" hidden="1"/>
    </xf>
    <xf numFmtId="0" fontId="13" fillId="2" borderId="1" xfId="14" applyFont="1" applyFill="1" applyBorder="1" applyAlignment="1" applyProtection="1">
      <alignment horizontal="center" vertical="center" wrapText="1"/>
      <protection hidden="1"/>
    </xf>
    <xf numFmtId="0" fontId="17" fillId="2" borderId="39" xfId="14" applyFont="1" applyFill="1" applyBorder="1" applyAlignment="1" applyProtection="1">
      <alignment horizontal="left" vertical="center" wrapText="1"/>
      <protection locked="0" hidden="1"/>
    </xf>
    <xf numFmtId="0" fontId="17" fillId="2" borderId="40" xfId="14" applyFont="1" applyFill="1" applyBorder="1" applyAlignment="1" applyProtection="1">
      <alignment horizontal="left" vertical="center" wrapText="1"/>
      <protection locked="0" hidden="1"/>
    </xf>
    <xf numFmtId="0" fontId="17" fillId="2" borderId="41" xfId="14" applyFont="1" applyFill="1" applyBorder="1" applyAlignment="1" applyProtection="1">
      <alignment horizontal="left" vertical="center" wrapText="1"/>
      <protection locked="0" hidden="1"/>
    </xf>
    <xf numFmtId="0" fontId="13" fillId="5" borderId="33" xfId="14" applyFont="1" applyFill="1" applyBorder="1" applyAlignment="1" applyProtection="1">
      <alignment horizontal="center" vertical="center"/>
      <protection hidden="1"/>
    </xf>
    <xf numFmtId="0" fontId="13" fillId="5" borderId="34" xfId="14" applyFont="1" applyFill="1" applyBorder="1" applyAlignment="1" applyProtection="1">
      <alignment horizontal="center" vertical="center"/>
      <protection hidden="1"/>
    </xf>
    <xf numFmtId="0" fontId="13" fillId="5" borderId="35" xfId="14" applyFont="1" applyFill="1" applyBorder="1" applyAlignment="1" applyProtection="1">
      <alignment horizontal="center" vertical="center"/>
      <protection hidden="1"/>
    </xf>
    <xf numFmtId="49" fontId="3" fillId="2" borderId="33" xfId="14" applyNumberFormat="1" applyFont="1" applyFill="1" applyBorder="1" applyAlignment="1" applyProtection="1">
      <alignment horizontal="center" vertical="center"/>
      <protection locked="0" hidden="1"/>
    </xf>
    <xf numFmtId="49" fontId="3" fillId="2" borderId="34" xfId="14" applyNumberFormat="1" applyFont="1" applyFill="1" applyBorder="1" applyAlignment="1" applyProtection="1">
      <alignment horizontal="center" vertical="center"/>
      <protection locked="0" hidden="1"/>
    </xf>
    <xf numFmtId="49" fontId="3" fillId="2" borderId="35" xfId="14" applyNumberFormat="1" applyFont="1" applyFill="1" applyBorder="1" applyAlignment="1" applyProtection="1">
      <alignment horizontal="center" vertical="center"/>
      <protection locked="0" hidden="1"/>
    </xf>
    <xf numFmtId="0" fontId="1" fillId="2" borderId="1" xfId="14" applyFill="1" applyBorder="1" applyAlignment="1" applyProtection="1">
      <alignment horizontal="left" vertical="center" wrapText="1"/>
      <protection locked="0" hidden="1"/>
    </xf>
    <xf numFmtId="0" fontId="1" fillId="2" borderId="4" xfId="14" applyFill="1" applyBorder="1" applyAlignment="1" applyProtection="1">
      <alignment horizontal="left" vertical="center" wrapText="1"/>
      <protection locked="0" hidden="1"/>
    </xf>
    <xf numFmtId="0" fontId="1" fillId="2" borderId="43" xfId="14" applyFill="1" applyBorder="1" applyAlignment="1" applyProtection="1">
      <alignment horizontal="left" vertical="center" wrapText="1"/>
      <protection locked="0" hidden="1"/>
    </xf>
    <xf numFmtId="0" fontId="1" fillId="2" borderId="39" xfId="14" applyFill="1" applyBorder="1" applyAlignment="1" applyProtection="1">
      <alignment horizontal="left" vertical="center" wrapText="1"/>
      <protection locked="0" hidden="1"/>
    </xf>
    <xf numFmtId="0" fontId="1" fillId="2" borderId="40" xfId="14" applyFill="1" applyBorder="1" applyAlignment="1" applyProtection="1">
      <alignment horizontal="left" vertical="center" wrapText="1"/>
      <protection locked="0" hidden="1"/>
    </xf>
    <xf numFmtId="0" fontId="1" fillId="2" borderId="41" xfId="14" applyFill="1" applyBorder="1" applyAlignment="1" applyProtection="1">
      <alignment horizontal="left" vertical="center" wrapText="1"/>
      <protection locked="0" hidden="1"/>
    </xf>
    <xf numFmtId="0" fontId="1" fillId="2" borderId="52" xfId="14" applyFill="1" applyBorder="1" applyAlignment="1" applyProtection="1">
      <alignment horizontal="center" vertical="center" wrapText="1"/>
      <protection locked="0" hidden="1"/>
    </xf>
    <xf numFmtId="0" fontId="26" fillId="2" borderId="4" xfId="14" applyFont="1" applyFill="1" applyBorder="1" applyAlignment="1" applyProtection="1">
      <alignment horizontal="center" vertical="center" wrapText="1"/>
      <protection locked="0" hidden="1"/>
    </xf>
    <xf numFmtId="0" fontId="26" fillId="2" borderId="16" xfId="14" applyFont="1" applyFill="1" applyBorder="1" applyAlignment="1" applyProtection="1">
      <alignment horizontal="center" vertical="center" wrapText="1"/>
      <protection locked="0" hidden="1"/>
    </xf>
    <xf numFmtId="0" fontId="26" fillId="2" borderId="3" xfId="14" applyFont="1" applyFill="1" applyBorder="1" applyAlignment="1" applyProtection="1">
      <alignment horizontal="center" vertical="center" wrapText="1"/>
      <protection locked="0" hidden="1"/>
    </xf>
    <xf numFmtId="0" fontId="16" fillId="2" borderId="4" xfId="14" applyFont="1" applyFill="1" applyBorder="1" applyAlignment="1" applyProtection="1">
      <alignment horizontal="left" vertical="center" wrapText="1"/>
      <protection locked="0" hidden="1"/>
    </xf>
    <xf numFmtId="0" fontId="16" fillId="2" borderId="16" xfId="14" applyFont="1" applyFill="1" applyBorder="1" applyAlignment="1" applyProtection="1">
      <alignment horizontal="left" vertical="center" wrapText="1"/>
      <protection locked="0" hidden="1"/>
    </xf>
    <xf numFmtId="0" fontId="16" fillId="2" borderId="67" xfId="14" applyFont="1" applyFill="1" applyBorder="1" applyAlignment="1" applyProtection="1">
      <alignment horizontal="left" vertical="center" wrapText="1"/>
      <protection locked="0" hidden="1"/>
    </xf>
    <xf numFmtId="0" fontId="16" fillId="2" borderId="40" xfId="14" applyFont="1" applyFill="1" applyBorder="1" applyAlignment="1" applyProtection="1">
      <alignment horizontal="left" vertical="center" wrapText="1"/>
      <protection locked="0" hidden="1"/>
    </xf>
    <xf numFmtId="0" fontId="16" fillId="2" borderId="44" xfId="14" applyFont="1" applyFill="1" applyBorder="1" applyAlignment="1" applyProtection="1">
      <alignment horizontal="left" vertical="center" wrapText="1"/>
      <protection locked="0" hidden="1"/>
    </xf>
    <xf numFmtId="0" fontId="16" fillId="2" borderId="46" xfId="14" applyFont="1" applyFill="1" applyBorder="1" applyAlignment="1" applyProtection="1">
      <alignment horizontal="left" vertical="center" wrapText="1"/>
      <protection locked="0" hidden="1"/>
    </xf>
    <xf numFmtId="3" fontId="16" fillId="2" borderId="4" xfId="14" applyNumberFormat="1" applyFont="1" applyFill="1" applyBorder="1" applyAlignment="1" applyProtection="1">
      <alignment horizontal="left" vertical="center" wrapText="1"/>
      <protection locked="0" hidden="1"/>
    </xf>
    <xf numFmtId="3" fontId="16" fillId="2" borderId="16" xfId="14" applyNumberFormat="1" applyFont="1" applyFill="1" applyBorder="1" applyAlignment="1" applyProtection="1">
      <alignment horizontal="left" vertical="center" wrapText="1"/>
      <protection locked="0" hidden="1"/>
    </xf>
    <xf numFmtId="3" fontId="16" fillId="2" borderId="67" xfId="14" applyNumberFormat="1" applyFont="1" applyFill="1" applyBorder="1" applyAlignment="1" applyProtection="1">
      <alignment horizontal="left" vertical="center" wrapText="1"/>
      <protection locked="0" hidden="1"/>
    </xf>
    <xf numFmtId="0" fontId="26" fillId="2" borderId="54" xfId="14" applyFont="1" applyFill="1" applyBorder="1" applyAlignment="1" applyProtection="1">
      <alignment horizontal="center" vertical="center" wrapText="1"/>
      <protection locked="0" hidden="1"/>
    </xf>
    <xf numFmtId="0" fontId="26" fillId="2" borderId="47" xfId="14" applyFont="1" applyFill="1" applyBorder="1" applyAlignment="1" applyProtection="1">
      <alignment horizontal="left" vertical="center" wrapText="1"/>
      <protection hidden="1"/>
    </xf>
    <xf numFmtId="0" fontId="26" fillId="2" borderId="0" xfId="14" applyFont="1" applyFill="1" applyAlignment="1" applyProtection="1">
      <alignment horizontal="left" vertical="center" wrapText="1"/>
      <protection hidden="1"/>
    </xf>
    <xf numFmtId="0" fontId="26" fillId="2" borderId="47" xfId="14" applyFont="1" applyFill="1" applyBorder="1" applyAlignment="1" applyProtection="1">
      <alignment horizontal="center" vertical="center" wrapText="1"/>
      <protection hidden="1"/>
    </xf>
    <xf numFmtId="0" fontId="26" fillId="2" borderId="0" xfId="14" applyFont="1" applyFill="1" applyAlignment="1" applyProtection="1">
      <alignment horizontal="center" vertical="center" wrapText="1"/>
      <protection hidden="1"/>
    </xf>
    <xf numFmtId="0" fontId="36" fillId="0" borderId="1" xfId="0" applyFont="1" applyBorder="1" applyAlignment="1">
      <alignment horizontal="center" vertical="center" wrapText="1"/>
    </xf>
    <xf numFmtId="0" fontId="19" fillId="0" borderId="0" xfId="0" applyFont="1" applyAlignment="1">
      <alignment horizontal="center" vertical="top" wrapText="1"/>
    </xf>
    <xf numFmtId="0" fontId="19" fillId="2" borderId="0" xfId="0" applyFont="1" applyFill="1" applyAlignment="1">
      <alignment horizontal="center"/>
    </xf>
    <xf numFmtId="14" fontId="19" fillId="2" borderId="0" xfId="0" applyNumberFormat="1" applyFont="1" applyFill="1" applyAlignment="1">
      <alignment horizontal="left"/>
    </xf>
    <xf numFmtId="0" fontId="19" fillId="2" borderId="0" xfId="0" applyFont="1" applyFill="1" applyAlignment="1">
      <alignment horizontal="left"/>
    </xf>
    <xf numFmtId="0" fontId="19" fillId="2" borderId="0" xfId="0" applyFont="1" applyFill="1" applyAlignment="1">
      <alignment horizontal="center" vertical="center" wrapText="1"/>
    </xf>
    <xf numFmtId="0" fontId="18" fillId="2" borderId="0" xfId="0" applyFont="1" applyFill="1" applyAlignment="1">
      <alignment horizontal="center"/>
    </xf>
    <xf numFmtId="0" fontId="19" fillId="0" borderId="0" xfId="0" applyFont="1" applyAlignment="1">
      <alignment horizontal="left" vertical="top" wrapText="1"/>
    </xf>
    <xf numFmtId="0" fontId="35" fillId="10" borderId="27" xfId="0" applyFont="1" applyFill="1" applyBorder="1" applyAlignment="1">
      <alignment horizontal="center" vertical="center" wrapText="1"/>
    </xf>
    <xf numFmtId="0" fontId="35" fillId="10" borderId="14" xfId="0" applyFont="1" applyFill="1" applyBorder="1" applyAlignment="1">
      <alignment horizontal="center" vertical="center" wrapText="1"/>
    </xf>
    <xf numFmtId="0" fontId="35" fillId="10" borderId="6"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4" xfId="0" applyFont="1" applyBorder="1" applyAlignment="1">
      <alignment horizontal="center"/>
    </xf>
    <xf numFmtId="0" fontId="3" fillId="0" borderId="16" xfId="0" applyFont="1" applyBorder="1" applyAlignment="1">
      <alignment horizontal="center"/>
    </xf>
    <xf numFmtId="0" fontId="3" fillId="0" borderId="3" xfId="0" applyFont="1" applyBorder="1" applyAlignment="1">
      <alignment horizontal="center"/>
    </xf>
    <xf numFmtId="2" fontId="0" fillId="0" borderId="1" xfId="0" applyNumberFormat="1" applyBorder="1" applyAlignment="1">
      <alignment vertical="center"/>
    </xf>
  </cellXfs>
  <cellStyles count="20">
    <cellStyle name="Millares" xfId="1" builtinId="3"/>
    <cellStyle name="Millares 2" xfId="15" xr:uid="{00000000-0005-0000-0000-000001000000}"/>
    <cellStyle name="Millares 3" xfId="2" xr:uid="{00000000-0005-0000-0000-000002000000}"/>
    <cellStyle name="Moneda" xfId="3" builtinId="4"/>
    <cellStyle name="Moneda [0]" xfId="16" builtinId="7"/>
    <cellStyle name="Moneda 2" xfId="4" xr:uid="{00000000-0005-0000-0000-000004000000}"/>
    <cellStyle name="Moneda 2 2" xfId="5" xr:uid="{00000000-0005-0000-0000-000005000000}"/>
    <cellStyle name="Moneda 3" xfId="17" xr:uid="{9482C50A-AE8D-4F18-BC24-F774A596CEF0}"/>
    <cellStyle name="Moneda 4" xfId="19" xr:uid="{C084E8A7-7BD6-4AE2-B487-D571940EDD18}"/>
    <cellStyle name="Normal" xfId="0" builtinId="0"/>
    <cellStyle name="Normal 2" xfId="14" xr:uid="{00000000-0005-0000-0000-000007000000}"/>
    <cellStyle name="Normal 2 2" xfId="6" xr:uid="{00000000-0005-0000-0000-000008000000}"/>
    <cellStyle name="Normal 3" xfId="7" xr:uid="{00000000-0005-0000-0000-000009000000}"/>
    <cellStyle name="Normal 4" xfId="8" xr:uid="{00000000-0005-0000-0000-00000A000000}"/>
    <cellStyle name="Normal 5" xfId="18" xr:uid="{074CC82D-E965-43CA-A349-2501CCB78420}"/>
    <cellStyle name="Normal 6 2" xfId="13" xr:uid="{00000000-0005-0000-0000-00000B000000}"/>
    <cellStyle name="Porcentaje" xfId="9" builtinId="5"/>
    <cellStyle name="Porcentual 2" xfId="10" xr:uid="{00000000-0005-0000-0000-00000D000000}"/>
    <cellStyle name="Porcentual 2 2" xfId="11" xr:uid="{00000000-0005-0000-0000-00000E000000}"/>
    <cellStyle name="Porcentual 3 2" xfId="12" xr:uid="{00000000-0005-0000-0000-00000F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114300</xdr:colOff>
      <xdr:row>4</xdr:row>
      <xdr:rowOff>9525</xdr:rowOff>
    </xdr:to>
    <xdr:pic>
      <xdr:nvPicPr>
        <xdr:cNvPr id="37949" name="Imagen 2">
          <a:extLst>
            <a:ext uri="{FF2B5EF4-FFF2-40B4-BE49-F238E27FC236}">
              <a16:creationId xmlns:a16="http://schemas.microsoft.com/office/drawing/2014/main" id="{00000000-0008-0000-0100-00003D9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7162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15</xdr:col>
          <xdr:colOff>0</xdr:colOff>
          <xdr:row>62</xdr:row>
          <xdr:rowOff>0</xdr:rowOff>
        </xdr:from>
        <xdr:to>
          <xdr:col>16</xdr:col>
          <xdr:colOff>66675</xdr:colOff>
          <xdr:row>62</xdr:row>
          <xdr:rowOff>0</xdr:rowOff>
        </xdr:to>
        <xdr:sp macro="" textlink="">
          <xdr:nvSpPr>
            <xdr:cNvPr id="37889" name="Object 1" hidden="1">
              <a:extLst>
                <a:ext uri="{63B3BB69-23CF-44E3-9099-C40C66FF867C}">
                  <a14:compatExt spid="_x0000_s37889"/>
                </a:ext>
                <a:ext uri="{FF2B5EF4-FFF2-40B4-BE49-F238E27FC236}">
                  <a16:creationId xmlns:a16="http://schemas.microsoft.com/office/drawing/2014/main" id="{00000000-0008-0000-0100-0000019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0</xdr:colOff>
          <xdr:row>62</xdr:row>
          <xdr:rowOff>0</xdr:rowOff>
        </xdr:from>
        <xdr:to>
          <xdr:col>16</xdr:col>
          <xdr:colOff>66675</xdr:colOff>
          <xdr:row>62</xdr:row>
          <xdr:rowOff>0</xdr:rowOff>
        </xdr:to>
        <xdr:sp macro="" textlink="">
          <xdr:nvSpPr>
            <xdr:cNvPr id="37890" name="Object 2" hidden="1">
              <a:extLst>
                <a:ext uri="{63B3BB69-23CF-44E3-9099-C40C66FF867C}">
                  <a14:compatExt spid="_x0000_s37890"/>
                </a:ext>
                <a:ext uri="{FF2B5EF4-FFF2-40B4-BE49-F238E27FC236}">
                  <a16:creationId xmlns:a16="http://schemas.microsoft.com/office/drawing/2014/main" id="{00000000-0008-0000-0100-0000029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85727</xdr:colOff>
      <xdr:row>1</xdr:row>
      <xdr:rowOff>24015</xdr:rowOff>
    </xdr:from>
    <xdr:to>
      <xdr:col>2</xdr:col>
      <xdr:colOff>1066800</xdr:colOff>
      <xdr:row>2</xdr:row>
      <xdr:rowOff>156272</xdr:rowOff>
    </xdr:to>
    <xdr:pic>
      <xdr:nvPicPr>
        <xdr:cNvPr id="3" name="image3.png">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cstate="print"/>
        <a:stretch>
          <a:fillRect/>
        </a:stretch>
      </xdr:blipFill>
      <xdr:spPr>
        <a:xfrm>
          <a:off x="85727" y="233565"/>
          <a:ext cx="1800223" cy="31323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1</xdr:row>
      <xdr:rowOff>57150</xdr:rowOff>
    </xdr:from>
    <xdr:to>
      <xdr:col>2</xdr:col>
      <xdr:colOff>1019173</xdr:colOff>
      <xdr:row>2</xdr:row>
      <xdr:rowOff>132257</xdr:rowOff>
    </xdr:to>
    <xdr:pic>
      <xdr:nvPicPr>
        <xdr:cNvPr id="2" name="image3.png">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38100" y="266700"/>
          <a:ext cx="1800223" cy="31323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0</xdr:colOff>
      <xdr:row>0</xdr:row>
      <xdr:rowOff>0</xdr:rowOff>
    </xdr:from>
    <xdr:to>
      <xdr:col>3</xdr:col>
      <xdr:colOff>971550</xdr:colOff>
      <xdr:row>0</xdr:row>
      <xdr:rowOff>0</xdr:rowOff>
    </xdr:to>
    <xdr:pic>
      <xdr:nvPicPr>
        <xdr:cNvPr id="2" name="Picture 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76350" y="0"/>
          <a:ext cx="2305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1123950</xdr:colOff>
      <xdr:row>0</xdr:row>
      <xdr:rowOff>0</xdr:rowOff>
    </xdr:from>
    <xdr:to>
      <xdr:col>6</xdr:col>
      <xdr:colOff>971550</xdr:colOff>
      <xdr:row>0</xdr:row>
      <xdr:rowOff>0</xdr:rowOff>
    </xdr:to>
    <xdr:pic>
      <xdr:nvPicPr>
        <xdr:cNvPr id="3" name="Picture 29">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0" y="0"/>
          <a:ext cx="3800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1123950</xdr:colOff>
      <xdr:row>0</xdr:row>
      <xdr:rowOff>0</xdr:rowOff>
    </xdr:from>
    <xdr:to>
      <xdr:col>8</xdr:col>
      <xdr:colOff>971550</xdr:colOff>
      <xdr:row>0</xdr:row>
      <xdr:rowOff>0</xdr:rowOff>
    </xdr:to>
    <xdr:pic>
      <xdr:nvPicPr>
        <xdr:cNvPr id="5" name="Picture 32">
          <a:extLst>
            <a:ext uri="{FF2B5EF4-FFF2-40B4-BE49-F238E27FC236}">
              <a16:creationId xmlns:a16="http://schemas.microsoft.com/office/drawing/2014/main" id="{00000000-0008-0000-06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0" y="0"/>
          <a:ext cx="4772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206376</xdr:colOff>
      <xdr:row>0</xdr:row>
      <xdr:rowOff>268618</xdr:rowOff>
    </xdr:from>
    <xdr:to>
      <xdr:col>3</xdr:col>
      <xdr:colOff>1079501</xdr:colOff>
      <xdr:row>1</xdr:row>
      <xdr:rowOff>431800</xdr:rowOff>
    </xdr:to>
    <xdr:pic>
      <xdr:nvPicPr>
        <xdr:cNvPr id="4" name="image3.png">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2" cstate="print"/>
        <a:stretch>
          <a:fillRect/>
        </a:stretch>
      </xdr:blipFill>
      <xdr:spPr>
        <a:xfrm>
          <a:off x="206376" y="268618"/>
          <a:ext cx="3492500" cy="60768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0</xdr:colOff>
      <xdr:row>0</xdr:row>
      <xdr:rowOff>0</xdr:rowOff>
    </xdr:from>
    <xdr:to>
      <xdr:col>3</xdr:col>
      <xdr:colOff>971550</xdr:colOff>
      <xdr:row>0</xdr:row>
      <xdr:rowOff>0</xdr:rowOff>
    </xdr:to>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0"/>
          <a:ext cx="15240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1123950</xdr:colOff>
      <xdr:row>0</xdr:row>
      <xdr:rowOff>0</xdr:rowOff>
    </xdr:from>
    <xdr:to>
      <xdr:col>6</xdr:col>
      <xdr:colOff>971550</xdr:colOff>
      <xdr:row>0</xdr:row>
      <xdr:rowOff>0</xdr:rowOff>
    </xdr:to>
    <xdr:pic>
      <xdr:nvPicPr>
        <xdr:cNvPr id="3" name="Picture 29">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0"/>
          <a:ext cx="15240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1123950</xdr:colOff>
      <xdr:row>0</xdr:row>
      <xdr:rowOff>0</xdr:rowOff>
    </xdr:from>
    <xdr:to>
      <xdr:col>8</xdr:col>
      <xdr:colOff>971550</xdr:colOff>
      <xdr:row>0</xdr:row>
      <xdr:rowOff>0</xdr:rowOff>
    </xdr:to>
    <xdr:pic>
      <xdr:nvPicPr>
        <xdr:cNvPr id="5" name="Picture 32">
          <a:extLst>
            <a:ext uri="{FF2B5EF4-FFF2-40B4-BE49-F238E27FC236}">
              <a16:creationId xmlns:a16="http://schemas.microsoft.com/office/drawing/2014/main" id="{00000000-0008-0000-07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0"/>
          <a:ext cx="30480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0</xdr:row>
      <xdr:rowOff>0</xdr:rowOff>
    </xdr:from>
    <xdr:to>
      <xdr:col>3</xdr:col>
      <xdr:colOff>971550</xdr:colOff>
      <xdr:row>0</xdr:row>
      <xdr:rowOff>0</xdr:rowOff>
    </xdr:to>
    <xdr:pic>
      <xdr:nvPicPr>
        <xdr:cNvPr id="2" name="Picture 1">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76350" y="0"/>
          <a:ext cx="2305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1123950</xdr:colOff>
      <xdr:row>0</xdr:row>
      <xdr:rowOff>0</xdr:rowOff>
    </xdr:from>
    <xdr:to>
      <xdr:col>6</xdr:col>
      <xdr:colOff>971550</xdr:colOff>
      <xdr:row>0</xdr:row>
      <xdr:rowOff>0</xdr:rowOff>
    </xdr:to>
    <xdr:pic>
      <xdr:nvPicPr>
        <xdr:cNvPr id="3" name="Picture 29">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0" y="0"/>
          <a:ext cx="3800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1123950</xdr:colOff>
      <xdr:row>0</xdr:row>
      <xdr:rowOff>0</xdr:rowOff>
    </xdr:from>
    <xdr:to>
      <xdr:col>8</xdr:col>
      <xdr:colOff>971550</xdr:colOff>
      <xdr:row>0</xdr:row>
      <xdr:rowOff>0</xdr:rowOff>
    </xdr:to>
    <xdr:pic>
      <xdr:nvPicPr>
        <xdr:cNvPr id="5" name="Picture 32">
          <a:extLst>
            <a:ext uri="{FF2B5EF4-FFF2-40B4-BE49-F238E27FC236}">
              <a16:creationId xmlns:a16="http://schemas.microsoft.com/office/drawing/2014/main" id="{00000000-0008-0000-08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0" y="0"/>
          <a:ext cx="4772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2</xdr:col>
      <xdr:colOff>0</xdr:colOff>
      <xdr:row>0</xdr:row>
      <xdr:rowOff>0</xdr:rowOff>
    </xdr:from>
    <xdr:to>
      <xdr:col>3</xdr:col>
      <xdr:colOff>971550</xdr:colOff>
      <xdr:row>0</xdr:row>
      <xdr:rowOff>0</xdr:rowOff>
    </xdr:to>
    <xdr:pic>
      <xdr:nvPicPr>
        <xdr:cNvPr id="2" name="Picture 1">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76350" y="0"/>
          <a:ext cx="2305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1123950</xdr:colOff>
      <xdr:row>0</xdr:row>
      <xdr:rowOff>0</xdr:rowOff>
    </xdr:from>
    <xdr:to>
      <xdr:col>6</xdr:col>
      <xdr:colOff>971550</xdr:colOff>
      <xdr:row>0</xdr:row>
      <xdr:rowOff>0</xdr:rowOff>
    </xdr:to>
    <xdr:pic>
      <xdr:nvPicPr>
        <xdr:cNvPr id="3" name="Picture 29">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0" y="0"/>
          <a:ext cx="3800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1123950</xdr:colOff>
      <xdr:row>0</xdr:row>
      <xdr:rowOff>0</xdr:rowOff>
    </xdr:from>
    <xdr:to>
      <xdr:col>8</xdr:col>
      <xdr:colOff>971550</xdr:colOff>
      <xdr:row>0</xdr:row>
      <xdr:rowOff>0</xdr:rowOff>
    </xdr:to>
    <xdr:pic>
      <xdr:nvPicPr>
        <xdr:cNvPr id="5" name="Picture 32">
          <a:extLst>
            <a:ext uri="{FF2B5EF4-FFF2-40B4-BE49-F238E27FC236}">
              <a16:creationId xmlns:a16="http://schemas.microsoft.com/office/drawing/2014/main" id="{00000000-0008-0000-09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0" y="0"/>
          <a:ext cx="4772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114300</xdr:colOff>
      <xdr:row>0</xdr:row>
      <xdr:rowOff>123825</xdr:rowOff>
    </xdr:from>
    <xdr:to>
      <xdr:col>1</xdr:col>
      <xdr:colOff>1799771</xdr:colOff>
      <xdr:row>3</xdr:row>
      <xdr:rowOff>160007</xdr:rowOff>
    </xdr:to>
    <xdr:pic>
      <xdr:nvPicPr>
        <xdr:cNvPr id="2" name="image3.png">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stretch>
          <a:fillRect/>
        </a:stretch>
      </xdr:blipFill>
      <xdr:spPr>
        <a:xfrm>
          <a:off x="114300" y="123825"/>
          <a:ext cx="3492500" cy="60768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omments" Target="../comments2.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1.png"/><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D8D70-31EC-4C56-861E-3A55366FF342}">
  <dimension ref="A1:N96"/>
  <sheetViews>
    <sheetView showGridLines="0" view="pageBreakPreview" topLeftCell="A11" zoomScaleNormal="70" zoomScaleSheetLayoutView="100" workbookViewId="0">
      <selection activeCell="K11" sqref="K11"/>
    </sheetView>
  </sheetViews>
  <sheetFormatPr baseColWidth="10" defaultColWidth="11.42578125" defaultRowHeight="12" x14ac:dyDescent="0.2"/>
  <cols>
    <col min="1" max="1" width="5.140625" style="117" customWidth="1"/>
    <col min="2" max="2" width="7.140625" style="117" customWidth="1"/>
    <col min="3" max="3" width="17" style="117" customWidth="1"/>
    <col min="4" max="4" width="27" style="116" customWidth="1"/>
    <col min="5" max="5" width="42" style="116" customWidth="1"/>
    <col min="6" max="6" width="15.140625" style="116" customWidth="1"/>
    <col min="7" max="7" width="18" style="116" customWidth="1"/>
    <col min="8" max="8" width="20.7109375" style="116" customWidth="1"/>
    <col min="9" max="9" width="18.7109375" style="116" customWidth="1"/>
    <col min="10" max="10" width="21.7109375" style="117" customWidth="1"/>
    <col min="11" max="11" width="25.5703125" style="117" customWidth="1"/>
    <col min="12" max="12" width="12.85546875" style="117" customWidth="1"/>
    <col min="13" max="13" width="49.85546875" style="117" customWidth="1"/>
    <col min="14" max="14" width="19" style="117" bestFit="1" customWidth="1"/>
    <col min="15" max="16384" width="11.42578125" style="117"/>
  </cols>
  <sheetData>
    <row r="1" spans="1:14" ht="16.5" customHeight="1" thickBot="1" x14ac:dyDescent="0.25">
      <c r="A1" s="114"/>
      <c r="B1" s="114"/>
      <c r="C1" s="114"/>
      <c r="D1" s="115"/>
      <c r="E1" s="115"/>
      <c r="F1" s="115"/>
      <c r="G1" s="115"/>
      <c r="H1" s="115"/>
    </row>
    <row r="2" spans="1:14" ht="14.25" customHeight="1" thickTop="1" x14ac:dyDescent="0.2">
      <c r="A2" s="282" t="s">
        <v>155</v>
      </c>
      <c r="B2" s="283"/>
      <c r="C2" s="283"/>
      <c r="D2" s="283"/>
      <c r="E2" s="283"/>
      <c r="F2" s="283"/>
      <c r="G2" s="283"/>
      <c r="H2" s="283"/>
      <c r="I2" s="284"/>
    </row>
    <row r="3" spans="1:14" ht="14.25" customHeight="1" thickBot="1" x14ac:dyDescent="0.25">
      <c r="A3" s="285"/>
      <c r="B3" s="281"/>
      <c r="C3" s="281"/>
      <c r="D3" s="281"/>
      <c r="E3" s="281"/>
      <c r="F3" s="281"/>
      <c r="G3" s="281"/>
      <c r="H3" s="281"/>
      <c r="I3" s="286"/>
    </row>
    <row r="4" spans="1:14" ht="30" customHeight="1" thickTop="1" thickBot="1" x14ac:dyDescent="0.25">
      <c r="A4" s="114"/>
      <c r="B4" s="114"/>
      <c r="C4" s="114"/>
      <c r="D4" s="114"/>
      <c r="E4" s="114"/>
      <c r="F4" s="114"/>
      <c r="G4" s="114"/>
      <c r="H4" s="287" t="s">
        <v>63</v>
      </c>
      <c r="I4" s="287"/>
    </row>
    <row r="5" spans="1:14" ht="27" customHeight="1" thickTop="1" x14ac:dyDescent="0.2">
      <c r="A5" s="282" t="s">
        <v>88</v>
      </c>
      <c r="B5" s="283"/>
      <c r="C5" s="283"/>
      <c r="D5" s="283"/>
      <c r="E5" s="283"/>
      <c r="F5" s="283"/>
      <c r="G5" s="284"/>
      <c r="H5" s="290">
        <f ca="1">+TODAY()</f>
        <v>46108</v>
      </c>
      <c r="I5" s="291"/>
    </row>
    <row r="6" spans="1:14" ht="9.75" customHeight="1" thickBot="1" x14ac:dyDescent="0.25">
      <c r="A6" s="285"/>
      <c r="B6" s="281"/>
      <c r="C6" s="288"/>
      <c r="D6" s="288"/>
      <c r="E6" s="288"/>
      <c r="F6" s="288"/>
      <c r="G6" s="289"/>
      <c r="H6" s="292"/>
      <c r="I6" s="293"/>
    </row>
    <row r="7" spans="1:14" s="119" customFormat="1" ht="33.75" customHeight="1" thickTop="1" thickBot="1" x14ac:dyDescent="0.25">
      <c r="B7" s="118" t="s">
        <v>89</v>
      </c>
      <c r="C7" s="120"/>
      <c r="D7" s="294" t="s">
        <v>80</v>
      </c>
      <c r="E7" s="294"/>
      <c r="F7" s="294"/>
      <c r="G7" s="294"/>
      <c r="H7" s="294"/>
      <c r="I7" s="294"/>
    </row>
    <row r="8" spans="1:14" s="119" customFormat="1" ht="44.25" customHeight="1" thickTop="1" thickBot="1" x14ac:dyDescent="0.25">
      <c r="A8" s="279" t="s">
        <v>90</v>
      </c>
      <c r="B8" s="280"/>
      <c r="C8" s="281"/>
      <c r="D8" s="281"/>
      <c r="E8" s="281"/>
      <c r="F8" s="281"/>
      <c r="G8" s="281"/>
      <c r="H8" s="281"/>
      <c r="I8" s="281"/>
      <c r="J8" s="18" t="s">
        <v>91</v>
      </c>
    </row>
    <row r="9" spans="1:14" ht="11.25" customHeight="1" thickTop="1" thickBot="1" x14ac:dyDescent="0.25">
      <c r="A9" s="121"/>
      <c r="B9" s="121"/>
      <c r="C9" s="121"/>
      <c r="D9" s="122"/>
      <c r="E9" s="122"/>
      <c r="F9" s="122"/>
      <c r="J9" s="123"/>
    </row>
    <row r="10" spans="1:14" s="121" customFormat="1" ht="78" customHeight="1" thickTop="1" thickBot="1" x14ac:dyDescent="0.25">
      <c r="A10" s="298" t="s">
        <v>185</v>
      </c>
      <c r="B10" s="299"/>
      <c r="C10" s="124" t="s">
        <v>92</v>
      </c>
      <c r="D10" s="124" t="s">
        <v>93</v>
      </c>
      <c r="E10" s="124" t="s">
        <v>8</v>
      </c>
      <c r="F10" s="124" t="s">
        <v>9</v>
      </c>
      <c r="G10" s="124" t="s">
        <v>73</v>
      </c>
      <c r="H10" s="124" t="s">
        <v>94</v>
      </c>
      <c r="I10" s="125" t="s">
        <v>95</v>
      </c>
      <c r="J10" s="18" t="s">
        <v>96</v>
      </c>
      <c r="K10" s="18" t="s">
        <v>11</v>
      </c>
      <c r="L10" s="18" t="s">
        <v>77</v>
      </c>
      <c r="M10" s="18" t="s">
        <v>0</v>
      </c>
    </row>
    <row r="11" spans="1:14" ht="24" customHeight="1" thickTop="1" x14ac:dyDescent="0.2">
      <c r="D11" s="122"/>
      <c r="E11" s="122"/>
      <c r="F11" s="122"/>
      <c r="G11" s="122"/>
      <c r="H11" s="122"/>
      <c r="I11" s="122"/>
      <c r="J11" s="127">
        <f>+E23</f>
        <v>410304819</v>
      </c>
      <c r="K11" s="200">
        <f>+J11/D96</f>
        <v>353.71105086206899</v>
      </c>
    </row>
    <row r="12" spans="1:14" ht="127.5" x14ac:dyDescent="0.2">
      <c r="A12" s="300">
        <v>1</v>
      </c>
      <c r="B12" s="301"/>
      <c r="C12" s="111" t="s">
        <v>97</v>
      </c>
      <c r="D12" s="126" t="s">
        <v>171</v>
      </c>
      <c r="E12" s="130" t="s">
        <v>81</v>
      </c>
      <c r="F12" s="112">
        <v>43902</v>
      </c>
      <c r="G12" s="112">
        <v>44196</v>
      </c>
      <c r="H12" s="113">
        <v>871693752</v>
      </c>
      <c r="I12" s="137">
        <v>1</v>
      </c>
      <c r="J12" s="128">
        <f>(H12)</f>
        <v>871693752</v>
      </c>
      <c r="K12" s="128">
        <f>+J12/D93</f>
        <v>993.04029719652362</v>
      </c>
      <c r="L12" s="136" t="s">
        <v>58</v>
      </c>
      <c r="M12" s="136" t="s">
        <v>169</v>
      </c>
      <c r="N12" s="139"/>
    </row>
    <row r="13" spans="1:14" ht="122.25" customHeight="1" x14ac:dyDescent="0.2">
      <c r="A13" s="300">
        <v>2</v>
      </c>
      <c r="B13" s="301"/>
      <c r="C13" s="197" t="s">
        <v>170</v>
      </c>
      <c r="D13" s="126" t="s">
        <v>171</v>
      </c>
      <c r="E13" s="129" t="s">
        <v>172</v>
      </c>
      <c r="F13" s="198">
        <v>44252</v>
      </c>
      <c r="G13" s="198">
        <v>44592</v>
      </c>
      <c r="H13" s="199">
        <v>82793198</v>
      </c>
      <c r="I13" s="137">
        <v>1</v>
      </c>
      <c r="J13" s="128">
        <f>(H13)</f>
        <v>82793198</v>
      </c>
      <c r="K13" s="128">
        <f>+J13/D95</f>
        <v>82.793198000000004</v>
      </c>
      <c r="L13" s="136" t="s">
        <v>58</v>
      </c>
      <c r="M13" s="136" t="s">
        <v>169</v>
      </c>
      <c r="N13" s="139"/>
    </row>
    <row r="14" spans="1:14" ht="156" x14ac:dyDescent="0.2">
      <c r="A14" s="300">
        <v>3</v>
      </c>
      <c r="B14" s="301"/>
      <c r="C14" s="197" t="s">
        <v>173</v>
      </c>
      <c r="D14" s="126" t="s">
        <v>171</v>
      </c>
      <c r="E14" s="129" t="s">
        <v>174</v>
      </c>
      <c r="F14" s="198">
        <v>43943</v>
      </c>
      <c r="G14" s="198">
        <v>44195</v>
      </c>
      <c r="H14" s="199">
        <v>2165848131</v>
      </c>
      <c r="I14" s="137">
        <v>1</v>
      </c>
      <c r="J14" s="113">
        <v>493000000</v>
      </c>
      <c r="K14" s="113">
        <f>+J14/D93</f>
        <v>561.62943166063451</v>
      </c>
      <c r="L14" s="136" t="s">
        <v>58</v>
      </c>
      <c r="M14" s="136" t="s">
        <v>169</v>
      </c>
      <c r="N14" s="139"/>
    </row>
    <row r="15" spans="1:14" ht="47.25" customHeight="1" x14ac:dyDescent="0.2">
      <c r="B15" s="131"/>
      <c r="C15" s="302"/>
      <c r="D15" s="302"/>
      <c r="E15" s="302"/>
      <c r="F15" s="303"/>
      <c r="G15" s="160" t="s">
        <v>2</v>
      </c>
      <c r="H15" s="144">
        <f>+SUM(H12:H14)</f>
        <v>3120335081</v>
      </c>
      <c r="I15" s="145"/>
      <c r="J15" s="144"/>
      <c r="K15" s="144">
        <f>+SUM(K12:K14)</f>
        <v>1637.4629268571582</v>
      </c>
    </row>
    <row r="16" spans="1:14" ht="16.5" customHeight="1" x14ac:dyDescent="0.2">
      <c r="B16" s="131"/>
      <c r="C16" s="295"/>
      <c r="D16" s="295"/>
      <c r="E16" s="295"/>
      <c r="F16" s="295"/>
      <c r="G16" s="132"/>
      <c r="H16" s="133"/>
      <c r="I16" s="134"/>
    </row>
    <row r="17" spans="1:12" ht="6" customHeight="1" x14ac:dyDescent="0.2">
      <c r="A17" s="121"/>
      <c r="B17" s="121"/>
      <c r="C17" s="121"/>
      <c r="D17" s="122"/>
      <c r="E17" s="122"/>
      <c r="F17" s="122"/>
    </row>
    <row r="18" spans="1:12" ht="42" customHeight="1" x14ac:dyDescent="0.2">
      <c r="A18" s="296" t="s">
        <v>13</v>
      </c>
      <c r="B18" s="297"/>
      <c r="C18" s="297"/>
      <c r="D18" s="297"/>
      <c r="E18" s="297"/>
      <c r="F18" s="297"/>
      <c r="G18" s="297"/>
      <c r="H18" s="297"/>
      <c r="I18" s="297"/>
      <c r="J18" s="161"/>
      <c r="K18" s="162">
        <f>+H15</f>
        <v>3120335081</v>
      </c>
      <c r="L18" s="23"/>
    </row>
    <row r="19" spans="1:12" ht="26.25" customHeight="1" x14ac:dyDescent="0.2">
      <c r="A19" s="307" t="s">
        <v>14</v>
      </c>
      <c r="B19" s="308"/>
      <c r="C19" s="308"/>
      <c r="D19" s="308"/>
      <c r="E19" s="308"/>
      <c r="F19" s="308"/>
      <c r="G19" s="308"/>
      <c r="H19" s="308"/>
      <c r="I19" s="308"/>
      <c r="J19" s="308"/>
      <c r="K19" s="166"/>
      <c r="L19" s="146">
        <f>+K15</f>
        <v>1637.4629268571582</v>
      </c>
    </row>
    <row r="20" spans="1:12" ht="39" customHeight="1" x14ac:dyDescent="0.2">
      <c r="A20" s="163" t="s">
        <v>102</v>
      </c>
      <c r="B20" s="164"/>
      <c r="C20" s="164"/>
      <c r="D20" s="164"/>
      <c r="E20" s="164"/>
      <c r="F20" s="164"/>
      <c r="G20" s="164"/>
      <c r="H20" s="164"/>
      <c r="I20" s="164"/>
      <c r="J20" s="164"/>
      <c r="K20" s="165"/>
      <c r="L20" s="19">
        <f>+K15-K11</f>
        <v>1283.7518759950892</v>
      </c>
    </row>
    <row r="21" spans="1:12" ht="26.25" customHeight="1" x14ac:dyDescent="0.2">
      <c r="A21" s="141"/>
      <c r="B21" s="141"/>
      <c r="C21" s="141"/>
      <c r="D21" s="141"/>
      <c r="E21" s="141"/>
      <c r="F21" s="141"/>
      <c r="G21" s="141"/>
      <c r="H21" s="141"/>
      <c r="I21" s="141"/>
      <c r="J21" s="141"/>
      <c r="K21" s="5"/>
      <c r="L21" s="143"/>
    </row>
    <row r="22" spans="1:12" ht="29.25" customHeight="1" x14ac:dyDescent="0.2">
      <c r="G22" s="135"/>
      <c r="H22" s="135"/>
    </row>
    <row r="23" spans="1:12" ht="39" customHeight="1" x14ac:dyDescent="0.2">
      <c r="B23" s="310" t="s">
        <v>12</v>
      </c>
      <c r="C23" s="311"/>
      <c r="D23" s="312"/>
      <c r="E23" s="313">
        <v>410304819</v>
      </c>
      <c r="F23" s="313"/>
      <c r="G23" s="135"/>
      <c r="H23" s="135"/>
    </row>
    <row r="24" spans="1:12" ht="20.25" customHeight="1" x14ac:dyDescent="0.2">
      <c r="G24" s="135"/>
      <c r="H24" s="135"/>
    </row>
    <row r="25" spans="1:12" ht="63.75" customHeight="1" x14ac:dyDescent="0.2">
      <c r="B25" s="314" t="s">
        <v>20</v>
      </c>
      <c r="C25" s="315"/>
      <c r="D25" s="315"/>
      <c r="E25" s="316"/>
      <c r="F25" s="140" t="s">
        <v>21</v>
      </c>
      <c r="G25" s="317" t="s">
        <v>22</v>
      </c>
      <c r="H25" s="317"/>
      <c r="I25" s="318" t="s">
        <v>18</v>
      </c>
    </row>
    <row r="26" spans="1:12" ht="43.5" customHeight="1" x14ac:dyDescent="0.2">
      <c r="B26" s="320" t="s">
        <v>23</v>
      </c>
      <c r="C26" s="320"/>
      <c r="D26" s="320"/>
      <c r="E26" s="20" t="s">
        <v>10</v>
      </c>
      <c r="F26" s="20" t="s">
        <v>24</v>
      </c>
      <c r="G26" s="107" t="s">
        <v>19</v>
      </c>
      <c r="H26" s="107" t="s">
        <v>10</v>
      </c>
      <c r="I26" s="319"/>
    </row>
    <row r="27" spans="1:12" ht="26.25" customHeight="1" x14ac:dyDescent="0.2">
      <c r="B27" s="304">
        <v>1</v>
      </c>
      <c r="C27" s="305"/>
      <c r="D27" s="305"/>
      <c r="E27" s="108">
        <v>1.5</v>
      </c>
      <c r="F27" s="21">
        <f>E23</f>
        <v>410304819</v>
      </c>
      <c r="G27" s="22">
        <f>F27/$E$44</f>
        <v>353.71105086206899</v>
      </c>
      <c r="H27" s="22">
        <f>F28/$E$44</f>
        <v>530.56657629310348</v>
      </c>
      <c r="I27" s="73" t="s">
        <v>156</v>
      </c>
    </row>
    <row r="28" spans="1:12" ht="30.75" customHeight="1" x14ac:dyDescent="0.2">
      <c r="B28" s="306">
        <v>1.5</v>
      </c>
      <c r="C28" s="306"/>
      <c r="D28" s="306"/>
      <c r="E28" s="109">
        <v>2</v>
      </c>
      <c r="F28" s="21">
        <f>F27*150%</f>
        <v>615457228.5</v>
      </c>
      <c r="G28" s="22">
        <f>(F28/$E$44)+1</f>
        <v>531.56657629310348</v>
      </c>
      <c r="H28" s="22">
        <f>F29/$E$44</f>
        <v>707.42210172413797</v>
      </c>
      <c r="I28" s="73" t="s">
        <v>157</v>
      </c>
    </row>
    <row r="29" spans="1:12" ht="27.75" customHeight="1" x14ac:dyDescent="0.2">
      <c r="B29" s="306">
        <v>2</v>
      </c>
      <c r="C29" s="306"/>
      <c r="D29" s="306"/>
      <c r="E29" s="109"/>
      <c r="F29" s="21">
        <f>F27*200%</f>
        <v>820609638</v>
      </c>
      <c r="G29" s="22">
        <f>(F29/$E$44)+1</f>
        <v>708.42210172413797</v>
      </c>
      <c r="H29" s="22"/>
      <c r="I29" s="73" t="s">
        <v>158</v>
      </c>
    </row>
    <row r="30" spans="1:12" ht="39.950000000000003" hidden="1" customHeight="1" x14ac:dyDescent="0.2"/>
    <row r="31" spans="1:12" ht="39.950000000000003" hidden="1" customHeight="1" x14ac:dyDescent="0.2"/>
    <row r="32" spans="1:12" ht="39.950000000000003" hidden="1" customHeight="1" x14ac:dyDescent="0.2"/>
    <row r="33" spans="2:5" ht="39.950000000000003" hidden="1" customHeight="1" x14ac:dyDescent="0.2"/>
    <row r="34" spans="2:5" ht="39.950000000000003" hidden="1" customHeight="1" x14ac:dyDescent="0.2"/>
    <row r="35" spans="2:5" ht="39.950000000000003" hidden="1" customHeight="1" x14ac:dyDescent="0.2"/>
    <row r="36" spans="2:5" ht="39.950000000000003" hidden="1" customHeight="1" x14ac:dyDescent="0.2"/>
    <row r="37" spans="2:5" ht="39.950000000000003" hidden="1" customHeight="1" x14ac:dyDescent="0.2"/>
    <row r="38" spans="2:5" ht="39.950000000000003" hidden="1" customHeight="1" x14ac:dyDescent="0.2"/>
    <row r="39" spans="2:5" ht="39.950000000000003" hidden="1" customHeight="1" x14ac:dyDescent="0.2"/>
    <row r="40" spans="2:5" ht="39.950000000000003" hidden="1" customHeight="1" x14ac:dyDescent="0.2"/>
    <row r="41" spans="2:5" ht="39.950000000000003" hidden="1" customHeight="1" x14ac:dyDescent="0.2"/>
    <row r="42" spans="2:5" ht="24.95" hidden="1" customHeight="1" x14ac:dyDescent="0.2"/>
    <row r="43" spans="2:5" ht="24.95" customHeight="1" x14ac:dyDescent="0.2"/>
    <row r="44" spans="2:5" ht="24.95" customHeight="1" x14ac:dyDescent="0.2">
      <c r="B44" s="307" t="s">
        <v>159</v>
      </c>
      <c r="C44" s="308"/>
      <c r="D44" s="309"/>
      <c r="E44" s="8">
        <v>1160000</v>
      </c>
    </row>
    <row r="45" spans="2:5" ht="24.95" customHeight="1" x14ac:dyDescent="0.2">
      <c r="B45" s="141"/>
      <c r="C45" s="141"/>
      <c r="D45" s="141"/>
      <c r="E45" s="142"/>
    </row>
    <row r="46" spans="2:5" ht="24.95" customHeight="1" x14ac:dyDescent="0.2">
      <c r="B46" s="141"/>
      <c r="C46" s="141"/>
      <c r="D46" s="141"/>
      <c r="E46" s="142"/>
    </row>
    <row r="47" spans="2:5" ht="24.95" customHeight="1" x14ac:dyDescent="0.2">
      <c r="B47" s="141"/>
      <c r="C47" s="141"/>
      <c r="D47" s="141"/>
      <c r="E47" s="142"/>
    </row>
    <row r="48" spans="2:5" ht="24.95" customHeight="1" x14ac:dyDescent="0.2">
      <c r="B48" s="141"/>
      <c r="C48" s="141"/>
      <c r="D48" s="141"/>
      <c r="E48" s="142"/>
    </row>
    <row r="49" spans="2:5" ht="24.95" customHeight="1" x14ac:dyDescent="0.2">
      <c r="B49" s="141"/>
      <c r="C49" s="141"/>
      <c r="D49" s="141"/>
      <c r="E49" s="142"/>
    </row>
    <row r="50" spans="2:5" ht="24.95" customHeight="1" x14ac:dyDescent="0.2">
      <c r="B50" s="141"/>
      <c r="C50" s="141"/>
      <c r="D50" s="141"/>
      <c r="E50" s="142"/>
    </row>
    <row r="51" spans="2:5" ht="24.95" customHeight="1" x14ac:dyDescent="0.2">
      <c r="B51" s="141"/>
      <c r="C51" s="141"/>
      <c r="D51" s="141"/>
      <c r="E51" s="142"/>
    </row>
    <row r="52" spans="2:5" ht="24.95" customHeight="1" x14ac:dyDescent="0.2">
      <c r="B52" s="141"/>
      <c r="C52" s="141"/>
      <c r="D52" s="141"/>
      <c r="E52" s="142"/>
    </row>
    <row r="53" spans="2:5" ht="24.95" customHeight="1" x14ac:dyDescent="0.2">
      <c r="B53" s="141"/>
      <c r="C53" s="141"/>
      <c r="D53" s="141"/>
      <c r="E53" s="142"/>
    </row>
    <row r="54" spans="2:5" ht="24.95" customHeight="1" x14ac:dyDescent="0.2">
      <c r="B54" s="141"/>
      <c r="C54" s="141"/>
      <c r="D54" s="141"/>
      <c r="E54" s="142"/>
    </row>
    <row r="55" spans="2:5" ht="24.95" customHeight="1" x14ac:dyDescent="0.2">
      <c r="B55" s="141"/>
      <c r="C55" s="141"/>
      <c r="D55" s="141"/>
      <c r="E55" s="142"/>
    </row>
    <row r="56" spans="2:5" ht="24.95" customHeight="1" x14ac:dyDescent="0.2">
      <c r="B56" s="141"/>
      <c r="C56" s="141"/>
      <c r="D56" s="141"/>
      <c r="E56" s="142"/>
    </row>
    <row r="57" spans="2:5" ht="24.95" customHeight="1" x14ac:dyDescent="0.2">
      <c r="B57" s="141"/>
      <c r="C57" s="141"/>
      <c r="D57" s="141"/>
      <c r="E57" s="142"/>
    </row>
    <row r="58" spans="2:5" ht="24.95" customHeight="1" x14ac:dyDescent="0.2">
      <c r="B58" s="141"/>
      <c r="C58" s="141"/>
      <c r="D58" s="141"/>
      <c r="E58" s="142"/>
    </row>
    <row r="59" spans="2:5" ht="24.95" customHeight="1" x14ac:dyDescent="0.2">
      <c r="B59" s="141"/>
      <c r="C59" s="141"/>
      <c r="D59" s="141"/>
      <c r="E59" s="142"/>
    </row>
    <row r="60" spans="2:5" ht="24.95" customHeight="1" x14ac:dyDescent="0.2">
      <c r="B60" s="141"/>
      <c r="C60" s="141"/>
      <c r="D60" s="141"/>
      <c r="E60" s="142"/>
    </row>
    <row r="61" spans="2:5" ht="24.95" customHeight="1" x14ac:dyDescent="0.2">
      <c r="B61" s="141"/>
      <c r="C61" s="141"/>
      <c r="D61" s="141"/>
      <c r="E61" s="142"/>
    </row>
    <row r="62" spans="2:5" ht="24.95" customHeight="1" x14ac:dyDescent="0.2">
      <c r="B62" s="141"/>
      <c r="C62" s="141"/>
      <c r="D62" s="141"/>
      <c r="E62" s="142"/>
    </row>
    <row r="63" spans="2:5" ht="24.95" customHeight="1" x14ac:dyDescent="0.2">
      <c r="B63" s="141"/>
      <c r="C63" s="141"/>
      <c r="D63" s="141"/>
      <c r="E63" s="142"/>
    </row>
    <row r="64" spans="2:5" ht="24.95" customHeight="1" x14ac:dyDescent="0.2">
      <c r="B64" s="141"/>
      <c r="C64" s="141"/>
      <c r="D64" s="141"/>
      <c r="E64" s="142"/>
    </row>
    <row r="65" spans="2:5" ht="24.95" customHeight="1" x14ac:dyDescent="0.2">
      <c r="B65" s="141"/>
      <c r="C65" s="141"/>
      <c r="D65" s="141"/>
      <c r="E65" s="142"/>
    </row>
    <row r="66" spans="2:5" ht="24.95" customHeight="1" x14ac:dyDescent="0.2">
      <c r="B66" s="141"/>
      <c r="C66" s="141"/>
      <c r="D66" s="141"/>
      <c r="E66" s="142"/>
    </row>
    <row r="67" spans="2:5" ht="24.95" customHeight="1" x14ac:dyDescent="0.2">
      <c r="B67" s="141"/>
      <c r="C67" s="141"/>
      <c r="D67" s="141"/>
      <c r="E67" s="142"/>
    </row>
    <row r="71" spans="2:5" ht="15.75" thickBot="1" x14ac:dyDescent="0.25">
      <c r="C71" s="12">
        <v>1998</v>
      </c>
      <c r="D71" s="13">
        <v>203826</v>
      </c>
    </row>
    <row r="72" spans="2:5" ht="15.75" thickBot="1" x14ac:dyDescent="0.25">
      <c r="C72" s="12">
        <v>1999</v>
      </c>
      <c r="D72" s="13">
        <v>236460</v>
      </c>
    </row>
    <row r="73" spans="2:5" ht="15.75" thickBot="1" x14ac:dyDescent="0.25">
      <c r="C73" s="12">
        <v>2000</v>
      </c>
      <c r="D73" s="13">
        <v>260100</v>
      </c>
    </row>
    <row r="74" spans="2:5" ht="15.75" thickBot="1" x14ac:dyDescent="0.25">
      <c r="C74" s="12">
        <v>2001</v>
      </c>
      <c r="D74" s="13">
        <v>286110</v>
      </c>
    </row>
    <row r="75" spans="2:5" ht="15.75" thickBot="1" x14ac:dyDescent="0.25">
      <c r="C75" s="12">
        <v>2002</v>
      </c>
      <c r="D75" s="13">
        <v>309000</v>
      </c>
    </row>
    <row r="76" spans="2:5" ht="15.75" thickBot="1" x14ac:dyDescent="0.25">
      <c r="C76" s="12">
        <v>2003</v>
      </c>
      <c r="D76" s="13">
        <v>332000</v>
      </c>
    </row>
    <row r="77" spans="2:5" ht="15.75" thickBot="1" x14ac:dyDescent="0.25">
      <c r="C77" s="12">
        <v>2004</v>
      </c>
      <c r="D77" s="13">
        <v>358000</v>
      </c>
    </row>
    <row r="78" spans="2:5" ht="15.75" thickBot="1" x14ac:dyDescent="0.25">
      <c r="C78" s="12">
        <v>2005</v>
      </c>
      <c r="D78" s="13">
        <v>381500</v>
      </c>
    </row>
    <row r="79" spans="2:5" ht="15.75" thickBot="1" x14ac:dyDescent="0.25">
      <c r="C79" s="12">
        <v>2006</v>
      </c>
      <c r="D79" s="13">
        <v>408000</v>
      </c>
    </row>
    <row r="80" spans="2:5" ht="15.75" thickBot="1" x14ac:dyDescent="0.25">
      <c r="C80" s="12">
        <v>2007</v>
      </c>
      <c r="D80" s="13">
        <v>433700</v>
      </c>
    </row>
    <row r="81" spans="3:4" ht="15.75" thickBot="1" x14ac:dyDescent="0.25">
      <c r="C81" s="12">
        <v>2008</v>
      </c>
      <c r="D81" s="13">
        <v>461500</v>
      </c>
    </row>
    <row r="82" spans="3:4" ht="15.75" thickBot="1" x14ac:dyDescent="0.25">
      <c r="C82" s="12">
        <v>2009</v>
      </c>
      <c r="D82" s="13">
        <v>496900</v>
      </c>
    </row>
    <row r="83" spans="3:4" ht="15.75" thickBot="1" x14ac:dyDescent="0.25">
      <c r="C83" s="14">
        <v>2010</v>
      </c>
      <c r="D83" s="15">
        <v>515000</v>
      </c>
    </row>
    <row r="84" spans="3:4" ht="15.75" thickBot="1" x14ac:dyDescent="0.25">
      <c r="C84" s="16">
        <v>2011</v>
      </c>
      <c r="D84" s="17">
        <v>535600</v>
      </c>
    </row>
    <row r="85" spans="3:4" ht="15.75" thickBot="1" x14ac:dyDescent="0.25">
      <c r="C85" s="16">
        <v>2012</v>
      </c>
      <c r="D85" s="17">
        <v>566700</v>
      </c>
    </row>
    <row r="86" spans="3:4" ht="15.75" thickBot="1" x14ac:dyDescent="0.25">
      <c r="C86" s="16">
        <v>2013</v>
      </c>
      <c r="D86" s="17">
        <v>589500</v>
      </c>
    </row>
    <row r="87" spans="3:4" ht="15.75" thickBot="1" x14ac:dyDescent="0.25">
      <c r="C87" s="16">
        <v>2014</v>
      </c>
      <c r="D87" s="17">
        <v>616000</v>
      </c>
    </row>
    <row r="88" spans="3:4" ht="15.75" thickBot="1" x14ac:dyDescent="0.25">
      <c r="C88" s="16">
        <v>2015</v>
      </c>
      <c r="D88" s="17">
        <v>644350</v>
      </c>
    </row>
    <row r="89" spans="3:4" ht="15.75" thickBot="1" x14ac:dyDescent="0.25">
      <c r="C89" s="16">
        <v>2016</v>
      </c>
      <c r="D89" s="17">
        <v>689454</v>
      </c>
    </row>
    <row r="90" spans="3:4" ht="15.75" thickBot="1" x14ac:dyDescent="0.25">
      <c r="C90" s="16">
        <v>2017</v>
      </c>
      <c r="D90" s="17">
        <v>737717</v>
      </c>
    </row>
    <row r="91" spans="3:4" ht="15.75" thickBot="1" x14ac:dyDescent="0.25">
      <c r="C91" s="16">
        <v>2018</v>
      </c>
      <c r="D91" s="17">
        <v>781242</v>
      </c>
    </row>
    <row r="92" spans="3:4" ht="15.75" thickBot="1" x14ac:dyDescent="0.25">
      <c r="C92" s="16">
        <v>2019</v>
      </c>
      <c r="D92" s="17">
        <v>828116</v>
      </c>
    </row>
    <row r="93" spans="3:4" ht="15.75" thickBot="1" x14ac:dyDescent="0.25">
      <c r="C93" s="16">
        <v>2020</v>
      </c>
      <c r="D93" s="17">
        <v>877803</v>
      </c>
    </row>
    <row r="94" spans="3:4" ht="15.75" thickBot="1" x14ac:dyDescent="0.25">
      <c r="C94" s="16">
        <v>2021</v>
      </c>
      <c r="D94" s="17">
        <v>908526</v>
      </c>
    </row>
    <row r="95" spans="3:4" ht="15.75" thickBot="1" x14ac:dyDescent="0.25">
      <c r="C95" s="16">
        <v>2022</v>
      </c>
      <c r="D95" s="17">
        <v>1000000</v>
      </c>
    </row>
    <row r="96" spans="3:4" ht="15.75" thickBot="1" x14ac:dyDescent="0.25">
      <c r="C96" s="16">
        <v>2023</v>
      </c>
      <c r="D96" s="17">
        <v>1160000</v>
      </c>
    </row>
  </sheetData>
  <mergeCells count="24">
    <mergeCell ref="B27:D27"/>
    <mergeCell ref="B28:D28"/>
    <mergeCell ref="B29:D29"/>
    <mergeCell ref="B44:D44"/>
    <mergeCell ref="A19:J19"/>
    <mergeCell ref="B23:D23"/>
    <mergeCell ref="E23:F23"/>
    <mergeCell ref="B25:E25"/>
    <mergeCell ref="G25:H25"/>
    <mergeCell ref="I25:I26"/>
    <mergeCell ref="B26:D26"/>
    <mergeCell ref="C16:F16"/>
    <mergeCell ref="A18:I18"/>
    <mergeCell ref="A10:B10"/>
    <mergeCell ref="A12:B12"/>
    <mergeCell ref="A13:B13"/>
    <mergeCell ref="A14:B14"/>
    <mergeCell ref="C15:F15"/>
    <mergeCell ref="A8:I8"/>
    <mergeCell ref="A2:I3"/>
    <mergeCell ref="H4:I4"/>
    <mergeCell ref="A5:G6"/>
    <mergeCell ref="H5:I6"/>
    <mergeCell ref="D7:I7"/>
  </mergeCells>
  <printOptions horizontalCentered="1" verticalCentered="1"/>
  <pageMargins left="0.70866141732283472" right="0.70866141732283472" top="0.74803149606299213" bottom="0.74803149606299213" header="0.31496062992125984" footer="0.31496062992125984"/>
  <pageSetup paperSize="5" scale="33" orientation="landscape" r:id="rId1"/>
  <rowBreaks count="1" manualBreakCount="1">
    <brk id="45" max="12" man="1"/>
  </row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L62"/>
  <sheetViews>
    <sheetView view="pageBreakPreview" topLeftCell="A11" zoomScale="85" zoomScaleNormal="100" zoomScaleSheetLayoutView="85" workbookViewId="0">
      <selection activeCell="V15" sqref="V15"/>
    </sheetView>
  </sheetViews>
  <sheetFormatPr baseColWidth="10" defaultRowHeight="12.75" x14ac:dyDescent="0.2"/>
  <cols>
    <col min="1" max="1" width="8.140625" style="6" customWidth="1"/>
    <col min="2" max="13" width="4.5703125" style="6" customWidth="1"/>
    <col min="14" max="14" width="1.5703125" style="6" customWidth="1"/>
    <col min="15" max="15" width="2.7109375" style="6" customWidth="1"/>
    <col min="16" max="21" width="4.5703125" style="6" customWidth="1"/>
    <col min="22" max="22" width="5.5703125" style="6" customWidth="1"/>
    <col min="23" max="27" width="4.5703125" style="6" customWidth="1"/>
    <col min="28" max="28" width="2.85546875" style="6" customWidth="1"/>
    <col min="29" max="29" width="9.140625" style="6" bestFit="1" customWidth="1"/>
    <col min="30" max="30" width="8.7109375" style="6" customWidth="1"/>
    <col min="31" max="35" width="0" style="6" hidden="1" customWidth="1"/>
    <col min="36" max="16384" width="11.42578125" style="6"/>
  </cols>
  <sheetData>
    <row r="1" spans="1:30" s="10" customFormat="1" x14ac:dyDescent="0.2">
      <c r="A1" s="325"/>
      <c r="B1" s="325"/>
      <c r="C1" s="325"/>
      <c r="D1" s="325"/>
      <c r="E1" s="325"/>
      <c r="F1" s="26"/>
      <c r="G1" s="26"/>
      <c r="H1" s="26"/>
      <c r="I1" s="26"/>
      <c r="J1" s="26"/>
      <c r="K1" s="26"/>
      <c r="L1" s="26"/>
      <c r="M1" s="26"/>
      <c r="N1" s="26"/>
      <c r="O1" s="26"/>
      <c r="P1" s="26"/>
      <c r="Q1" s="26"/>
      <c r="R1" s="26"/>
      <c r="S1" s="26"/>
      <c r="T1" s="26"/>
      <c r="U1" s="26"/>
      <c r="V1" s="26"/>
      <c r="W1" s="26"/>
      <c r="X1" s="26"/>
      <c r="Y1" s="26"/>
      <c r="Z1" s="26"/>
      <c r="AA1" s="26"/>
      <c r="AB1" s="26"/>
      <c r="AC1" s="26"/>
      <c r="AD1" s="26"/>
    </row>
    <row r="2" spans="1:30" s="10" customFormat="1" x14ac:dyDescent="0.2">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row>
    <row r="3" spans="1:30" s="1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row>
    <row r="4" spans="1:30" s="10" customFormat="1" x14ac:dyDescent="0.2">
      <c r="A4" s="26"/>
      <c r="B4" s="26"/>
      <c r="C4" s="26"/>
      <c r="D4" s="26"/>
      <c r="E4" s="26"/>
      <c r="F4" s="26"/>
      <c r="G4" s="26"/>
      <c r="H4" s="26"/>
      <c r="I4" s="26"/>
      <c r="J4" s="26"/>
      <c r="K4" s="26"/>
      <c r="L4" s="26"/>
      <c r="M4" s="26"/>
      <c r="N4" s="26"/>
      <c r="O4" s="26"/>
      <c r="P4" s="26"/>
      <c r="Q4" s="26"/>
      <c r="R4" s="26"/>
      <c r="S4" s="26"/>
      <c r="T4" s="26"/>
      <c r="U4" s="26"/>
      <c r="V4" s="26"/>
      <c r="W4" s="26"/>
      <c r="X4" s="26"/>
      <c r="Y4" s="26"/>
      <c r="Z4" s="26"/>
      <c r="AA4" s="26"/>
      <c r="AB4" s="26"/>
      <c r="AC4" s="26"/>
      <c r="AD4" s="26"/>
    </row>
    <row r="5" spans="1:30" s="10" customFormat="1" x14ac:dyDescent="0.2">
      <c r="A5" s="26"/>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row>
    <row r="6" spans="1:30" s="10" customFormat="1" x14ac:dyDescent="0.2">
      <c r="A6" s="9" t="s">
        <v>59</v>
      </c>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row>
    <row r="7" spans="1:30" s="10" customFormat="1" ht="31.5" customHeight="1" x14ac:dyDescent="0.2">
      <c r="A7" s="327" t="s">
        <v>60</v>
      </c>
      <c r="B7" s="328"/>
      <c r="C7" s="328"/>
      <c r="D7" s="328"/>
      <c r="E7" s="328"/>
      <c r="F7" s="328"/>
      <c r="G7" s="328"/>
      <c r="H7" s="328"/>
      <c r="I7" s="328"/>
      <c r="J7" s="328"/>
      <c r="K7" s="328"/>
      <c r="L7" s="328"/>
      <c r="M7" s="328"/>
      <c r="N7" s="328"/>
      <c r="O7" s="328"/>
      <c r="P7" s="328"/>
      <c r="Q7" s="328"/>
      <c r="R7" s="328"/>
      <c r="S7" s="328"/>
      <c r="T7" s="328"/>
      <c r="U7" s="328"/>
      <c r="V7" s="328"/>
      <c r="W7" s="328"/>
      <c r="X7" s="328"/>
      <c r="Y7" s="328"/>
      <c r="Z7" s="328"/>
      <c r="AA7" s="328"/>
      <c r="AB7" s="26"/>
      <c r="AC7" s="26"/>
      <c r="AD7" s="26"/>
    </row>
    <row r="8" spans="1:30" s="10" customFormat="1" x14ac:dyDescent="0.2">
      <c r="A8" s="26"/>
      <c r="B8" s="26"/>
      <c r="C8" s="26"/>
      <c r="D8" s="26"/>
      <c r="E8" s="26"/>
      <c r="F8" s="26"/>
      <c r="G8" s="26"/>
      <c r="H8" s="26"/>
      <c r="I8" s="26"/>
      <c r="J8" s="26"/>
      <c r="K8" s="26"/>
      <c r="L8" s="26"/>
      <c r="M8" s="26"/>
      <c r="N8" s="26"/>
      <c r="O8" s="26"/>
      <c r="P8" s="26"/>
      <c r="Q8" s="26"/>
      <c r="R8" s="26"/>
      <c r="S8" s="26"/>
      <c r="T8" s="26"/>
      <c r="U8" s="26"/>
      <c r="V8" s="26"/>
      <c r="W8" s="26"/>
      <c r="X8" s="26"/>
      <c r="Y8" s="26"/>
      <c r="Z8" s="26"/>
      <c r="AA8" s="26"/>
      <c r="AB8" s="26"/>
      <c r="AC8" s="26"/>
      <c r="AD8" s="26"/>
    </row>
    <row r="9" spans="1:30" s="10" customFormat="1" x14ac:dyDescent="0.2">
      <c r="A9" s="26"/>
      <c r="B9" s="26"/>
      <c r="C9" s="26"/>
      <c r="D9" s="26"/>
      <c r="E9" s="26"/>
      <c r="F9" s="26"/>
      <c r="G9" s="26"/>
      <c r="H9" s="26"/>
      <c r="I9" s="26"/>
      <c r="J9" s="26"/>
      <c r="K9" s="26"/>
      <c r="L9" s="26"/>
      <c r="M9" s="26"/>
      <c r="N9" s="26"/>
      <c r="O9" s="26"/>
      <c r="P9" s="26"/>
      <c r="Q9" s="26"/>
      <c r="R9" s="26"/>
      <c r="S9" s="26"/>
      <c r="T9" s="26"/>
      <c r="U9" s="26"/>
      <c r="V9" s="26"/>
      <c r="W9" s="26"/>
      <c r="X9" s="26"/>
      <c r="Y9" s="26"/>
      <c r="Z9" s="26"/>
      <c r="AA9" s="26"/>
      <c r="AB9" s="26"/>
      <c r="AC9" s="26"/>
      <c r="AD9" s="26"/>
    </row>
    <row r="10" spans="1:30" s="10" customFormat="1" x14ac:dyDescent="0.2">
      <c r="A10" s="27"/>
      <c r="B10" s="27"/>
      <c r="C10" s="27"/>
      <c r="D10" s="27"/>
      <c r="E10" s="27"/>
      <c r="F10" s="27"/>
      <c r="G10" s="27"/>
      <c r="H10" s="27"/>
      <c r="I10" s="27"/>
      <c r="J10" s="27"/>
      <c r="K10" s="27"/>
      <c r="L10" s="27"/>
      <c r="M10" s="27"/>
      <c r="N10" s="27"/>
      <c r="O10" s="27"/>
      <c r="P10" s="27"/>
      <c r="Q10" s="27"/>
      <c r="R10" s="27"/>
      <c r="S10" s="27"/>
      <c r="T10" s="27"/>
      <c r="U10" s="27"/>
      <c r="V10" s="27"/>
      <c r="W10" s="27"/>
      <c r="X10" s="27"/>
      <c r="Y10" s="27"/>
      <c r="Z10" s="27"/>
      <c r="AA10" s="27"/>
      <c r="AB10" s="27"/>
      <c r="AC10" s="27"/>
    </row>
    <row r="11" spans="1:30" s="10" customFormat="1" x14ac:dyDescent="0.2">
      <c r="A11" s="326" t="s">
        <v>34</v>
      </c>
      <c r="B11" s="326"/>
      <c r="C11" s="326"/>
      <c r="D11" s="326"/>
      <c r="E11" s="326"/>
      <c r="F11" s="326"/>
      <c r="G11" s="326"/>
      <c r="H11" s="326"/>
      <c r="I11" s="326"/>
      <c r="J11" s="326"/>
      <c r="K11" s="326"/>
      <c r="L11" s="326"/>
      <c r="M11" s="326"/>
      <c r="N11" s="326"/>
      <c r="O11" s="326"/>
      <c r="P11" s="326"/>
      <c r="Q11" s="326"/>
      <c r="R11" s="326"/>
      <c r="S11" s="326"/>
      <c r="T11" s="326"/>
      <c r="U11" s="326"/>
      <c r="V11" s="326"/>
      <c r="W11" s="326"/>
      <c r="X11" s="326"/>
      <c r="Y11" s="326"/>
      <c r="Z11" s="326"/>
      <c r="AA11" s="326"/>
      <c r="AB11" s="326"/>
      <c r="AC11" s="326"/>
    </row>
    <row r="12" spans="1:30" s="10" customFormat="1" x14ac:dyDescent="0.2">
      <c r="A12" s="326" t="s">
        <v>35</v>
      </c>
      <c r="B12" s="326"/>
      <c r="C12" s="326"/>
      <c r="E12" s="29"/>
      <c r="F12" s="326" t="s">
        <v>61</v>
      </c>
      <c r="G12" s="326"/>
      <c r="H12" s="326"/>
      <c r="I12" s="326"/>
      <c r="J12" s="326"/>
      <c r="K12" s="326"/>
      <c r="L12" s="326"/>
      <c r="M12" s="326"/>
      <c r="N12" s="29"/>
      <c r="O12" s="29"/>
      <c r="P12" s="29"/>
      <c r="Q12" s="29"/>
      <c r="R12" s="29"/>
      <c r="S12" s="29"/>
      <c r="T12" s="29"/>
      <c r="U12" s="29"/>
      <c r="V12" s="29"/>
      <c r="W12" s="29"/>
      <c r="X12" s="29"/>
      <c r="Y12" s="29"/>
      <c r="Z12" s="29"/>
      <c r="AA12" s="29"/>
      <c r="AB12" s="29"/>
      <c r="AC12" s="29"/>
    </row>
    <row r="13" spans="1:30" s="10" customFormat="1" x14ac:dyDescent="0.2">
      <c r="A13" s="326" t="s">
        <v>36</v>
      </c>
      <c r="B13" s="326"/>
      <c r="C13" s="326"/>
      <c r="E13" s="29"/>
      <c r="F13" s="329" t="s">
        <v>62</v>
      </c>
      <c r="G13" s="329"/>
      <c r="H13" s="329"/>
      <c r="I13" s="329"/>
      <c r="J13" s="329"/>
      <c r="K13" s="329"/>
      <c r="L13" s="329"/>
      <c r="M13" s="329"/>
      <c r="N13" s="30"/>
      <c r="O13" s="30"/>
      <c r="P13" s="30"/>
      <c r="Q13" s="30"/>
      <c r="R13" s="30"/>
      <c r="S13" s="30"/>
      <c r="T13" s="30"/>
      <c r="U13" s="30"/>
      <c r="V13" s="30"/>
      <c r="W13" s="30"/>
      <c r="X13" s="30"/>
      <c r="Y13" s="30"/>
      <c r="Z13" s="30"/>
      <c r="AA13" s="30"/>
    </row>
    <row r="14" spans="1:30" s="10" customFormat="1" x14ac:dyDescent="0.2">
      <c r="A14" s="28" t="s">
        <v>37</v>
      </c>
      <c r="B14" s="28"/>
      <c r="C14" s="28"/>
      <c r="D14" s="28"/>
      <c r="E14" s="28"/>
      <c r="F14" s="330">
        <v>40983</v>
      </c>
      <c r="G14" s="330"/>
      <c r="H14" s="330"/>
      <c r="I14" s="330"/>
      <c r="J14" s="330"/>
      <c r="K14" s="330"/>
      <c r="L14" s="330"/>
      <c r="M14" s="330"/>
      <c r="N14" s="31"/>
      <c r="O14" s="31"/>
      <c r="P14" s="331" t="s">
        <v>38</v>
      </c>
      <c r="Q14" s="331"/>
      <c r="R14" s="331"/>
      <c r="S14" s="331"/>
      <c r="U14" s="332">
        <f>(AC62)</f>
        <v>5.604166666666667</v>
      </c>
      <c r="V14" s="333"/>
      <c r="W14" s="32" t="s">
        <v>39</v>
      </c>
      <c r="X14" s="33"/>
      <c r="Y14" s="33"/>
      <c r="Z14" s="34"/>
      <c r="AA14" s="35"/>
      <c r="AB14" s="36"/>
      <c r="AC14" s="37"/>
    </row>
    <row r="15" spans="1:30" s="10" customFormat="1" x14ac:dyDescent="0.2">
      <c r="A15" s="28" t="s">
        <v>40</v>
      </c>
      <c r="B15" s="28"/>
      <c r="C15" s="28"/>
      <c r="D15" s="28"/>
      <c r="E15" s="28"/>
      <c r="F15" s="330"/>
      <c r="G15" s="330"/>
      <c r="H15" s="330"/>
      <c r="I15" s="330"/>
      <c r="J15" s="330"/>
      <c r="K15" s="330"/>
      <c r="L15" s="330"/>
      <c r="M15" s="330"/>
      <c r="N15" s="31"/>
      <c r="O15" s="31"/>
      <c r="P15" s="331" t="s">
        <v>41</v>
      </c>
      <c r="Q15" s="331"/>
      <c r="R15" s="331"/>
      <c r="S15" s="331"/>
      <c r="T15" s="38"/>
      <c r="U15" s="39">
        <f>ROUNDDOWN(+U14,0)</f>
        <v>5</v>
      </c>
      <c r="V15" s="40" t="s">
        <v>39</v>
      </c>
      <c r="W15" s="40" t="s">
        <v>42</v>
      </c>
      <c r="X15" s="41">
        <f>(+U14-U15)/10*120</f>
        <v>7.2500000000000036</v>
      </c>
      <c r="Y15" s="42"/>
      <c r="Z15" s="43" t="s">
        <v>43</v>
      </c>
      <c r="AA15" s="38"/>
      <c r="AB15" s="36"/>
      <c r="AC15" s="37"/>
    </row>
    <row r="16" spans="1:30" s="10" customFormat="1" x14ac:dyDescent="0.2">
      <c r="A16" s="28"/>
      <c r="B16" s="28"/>
      <c r="C16" s="28"/>
      <c r="D16" s="28"/>
      <c r="E16" s="28"/>
      <c r="F16" s="28"/>
      <c r="G16" s="28"/>
      <c r="H16" s="28"/>
      <c r="I16" s="28"/>
      <c r="J16" s="28"/>
      <c r="K16" s="28"/>
      <c r="L16" s="28"/>
      <c r="M16" s="28"/>
      <c r="AB16" s="36"/>
    </row>
    <row r="17" spans="1:38" s="10" customFormat="1" x14ac:dyDescent="0.2">
      <c r="A17" s="11"/>
      <c r="B17" s="6"/>
      <c r="C17" s="6"/>
      <c r="D17" s="6"/>
      <c r="E17" s="44"/>
      <c r="F17" s="6"/>
      <c r="G17" s="6"/>
      <c r="H17" s="6"/>
      <c r="I17" s="6"/>
      <c r="J17" s="6"/>
      <c r="K17" s="6"/>
      <c r="L17" s="6"/>
      <c r="M17" s="6"/>
      <c r="N17" s="6"/>
      <c r="O17" s="6"/>
      <c r="P17" s="6"/>
      <c r="Q17" s="6"/>
      <c r="R17" s="6"/>
      <c r="S17" s="6"/>
      <c r="T17" s="6"/>
      <c r="U17" s="6"/>
      <c r="V17" s="6"/>
      <c r="W17" s="6"/>
      <c r="X17" s="6"/>
      <c r="Y17" s="6"/>
      <c r="Z17" s="6"/>
      <c r="AA17" s="6"/>
      <c r="AB17" s="36"/>
    </row>
    <row r="18" spans="1:38" x14ac:dyDescent="0.2">
      <c r="AF18" s="45"/>
    </row>
    <row r="20" spans="1:38" ht="13.5" thickBot="1" x14ac:dyDescent="0.25"/>
    <row r="21" spans="1:38" x14ac:dyDescent="0.2">
      <c r="B21" s="321" t="s">
        <v>1</v>
      </c>
      <c r="C21" s="322"/>
      <c r="D21" s="322"/>
      <c r="E21" s="322"/>
      <c r="F21" s="322"/>
      <c r="G21" s="323">
        <v>2011</v>
      </c>
      <c r="H21" s="323"/>
      <c r="I21" s="323"/>
      <c r="J21" s="323"/>
      <c r="K21" s="323"/>
      <c r="L21" s="323"/>
      <c r="M21" s="324"/>
      <c r="P21" s="321" t="s">
        <v>1</v>
      </c>
      <c r="Q21" s="322"/>
      <c r="R21" s="322"/>
      <c r="S21" s="322"/>
      <c r="T21" s="322"/>
      <c r="U21" s="323">
        <v>2012</v>
      </c>
      <c r="V21" s="323"/>
      <c r="W21" s="323"/>
      <c r="X21" s="323"/>
      <c r="Y21" s="323"/>
      <c r="Z21" s="323"/>
      <c r="AA21" s="324"/>
      <c r="AE21" s="6">
        <v>1</v>
      </c>
      <c r="AF21" s="6" t="s">
        <v>56</v>
      </c>
      <c r="AK21" s="7">
        <v>1</v>
      </c>
      <c r="AL21" s="54">
        <f>+AK21/30</f>
        <v>3.3333333333333333E-2</v>
      </c>
    </row>
    <row r="22" spans="1:38" x14ac:dyDescent="0.2">
      <c r="B22" s="46" t="s">
        <v>44</v>
      </c>
      <c r="C22" s="47" t="s">
        <v>45</v>
      </c>
      <c r="D22" s="47" t="s">
        <v>46</v>
      </c>
      <c r="E22" s="47" t="s">
        <v>47</v>
      </c>
      <c r="F22" s="47" t="s">
        <v>48</v>
      </c>
      <c r="G22" s="47" t="s">
        <v>49</v>
      </c>
      <c r="H22" s="47" t="s">
        <v>50</v>
      </c>
      <c r="I22" s="47" t="s">
        <v>51</v>
      </c>
      <c r="J22" s="47" t="s">
        <v>52</v>
      </c>
      <c r="K22" s="47" t="s">
        <v>53</v>
      </c>
      <c r="L22" s="47" t="s">
        <v>54</v>
      </c>
      <c r="M22" s="48" t="s">
        <v>55</v>
      </c>
      <c r="P22" s="46" t="s">
        <v>44</v>
      </c>
      <c r="Q22" s="47" t="s">
        <v>45</v>
      </c>
      <c r="R22" s="47" t="s">
        <v>46</v>
      </c>
      <c r="S22" s="47" t="s">
        <v>47</v>
      </c>
      <c r="T22" s="47" t="s">
        <v>48</v>
      </c>
      <c r="U22" s="47" t="s">
        <v>49</v>
      </c>
      <c r="V22" s="47" t="s">
        <v>50</v>
      </c>
      <c r="W22" s="47" t="s">
        <v>51</v>
      </c>
      <c r="X22" s="47" t="s">
        <v>52</v>
      </c>
      <c r="Y22" s="47" t="s">
        <v>53</v>
      </c>
      <c r="Z22" s="47" t="s">
        <v>54</v>
      </c>
      <c r="AA22" s="48" t="s">
        <v>55</v>
      </c>
      <c r="AE22" s="58">
        <v>0.56000000000000005</v>
      </c>
      <c r="AK22" s="7">
        <v>2</v>
      </c>
      <c r="AL22" s="54">
        <f t="shared" ref="AL22:AL28" si="0">+AK22/30</f>
        <v>6.6666666666666666E-2</v>
      </c>
    </row>
    <row r="23" spans="1:38" x14ac:dyDescent="0.2">
      <c r="B23" s="49"/>
      <c r="C23" s="7"/>
      <c r="D23" s="7"/>
      <c r="E23" s="7"/>
      <c r="F23" s="7"/>
      <c r="G23" s="7"/>
      <c r="H23" s="7"/>
      <c r="I23" s="7"/>
      <c r="J23" s="7"/>
      <c r="K23" s="7"/>
      <c r="L23" s="7"/>
      <c r="M23" s="50"/>
      <c r="P23" s="49"/>
      <c r="Q23" s="7"/>
      <c r="R23" s="7"/>
      <c r="S23" s="7"/>
      <c r="T23" s="7"/>
      <c r="U23" s="7"/>
      <c r="V23" s="7"/>
      <c r="W23" s="7">
        <v>1</v>
      </c>
      <c r="X23" s="7">
        <v>1</v>
      </c>
      <c r="Y23" s="7">
        <v>1</v>
      </c>
      <c r="Z23" s="7">
        <v>1</v>
      </c>
      <c r="AA23" s="7">
        <v>1</v>
      </c>
      <c r="AB23" s="6">
        <f>+SUM(B23:AA23)</f>
        <v>5</v>
      </c>
      <c r="AE23" s="59"/>
      <c r="AK23" s="7">
        <v>3</v>
      </c>
      <c r="AL23" s="54">
        <f t="shared" si="0"/>
        <v>0.1</v>
      </c>
    </row>
    <row r="24" spans="1:38" x14ac:dyDescent="0.2">
      <c r="B24" s="49"/>
      <c r="C24" s="7"/>
      <c r="D24" s="7"/>
      <c r="E24" s="7"/>
      <c r="F24" s="7"/>
      <c r="G24" s="7"/>
      <c r="H24" s="7">
        <v>0.83</v>
      </c>
      <c r="I24" s="7">
        <v>0.23</v>
      </c>
      <c r="J24" s="7"/>
      <c r="K24" s="7"/>
      <c r="L24" s="7"/>
      <c r="M24" s="50"/>
      <c r="P24" s="49"/>
      <c r="Q24" s="7"/>
      <c r="R24" s="7"/>
      <c r="S24" s="7"/>
      <c r="T24" s="7"/>
      <c r="U24" s="7"/>
      <c r="V24" s="7"/>
      <c r="W24" s="7"/>
      <c r="X24" s="7"/>
      <c r="Y24" s="7"/>
      <c r="Z24" s="7"/>
      <c r="AA24" s="50"/>
      <c r="AB24" s="6">
        <f>+SUM(B24:AA24)</f>
        <v>1.06</v>
      </c>
      <c r="AE24" s="59"/>
      <c r="AK24" s="7">
        <v>4</v>
      </c>
      <c r="AL24" s="54">
        <f t="shared" si="0"/>
        <v>0.13333333333333333</v>
      </c>
    </row>
    <row r="25" spans="1:38" x14ac:dyDescent="0.2">
      <c r="B25" s="49"/>
      <c r="C25" s="7"/>
      <c r="D25" s="7"/>
      <c r="E25" s="7"/>
      <c r="F25" s="7"/>
      <c r="G25" s="7"/>
      <c r="H25" s="7"/>
      <c r="I25" s="7"/>
      <c r="J25" s="7"/>
      <c r="K25" s="7"/>
      <c r="L25" s="7"/>
      <c r="M25" s="50"/>
      <c r="P25" s="49"/>
      <c r="Q25" s="7"/>
      <c r="R25" s="7"/>
      <c r="S25" s="7"/>
      <c r="T25" s="7">
        <v>1</v>
      </c>
      <c r="U25" s="7">
        <v>1</v>
      </c>
      <c r="V25" s="7">
        <v>1</v>
      </c>
      <c r="W25" s="7">
        <v>1</v>
      </c>
      <c r="X25" s="7"/>
      <c r="Y25" s="7"/>
      <c r="Z25" s="7"/>
      <c r="AA25" s="50"/>
      <c r="AB25" s="6">
        <f>+SUM(B25:AA25)</f>
        <v>4</v>
      </c>
      <c r="AE25" s="59"/>
      <c r="AK25" s="7">
        <v>5</v>
      </c>
      <c r="AL25" s="54">
        <f t="shared" si="0"/>
        <v>0.16666666666666666</v>
      </c>
    </row>
    <row r="26" spans="1:38" ht="13.5" thickBot="1" x14ac:dyDescent="0.25">
      <c r="B26" s="51"/>
      <c r="C26" s="52">
        <v>1</v>
      </c>
      <c r="D26" s="52">
        <v>1</v>
      </c>
      <c r="E26" s="52">
        <v>1</v>
      </c>
      <c r="F26" s="52">
        <v>1</v>
      </c>
      <c r="G26" s="52">
        <v>1</v>
      </c>
      <c r="H26" s="52">
        <v>1</v>
      </c>
      <c r="I26" s="52">
        <v>1</v>
      </c>
      <c r="J26" s="52">
        <v>1</v>
      </c>
      <c r="K26" s="52">
        <v>1</v>
      </c>
      <c r="L26" s="52">
        <v>1</v>
      </c>
      <c r="M26" s="52">
        <v>1</v>
      </c>
      <c r="P26" s="51">
        <v>1</v>
      </c>
      <c r="Q26" s="52">
        <v>0.03</v>
      </c>
      <c r="R26" s="52"/>
      <c r="S26" s="52"/>
      <c r="T26" s="52"/>
      <c r="U26" s="52"/>
      <c r="V26" s="52"/>
      <c r="W26" s="52"/>
      <c r="X26" s="52"/>
      <c r="Y26" s="52"/>
      <c r="Z26" s="52"/>
      <c r="AA26" s="53"/>
      <c r="AB26" s="6">
        <f>+SUM(B26:AA26)</f>
        <v>12.03</v>
      </c>
      <c r="AK26" s="7">
        <v>6</v>
      </c>
      <c r="AL26" s="54">
        <f t="shared" si="0"/>
        <v>0.2</v>
      </c>
    </row>
    <row r="27" spans="1:38" ht="13.5" thickBot="1" x14ac:dyDescent="0.25">
      <c r="B27" s="61"/>
      <c r="C27" s="61"/>
      <c r="D27" s="61"/>
      <c r="E27" s="61"/>
      <c r="F27" s="61"/>
      <c r="G27" s="61"/>
      <c r="H27" s="61"/>
      <c r="I27" s="61"/>
      <c r="J27" s="61"/>
      <c r="K27" s="61"/>
      <c r="L27" s="61"/>
      <c r="M27" s="61"/>
      <c r="P27" s="62"/>
      <c r="Q27" s="62"/>
      <c r="R27" s="62"/>
      <c r="S27" s="62"/>
      <c r="T27" s="62"/>
      <c r="U27" s="62"/>
      <c r="V27" s="62"/>
      <c r="W27" s="62"/>
      <c r="X27" s="62"/>
      <c r="AK27" s="7">
        <v>7</v>
      </c>
      <c r="AL27" s="54">
        <f t="shared" si="0"/>
        <v>0.23333333333333334</v>
      </c>
    </row>
    <row r="28" spans="1:38" x14ac:dyDescent="0.2">
      <c r="B28" s="321" t="s">
        <v>1</v>
      </c>
      <c r="C28" s="322"/>
      <c r="D28" s="322"/>
      <c r="E28" s="322"/>
      <c r="F28" s="322"/>
      <c r="G28" s="323">
        <v>2013</v>
      </c>
      <c r="H28" s="323"/>
      <c r="I28" s="323"/>
      <c r="J28" s="323"/>
      <c r="K28" s="323"/>
      <c r="L28" s="323"/>
      <c r="M28" s="324"/>
      <c r="P28" s="321" t="s">
        <v>1</v>
      </c>
      <c r="Q28" s="322"/>
      <c r="R28" s="322"/>
      <c r="S28" s="322"/>
      <c r="T28" s="322"/>
      <c r="U28" s="323">
        <v>2014</v>
      </c>
      <c r="V28" s="323"/>
      <c r="W28" s="323"/>
      <c r="X28" s="323"/>
      <c r="Y28" s="323"/>
      <c r="Z28" s="323"/>
      <c r="AA28" s="324"/>
      <c r="AK28" s="7">
        <v>8</v>
      </c>
      <c r="AL28" s="54">
        <f t="shared" si="0"/>
        <v>0.26666666666666666</v>
      </c>
    </row>
    <row r="29" spans="1:38" x14ac:dyDescent="0.2">
      <c r="B29" s="46" t="s">
        <v>44</v>
      </c>
      <c r="C29" s="47" t="s">
        <v>45</v>
      </c>
      <c r="D29" s="47" t="s">
        <v>46</v>
      </c>
      <c r="E29" s="47" t="s">
        <v>47</v>
      </c>
      <c r="F29" s="47" t="s">
        <v>48</v>
      </c>
      <c r="G29" s="47" t="s">
        <v>49</v>
      </c>
      <c r="H29" s="47" t="s">
        <v>50</v>
      </c>
      <c r="I29" s="47" t="s">
        <v>51</v>
      </c>
      <c r="J29" s="47" t="s">
        <v>52</v>
      </c>
      <c r="K29" s="47" t="s">
        <v>53</v>
      </c>
      <c r="L29" s="47" t="s">
        <v>54</v>
      </c>
      <c r="M29" s="48" t="s">
        <v>55</v>
      </c>
      <c r="P29" s="46" t="s">
        <v>44</v>
      </c>
      <c r="Q29" s="47" t="s">
        <v>45</v>
      </c>
      <c r="R29" s="47" t="s">
        <v>46</v>
      </c>
      <c r="S29" s="47" t="s">
        <v>47</v>
      </c>
      <c r="T29" s="47" t="s">
        <v>48</v>
      </c>
      <c r="U29" s="47" t="s">
        <v>49</v>
      </c>
      <c r="V29" s="47" t="s">
        <v>50</v>
      </c>
      <c r="W29" s="47" t="s">
        <v>51</v>
      </c>
      <c r="X29" s="47" t="s">
        <v>52</v>
      </c>
      <c r="Y29" s="47" t="s">
        <v>53</v>
      </c>
      <c r="Z29" s="47" t="s">
        <v>54</v>
      </c>
      <c r="AA29" s="48" t="s">
        <v>55</v>
      </c>
      <c r="AK29" s="7">
        <v>11</v>
      </c>
      <c r="AL29" s="54">
        <f t="shared" ref="AL29:AL49" si="1">+AK29/30</f>
        <v>0.36666666666666664</v>
      </c>
    </row>
    <row r="30" spans="1:38" x14ac:dyDescent="0.2">
      <c r="B30" s="49"/>
      <c r="C30" s="66"/>
      <c r="D30" s="66"/>
      <c r="E30" s="66"/>
      <c r="F30" s="66"/>
      <c r="G30" s="66"/>
      <c r="H30" s="66"/>
      <c r="I30" s="66"/>
      <c r="J30" s="66"/>
      <c r="K30" s="66"/>
      <c r="L30" s="66">
        <v>0.73</v>
      </c>
      <c r="M30" s="67">
        <v>1</v>
      </c>
      <c r="P30" s="68">
        <v>1</v>
      </c>
      <c r="Q30" s="66">
        <v>1</v>
      </c>
      <c r="R30" s="66">
        <v>1</v>
      </c>
      <c r="S30" s="66">
        <v>1</v>
      </c>
      <c r="T30" s="66">
        <v>1</v>
      </c>
      <c r="U30" s="66">
        <v>1</v>
      </c>
      <c r="V30" s="66">
        <v>1</v>
      </c>
      <c r="W30" s="66">
        <v>1</v>
      </c>
      <c r="X30" s="66">
        <v>1</v>
      </c>
      <c r="Y30" s="66">
        <v>1</v>
      </c>
      <c r="Z30" s="66">
        <v>1</v>
      </c>
      <c r="AA30" s="66">
        <v>1</v>
      </c>
      <c r="AB30" s="6">
        <f>+SUM(B30:AA30)</f>
        <v>13.73</v>
      </c>
      <c r="AK30" s="7">
        <v>12</v>
      </c>
      <c r="AL30" s="54">
        <f t="shared" si="1"/>
        <v>0.4</v>
      </c>
    </row>
    <row r="31" spans="1:38" x14ac:dyDescent="0.2">
      <c r="B31" s="55">
        <v>1</v>
      </c>
      <c r="C31" s="56">
        <v>1</v>
      </c>
      <c r="D31" s="56">
        <v>1</v>
      </c>
      <c r="E31" s="56">
        <v>1</v>
      </c>
      <c r="F31" s="56">
        <v>1</v>
      </c>
      <c r="G31" s="56"/>
      <c r="H31" s="56"/>
      <c r="I31" s="56"/>
      <c r="J31" s="56"/>
      <c r="K31" s="56"/>
      <c r="L31" s="56"/>
      <c r="M31" s="57"/>
      <c r="P31" s="55"/>
      <c r="Q31" s="7"/>
      <c r="R31" s="7"/>
      <c r="S31" s="7"/>
      <c r="T31" s="7"/>
      <c r="U31" s="7"/>
      <c r="V31" s="7"/>
      <c r="W31" s="7"/>
      <c r="X31" s="7"/>
      <c r="Y31" s="7"/>
      <c r="Z31" s="7"/>
      <c r="AA31" s="7"/>
      <c r="AB31" s="6">
        <f>+SUM(B31:AA31)</f>
        <v>5</v>
      </c>
      <c r="AK31" s="7">
        <v>13</v>
      </c>
      <c r="AL31" s="54">
        <f t="shared" si="1"/>
        <v>0.43333333333333335</v>
      </c>
    </row>
    <row r="32" spans="1:38" x14ac:dyDescent="0.2">
      <c r="B32" s="7"/>
      <c r="C32" s="7"/>
      <c r="D32" s="7"/>
      <c r="E32" s="7"/>
      <c r="F32" s="7"/>
      <c r="G32" s="7"/>
      <c r="H32" s="7"/>
      <c r="I32" s="7"/>
      <c r="J32" s="7">
        <v>1</v>
      </c>
      <c r="K32" s="72">
        <v>1</v>
      </c>
      <c r="L32" s="7">
        <v>0.73</v>
      </c>
      <c r="M32" s="7"/>
      <c r="P32" s="7"/>
      <c r="Q32" s="7"/>
      <c r="R32" s="7"/>
      <c r="S32" s="7"/>
      <c r="T32" s="7"/>
      <c r="U32" s="7"/>
      <c r="V32" s="7"/>
      <c r="W32" s="7"/>
      <c r="X32" s="7"/>
      <c r="Y32" s="7"/>
      <c r="Z32" s="7"/>
      <c r="AA32" s="7"/>
      <c r="AB32" s="6">
        <f>+SUM(B32:AA32)</f>
        <v>2.73</v>
      </c>
      <c r="AK32" s="7">
        <v>13</v>
      </c>
      <c r="AL32" s="54">
        <f t="shared" si="1"/>
        <v>0.43333333333333335</v>
      </c>
    </row>
    <row r="33" spans="2:38" x14ac:dyDescent="0.2">
      <c r="B33" s="7"/>
      <c r="C33" s="7"/>
      <c r="D33" s="7"/>
      <c r="E33" s="7"/>
      <c r="F33" s="7"/>
      <c r="G33" s="7"/>
      <c r="H33" s="7"/>
      <c r="I33" s="7"/>
      <c r="J33" s="7"/>
      <c r="K33" s="7">
        <v>0.73</v>
      </c>
      <c r="L33" s="7">
        <v>1</v>
      </c>
      <c r="M33" s="7">
        <v>0.2</v>
      </c>
      <c r="P33" s="49"/>
      <c r="Q33" s="7"/>
      <c r="R33" s="7"/>
      <c r="S33" s="7"/>
      <c r="T33" s="7"/>
      <c r="U33" s="7"/>
      <c r="V33" s="7"/>
      <c r="W33" s="7"/>
      <c r="X33" s="7"/>
      <c r="Y33" s="7"/>
      <c r="Z33" s="7"/>
      <c r="AA33" s="7"/>
      <c r="AB33" s="6">
        <f>+SUM(B33:AA33)</f>
        <v>1.93</v>
      </c>
      <c r="AK33" s="7">
        <v>14</v>
      </c>
      <c r="AL33" s="54">
        <f t="shared" si="1"/>
        <v>0.46666666666666667</v>
      </c>
    </row>
    <row r="34" spans="2:38" x14ac:dyDescent="0.2">
      <c r="B34" s="7"/>
      <c r="C34" s="7"/>
      <c r="D34" s="7"/>
      <c r="E34" s="7"/>
      <c r="F34" s="7"/>
      <c r="G34" s="7"/>
      <c r="H34" s="7"/>
      <c r="I34" s="7"/>
      <c r="J34" s="7"/>
      <c r="K34" s="7">
        <v>0.77</v>
      </c>
      <c r="L34" s="7">
        <v>1</v>
      </c>
      <c r="M34" s="7">
        <v>1</v>
      </c>
      <c r="P34" s="49">
        <v>1</v>
      </c>
      <c r="Q34" s="7">
        <v>1</v>
      </c>
      <c r="R34" s="7">
        <v>1</v>
      </c>
      <c r="S34" s="7">
        <v>1</v>
      </c>
      <c r="T34" s="7">
        <v>1</v>
      </c>
      <c r="U34" s="7">
        <v>1</v>
      </c>
      <c r="V34" s="7">
        <v>1</v>
      </c>
      <c r="W34" s="7">
        <v>1</v>
      </c>
      <c r="X34" s="7">
        <v>1</v>
      </c>
      <c r="Y34" s="7">
        <v>1</v>
      </c>
      <c r="Z34" s="7">
        <v>1</v>
      </c>
      <c r="AA34" s="7">
        <v>1</v>
      </c>
      <c r="AB34" s="6">
        <f>+SUM(B34:AA34)</f>
        <v>14.77</v>
      </c>
      <c r="AK34" s="7">
        <v>15</v>
      </c>
      <c r="AL34" s="54">
        <f t="shared" si="1"/>
        <v>0.5</v>
      </c>
    </row>
    <row r="35" spans="2:38" x14ac:dyDescent="0.2">
      <c r="B35" s="7"/>
      <c r="C35" s="7"/>
      <c r="D35" s="7"/>
      <c r="E35" s="7"/>
      <c r="F35" s="7"/>
      <c r="G35" s="7"/>
      <c r="H35" s="7"/>
      <c r="I35" s="7"/>
      <c r="J35" s="7"/>
      <c r="K35" s="7"/>
      <c r="L35" s="7"/>
      <c r="M35" s="7"/>
      <c r="P35" s="49"/>
      <c r="Q35" s="7"/>
      <c r="R35" s="7"/>
      <c r="S35" s="7"/>
      <c r="T35" s="7"/>
      <c r="U35" s="7"/>
      <c r="V35" s="7"/>
      <c r="W35" s="7"/>
      <c r="X35" s="7"/>
      <c r="Y35" s="7"/>
      <c r="Z35" s="7"/>
      <c r="AA35" s="7"/>
      <c r="AK35" s="7">
        <v>16</v>
      </c>
      <c r="AL35" s="54">
        <f t="shared" si="1"/>
        <v>0.53333333333333333</v>
      </c>
    </row>
    <row r="36" spans="2:38" x14ac:dyDescent="0.2">
      <c r="B36" s="7"/>
      <c r="C36" s="7"/>
      <c r="D36" s="7"/>
      <c r="E36" s="7"/>
      <c r="F36" s="7"/>
      <c r="G36" s="7"/>
      <c r="H36" s="7"/>
      <c r="I36" s="7"/>
      <c r="J36" s="7"/>
      <c r="K36" s="7"/>
      <c r="L36" s="7"/>
      <c r="M36" s="7"/>
      <c r="P36" s="49"/>
      <c r="Q36" s="7"/>
      <c r="R36" s="7"/>
      <c r="S36" s="7"/>
      <c r="T36" s="7"/>
      <c r="U36" s="7"/>
      <c r="V36" s="7"/>
      <c r="W36" s="7"/>
      <c r="X36" s="7"/>
      <c r="Y36" s="7"/>
      <c r="Z36" s="7"/>
      <c r="AA36" s="7"/>
      <c r="AK36" s="7">
        <v>17</v>
      </c>
      <c r="AL36" s="54">
        <f t="shared" si="1"/>
        <v>0.56666666666666665</v>
      </c>
    </row>
    <row r="37" spans="2:38" ht="13.5" thickBot="1" x14ac:dyDescent="0.25">
      <c r="B37" s="51"/>
      <c r="C37" s="52"/>
      <c r="D37" s="52"/>
      <c r="E37" s="52"/>
      <c r="F37" s="52"/>
      <c r="G37" s="52"/>
      <c r="H37" s="52"/>
      <c r="I37" s="52"/>
      <c r="J37" s="52"/>
      <c r="K37" s="52"/>
      <c r="L37" s="52"/>
      <c r="M37" s="53"/>
      <c r="P37" s="51"/>
      <c r="Q37" s="52"/>
      <c r="R37" s="52"/>
      <c r="S37" s="52"/>
      <c r="T37" s="52"/>
      <c r="U37" s="52"/>
      <c r="V37" s="52"/>
      <c r="W37" s="52"/>
      <c r="X37" s="52"/>
      <c r="Y37" s="52"/>
      <c r="Z37" s="52"/>
      <c r="AA37" s="53"/>
      <c r="AK37" s="7">
        <v>18</v>
      </c>
      <c r="AL37" s="54">
        <f t="shared" si="1"/>
        <v>0.6</v>
      </c>
    </row>
    <row r="38" spans="2:38" ht="13.5" thickBot="1" x14ac:dyDescent="0.25">
      <c r="B38" s="62"/>
      <c r="C38" s="62"/>
      <c r="D38" s="62"/>
      <c r="E38" s="62"/>
      <c r="F38" s="62"/>
      <c r="G38" s="62"/>
      <c r="H38" s="62"/>
      <c r="I38" s="62"/>
      <c r="J38" s="62"/>
      <c r="K38" s="62"/>
      <c r="L38" s="62"/>
      <c r="M38" s="62"/>
      <c r="P38" s="62"/>
      <c r="Q38" s="62"/>
      <c r="R38" s="62"/>
      <c r="S38" s="62"/>
      <c r="T38" s="62"/>
      <c r="U38" s="62"/>
      <c r="V38" s="62"/>
      <c r="W38" s="62"/>
      <c r="X38" s="62"/>
      <c r="AK38" s="7">
        <v>19</v>
      </c>
      <c r="AL38" s="54">
        <f t="shared" si="1"/>
        <v>0.6333333333333333</v>
      </c>
    </row>
    <row r="39" spans="2:38" x14ac:dyDescent="0.2">
      <c r="B39" s="321" t="s">
        <v>1</v>
      </c>
      <c r="C39" s="322"/>
      <c r="D39" s="322"/>
      <c r="E39" s="322"/>
      <c r="F39" s="322"/>
      <c r="G39" s="323">
        <v>2015</v>
      </c>
      <c r="H39" s="323"/>
      <c r="I39" s="323"/>
      <c r="J39" s="323"/>
      <c r="K39" s="323"/>
      <c r="L39" s="323"/>
      <c r="M39" s="324"/>
      <c r="P39" s="321" t="s">
        <v>1</v>
      </c>
      <c r="Q39" s="322"/>
      <c r="R39" s="322"/>
      <c r="S39" s="322"/>
      <c r="T39" s="322"/>
      <c r="U39" s="323">
        <v>2016</v>
      </c>
      <c r="V39" s="323"/>
      <c r="W39" s="323"/>
      <c r="X39" s="323"/>
      <c r="Y39" s="323"/>
      <c r="Z39" s="323"/>
      <c r="AA39" s="324"/>
      <c r="AK39" s="7">
        <v>20</v>
      </c>
      <c r="AL39" s="54">
        <f t="shared" si="1"/>
        <v>0.66666666666666663</v>
      </c>
    </row>
    <row r="40" spans="2:38" x14ac:dyDescent="0.2">
      <c r="B40" s="46" t="s">
        <v>44</v>
      </c>
      <c r="C40" s="47" t="s">
        <v>45</v>
      </c>
      <c r="D40" s="47" t="s">
        <v>46</v>
      </c>
      <c r="E40" s="47" t="s">
        <v>47</v>
      </c>
      <c r="F40" s="47" t="s">
        <v>48</v>
      </c>
      <c r="G40" s="47" t="s">
        <v>49</v>
      </c>
      <c r="H40" s="47" t="s">
        <v>50</v>
      </c>
      <c r="I40" s="47" t="s">
        <v>51</v>
      </c>
      <c r="J40" s="47" t="s">
        <v>52</v>
      </c>
      <c r="K40" s="47" t="s">
        <v>53</v>
      </c>
      <c r="L40" s="47" t="s">
        <v>54</v>
      </c>
      <c r="M40" s="48" t="s">
        <v>55</v>
      </c>
      <c r="P40" s="46" t="s">
        <v>44</v>
      </c>
      <c r="Q40" s="47" t="s">
        <v>45</v>
      </c>
      <c r="R40" s="47" t="s">
        <v>46</v>
      </c>
      <c r="S40" s="47" t="s">
        <v>47</v>
      </c>
      <c r="T40" s="47" t="s">
        <v>48</v>
      </c>
      <c r="U40" s="47" t="s">
        <v>49</v>
      </c>
      <c r="V40" s="47" t="s">
        <v>50</v>
      </c>
      <c r="W40" s="47" t="s">
        <v>51</v>
      </c>
      <c r="X40" s="47" t="s">
        <v>52</v>
      </c>
      <c r="Y40" s="47" t="s">
        <v>53</v>
      </c>
      <c r="Z40" s="47" t="s">
        <v>54</v>
      </c>
      <c r="AA40" s="48" t="s">
        <v>55</v>
      </c>
      <c r="AK40" s="7">
        <v>21</v>
      </c>
      <c r="AL40" s="54">
        <f t="shared" si="1"/>
        <v>0.7</v>
      </c>
    </row>
    <row r="41" spans="2:38" x14ac:dyDescent="0.2">
      <c r="B41" s="49">
        <v>1</v>
      </c>
      <c r="C41" s="66">
        <v>1</v>
      </c>
      <c r="D41" s="66">
        <v>1</v>
      </c>
      <c r="E41" s="66">
        <v>1</v>
      </c>
      <c r="F41" s="66">
        <v>1</v>
      </c>
      <c r="G41" s="66">
        <v>1</v>
      </c>
      <c r="H41" s="66">
        <v>1</v>
      </c>
      <c r="I41" s="66"/>
      <c r="J41" s="66"/>
      <c r="K41" s="66"/>
      <c r="L41" s="66"/>
      <c r="M41" s="67"/>
      <c r="P41" s="68"/>
      <c r="Q41" s="66"/>
      <c r="R41" s="66"/>
      <c r="S41" s="66"/>
      <c r="T41" s="66"/>
      <c r="U41" s="66"/>
      <c r="V41" s="66"/>
      <c r="W41" s="66"/>
      <c r="X41" s="66"/>
      <c r="Y41" s="66"/>
      <c r="Z41" s="66"/>
      <c r="AA41" s="67"/>
      <c r="AB41" s="6">
        <f>+SUM(B41:AA41)</f>
        <v>7</v>
      </c>
      <c r="AK41" s="7">
        <v>22</v>
      </c>
      <c r="AL41" s="54">
        <f t="shared" si="1"/>
        <v>0.73333333333333328</v>
      </c>
    </row>
    <row r="42" spans="2:38" x14ac:dyDescent="0.2">
      <c r="B42" s="55"/>
      <c r="C42" s="56"/>
      <c r="D42" s="56"/>
      <c r="E42" s="56"/>
      <c r="F42" s="56"/>
      <c r="G42" s="56"/>
      <c r="H42" s="56"/>
      <c r="I42" s="56"/>
      <c r="J42" s="56"/>
      <c r="K42" s="56"/>
      <c r="L42" s="56"/>
      <c r="M42" s="57"/>
      <c r="P42" s="55"/>
      <c r="Q42" s="56"/>
      <c r="R42" s="56"/>
      <c r="S42" s="56"/>
      <c r="T42" s="69"/>
      <c r="U42" s="69"/>
      <c r="V42" s="69"/>
      <c r="W42" s="69"/>
      <c r="X42" s="69"/>
      <c r="Y42" s="69"/>
      <c r="Z42" s="69"/>
      <c r="AA42" s="70"/>
      <c r="AK42" s="7">
        <v>23</v>
      </c>
      <c r="AL42" s="54">
        <f t="shared" si="1"/>
        <v>0.76666666666666672</v>
      </c>
    </row>
    <row r="43" spans="2:38" x14ac:dyDescent="0.2">
      <c r="B43" s="68"/>
      <c r="C43" s="66"/>
      <c r="D43" s="66"/>
      <c r="E43" s="66"/>
      <c r="F43" s="66"/>
      <c r="G43" s="66"/>
      <c r="H43" s="66"/>
      <c r="I43" s="66"/>
      <c r="J43" s="66"/>
      <c r="K43" s="66"/>
      <c r="L43" s="66"/>
      <c r="M43" s="67"/>
      <c r="P43" s="68"/>
      <c r="Q43" s="66"/>
      <c r="R43" s="66"/>
      <c r="S43" s="7"/>
      <c r="T43" s="7"/>
      <c r="U43" s="7"/>
      <c r="V43" s="7"/>
      <c r="W43" s="7"/>
      <c r="X43" s="7"/>
      <c r="Y43" s="7"/>
      <c r="Z43" s="7"/>
      <c r="AA43" s="50"/>
      <c r="AK43" s="7">
        <v>24</v>
      </c>
      <c r="AL43" s="54">
        <f t="shared" si="1"/>
        <v>0.8</v>
      </c>
    </row>
    <row r="44" spans="2:38" x14ac:dyDescent="0.2">
      <c r="B44" s="49"/>
      <c r="C44" s="66"/>
      <c r="D44" s="66"/>
      <c r="E44" s="66"/>
      <c r="F44" s="66"/>
      <c r="G44" s="66"/>
      <c r="H44" s="66"/>
      <c r="I44" s="66"/>
      <c r="J44" s="66"/>
      <c r="K44" s="7"/>
      <c r="L44" s="7"/>
      <c r="M44" s="50"/>
      <c r="P44" s="49"/>
      <c r="Q44" s="7"/>
      <c r="R44" s="7"/>
      <c r="S44" s="7"/>
      <c r="T44" s="7"/>
      <c r="U44" s="7"/>
      <c r="V44" s="7"/>
      <c r="W44" s="7"/>
      <c r="X44" s="7"/>
      <c r="Y44" s="7"/>
      <c r="Z44" s="7"/>
      <c r="AA44" s="50"/>
      <c r="AK44" s="7">
        <v>25</v>
      </c>
      <c r="AL44" s="54">
        <f t="shared" si="1"/>
        <v>0.83333333333333337</v>
      </c>
    </row>
    <row r="45" spans="2:38" x14ac:dyDescent="0.2">
      <c r="B45" s="68"/>
      <c r="C45" s="60"/>
      <c r="D45" s="60"/>
      <c r="E45" s="60"/>
      <c r="F45" s="60"/>
      <c r="G45" s="60"/>
      <c r="H45" s="60"/>
      <c r="I45" s="7"/>
      <c r="J45" s="7"/>
      <c r="K45" s="7"/>
      <c r="L45" s="7"/>
      <c r="M45" s="50"/>
      <c r="P45" s="49"/>
      <c r="Q45" s="7"/>
      <c r="R45" s="7"/>
      <c r="S45" s="7"/>
      <c r="T45" s="7"/>
      <c r="U45" s="7"/>
      <c r="V45" s="7"/>
      <c r="W45" s="7"/>
      <c r="X45" s="7"/>
      <c r="Y45" s="7"/>
      <c r="Z45" s="7"/>
      <c r="AA45" s="50"/>
      <c r="AK45" s="7">
        <v>25</v>
      </c>
      <c r="AL45" s="54">
        <f t="shared" si="1"/>
        <v>0.83333333333333337</v>
      </c>
    </row>
    <row r="46" spans="2:38" x14ac:dyDescent="0.2">
      <c r="B46" s="68"/>
      <c r="C46" s="66"/>
      <c r="D46" s="66"/>
      <c r="E46" s="66"/>
      <c r="F46" s="66"/>
      <c r="G46" s="7"/>
      <c r="H46" s="7"/>
      <c r="I46" s="7"/>
      <c r="J46" s="7"/>
      <c r="K46" s="7"/>
      <c r="L46" s="7"/>
      <c r="M46" s="50"/>
      <c r="P46" s="49"/>
      <c r="Q46" s="7"/>
      <c r="R46" s="7"/>
      <c r="S46" s="7"/>
      <c r="T46" s="7"/>
      <c r="U46" s="7"/>
      <c r="V46" s="7"/>
      <c r="W46" s="7"/>
      <c r="X46" s="7"/>
      <c r="Y46" s="7"/>
      <c r="Z46" s="7"/>
      <c r="AA46" s="50"/>
      <c r="AK46" s="7">
        <v>27</v>
      </c>
      <c r="AL46" s="54">
        <f t="shared" si="1"/>
        <v>0.9</v>
      </c>
    </row>
    <row r="47" spans="2:38" x14ac:dyDescent="0.2">
      <c r="B47" s="68"/>
      <c r="C47" s="71"/>
      <c r="D47" s="7"/>
      <c r="E47" s="7"/>
      <c r="F47" s="7"/>
      <c r="G47" s="7"/>
      <c r="H47" s="7"/>
      <c r="I47" s="7"/>
      <c r="J47" s="7"/>
      <c r="K47" s="7"/>
      <c r="L47" s="7"/>
      <c r="M47" s="50"/>
      <c r="P47" s="49"/>
      <c r="Q47" s="7"/>
      <c r="R47" s="7"/>
      <c r="S47" s="7"/>
      <c r="T47" s="7"/>
      <c r="U47" s="7"/>
      <c r="V47" s="7"/>
      <c r="W47" s="7"/>
      <c r="X47" s="7"/>
      <c r="Y47" s="7"/>
      <c r="Z47" s="7"/>
      <c r="AA47" s="50"/>
      <c r="AK47" s="7">
        <v>28</v>
      </c>
      <c r="AL47" s="54">
        <f t="shared" si="1"/>
        <v>0.93333333333333335</v>
      </c>
    </row>
    <row r="48" spans="2:38" ht="13.5" thickBot="1" x14ac:dyDescent="0.25">
      <c r="B48" s="51"/>
      <c r="C48" s="52"/>
      <c r="D48" s="52"/>
      <c r="E48" s="52"/>
      <c r="F48" s="52"/>
      <c r="G48" s="52"/>
      <c r="H48" s="52"/>
      <c r="I48" s="52"/>
      <c r="J48" s="52"/>
      <c r="K48" s="52"/>
      <c r="L48" s="52"/>
      <c r="M48" s="53"/>
      <c r="P48" s="51"/>
      <c r="Q48" s="52"/>
      <c r="R48" s="52"/>
      <c r="S48" s="52"/>
      <c r="T48" s="52"/>
      <c r="U48" s="52"/>
      <c r="V48" s="52"/>
      <c r="W48" s="52"/>
      <c r="X48" s="52"/>
      <c r="Y48" s="52"/>
      <c r="Z48" s="52"/>
      <c r="AA48" s="53"/>
      <c r="AK48" s="7">
        <v>29</v>
      </c>
      <c r="AL48" s="54">
        <f t="shared" si="1"/>
        <v>0.96666666666666667</v>
      </c>
    </row>
    <row r="49" spans="1:38" ht="13.5" thickBot="1" x14ac:dyDescent="0.25">
      <c r="B49" s="62"/>
      <c r="C49" s="62"/>
      <c r="D49" s="62"/>
      <c r="E49" s="62"/>
      <c r="F49" s="62"/>
      <c r="G49" s="62"/>
      <c r="H49" s="62"/>
      <c r="I49" s="62"/>
      <c r="J49" s="62"/>
      <c r="K49" s="62"/>
      <c r="L49" s="62"/>
      <c r="M49" s="62"/>
      <c r="P49" s="62"/>
      <c r="Q49" s="62"/>
      <c r="R49" s="62"/>
      <c r="S49" s="62"/>
      <c r="T49" s="62"/>
      <c r="U49" s="62"/>
      <c r="V49" s="62"/>
      <c r="W49" s="62"/>
      <c r="X49" s="62"/>
      <c r="AK49" s="7">
        <v>30</v>
      </c>
      <c r="AL49" s="54">
        <f t="shared" si="1"/>
        <v>1</v>
      </c>
    </row>
    <row r="50" spans="1:38" x14ac:dyDescent="0.2">
      <c r="B50" s="321" t="s">
        <v>1</v>
      </c>
      <c r="C50" s="322"/>
      <c r="D50" s="322"/>
      <c r="E50" s="322"/>
      <c r="F50" s="322"/>
      <c r="G50" s="323">
        <v>2017</v>
      </c>
      <c r="H50" s="323"/>
      <c r="I50" s="323"/>
      <c r="J50" s="323"/>
      <c r="K50" s="323"/>
      <c r="L50" s="323"/>
      <c r="M50" s="324"/>
      <c r="P50" s="321" t="s">
        <v>1</v>
      </c>
      <c r="Q50" s="322"/>
      <c r="R50" s="322"/>
      <c r="S50" s="322"/>
      <c r="T50" s="322"/>
      <c r="U50" s="323">
        <v>2018</v>
      </c>
      <c r="V50" s="323"/>
      <c r="W50" s="323"/>
      <c r="X50" s="323"/>
      <c r="Y50" s="323"/>
      <c r="Z50" s="323"/>
      <c r="AA50" s="324"/>
    </row>
    <row r="51" spans="1:38" x14ac:dyDescent="0.2">
      <c r="B51" s="46" t="s">
        <v>44</v>
      </c>
      <c r="C51" s="47" t="s">
        <v>45</v>
      </c>
      <c r="D51" s="47" t="s">
        <v>46</v>
      </c>
      <c r="E51" s="47" t="s">
        <v>47</v>
      </c>
      <c r="F51" s="47" t="s">
        <v>48</v>
      </c>
      <c r="G51" s="47" t="s">
        <v>49</v>
      </c>
      <c r="H51" s="47" t="s">
        <v>50</v>
      </c>
      <c r="I51" s="47" t="s">
        <v>51</v>
      </c>
      <c r="J51" s="47" t="s">
        <v>52</v>
      </c>
      <c r="K51" s="47" t="s">
        <v>53</v>
      </c>
      <c r="L51" s="47" t="s">
        <v>54</v>
      </c>
      <c r="M51" s="48" t="s">
        <v>55</v>
      </c>
      <c r="P51" s="46" t="s">
        <v>44</v>
      </c>
      <c r="Q51" s="47" t="s">
        <v>45</v>
      </c>
      <c r="R51" s="47" t="s">
        <v>46</v>
      </c>
      <c r="S51" s="47" t="s">
        <v>47</v>
      </c>
      <c r="T51" s="47" t="s">
        <v>48</v>
      </c>
      <c r="U51" s="47" t="s">
        <v>49</v>
      </c>
      <c r="V51" s="47" t="s">
        <v>50</v>
      </c>
      <c r="W51" s="47" t="s">
        <v>51</v>
      </c>
      <c r="X51" s="47" t="s">
        <v>52</v>
      </c>
      <c r="Y51" s="47" t="s">
        <v>53</v>
      </c>
      <c r="Z51" s="47" t="s">
        <v>54</v>
      </c>
      <c r="AA51" s="48" t="s">
        <v>55</v>
      </c>
    </row>
    <row r="52" spans="1:38" x14ac:dyDescent="0.2">
      <c r="B52" s="49"/>
      <c r="C52" s="66">
        <v>0.33</v>
      </c>
      <c r="D52" s="66">
        <v>1</v>
      </c>
      <c r="E52" s="66">
        <v>1</v>
      </c>
      <c r="F52" s="66">
        <v>1</v>
      </c>
      <c r="G52" s="66">
        <v>1</v>
      </c>
      <c r="H52" s="66">
        <v>1</v>
      </c>
      <c r="I52" s="66">
        <v>1</v>
      </c>
      <c r="J52" s="66">
        <v>1</v>
      </c>
      <c r="K52" s="66">
        <v>1</v>
      </c>
      <c r="L52" s="66">
        <v>1</v>
      </c>
      <c r="M52" s="67">
        <v>1</v>
      </c>
      <c r="P52" s="68">
        <v>1</v>
      </c>
      <c r="Q52" s="66">
        <v>1</v>
      </c>
      <c r="R52" s="66">
        <v>1</v>
      </c>
      <c r="S52" s="66">
        <v>1</v>
      </c>
      <c r="T52" s="66">
        <v>1</v>
      </c>
      <c r="U52" s="66">
        <v>1</v>
      </c>
      <c r="V52" s="66">
        <v>1</v>
      </c>
      <c r="W52" s="66">
        <v>1</v>
      </c>
      <c r="X52" s="66">
        <v>1</v>
      </c>
      <c r="Y52" s="66">
        <v>1</v>
      </c>
      <c r="Z52" s="66">
        <v>1</v>
      </c>
      <c r="AA52" s="67">
        <v>1</v>
      </c>
    </row>
    <row r="53" spans="1:38" x14ac:dyDescent="0.2">
      <c r="B53" s="55"/>
      <c r="C53" s="56"/>
      <c r="D53" s="56"/>
      <c r="E53" s="56"/>
      <c r="F53" s="56"/>
      <c r="G53" s="56"/>
      <c r="H53" s="56"/>
      <c r="I53" s="56"/>
      <c r="J53" s="56"/>
      <c r="K53" s="56"/>
      <c r="L53" s="56"/>
      <c r="M53" s="57"/>
      <c r="P53" s="55"/>
      <c r="Q53" s="56"/>
      <c r="R53" s="56"/>
      <c r="S53" s="56"/>
      <c r="T53" s="69"/>
      <c r="U53" s="69"/>
      <c r="V53" s="69"/>
      <c r="W53" s="69"/>
      <c r="X53" s="69"/>
      <c r="Y53" s="69"/>
      <c r="Z53" s="69"/>
      <c r="AA53" s="70"/>
      <c r="AF53" s="6">
        <f>30-9</f>
        <v>21</v>
      </c>
    </row>
    <row r="54" spans="1:38" x14ac:dyDescent="0.2">
      <c r="B54" s="68">
        <v>1</v>
      </c>
      <c r="C54" s="66">
        <f>1-C52</f>
        <v>0.66999999999999993</v>
      </c>
      <c r="D54" s="66"/>
      <c r="E54" s="66"/>
      <c r="F54" s="66"/>
      <c r="G54" s="66"/>
      <c r="H54" s="66"/>
      <c r="I54" s="66"/>
      <c r="J54" s="66"/>
      <c r="K54" s="66"/>
      <c r="L54" s="66"/>
      <c r="M54" s="67"/>
      <c r="P54" s="68"/>
      <c r="Q54" s="66"/>
      <c r="R54" s="66"/>
      <c r="S54" s="7"/>
      <c r="T54" s="7"/>
      <c r="U54" s="7"/>
      <c r="V54" s="7"/>
      <c r="W54" s="7"/>
      <c r="X54" s="7"/>
      <c r="Y54" s="7"/>
      <c r="Z54" s="7"/>
      <c r="AA54" s="50"/>
      <c r="AC54" s="6">
        <f>SUM(B54:AA54)</f>
        <v>1.67</v>
      </c>
    </row>
    <row r="55" spans="1:38" x14ac:dyDescent="0.2">
      <c r="B55" s="49"/>
      <c r="C55" s="66"/>
      <c r="D55" s="66"/>
      <c r="E55" s="66"/>
      <c r="F55" s="66"/>
      <c r="G55" s="66"/>
      <c r="H55" s="66"/>
      <c r="I55" s="66"/>
      <c r="J55" s="66"/>
      <c r="K55" s="7"/>
      <c r="L55" s="7"/>
      <c r="M55" s="50"/>
      <c r="P55" s="49"/>
      <c r="Q55" s="7"/>
      <c r="R55" s="7"/>
      <c r="S55" s="7"/>
      <c r="T55" s="7"/>
      <c r="U55" s="7"/>
      <c r="V55" s="7"/>
      <c r="W55" s="7"/>
      <c r="X55" s="7"/>
      <c r="Y55" s="7"/>
      <c r="Z55" s="7"/>
      <c r="AA55" s="50"/>
    </row>
    <row r="56" spans="1:38" x14ac:dyDescent="0.2">
      <c r="B56" s="68"/>
      <c r="C56" s="60"/>
      <c r="D56" s="60"/>
      <c r="E56" s="60"/>
      <c r="F56" s="60"/>
      <c r="G56" s="60"/>
      <c r="H56" s="60"/>
      <c r="I56" s="7"/>
      <c r="J56" s="7"/>
      <c r="K56" s="7"/>
      <c r="L56" s="7"/>
      <c r="M56" s="50"/>
      <c r="P56" s="49"/>
      <c r="Q56" s="7"/>
      <c r="R56" s="7"/>
      <c r="S56" s="7"/>
      <c r="T56" s="7"/>
      <c r="U56" s="7"/>
      <c r="V56" s="7"/>
      <c r="W56" s="7"/>
      <c r="X56" s="7"/>
      <c r="Y56" s="7"/>
      <c r="Z56" s="7"/>
      <c r="AA56" s="50"/>
    </row>
    <row r="57" spans="1:38" x14ac:dyDescent="0.2">
      <c r="B57" s="68"/>
      <c r="C57" s="66"/>
      <c r="D57" s="66"/>
      <c r="E57" s="66"/>
      <c r="F57" s="66"/>
      <c r="G57" s="7"/>
      <c r="H57" s="7"/>
      <c r="I57" s="7"/>
      <c r="J57" s="7"/>
      <c r="K57" s="7"/>
      <c r="L57" s="7"/>
      <c r="M57" s="50"/>
      <c r="P57" s="49"/>
      <c r="Q57" s="7"/>
      <c r="R57" s="7"/>
      <c r="S57" s="7"/>
      <c r="T57" s="7"/>
      <c r="U57" s="7"/>
      <c r="V57" s="7"/>
      <c r="W57" s="7"/>
      <c r="X57" s="7"/>
      <c r="Y57" s="7"/>
      <c r="Z57" s="7"/>
      <c r="AA57" s="50"/>
    </row>
    <row r="58" spans="1:38" x14ac:dyDescent="0.2">
      <c r="B58" s="68"/>
      <c r="C58" s="71"/>
      <c r="D58" s="7"/>
      <c r="E58" s="7"/>
      <c r="F58" s="7"/>
      <c r="G58" s="7"/>
      <c r="H58" s="7"/>
      <c r="I58" s="7"/>
      <c r="J58" s="7"/>
      <c r="K58" s="7"/>
      <c r="L58" s="7"/>
      <c r="M58" s="50"/>
      <c r="P58" s="49"/>
      <c r="Q58" s="7"/>
      <c r="R58" s="7"/>
      <c r="S58" s="7"/>
      <c r="T58" s="7"/>
      <c r="U58" s="7"/>
      <c r="V58" s="7"/>
      <c r="W58" s="7"/>
      <c r="X58" s="7"/>
      <c r="Y58" s="7"/>
      <c r="Z58" s="7"/>
      <c r="AA58" s="50"/>
    </row>
    <row r="59" spans="1:38" ht="13.5" thickBot="1" x14ac:dyDescent="0.25">
      <c r="B59" s="51"/>
      <c r="C59" s="52"/>
      <c r="D59" s="52"/>
      <c r="E59" s="52"/>
      <c r="F59" s="52"/>
      <c r="G59" s="52"/>
      <c r="H59" s="52"/>
      <c r="I59" s="52"/>
      <c r="J59" s="52"/>
      <c r="K59" s="52"/>
      <c r="L59" s="52"/>
      <c r="M59" s="53"/>
      <c r="P59" s="51"/>
      <c r="Q59" s="52"/>
      <c r="R59" s="52"/>
      <c r="S59" s="52"/>
      <c r="T59" s="52"/>
      <c r="U59" s="52"/>
      <c r="V59" s="52"/>
      <c r="W59" s="52"/>
      <c r="X59" s="52"/>
      <c r="Y59" s="52"/>
      <c r="Z59" s="52"/>
      <c r="AA59" s="53"/>
    </row>
    <row r="61" spans="1:38" ht="13.5" thickBot="1" x14ac:dyDescent="0.25">
      <c r="B61" s="63"/>
      <c r="C61" s="63"/>
      <c r="D61" s="63"/>
      <c r="E61" s="63"/>
      <c r="F61" s="63"/>
      <c r="G61" s="63"/>
      <c r="H61" s="63"/>
      <c r="I61" s="63"/>
      <c r="J61" s="63"/>
      <c r="K61" s="63"/>
      <c r="L61" s="63"/>
      <c r="M61" s="63"/>
      <c r="P61" s="63"/>
      <c r="Q61" s="63"/>
      <c r="R61" s="63"/>
      <c r="S61" s="63"/>
      <c r="T61" s="63"/>
      <c r="U61" s="63"/>
      <c r="V61" s="63"/>
      <c r="W61" s="63"/>
      <c r="X61" s="63"/>
      <c r="Y61" s="63"/>
      <c r="Z61" s="63"/>
      <c r="AA61" s="63"/>
    </row>
    <row r="62" spans="1:38" s="10" customFormat="1" ht="16.5" thickBot="1" x14ac:dyDescent="0.3">
      <c r="A62" s="64" t="s">
        <v>2</v>
      </c>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5"/>
      <c r="AC62" s="65">
        <f>SUM(AB22:AB60)/12</f>
        <v>5.604166666666667</v>
      </c>
      <c r="AD62" s="26"/>
    </row>
  </sheetData>
  <mergeCells count="28">
    <mergeCell ref="B21:F21"/>
    <mergeCell ref="G21:M21"/>
    <mergeCell ref="P21:T21"/>
    <mergeCell ref="U21:AA21"/>
    <mergeCell ref="A1:E1"/>
    <mergeCell ref="A11:AC11"/>
    <mergeCell ref="A12:C12"/>
    <mergeCell ref="F12:M12"/>
    <mergeCell ref="A13:C13"/>
    <mergeCell ref="A7:AA7"/>
    <mergeCell ref="F13:M13"/>
    <mergeCell ref="F14:M14"/>
    <mergeCell ref="P14:S14"/>
    <mergeCell ref="U14:V14"/>
    <mergeCell ref="F15:M15"/>
    <mergeCell ref="P15:S15"/>
    <mergeCell ref="B50:F50"/>
    <mergeCell ref="G50:M50"/>
    <mergeCell ref="P50:T50"/>
    <mergeCell ref="U50:AA50"/>
    <mergeCell ref="U28:AA28"/>
    <mergeCell ref="B39:F39"/>
    <mergeCell ref="G39:M39"/>
    <mergeCell ref="P39:T39"/>
    <mergeCell ref="U39:AA39"/>
    <mergeCell ref="B28:F28"/>
    <mergeCell ref="G28:M28"/>
    <mergeCell ref="P28:T28"/>
  </mergeCells>
  <pageMargins left="0.23622047244094491" right="0.35433070866141736" top="0.74803149606299213" bottom="0.74803149606299213" header="0.31496062992125984" footer="0.31496062992125984"/>
  <pageSetup paperSize="9" scale="75" orientation="portrait" r:id="rId1"/>
  <drawing r:id="rId2"/>
  <legacyDrawing r:id="rId3"/>
  <oleObjects>
    <mc:AlternateContent xmlns:mc="http://schemas.openxmlformats.org/markup-compatibility/2006">
      <mc:Choice Requires="x14">
        <oleObject progId="Word.Picture.8" shapeId="37889" r:id="rId4">
          <objectPr defaultSize="0" autoPict="0" r:id="rId5">
            <anchor moveWithCells="1" sizeWithCells="1">
              <from>
                <xdr:col>15</xdr:col>
                <xdr:colOff>0</xdr:colOff>
                <xdr:row>62</xdr:row>
                <xdr:rowOff>0</xdr:rowOff>
              </from>
              <to>
                <xdr:col>16</xdr:col>
                <xdr:colOff>66675</xdr:colOff>
                <xdr:row>62</xdr:row>
                <xdr:rowOff>0</xdr:rowOff>
              </to>
            </anchor>
          </objectPr>
        </oleObject>
      </mc:Choice>
      <mc:Fallback>
        <oleObject progId="Word.Picture.8" shapeId="37889" r:id="rId4"/>
      </mc:Fallback>
    </mc:AlternateContent>
    <mc:AlternateContent xmlns:mc="http://schemas.openxmlformats.org/markup-compatibility/2006">
      <mc:Choice Requires="x14">
        <oleObject progId="Word.Picture.8" shapeId="37890" r:id="rId6">
          <objectPr defaultSize="0" autoPict="0" r:id="rId5">
            <anchor moveWithCells="1" sizeWithCells="1">
              <from>
                <xdr:col>15</xdr:col>
                <xdr:colOff>0</xdr:colOff>
                <xdr:row>62</xdr:row>
                <xdr:rowOff>0</xdr:rowOff>
              </from>
              <to>
                <xdr:col>16</xdr:col>
                <xdr:colOff>66675</xdr:colOff>
                <xdr:row>62</xdr:row>
                <xdr:rowOff>0</xdr:rowOff>
              </to>
            </anchor>
          </objectPr>
        </oleObject>
      </mc:Choice>
      <mc:Fallback>
        <oleObject progId="Word.Picture.8" shapeId="37890" r:id="rId6"/>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G22"/>
  <sheetViews>
    <sheetView workbookViewId="0">
      <selection activeCell="B22" sqref="B22"/>
    </sheetView>
  </sheetViews>
  <sheetFormatPr baseColWidth="10" defaultRowHeight="12.75" x14ac:dyDescent="0.2"/>
  <cols>
    <col min="1" max="1" width="3.5703125" customWidth="1"/>
    <col min="3" max="3" width="12.28515625" customWidth="1"/>
    <col min="4" max="4" width="17.42578125" bestFit="1" customWidth="1"/>
    <col min="5" max="5" width="18.28515625" customWidth="1"/>
  </cols>
  <sheetData>
    <row r="2" spans="2:7" ht="25.5" customHeight="1" x14ac:dyDescent="0.2">
      <c r="B2" s="2" t="s">
        <v>1</v>
      </c>
      <c r="C2" s="2" t="s">
        <v>5</v>
      </c>
      <c r="D2" s="2" t="s">
        <v>6</v>
      </c>
      <c r="E2" s="2" t="s">
        <v>7</v>
      </c>
      <c r="F2" s="1"/>
      <c r="G2" s="1"/>
    </row>
    <row r="3" spans="2:7" x14ac:dyDescent="0.2">
      <c r="B3" s="3">
        <v>1990</v>
      </c>
      <c r="C3" s="4">
        <v>41025</v>
      </c>
      <c r="D3" s="4"/>
      <c r="E3" s="3">
        <f>D3/C3</f>
        <v>0</v>
      </c>
    </row>
    <row r="4" spans="2:7" x14ac:dyDescent="0.2">
      <c r="B4" s="3">
        <v>1991</v>
      </c>
      <c r="C4" s="4">
        <v>51720</v>
      </c>
      <c r="D4" s="4"/>
      <c r="E4" s="3">
        <f t="shared" ref="E4:E16" si="0">D4/C4</f>
        <v>0</v>
      </c>
    </row>
    <row r="5" spans="2:7" x14ac:dyDescent="0.2">
      <c r="B5" s="3">
        <v>1992</v>
      </c>
      <c r="C5" s="4">
        <v>65190</v>
      </c>
      <c r="D5" s="4"/>
      <c r="E5" s="3">
        <f t="shared" si="0"/>
        <v>0</v>
      </c>
    </row>
    <row r="6" spans="2:7" x14ac:dyDescent="0.2">
      <c r="B6" s="3">
        <v>1993</v>
      </c>
      <c r="C6" s="4">
        <v>81510</v>
      </c>
      <c r="D6" s="4"/>
      <c r="E6" s="3">
        <f t="shared" si="0"/>
        <v>0</v>
      </c>
    </row>
    <row r="7" spans="2:7" x14ac:dyDescent="0.2">
      <c r="B7" s="3">
        <v>1994</v>
      </c>
      <c r="C7" s="4">
        <v>98700</v>
      </c>
      <c r="D7" s="4"/>
      <c r="E7" s="3">
        <f t="shared" si="0"/>
        <v>0</v>
      </c>
    </row>
    <row r="8" spans="2:7" x14ac:dyDescent="0.2">
      <c r="B8" s="3">
        <v>1995</v>
      </c>
      <c r="C8" s="4">
        <v>118933.5</v>
      </c>
      <c r="D8" s="4"/>
      <c r="E8" s="3">
        <f t="shared" si="0"/>
        <v>0</v>
      </c>
    </row>
    <row r="9" spans="2:7" x14ac:dyDescent="0.2">
      <c r="B9" s="3">
        <v>1996</v>
      </c>
      <c r="C9" s="4">
        <v>142125</v>
      </c>
      <c r="D9" s="4"/>
      <c r="E9" s="3">
        <f t="shared" si="0"/>
        <v>0</v>
      </c>
    </row>
    <row r="10" spans="2:7" x14ac:dyDescent="0.2">
      <c r="B10" s="3">
        <v>1997</v>
      </c>
      <c r="C10" s="4">
        <v>172005</v>
      </c>
      <c r="D10" s="4"/>
      <c r="E10" s="3">
        <f t="shared" si="0"/>
        <v>0</v>
      </c>
    </row>
    <row r="11" spans="2:7" x14ac:dyDescent="0.2">
      <c r="B11" s="3">
        <v>1998</v>
      </c>
      <c r="C11" s="4">
        <v>203826</v>
      </c>
      <c r="D11" s="4"/>
      <c r="E11" s="3">
        <f t="shared" si="0"/>
        <v>0</v>
      </c>
    </row>
    <row r="12" spans="2:7" x14ac:dyDescent="0.2">
      <c r="B12" s="3">
        <v>1999</v>
      </c>
      <c r="C12" s="4">
        <v>236460</v>
      </c>
      <c r="D12" s="4"/>
      <c r="E12" s="3">
        <f t="shared" si="0"/>
        <v>0</v>
      </c>
    </row>
    <row r="13" spans="2:7" x14ac:dyDescent="0.2">
      <c r="B13" s="3">
        <v>2000</v>
      </c>
      <c r="C13" s="4">
        <v>260100</v>
      </c>
      <c r="D13" s="4"/>
      <c r="E13" s="3">
        <f>D13/C13</f>
        <v>0</v>
      </c>
    </row>
    <row r="14" spans="2:7" x14ac:dyDescent="0.2">
      <c r="B14" s="3">
        <v>2001</v>
      </c>
      <c r="C14" s="4">
        <v>286110</v>
      </c>
      <c r="D14" s="4"/>
      <c r="E14" s="3">
        <f t="shared" si="0"/>
        <v>0</v>
      </c>
    </row>
    <row r="15" spans="2:7" x14ac:dyDescent="0.2">
      <c r="B15" s="3">
        <v>2002</v>
      </c>
      <c r="C15" s="4">
        <v>309000</v>
      </c>
      <c r="D15" s="4"/>
      <c r="E15" s="3">
        <f>D15/2/C15</f>
        <v>0</v>
      </c>
    </row>
    <row r="16" spans="2:7" x14ac:dyDescent="0.2">
      <c r="B16" s="3">
        <v>2003</v>
      </c>
      <c r="C16" s="4">
        <v>332000</v>
      </c>
      <c r="D16" s="4"/>
      <c r="E16" s="3">
        <f t="shared" si="0"/>
        <v>0</v>
      </c>
    </row>
    <row r="17" spans="1:5" x14ac:dyDescent="0.2">
      <c r="B17" s="3">
        <v>2004</v>
      </c>
      <c r="C17" s="4">
        <v>358000</v>
      </c>
      <c r="D17" s="4"/>
      <c r="E17" s="3">
        <f>D17/C17</f>
        <v>0</v>
      </c>
    </row>
    <row r="18" spans="1:5" x14ac:dyDescent="0.2">
      <c r="B18" s="3">
        <v>2005</v>
      </c>
      <c r="C18" s="4">
        <v>381500</v>
      </c>
      <c r="D18" s="4"/>
      <c r="E18" s="3">
        <f>D18/C18</f>
        <v>0</v>
      </c>
    </row>
    <row r="19" spans="1:5" x14ac:dyDescent="0.2">
      <c r="A19">
        <v>1</v>
      </c>
      <c r="B19" s="3">
        <v>2006</v>
      </c>
      <c r="C19" s="4">
        <v>408000</v>
      </c>
      <c r="D19" s="4"/>
      <c r="E19" s="3">
        <f>D19/C19</f>
        <v>0</v>
      </c>
    </row>
    <row r="20" spans="1:5" x14ac:dyDescent="0.2">
      <c r="B20" s="3">
        <v>2007</v>
      </c>
      <c r="C20" s="4">
        <v>433700</v>
      </c>
      <c r="D20" s="4">
        <v>47000000</v>
      </c>
      <c r="E20" s="3">
        <f>D20/C20</f>
        <v>108.36984090385059</v>
      </c>
    </row>
    <row r="22" spans="1:5" x14ac:dyDescent="0.2">
      <c r="B22" s="1"/>
    </row>
  </sheetData>
  <phoneticPr fontId="0" type="noConversion"/>
  <pageMargins left="0.75" right="0.75" top="1" bottom="1" header="0" footer="0"/>
  <pageSetup paperSize="9" orientation="portrait"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C96A9-16B9-4EDB-8DA0-F1D007BB0D49}">
  <dimension ref="A1:N101"/>
  <sheetViews>
    <sheetView showGridLines="0" view="pageBreakPreview" topLeftCell="A9" zoomScaleNormal="70" zoomScaleSheetLayoutView="100" workbookViewId="0">
      <selection activeCell="E9" sqref="E9"/>
    </sheetView>
  </sheetViews>
  <sheetFormatPr baseColWidth="10" defaultColWidth="11.42578125" defaultRowHeight="12" x14ac:dyDescent="0.2"/>
  <cols>
    <col min="1" max="1" width="5.140625" style="117" customWidth="1"/>
    <col min="2" max="2" width="7.140625" style="117" customWidth="1"/>
    <col min="3" max="3" width="17" style="117" customWidth="1"/>
    <col min="4" max="4" width="19.42578125" style="116" customWidth="1"/>
    <col min="5" max="5" width="37" style="116" customWidth="1"/>
    <col min="6" max="6" width="15.140625" style="116" customWidth="1"/>
    <col min="7" max="7" width="18" style="116" customWidth="1"/>
    <col min="8" max="8" width="20.7109375" style="116" customWidth="1"/>
    <col min="9" max="9" width="18.7109375" style="116" customWidth="1"/>
    <col min="10" max="10" width="21.7109375" style="117" customWidth="1"/>
    <col min="11" max="11" width="25.5703125" style="117" customWidth="1"/>
    <col min="12" max="12" width="12.85546875" style="117" customWidth="1"/>
    <col min="13" max="13" width="49.85546875" style="117" customWidth="1"/>
    <col min="14" max="14" width="19" style="117" bestFit="1" customWidth="1"/>
    <col min="15" max="16384" width="11.42578125" style="117"/>
  </cols>
  <sheetData>
    <row r="1" spans="1:14" ht="16.5" customHeight="1" thickBot="1" x14ac:dyDescent="0.25">
      <c r="A1" s="114"/>
      <c r="B1" s="114"/>
      <c r="C1" s="114"/>
      <c r="D1" s="115"/>
      <c r="E1" s="115"/>
      <c r="F1" s="115"/>
      <c r="G1" s="115"/>
      <c r="H1" s="115"/>
    </row>
    <row r="2" spans="1:14" ht="14.25" customHeight="1" thickTop="1" x14ac:dyDescent="0.2">
      <c r="A2" s="282" t="s">
        <v>297</v>
      </c>
      <c r="B2" s="283"/>
      <c r="C2" s="283"/>
      <c r="D2" s="283"/>
      <c r="E2" s="283"/>
      <c r="F2" s="283"/>
      <c r="G2" s="283"/>
      <c r="H2" s="283"/>
      <c r="I2" s="284"/>
    </row>
    <row r="3" spans="1:14" ht="14.25" customHeight="1" thickBot="1" x14ac:dyDescent="0.25">
      <c r="A3" s="285"/>
      <c r="B3" s="281"/>
      <c r="C3" s="281"/>
      <c r="D3" s="281"/>
      <c r="E3" s="281"/>
      <c r="F3" s="281"/>
      <c r="G3" s="281"/>
      <c r="H3" s="281"/>
      <c r="I3" s="286"/>
    </row>
    <row r="4" spans="1:14" ht="30" customHeight="1" thickTop="1" thickBot="1" x14ac:dyDescent="0.25">
      <c r="A4" s="114"/>
      <c r="B4" s="114"/>
      <c r="C4" s="114"/>
      <c r="D4" s="114"/>
      <c r="E4" s="114"/>
      <c r="F4" s="114"/>
      <c r="G4" s="114"/>
      <c r="H4" s="287" t="s">
        <v>63</v>
      </c>
      <c r="I4" s="287"/>
    </row>
    <row r="5" spans="1:14" ht="27" customHeight="1" thickTop="1" x14ac:dyDescent="0.2">
      <c r="A5" s="282" t="s">
        <v>302</v>
      </c>
      <c r="B5" s="283"/>
      <c r="C5" s="283"/>
      <c r="D5" s="283"/>
      <c r="E5" s="283"/>
      <c r="F5" s="283"/>
      <c r="G5" s="284"/>
      <c r="H5" s="290">
        <f ca="1">+TODAY()</f>
        <v>46108</v>
      </c>
      <c r="I5" s="291"/>
    </row>
    <row r="6" spans="1:14" ht="9.75" customHeight="1" thickBot="1" x14ac:dyDescent="0.25">
      <c r="A6" s="285"/>
      <c r="B6" s="281"/>
      <c r="C6" s="288"/>
      <c r="D6" s="288"/>
      <c r="E6" s="288"/>
      <c r="F6" s="288"/>
      <c r="G6" s="289"/>
      <c r="H6" s="292"/>
      <c r="I6" s="293"/>
    </row>
    <row r="7" spans="1:14" s="119" customFormat="1" ht="33.75" customHeight="1" thickTop="1" thickBot="1" x14ac:dyDescent="0.25">
      <c r="B7" s="118" t="s">
        <v>89</v>
      </c>
      <c r="C7" s="120"/>
      <c r="D7" s="294" t="s">
        <v>80</v>
      </c>
      <c r="E7" s="294"/>
      <c r="F7" s="294"/>
      <c r="G7" s="294"/>
      <c r="H7" s="294"/>
      <c r="I7" s="294"/>
    </row>
    <row r="8" spans="1:14" s="119" customFormat="1" ht="44.25" customHeight="1" thickTop="1" thickBot="1" x14ac:dyDescent="0.25">
      <c r="A8" s="279" t="s">
        <v>90</v>
      </c>
      <c r="B8" s="280"/>
      <c r="C8" s="281"/>
      <c r="D8" s="281"/>
      <c r="E8" s="281"/>
      <c r="F8" s="281"/>
      <c r="G8" s="281"/>
      <c r="H8" s="281"/>
      <c r="I8" s="281"/>
      <c r="J8" s="18" t="s">
        <v>91</v>
      </c>
    </row>
    <row r="9" spans="1:14" ht="11.25" customHeight="1" thickTop="1" thickBot="1" x14ac:dyDescent="0.25">
      <c r="A9" s="121"/>
      <c r="B9" s="121"/>
      <c r="C9" s="121"/>
      <c r="D9" s="122"/>
      <c r="E9" s="122"/>
      <c r="F9" s="122"/>
      <c r="J9" s="123"/>
    </row>
    <row r="10" spans="1:14" s="121" customFormat="1" ht="78" customHeight="1" thickTop="1" thickBot="1" x14ac:dyDescent="0.25">
      <c r="A10" s="298" t="s">
        <v>185</v>
      </c>
      <c r="B10" s="299"/>
      <c r="C10" s="124" t="s">
        <v>92</v>
      </c>
      <c r="D10" s="124" t="s">
        <v>93</v>
      </c>
      <c r="E10" s="124" t="s">
        <v>8</v>
      </c>
      <c r="F10" s="124" t="s">
        <v>9</v>
      </c>
      <c r="G10" s="124" t="s">
        <v>73</v>
      </c>
      <c r="H10" s="124" t="s">
        <v>94</v>
      </c>
      <c r="I10" s="125" t="s">
        <v>95</v>
      </c>
      <c r="J10" s="18" t="s">
        <v>96</v>
      </c>
      <c r="K10" s="18" t="s">
        <v>11</v>
      </c>
      <c r="L10" s="18" t="s">
        <v>77</v>
      </c>
      <c r="M10" s="18" t="s">
        <v>0</v>
      </c>
    </row>
    <row r="11" spans="1:14" ht="24" customHeight="1" thickTop="1" x14ac:dyDescent="0.2">
      <c r="D11" s="122"/>
      <c r="E11" s="122"/>
      <c r="F11" s="122"/>
      <c r="G11" s="122"/>
      <c r="H11" s="122"/>
      <c r="I11" s="122"/>
      <c r="J11" s="127">
        <v>587315763</v>
      </c>
      <c r="K11" s="200">
        <f>+J11/D101</f>
        <v>412.58571338250789</v>
      </c>
    </row>
    <row r="12" spans="1:14" ht="129.75" customHeight="1" x14ac:dyDescent="0.2">
      <c r="A12" s="300">
        <v>1</v>
      </c>
      <c r="B12" s="301"/>
      <c r="C12" s="111" t="s">
        <v>232</v>
      </c>
      <c r="D12" s="126" t="s">
        <v>171</v>
      </c>
      <c r="E12" s="130" t="s">
        <v>231</v>
      </c>
      <c r="F12" s="112">
        <v>43901</v>
      </c>
      <c r="G12" s="112">
        <v>44195</v>
      </c>
      <c r="H12" s="113">
        <v>969096556</v>
      </c>
      <c r="I12" s="137">
        <v>1</v>
      </c>
      <c r="J12" s="128">
        <f>(H12)</f>
        <v>969096556</v>
      </c>
      <c r="K12" s="128">
        <f>+H12/D99</f>
        <v>835.42806551724141</v>
      </c>
      <c r="L12" s="136" t="s">
        <v>58</v>
      </c>
      <c r="M12" s="136" t="s">
        <v>291</v>
      </c>
      <c r="N12" s="139"/>
    </row>
    <row r="13" spans="1:14" ht="112.5" customHeight="1" x14ac:dyDescent="0.2">
      <c r="A13" s="252"/>
      <c r="B13" s="253">
        <v>2</v>
      </c>
      <c r="C13" s="197" t="s">
        <v>224</v>
      </c>
      <c r="D13" s="126" t="s">
        <v>171</v>
      </c>
      <c r="E13" s="129" t="s">
        <v>206</v>
      </c>
      <c r="F13" s="198">
        <v>43943</v>
      </c>
      <c r="G13" s="198">
        <v>44195</v>
      </c>
      <c r="H13" s="113">
        <v>2165549399</v>
      </c>
      <c r="I13" s="137">
        <v>1</v>
      </c>
      <c r="J13" s="128">
        <f>(H13)</f>
        <v>2165549399</v>
      </c>
      <c r="K13" s="113">
        <f>+H13/D91</f>
        <v>3360.8278094203461</v>
      </c>
      <c r="L13" s="136" t="s">
        <v>58</v>
      </c>
      <c r="M13" s="136" t="s">
        <v>298</v>
      </c>
      <c r="N13" s="139"/>
    </row>
    <row r="14" spans="1:14" ht="122.25" customHeight="1" x14ac:dyDescent="0.2">
      <c r="A14" s="300">
        <v>3</v>
      </c>
      <c r="B14" s="301"/>
      <c r="C14" s="197" t="s">
        <v>245</v>
      </c>
      <c r="D14" s="126" t="s">
        <v>171</v>
      </c>
      <c r="E14" s="129" t="s">
        <v>244</v>
      </c>
      <c r="F14" s="198">
        <v>44336</v>
      </c>
      <c r="G14" s="198">
        <v>44550</v>
      </c>
      <c r="H14" s="113">
        <v>493000000</v>
      </c>
      <c r="I14" s="137">
        <v>1</v>
      </c>
      <c r="J14" s="128">
        <f>(H14)</f>
        <v>493000000</v>
      </c>
      <c r="K14" s="128">
        <f>+H14/D99</f>
        <v>425</v>
      </c>
      <c r="L14" s="136" t="s">
        <v>58</v>
      </c>
      <c r="M14" s="136" t="s">
        <v>204</v>
      </c>
      <c r="N14" s="139"/>
    </row>
    <row r="15" spans="1:14" ht="87.75" hidden="1" customHeight="1" x14ac:dyDescent="0.2">
      <c r="A15" s="300"/>
      <c r="B15" s="301"/>
      <c r="C15" s="197"/>
      <c r="D15" s="126"/>
      <c r="E15" s="129"/>
      <c r="F15" s="198"/>
      <c r="G15" s="198"/>
      <c r="H15" s="113"/>
      <c r="I15" s="137"/>
      <c r="J15" s="128"/>
      <c r="K15" s="128"/>
      <c r="L15" s="136"/>
      <c r="M15" s="136"/>
      <c r="N15" s="139"/>
    </row>
    <row r="16" spans="1:14" ht="12.75" hidden="1" x14ac:dyDescent="0.2">
      <c r="A16" s="300"/>
      <c r="B16" s="301"/>
      <c r="C16" s="197"/>
      <c r="D16" s="126"/>
      <c r="E16" s="129"/>
      <c r="F16" s="198"/>
      <c r="G16" s="198"/>
      <c r="H16" s="113"/>
      <c r="I16" s="137"/>
      <c r="J16" s="128"/>
      <c r="K16" s="113"/>
      <c r="L16" s="136"/>
      <c r="M16" s="136"/>
      <c r="N16" s="139"/>
    </row>
    <row r="17" spans="1:12" ht="47.25" customHeight="1" x14ac:dyDescent="0.2">
      <c r="B17" s="131"/>
      <c r="C17" s="302"/>
      <c r="D17" s="302"/>
      <c r="E17" s="302"/>
      <c r="F17" s="303"/>
      <c r="G17" s="160" t="s">
        <v>2</v>
      </c>
      <c r="H17" s="144">
        <f>+SUM(H12:H16)</f>
        <v>3627645955</v>
      </c>
      <c r="I17" s="145"/>
      <c r="J17" s="144">
        <f>+SUM(J12:J16)</f>
        <v>3627645955</v>
      </c>
      <c r="K17" s="144">
        <f>+SUM(K12:K16)</f>
        <v>4621.2558749375876</v>
      </c>
    </row>
    <row r="18" spans="1:12" ht="16.5" customHeight="1" x14ac:dyDescent="0.2">
      <c r="B18" s="131"/>
      <c r="C18" s="295"/>
      <c r="D18" s="295"/>
      <c r="E18" s="295"/>
      <c r="F18" s="295"/>
      <c r="G18" s="132"/>
      <c r="H18" s="133"/>
      <c r="I18" s="134"/>
    </row>
    <row r="19" spans="1:12" ht="6" customHeight="1" x14ac:dyDescent="0.2">
      <c r="A19" s="121"/>
      <c r="B19" s="121"/>
      <c r="C19" s="121"/>
      <c r="D19" s="122"/>
      <c r="E19" s="122"/>
      <c r="F19" s="122"/>
    </row>
    <row r="20" spans="1:12" ht="42" hidden="1" customHeight="1" x14ac:dyDescent="0.2">
      <c r="A20" s="296" t="s">
        <v>13</v>
      </c>
      <c r="B20" s="297"/>
      <c r="C20" s="297"/>
      <c r="D20" s="297"/>
      <c r="E20" s="297"/>
      <c r="F20" s="297"/>
      <c r="G20" s="297"/>
      <c r="H20" s="297"/>
      <c r="I20" s="297"/>
      <c r="J20" s="161"/>
      <c r="K20" s="235">
        <f>+H17</f>
        <v>3627645955</v>
      </c>
      <c r="L20" s="23"/>
    </row>
    <row r="21" spans="1:12" ht="26.25" hidden="1" customHeight="1" x14ac:dyDescent="0.2">
      <c r="A21" s="307" t="s">
        <v>14</v>
      </c>
      <c r="B21" s="308"/>
      <c r="C21" s="308"/>
      <c r="D21" s="308"/>
      <c r="E21" s="308"/>
      <c r="F21" s="308"/>
      <c r="G21" s="308"/>
      <c r="H21" s="308"/>
      <c r="I21" s="308"/>
      <c r="J21" s="308"/>
      <c r="K21" s="166"/>
      <c r="L21" s="233">
        <f>+K17</f>
        <v>4621.2558749375876</v>
      </c>
    </row>
    <row r="22" spans="1:12" ht="39" hidden="1" customHeight="1" x14ac:dyDescent="0.2">
      <c r="A22" s="163" t="s">
        <v>102</v>
      </c>
      <c r="B22" s="164"/>
      <c r="C22" s="164"/>
      <c r="D22" s="164"/>
      <c r="E22" s="164"/>
      <c r="F22" s="164"/>
      <c r="G22" s="164"/>
      <c r="H22" s="164"/>
      <c r="I22" s="164"/>
      <c r="J22" s="164"/>
      <c r="K22" s="165"/>
      <c r="L22" s="234">
        <f>+K17-K11</f>
        <v>4208.6701615550801</v>
      </c>
    </row>
    <row r="23" spans="1:12" ht="39" hidden="1" customHeight="1" x14ac:dyDescent="0.2">
      <c r="A23" s="240"/>
      <c r="B23" s="141"/>
      <c r="C23" s="141"/>
      <c r="D23" s="141"/>
      <c r="E23" s="141"/>
      <c r="F23" s="141"/>
      <c r="G23" s="141"/>
      <c r="H23" s="141"/>
      <c r="I23" s="141"/>
      <c r="J23" s="141"/>
      <c r="K23" s="5"/>
      <c r="L23" s="241"/>
    </row>
    <row r="24" spans="1:12" ht="39" hidden="1" customHeight="1" x14ac:dyDescent="0.2">
      <c r="A24" s="240"/>
      <c r="B24" s="310" t="s">
        <v>12</v>
      </c>
      <c r="C24" s="311"/>
      <c r="D24" s="312"/>
      <c r="E24" s="334">
        <v>587315763</v>
      </c>
      <c r="F24" s="335"/>
      <c r="G24" s="141"/>
      <c r="H24" s="141"/>
      <c r="I24" s="141"/>
      <c r="J24" s="141"/>
      <c r="K24" s="5"/>
      <c r="L24" s="241"/>
    </row>
    <row r="25" spans="1:12" ht="29.25" hidden="1" customHeight="1" x14ac:dyDescent="0.2">
      <c r="B25" s="310" t="s">
        <v>246</v>
      </c>
      <c r="C25" s="311"/>
      <c r="D25" s="312"/>
      <c r="E25" s="334">
        <v>1423500</v>
      </c>
      <c r="F25" s="335"/>
      <c r="G25" s="135"/>
      <c r="H25" s="135"/>
    </row>
    <row r="26" spans="1:12" ht="39" hidden="1" customHeight="1" x14ac:dyDescent="0.2">
      <c r="B26" s="310" t="s">
        <v>225</v>
      </c>
      <c r="C26" s="311"/>
      <c r="D26" s="312"/>
      <c r="E26" s="313">
        <f>+E24/E25</f>
        <v>412.58571338250789</v>
      </c>
      <c r="F26" s="313"/>
      <c r="G26" s="135"/>
      <c r="H26" s="135"/>
    </row>
    <row r="27" spans="1:12" ht="20.25" hidden="1" customHeight="1" x14ac:dyDescent="0.2">
      <c r="G27" s="135"/>
      <c r="H27" s="135"/>
    </row>
    <row r="28" spans="1:12" ht="63.75" hidden="1" customHeight="1" x14ac:dyDescent="0.2">
      <c r="B28" s="314" t="s">
        <v>20</v>
      </c>
      <c r="C28" s="315"/>
      <c r="D28" s="315"/>
      <c r="E28" s="316"/>
      <c r="F28" s="140" t="s">
        <v>21</v>
      </c>
      <c r="G28" s="317" t="s">
        <v>22</v>
      </c>
      <c r="H28" s="317"/>
      <c r="I28" s="318" t="s">
        <v>18</v>
      </c>
    </row>
    <row r="29" spans="1:12" ht="43.5" hidden="1" customHeight="1" x14ac:dyDescent="0.2">
      <c r="B29" s="320" t="s">
        <v>23</v>
      </c>
      <c r="C29" s="320"/>
      <c r="D29" s="320"/>
      <c r="E29" s="20" t="s">
        <v>10</v>
      </c>
      <c r="F29" s="20" t="s">
        <v>24</v>
      </c>
      <c r="G29" s="107" t="s">
        <v>19</v>
      </c>
      <c r="H29" s="107" t="s">
        <v>10</v>
      </c>
      <c r="I29" s="319"/>
    </row>
    <row r="30" spans="1:12" ht="26.25" hidden="1" customHeight="1" x14ac:dyDescent="0.2">
      <c r="B30" s="304">
        <v>1</v>
      </c>
      <c r="C30" s="305"/>
      <c r="D30" s="305"/>
      <c r="E30" s="108">
        <v>1.5</v>
      </c>
      <c r="F30" s="21">
        <f>E26</f>
        <v>412.58571338250789</v>
      </c>
      <c r="G30" s="22">
        <f>F30/$E$47</f>
        <v>3.1737362567885223E-4</v>
      </c>
      <c r="H30" s="22">
        <f>F31/$E$47</f>
        <v>4.7606043851827832E-4</v>
      </c>
      <c r="I30" s="73" t="s">
        <v>156</v>
      </c>
    </row>
    <row r="31" spans="1:12" ht="30.75" hidden="1" customHeight="1" x14ac:dyDescent="0.2">
      <c r="B31" s="306">
        <v>1.5</v>
      </c>
      <c r="C31" s="306"/>
      <c r="D31" s="306"/>
      <c r="E31" s="109">
        <v>2</v>
      </c>
      <c r="F31" s="21">
        <f>F30*150%</f>
        <v>618.87857007376181</v>
      </c>
      <c r="G31" s="22">
        <f>(F31/$E$47)+1</f>
        <v>1.0004760604385183</v>
      </c>
      <c r="H31" s="22">
        <f>F32/$E$47</f>
        <v>6.3474725135770447E-4</v>
      </c>
      <c r="I31" s="73" t="s">
        <v>157</v>
      </c>
    </row>
    <row r="32" spans="1:12" ht="27.75" hidden="1" customHeight="1" x14ac:dyDescent="0.2">
      <c r="B32" s="306">
        <v>2</v>
      </c>
      <c r="C32" s="306"/>
      <c r="D32" s="306"/>
      <c r="E32" s="109"/>
      <c r="F32" s="21">
        <f>F30*200%</f>
        <v>825.17142676501578</v>
      </c>
      <c r="G32" s="22">
        <f>(F32/$E$47)+1</f>
        <v>1.0006347472513577</v>
      </c>
      <c r="H32" s="22"/>
      <c r="I32" s="73" t="s">
        <v>158</v>
      </c>
    </row>
    <row r="33" spans="2:5" ht="39.950000000000003" hidden="1" customHeight="1" x14ac:dyDescent="0.2"/>
    <row r="34" spans="2:5" ht="39.950000000000003" hidden="1" customHeight="1" x14ac:dyDescent="0.2"/>
    <row r="35" spans="2:5" ht="39.950000000000003" hidden="1" customHeight="1" x14ac:dyDescent="0.2"/>
    <row r="36" spans="2:5" ht="39.950000000000003" hidden="1" customHeight="1" x14ac:dyDescent="0.2"/>
    <row r="37" spans="2:5" ht="39.950000000000003" hidden="1" customHeight="1" x14ac:dyDescent="0.2"/>
    <row r="38" spans="2:5" ht="39.950000000000003" hidden="1" customHeight="1" x14ac:dyDescent="0.2"/>
    <row r="39" spans="2:5" ht="39.950000000000003" hidden="1" customHeight="1" x14ac:dyDescent="0.2"/>
    <row r="40" spans="2:5" ht="39.950000000000003" hidden="1" customHeight="1" x14ac:dyDescent="0.2"/>
    <row r="41" spans="2:5" ht="39.950000000000003" hidden="1" customHeight="1" x14ac:dyDescent="0.2"/>
    <row r="42" spans="2:5" ht="39.950000000000003" hidden="1" customHeight="1" x14ac:dyDescent="0.2"/>
    <row r="43" spans="2:5" ht="39.950000000000003" hidden="1" customHeight="1" x14ac:dyDescent="0.2"/>
    <row r="44" spans="2:5" ht="39.950000000000003" hidden="1" customHeight="1" x14ac:dyDescent="0.2"/>
    <row r="45" spans="2:5" ht="24.95" hidden="1" customHeight="1" x14ac:dyDescent="0.2"/>
    <row r="46" spans="2:5" ht="24.95" hidden="1" customHeight="1" x14ac:dyDescent="0.2"/>
    <row r="47" spans="2:5" ht="24.95" hidden="1" customHeight="1" x14ac:dyDescent="0.2">
      <c r="B47" s="307" t="s">
        <v>203</v>
      </c>
      <c r="C47" s="308"/>
      <c r="D47" s="309"/>
      <c r="E47" s="8">
        <f>+D100</f>
        <v>1300000</v>
      </c>
    </row>
    <row r="48" spans="2:5" ht="24.95" hidden="1" customHeight="1" x14ac:dyDescent="0.2">
      <c r="B48" s="141"/>
      <c r="C48" s="141"/>
      <c r="D48" s="141"/>
      <c r="E48" s="142"/>
    </row>
    <row r="49" spans="2:7" ht="24.95" customHeight="1" x14ac:dyDescent="0.2">
      <c r="B49" s="141"/>
      <c r="C49" s="141"/>
      <c r="D49" s="141"/>
      <c r="E49" s="142"/>
    </row>
    <row r="50" spans="2:7" ht="24.95" customHeight="1" x14ac:dyDescent="0.2">
      <c r="B50" s="141"/>
      <c r="C50" s="141" t="s">
        <v>190</v>
      </c>
      <c r="D50" s="141" t="s">
        <v>191</v>
      </c>
      <c r="E50" s="142" t="s">
        <v>192</v>
      </c>
      <c r="F50" s="116" t="s">
        <v>193</v>
      </c>
    </row>
    <row r="51" spans="2:7" ht="24.95" customHeight="1" x14ac:dyDescent="0.2">
      <c r="B51" s="141"/>
      <c r="C51" s="216">
        <f>+J11</f>
        <v>587315763</v>
      </c>
      <c r="D51" s="217">
        <f>+H12</f>
        <v>969096556</v>
      </c>
      <c r="E51" s="142">
        <f>+D96</f>
        <v>877803</v>
      </c>
      <c r="F51" s="218">
        <f>+D99</f>
        <v>1160000</v>
      </c>
      <c r="G51" s="219">
        <f>+((D51/E51)*F51)</f>
        <v>1280642701.1071961</v>
      </c>
    </row>
    <row r="52" spans="2:7" ht="24.95" customHeight="1" x14ac:dyDescent="0.2">
      <c r="B52" s="141"/>
      <c r="C52" s="216">
        <f>+C51</f>
        <v>587315763</v>
      </c>
      <c r="D52" s="217">
        <f>+H14</f>
        <v>493000000</v>
      </c>
      <c r="E52" s="142">
        <f>+D97</f>
        <v>908526</v>
      </c>
      <c r="F52" s="218">
        <v>1160000</v>
      </c>
      <c r="G52" s="219">
        <f>+((D52/E52)*F52)</f>
        <v>629459145.91327047</v>
      </c>
    </row>
    <row r="53" spans="2:7" ht="24.95" customHeight="1" x14ac:dyDescent="0.2">
      <c r="B53" s="141"/>
      <c r="C53" s="216">
        <f>+C52</f>
        <v>587315763</v>
      </c>
      <c r="D53" s="217">
        <f>+H16</f>
        <v>0</v>
      </c>
      <c r="E53" s="142">
        <f>+D96</f>
        <v>877803</v>
      </c>
      <c r="F53" s="218">
        <f>+F52</f>
        <v>1160000</v>
      </c>
      <c r="G53" s="219">
        <f>+((D53/E53)*F53)</f>
        <v>0</v>
      </c>
    </row>
    <row r="54" spans="2:7" ht="24.95" customHeight="1" x14ac:dyDescent="0.2">
      <c r="B54" s="141"/>
      <c r="C54" s="141"/>
      <c r="D54" s="141"/>
      <c r="E54" s="142"/>
    </row>
    <row r="55" spans="2:7" ht="24.95" customHeight="1" x14ac:dyDescent="0.2">
      <c r="B55" s="141"/>
      <c r="C55" s="141"/>
      <c r="D55" s="141"/>
      <c r="E55" s="142"/>
    </row>
    <row r="56" spans="2:7" ht="24.95" customHeight="1" x14ac:dyDescent="0.2">
      <c r="B56" s="141"/>
      <c r="C56" s="216"/>
      <c r="D56" s="216"/>
      <c r="E56" s="216"/>
      <c r="F56" s="216"/>
    </row>
    <row r="57" spans="2:7" ht="24.95" customHeight="1" x14ac:dyDescent="0.2">
      <c r="B57" s="141"/>
      <c r="C57" s="216"/>
      <c r="D57" s="216"/>
      <c r="E57" s="216"/>
      <c r="F57" s="216"/>
    </row>
    <row r="58" spans="2:7" ht="24.95" customHeight="1" x14ac:dyDescent="0.2">
      <c r="B58" s="141"/>
      <c r="C58" s="216"/>
      <c r="D58" s="216"/>
      <c r="E58" s="216"/>
      <c r="F58" s="216"/>
    </row>
    <row r="59" spans="2:7" ht="24.95" customHeight="1" x14ac:dyDescent="0.2">
      <c r="B59" s="141"/>
      <c r="C59" s="141"/>
      <c r="D59" s="141"/>
      <c r="E59" s="142"/>
    </row>
    <row r="60" spans="2:7" ht="24.95" customHeight="1" x14ac:dyDescent="0.2">
      <c r="B60" s="141"/>
      <c r="C60" s="141"/>
      <c r="D60" s="141"/>
      <c r="E60" s="142"/>
    </row>
    <row r="61" spans="2:7" ht="24.95" customHeight="1" x14ac:dyDescent="0.2">
      <c r="B61" s="141"/>
      <c r="C61" s="141"/>
      <c r="D61" s="141"/>
      <c r="E61" s="142"/>
    </row>
    <row r="62" spans="2:7" ht="24.95" customHeight="1" x14ac:dyDescent="0.2">
      <c r="B62" s="141"/>
      <c r="C62" s="141"/>
      <c r="D62" s="141"/>
      <c r="E62" s="142"/>
    </row>
    <row r="63" spans="2:7" ht="24.95" customHeight="1" x14ac:dyDescent="0.2">
      <c r="B63" s="141"/>
      <c r="C63" s="141"/>
      <c r="D63" s="141"/>
      <c r="E63" s="142"/>
    </row>
    <row r="64" spans="2:7" ht="24.95" customHeight="1" x14ac:dyDescent="0.2">
      <c r="B64" s="141"/>
      <c r="C64" s="141"/>
      <c r="D64" s="141"/>
      <c r="E64" s="142"/>
    </row>
    <row r="65" spans="2:5" ht="24.95" customHeight="1" x14ac:dyDescent="0.2">
      <c r="B65" s="141"/>
      <c r="C65" s="141"/>
      <c r="D65" s="141"/>
      <c r="E65" s="142"/>
    </row>
    <row r="66" spans="2:5" ht="24.95" customHeight="1" x14ac:dyDescent="0.2">
      <c r="B66" s="141"/>
      <c r="C66" s="141"/>
      <c r="D66" s="141"/>
      <c r="E66" s="142"/>
    </row>
    <row r="67" spans="2:5" ht="24.95" customHeight="1" x14ac:dyDescent="0.2">
      <c r="B67" s="141"/>
      <c r="C67" s="141"/>
      <c r="D67" s="141"/>
      <c r="E67" s="142"/>
    </row>
    <row r="68" spans="2:5" ht="24.95" customHeight="1" x14ac:dyDescent="0.2">
      <c r="B68" s="141"/>
      <c r="C68" s="141"/>
      <c r="D68" s="141"/>
      <c r="E68" s="142"/>
    </row>
    <row r="69" spans="2:5" ht="24.95" customHeight="1" x14ac:dyDescent="0.2">
      <c r="B69" s="141"/>
      <c r="C69" s="141"/>
      <c r="D69" s="141"/>
      <c r="E69" s="142"/>
    </row>
    <row r="70" spans="2:5" ht="24.95" customHeight="1" x14ac:dyDescent="0.2">
      <c r="B70" s="141"/>
      <c r="C70" s="141"/>
      <c r="D70" s="141"/>
      <c r="E70" s="142"/>
    </row>
    <row r="74" spans="2:5" ht="15.75" thickBot="1" x14ac:dyDescent="0.25">
      <c r="C74" s="12">
        <v>1998</v>
      </c>
      <c r="D74" s="13">
        <v>203826</v>
      </c>
    </row>
    <row r="75" spans="2:5" ht="15.75" thickBot="1" x14ac:dyDescent="0.25">
      <c r="C75" s="12">
        <v>1999</v>
      </c>
      <c r="D75" s="13">
        <v>236460</v>
      </c>
    </row>
    <row r="76" spans="2:5" ht="15.75" thickBot="1" x14ac:dyDescent="0.25">
      <c r="C76" s="12">
        <v>2000</v>
      </c>
      <c r="D76" s="13">
        <v>260100</v>
      </c>
    </row>
    <row r="77" spans="2:5" ht="15.75" thickBot="1" x14ac:dyDescent="0.25">
      <c r="C77" s="12">
        <v>2001</v>
      </c>
      <c r="D77" s="13">
        <v>286110</v>
      </c>
    </row>
    <row r="78" spans="2:5" ht="15.75" thickBot="1" x14ac:dyDescent="0.25">
      <c r="C78" s="12">
        <v>2002</v>
      </c>
      <c r="D78" s="13">
        <v>309000</v>
      </c>
    </row>
    <row r="79" spans="2:5" ht="15.75" thickBot="1" x14ac:dyDescent="0.25">
      <c r="C79" s="12">
        <v>2003</v>
      </c>
      <c r="D79" s="13">
        <v>332000</v>
      </c>
    </row>
    <row r="80" spans="2:5" ht="15.75" thickBot="1" x14ac:dyDescent="0.25">
      <c r="C80" s="12">
        <v>2004</v>
      </c>
      <c r="D80" s="13">
        <v>358000</v>
      </c>
    </row>
    <row r="81" spans="3:4" ht="15.75" thickBot="1" x14ac:dyDescent="0.25">
      <c r="C81" s="12">
        <v>2005</v>
      </c>
      <c r="D81" s="13">
        <v>381500</v>
      </c>
    </row>
    <row r="82" spans="3:4" ht="15.75" thickBot="1" x14ac:dyDescent="0.25">
      <c r="C82" s="12">
        <v>2006</v>
      </c>
      <c r="D82" s="13">
        <v>408000</v>
      </c>
    </row>
    <row r="83" spans="3:4" ht="15.75" thickBot="1" x14ac:dyDescent="0.25">
      <c r="C83" s="12">
        <v>2007</v>
      </c>
      <c r="D83" s="13">
        <v>433700</v>
      </c>
    </row>
    <row r="84" spans="3:4" ht="15.75" thickBot="1" x14ac:dyDescent="0.25">
      <c r="C84" s="12">
        <v>2008</v>
      </c>
      <c r="D84" s="13">
        <v>461500</v>
      </c>
    </row>
    <row r="85" spans="3:4" ht="15.75" thickBot="1" x14ac:dyDescent="0.25">
      <c r="C85" s="12">
        <v>2009</v>
      </c>
      <c r="D85" s="13">
        <v>496900</v>
      </c>
    </row>
    <row r="86" spans="3:4" ht="15.75" thickBot="1" x14ac:dyDescent="0.25">
      <c r="C86" s="14">
        <v>2010</v>
      </c>
      <c r="D86" s="15">
        <v>515000</v>
      </c>
    </row>
    <row r="87" spans="3:4" ht="15.75" thickBot="1" x14ac:dyDescent="0.25">
      <c r="C87" s="16">
        <v>2011</v>
      </c>
      <c r="D87" s="17">
        <v>535600</v>
      </c>
    </row>
    <row r="88" spans="3:4" ht="15.75" thickBot="1" x14ac:dyDescent="0.25">
      <c r="C88" s="16">
        <v>2012</v>
      </c>
      <c r="D88" s="17">
        <v>566700</v>
      </c>
    </row>
    <row r="89" spans="3:4" ht="15.75" thickBot="1" x14ac:dyDescent="0.25">
      <c r="C89" s="16">
        <v>2013</v>
      </c>
      <c r="D89" s="17">
        <v>589500</v>
      </c>
    </row>
    <row r="90" spans="3:4" ht="15.75" thickBot="1" x14ac:dyDescent="0.25">
      <c r="C90" s="16">
        <v>2014</v>
      </c>
      <c r="D90" s="17">
        <v>616000</v>
      </c>
    </row>
    <row r="91" spans="3:4" ht="15.75" thickBot="1" x14ac:dyDescent="0.25">
      <c r="C91" s="16">
        <v>2015</v>
      </c>
      <c r="D91" s="17">
        <v>644350</v>
      </c>
    </row>
    <row r="92" spans="3:4" ht="15.75" thickBot="1" x14ac:dyDescent="0.25">
      <c r="C92" s="16">
        <v>2016</v>
      </c>
      <c r="D92" s="17">
        <v>689454</v>
      </c>
    </row>
    <row r="93" spans="3:4" ht="15.75" thickBot="1" x14ac:dyDescent="0.25">
      <c r="C93" s="16">
        <v>2017</v>
      </c>
      <c r="D93" s="17">
        <v>737717</v>
      </c>
    </row>
    <row r="94" spans="3:4" ht="15.75" thickBot="1" x14ac:dyDescent="0.25">
      <c r="C94" s="16">
        <v>2018</v>
      </c>
      <c r="D94" s="17">
        <v>781242</v>
      </c>
    </row>
    <row r="95" spans="3:4" ht="15.75" thickBot="1" x14ac:dyDescent="0.25">
      <c r="C95" s="16">
        <v>2019</v>
      </c>
      <c r="D95" s="17">
        <v>828116</v>
      </c>
    </row>
    <row r="96" spans="3:4" ht="15.75" thickBot="1" x14ac:dyDescent="0.25">
      <c r="C96" s="16">
        <v>2020</v>
      </c>
      <c r="D96" s="17">
        <v>877803</v>
      </c>
    </row>
    <row r="97" spans="3:4" ht="15.75" thickBot="1" x14ac:dyDescent="0.25">
      <c r="C97" s="16">
        <v>2021</v>
      </c>
      <c r="D97" s="17">
        <v>908526</v>
      </c>
    </row>
    <row r="98" spans="3:4" ht="15.75" thickBot="1" x14ac:dyDescent="0.25">
      <c r="C98" s="16">
        <v>2022</v>
      </c>
      <c r="D98" s="17">
        <v>1000000</v>
      </c>
    </row>
    <row r="99" spans="3:4" ht="15.75" thickBot="1" x14ac:dyDescent="0.25">
      <c r="C99" s="16">
        <v>2023</v>
      </c>
      <c r="D99" s="17">
        <v>1160000</v>
      </c>
    </row>
    <row r="100" spans="3:4" ht="15.75" thickBot="1" x14ac:dyDescent="0.25">
      <c r="C100" s="16">
        <v>2024</v>
      </c>
      <c r="D100" s="17">
        <v>1300000</v>
      </c>
    </row>
    <row r="101" spans="3:4" ht="15.75" thickBot="1" x14ac:dyDescent="0.25">
      <c r="C101" s="16">
        <v>2024</v>
      </c>
      <c r="D101" s="17">
        <v>1423500</v>
      </c>
    </row>
  </sheetData>
  <mergeCells count="29">
    <mergeCell ref="B30:D30"/>
    <mergeCell ref="B31:D31"/>
    <mergeCell ref="B32:D32"/>
    <mergeCell ref="B47:D47"/>
    <mergeCell ref="A20:I20"/>
    <mergeCell ref="A21:J21"/>
    <mergeCell ref="B26:D26"/>
    <mergeCell ref="E26:F26"/>
    <mergeCell ref="B28:E28"/>
    <mergeCell ref="G28:H28"/>
    <mergeCell ref="I28:I29"/>
    <mergeCell ref="B29:D29"/>
    <mergeCell ref="B24:D24"/>
    <mergeCell ref="E24:F24"/>
    <mergeCell ref="B25:D25"/>
    <mergeCell ref="E25:F25"/>
    <mergeCell ref="C18:F18"/>
    <mergeCell ref="A2:I3"/>
    <mergeCell ref="H4:I4"/>
    <mergeCell ref="A5:G6"/>
    <mergeCell ref="H5:I6"/>
    <mergeCell ref="D7:I7"/>
    <mergeCell ref="A8:I8"/>
    <mergeCell ref="A10:B10"/>
    <mergeCell ref="A12:B12"/>
    <mergeCell ref="A14:B14"/>
    <mergeCell ref="A16:B16"/>
    <mergeCell ref="C17:F17"/>
    <mergeCell ref="A15:B15"/>
  </mergeCells>
  <printOptions horizontalCentered="1" verticalCentered="1"/>
  <pageMargins left="0.70866141732283472" right="0.70866141732283472" top="0.74803149606299213" bottom="0.74803149606299213" header="0.31496062992125984" footer="0.31496062992125984"/>
  <pageSetup paperSize="5" scale="33" orientation="landscape" r:id="rId1"/>
  <rowBreaks count="1" manualBreakCount="1">
    <brk id="48" max="12"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662FEB-257D-4058-A655-CAF2572598F4}">
  <dimension ref="A1:N100"/>
  <sheetViews>
    <sheetView showGridLines="0" view="pageBreakPreview" topLeftCell="A14" zoomScaleNormal="70" zoomScaleSheetLayoutView="100" workbookViewId="0">
      <selection activeCell="G17" sqref="G17"/>
    </sheetView>
  </sheetViews>
  <sheetFormatPr baseColWidth="10" defaultColWidth="11.42578125" defaultRowHeight="12" x14ac:dyDescent="0.2"/>
  <cols>
    <col min="1" max="1" width="5.140625" style="117" customWidth="1"/>
    <col min="2" max="2" width="7.140625" style="117" customWidth="1"/>
    <col min="3" max="3" width="18.28515625" style="117" customWidth="1"/>
    <col min="4" max="4" width="27" style="116" customWidth="1"/>
    <col min="5" max="5" width="42" style="116" customWidth="1"/>
    <col min="6" max="6" width="15.140625" style="116" customWidth="1"/>
    <col min="7" max="7" width="18" style="116" customWidth="1"/>
    <col min="8" max="8" width="20.7109375" style="116" customWidth="1"/>
    <col min="9" max="9" width="18.7109375" style="116" customWidth="1"/>
    <col min="10" max="10" width="21.7109375" style="117" customWidth="1"/>
    <col min="11" max="11" width="25.5703125" style="117" customWidth="1"/>
    <col min="12" max="12" width="12.85546875" style="117" customWidth="1"/>
    <col min="13" max="13" width="63.85546875" style="117" customWidth="1"/>
    <col min="14" max="14" width="19" style="117" bestFit="1" customWidth="1"/>
    <col min="15" max="16384" width="11.42578125" style="117"/>
  </cols>
  <sheetData>
    <row r="1" spans="1:14" ht="16.5" customHeight="1" thickBot="1" x14ac:dyDescent="0.25">
      <c r="A1" s="114"/>
      <c r="B1" s="114"/>
      <c r="C1" s="114"/>
      <c r="D1" s="115"/>
      <c r="E1" s="115"/>
      <c r="F1" s="115"/>
      <c r="G1" s="115"/>
      <c r="H1" s="115"/>
    </row>
    <row r="2" spans="1:14" ht="18.75" customHeight="1" thickTop="1" x14ac:dyDescent="0.2">
      <c r="A2" s="282" t="s">
        <v>297</v>
      </c>
      <c r="B2" s="283"/>
      <c r="C2" s="283"/>
      <c r="D2" s="283"/>
      <c r="E2" s="283"/>
      <c r="F2" s="283"/>
      <c r="G2" s="283"/>
      <c r="H2" s="283"/>
      <c r="I2" s="284"/>
    </row>
    <row r="3" spans="1:14" ht="14.25" customHeight="1" thickBot="1" x14ac:dyDescent="0.25">
      <c r="A3" s="285"/>
      <c r="B3" s="281"/>
      <c r="C3" s="281"/>
      <c r="D3" s="281"/>
      <c r="E3" s="281"/>
      <c r="F3" s="281"/>
      <c r="G3" s="281"/>
      <c r="H3" s="281"/>
      <c r="I3" s="286"/>
    </row>
    <row r="4" spans="1:14" ht="30" customHeight="1" thickTop="1" thickBot="1" x14ac:dyDescent="0.25">
      <c r="A4" s="114"/>
      <c r="B4" s="114"/>
      <c r="C4" s="114"/>
      <c r="D4" s="114"/>
      <c r="E4" s="114"/>
      <c r="F4" s="114"/>
      <c r="G4" s="114"/>
      <c r="H4" s="287" t="s">
        <v>63</v>
      </c>
      <c r="I4" s="287"/>
    </row>
    <row r="5" spans="1:14" ht="27" customHeight="1" thickTop="1" x14ac:dyDescent="0.2">
      <c r="A5" s="282" t="s">
        <v>299</v>
      </c>
      <c r="B5" s="283"/>
      <c r="C5" s="283"/>
      <c r="D5" s="283"/>
      <c r="E5" s="283"/>
      <c r="F5" s="283"/>
      <c r="G5" s="284"/>
      <c r="H5" s="290">
        <f ca="1">+TODAY()</f>
        <v>46108</v>
      </c>
      <c r="I5" s="291"/>
    </row>
    <row r="6" spans="1:14" ht="9.75" customHeight="1" thickBot="1" x14ac:dyDescent="0.25">
      <c r="A6" s="285"/>
      <c r="B6" s="281"/>
      <c r="C6" s="288"/>
      <c r="D6" s="288"/>
      <c r="E6" s="288"/>
      <c r="F6" s="288"/>
      <c r="G6" s="289"/>
      <c r="H6" s="292"/>
      <c r="I6" s="293"/>
    </row>
    <row r="7" spans="1:14" s="119" customFormat="1" ht="33.75" customHeight="1" thickTop="1" thickBot="1" x14ac:dyDescent="0.25">
      <c r="B7" s="118" t="s">
        <v>89</v>
      </c>
      <c r="C7" s="120"/>
      <c r="D7" s="294" t="s">
        <v>80</v>
      </c>
      <c r="E7" s="294"/>
      <c r="F7" s="294"/>
      <c r="G7" s="294"/>
      <c r="H7" s="294"/>
      <c r="I7" s="294"/>
    </row>
    <row r="8" spans="1:14" s="119" customFormat="1" ht="44.25" customHeight="1" thickTop="1" thickBot="1" x14ac:dyDescent="0.25">
      <c r="A8" s="279" t="s">
        <v>243</v>
      </c>
      <c r="B8" s="280"/>
      <c r="C8" s="281"/>
      <c r="D8" s="281"/>
      <c r="E8" s="281"/>
      <c r="F8" s="281"/>
      <c r="G8" s="281"/>
      <c r="H8" s="281"/>
      <c r="I8" s="281"/>
      <c r="J8" s="18" t="s">
        <v>91</v>
      </c>
    </row>
    <row r="9" spans="1:14" ht="11.25" customHeight="1" thickTop="1" thickBot="1" x14ac:dyDescent="0.25">
      <c r="A9" s="121"/>
      <c r="B9" s="121"/>
      <c r="C9" s="121"/>
      <c r="D9" s="122"/>
      <c r="E9" s="122"/>
      <c r="F9" s="122"/>
      <c r="J9" s="123"/>
    </row>
    <row r="10" spans="1:14" s="121" customFormat="1" ht="78" customHeight="1" thickTop="1" thickBot="1" x14ac:dyDescent="0.25">
      <c r="A10" s="298" t="s">
        <v>185</v>
      </c>
      <c r="B10" s="299"/>
      <c r="C10" s="124" t="s">
        <v>92</v>
      </c>
      <c r="D10" s="124" t="s">
        <v>93</v>
      </c>
      <c r="E10" s="124" t="s">
        <v>8</v>
      </c>
      <c r="F10" s="124" t="s">
        <v>9</v>
      </c>
      <c r="G10" s="124" t="s">
        <v>73</v>
      </c>
      <c r="H10" s="124" t="s">
        <v>94</v>
      </c>
      <c r="I10" s="125" t="s">
        <v>95</v>
      </c>
      <c r="J10" s="18" t="s">
        <v>96</v>
      </c>
      <c r="K10" s="18" t="s">
        <v>11</v>
      </c>
      <c r="L10" s="18" t="s">
        <v>77</v>
      </c>
      <c r="M10" s="18" t="s">
        <v>0</v>
      </c>
    </row>
    <row r="11" spans="1:14" ht="24" customHeight="1" thickTop="1" x14ac:dyDescent="0.2">
      <c r="D11" s="122"/>
      <c r="E11" s="122"/>
      <c r="F11" s="122"/>
      <c r="G11" s="122"/>
      <c r="H11" s="122"/>
      <c r="I11" s="122"/>
      <c r="J11" s="127">
        <v>587315763</v>
      </c>
      <c r="K11" s="200">
        <f>+J11/D100</f>
        <v>412.58571338250789</v>
      </c>
    </row>
    <row r="12" spans="1:14" ht="120" x14ac:dyDescent="0.2">
      <c r="A12" s="300">
        <v>1</v>
      </c>
      <c r="B12" s="301"/>
      <c r="C12" s="111" t="s">
        <v>170</v>
      </c>
      <c r="D12" s="126" t="s">
        <v>171</v>
      </c>
      <c r="E12" s="130" t="s">
        <v>172</v>
      </c>
      <c r="F12" s="112">
        <v>44252</v>
      </c>
      <c r="G12" s="112">
        <v>44592</v>
      </c>
      <c r="H12" s="113">
        <v>82793198</v>
      </c>
      <c r="I12" s="137">
        <v>1</v>
      </c>
      <c r="J12" s="128">
        <f>(H12)</f>
        <v>82793198</v>
      </c>
      <c r="K12" s="128">
        <f>+H12/D96</f>
        <v>91.129145450983245</v>
      </c>
      <c r="L12" s="136" t="s">
        <v>58</v>
      </c>
      <c r="M12" s="136" t="s">
        <v>292</v>
      </c>
      <c r="N12" s="139"/>
    </row>
    <row r="13" spans="1:14" ht="191.25" customHeight="1" x14ac:dyDescent="0.2">
      <c r="A13" s="300">
        <v>2</v>
      </c>
      <c r="B13" s="301"/>
      <c r="C13" s="197" t="s">
        <v>236</v>
      </c>
      <c r="D13" s="126" t="s">
        <v>171</v>
      </c>
      <c r="E13" s="129" t="s">
        <v>237</v>
      </c>
      <c r="F13" s="198">
        <v>44636</v>
      </c>
      <c r="G13" s="198">
        <v>44985</v>
      </c>
      <c r="H13" s="113">
        <v>117577535</v>
      </c>
      <c r="I13" s="137">
        <v>1</v>
      </c>
      <c r="J13" s="128">
        <f>(H13)</f>
        <v>117577535</v>
      </c>
      <c r="K13" s="128">
        <v>0</v>
      </c>
      <c r="L13" s="136" t="s">
        <v>295</v>
      </c>
      <c r="M13" s="136" t="s">
        <v>305</v>
      </c>
      <c r="N13" s="139"/>
    </row>
    <row r="14" spans="1:14" ht="201.75" customHeight="1" x14ac:dyDescent="0.2">
      <c r="A14" s="300">
        <v>3</v>
      </c>
      <c r="B14" s="301"/>
      <c r="C14" s="197" t="s">
        <v>238</v>
      </c>
      <c r="D14" s="126" t="s">
        <v>171</v>
      </c>
      <c r="E14" s="129" t="s">
        <v>239</v>
      </c>
      <c r="F14" s="198">
        <v>45028</v>
      </c>
      <c r="G14" s="198">
        <v>45337</v>
      </c>
      <c r="H14" s="113">
        <v>350092175</v>
      </c>
      <c r="I14" s="137">
        <v>1</v>
      </c>
      <c r="J14" s="128">
        <f>(H14)</f>
        <v>350092175</v>
      </c>
      <c r="K14" s="128">
        <v>0</v>
      </c>
      <c r="L14" s="136" t="s">
        <v>295</v>
      </c>
      <c r="M14" s="136" t="s">
        <v>305</v>
      </c>
      <c r="N14" s="139"/>
    </row>
    <row r="15" spans="1:14" ht="129.75" customHeight="1" x14ac:dyDescent="0.2">
      <c r="A15" s="300">
        <v>4</v>
      </c>
      <c r="B15" s="301"/>
      <c r="C15" s="197" t="s">
        <v>247</v>
      </c>
      <c r="D15" s="126" t="s">
        <v>171</v>
      </c>
      <c r="E15" s="129" t="s">
        <v>248</v>
      </c>
      <c r="F15" s="198">
        <v>45040</v>
      </c>
      <c r="G15" s="198">
        <v>45350</v>
      </c>
      <c r="H15" s="113">
        <v>713085798</v>
      </c>
      <c r="I15" s="137">
        <v>1</v>
      </c>
      <c r="J15" s="128">
        <f>(H15)</f>
        <v>713085798</v>
      </c>
      <c r="K15" s="113">
        <v>0</v>
      </c>
      <c r="L15" s="136" t="s">
        <v>295</v>
      </c>
      <c r="M15" s="136" t="s">
        <v>305</v>
      </c>
      <c r="N15" s="139"/>
    </row>
    <row r="16" spans="1:14" ht="195" customHeight="1" x14ac:dyDescent="0.2">
      <c r="A16" s="300">
        <v>5</v>
      </c>
      <c r="B16" s="301"/>
      <c r="C16" s="197" t="s">
        <v>240</v>
      </c>
      <c r="D16" s="126" t="s">
        <v>171</v>
      </c>
      <c r="E16" s="129" t="s">
        <v>241</v>
      </c>
      <c r="F16" s="198">
        <v>45028</v>
      </c>
      <c r="G16" s="198">
        <v>45371</v>
      </c>
      <c r="H16" s="113">
        <v>711901963</v>
      </c>
      <c r="I16" s="137">
        <v>1</v>
      </c>
      <c r="J16" s="128">
        <f>(H16)</f>
        <v>711901963</v>
      </c>
      <c r="K16" s="113">
        <v>0</v>
      </c>
      <c r="L16" s="136" t="s">
        <v>295</v>
      </c>
      <c r="M16" s="136" t="s">
        <v>305</v>
      </c>
      <c r="N16" s="139"/>
    </row>
    <row r="17" spans="1:12" ht="47.25" customHeight="1" x14ac:dyDescent="0.2">
      <c r="B17" s="131"/>
      <c r="C17" s="302"/>
      <c r="D17" s="302"/>
      <c r="E17" s="302"/>
      <c r="F17" s="303"/>
      <c r="G17" s="160" t="s">
        <v>2</v>
      </c>
      <c r="H17" s="144">
        <f>+SUM(H12:H16)</f>
        <v>1975450669</v>
      </c>
      <c r="I17" s="145"/>
      <c r="J17" s="144"/>
      <c r="K17" s="144">
        <f>+SUM(K12:K16)</f>
        <v>91.129145450983245</v>
      </c>
    </row>
    <row r="18" spans="1:12" ht="16.5" customHeight="1" x14ac:dyDescent="0.2">
      <c r="B18" s="131"/>
      <c r="C18" s="295"/>
      <c r="D18" s="295"/>
      <c r="E18" s="295"/>
      <c r="F18" s="295"/>
      <c r="G18" s="132"/>
      <c r="H18" s="133"/>
      <c r="I18" s="134"/>
    </row>
    <row r="19" spans="1:12" ht="6" customHeight="1" x14ac:dyDescent="0.2">
      <c r="A19" s="121"/>
      <c r="B19" s="121"/>
      <c r="C19" s="121"/>
      <c r="D19" s="122"/>
      <c r="E19" s="122"/>
      <c r="F19" s="122"/>
    </row>
    <row r="20" spans="1:12" ht="42" hidden="1" customHeight="1" x14ac:dyDescent="0.2">
      <c r="A20" s="296" t="s">
        <v>13</v>
      </c>
      <c r="B20" s="297"/>
      <c r="C20" s="297"/>
      <c r="D20" s="297"/>
      <c r="E20" s="297"/>
      <c r="F20" s="297"/>
      <c r="G20" s="297"/>
      <c r="H20" s="297"/>
      <c r="I20" s="297"/>
      <c r="J20" s="161"/>
      <c r="K20" s="235">
        <f>+H17</f>
        <v>1975450669</v>
      </c>
      <c r="L20" s="23"/>
    </row>
    <row r="21" spans="1:12" ht="26.25" hidden="1" customHeight="1" x14ac:dyDescent="0.2">
      <c r="A21" s="307" t="s">
        <v>14</v>
      </c>
      <c r="B21" s="308"/>
      <c r="C21" s="308"/>
      <c r="D21" s="308"/>
      <c r="E21" s="308"/>
      <c r="F21" s="308"/>
      <c r="G21" s="308"/>
      <c r="H21" s="308"/>
      <c r="I21" s="308"/>
      <c r="J21" s="308"/>
      <c r="K21" s="166"/>
      <c r="L21" s="233">
        <f>+K17</f>
        <v>91.129145450983245</v>
      </c>
    </row>
    <row r="22" spans="1:12" ht="39" hidden="1" customHeight="1" x14ac:dyDescent="0.2">
      <c r="A22" s="163" t="s">
        <v>102</v>
      </c>
      <c r="B22" s="164"/>
      <c r="C22" s="164"/>
      <c r="D22" s="164"/>
      <c r="E22" s="164"/>
      <c r="F22" s="164"/>
      <c r="G22" s="164"/>
      <c r="H22" s="164"/>
      <c r="I22" s="164"/>
      <c r="J22" s="164"/>
      <c r="K22" s="165"/>
      <c r="L22" s="234">
        <f>+K17-K11</f>
        <v>-321.45656793152466</v>
      </c>
    </row>
    <row r="23" spans="1:12" ht="39" hidden="1" customHeight="1" x14ac:dyDescent="0.2">
      <c r="A23" s="240"/>
      <c r="B23" s="141"/>
      <c r="C23" s="141"/>
      <c r="D23" s="141"/>
      <c r="E23" s="141"/>
      <c r="F23" s="141"/>
      <c r="G23" s="141"/>
      <c r="H23" s="141"/>
      <c r="I23" s="141"/>
      <c r="J23" s="141"/>
      <c r="K23" s="5"/>
      <c r="L23" s="241"/>
    </row>
    <row r="24" spans="1:12" ht="29.25" hidden="1" customHeight="1" x14ac:dyDescent="0.2">
      <c r="G24" s="135"/>
      <c r="H24" s="135"/>
    </row>
    <row r="25" spans="1:12" ht="39" hidden="1" customHeight="1" x14ac:dyDescent="0.2">
      <c r="B25" s="310" t="s">
        <v>12</v>
      </c>
      <c r="C25" s="311"/>
      <c r="D25" s="312"/>
      <c r="E25" s="313">
        <v>587315763</v>
      </c>
      <c r="F25" s="313"/>
      <c r="G25" s="135"/>
      <c r="H25" s="135"/>
    </row>
    <row r="26" spans="1:12" ht="20.25" hidden="1" customHeight="1" x14ac:dyDescent="0.2">
      <c r="G26" s="135"/>
      <c r="H26" s="135"/>
    </row>
    <row r="27" spans="1:12" ht="63.75" hidden="1" customHeight="1" thickBot="1" x14ac:dyDescent="0.25">
      <c r="D27" s="117"/>
      <c r="E27" s="260" t="s">
        <v>249</v>
      </c>
      <c r="F27" s="265" t="s">
        <v>18</v>
      </c>
      <c r="G27" s="117"/>
      <c r="H27" s="117"/>
      <c r="I27" s="117"/>
    </row>
    <row r="28" spans="1:12" ht="43.5" hidden="1" customHeight="1" thickBot="1" x14ac:dyDescent="0.25">
      <c r="D28" s="117"/>
      <c r="E28" s="261" t="s">
        <v>250</v>
      </c>
      <c r="F28" s="264"/>
      <c r="G28" s="117"/>
      <c r="H28" s="117"/>
      <c r="I28" s="117"/>
    </row>
    <row r="29" spans="1:12" ht="54.75" hidden="1" customHeight="1" thickBot="1" x14ac:dyDescent="0.25">
      <c r="D29" s="117"/>
      <c r="E29" s="262" t="s">
        <v>255</v>
      </c>
      <c r="F29" s="263" t="s">
        <v>256</v>
      </c>
      <c r="G29" s="117"/>
      <c r="H29" s="117"/>
      <c r="I29" s="117"/>
    </row>
    <row r="30" spans="1:12" ht="48" hidden="1" customHeight="1" thickBot="1" x14ac:dyDescent="0.25">
      <c r="D30" s="117"/>
      <c r="E30" s="262" t="s">
        <v>253</v>
      </c>
      <c r="F30" s="263" t="s">
        <v>257</v>
      </c>
      <c r="G30" s="117"/>
      <c r="H30" s="117"/>
      <c r="I30" s="117"/>
    </row>
    <row r="31" spans="1:12" ht="27.75" hidden="1" customHeight="1" thickBot="1" x14ac:dyDescent="0.25">
      <c r="D31" s="117"/>
      <c r="E31" s="262" t="s">
        <v>252</v>
      </c>
      <c r="F31" s="263" t="s">
        <v>254</v>
      </c>
      <c r="G31" s="117"/>
      <c r="H31" s="117"/>
      <c r="I31" s="117"/>
    </row>
    <row r="32" spans="1:12" ht="39.950000000000003" hidden="1" customHeight="1" thickBot="1" x14ac:dyDescent="0.25">
      <c r="D32" s="117"/>
      <c r="E32" s="262" t="s">
        <v>260</v>
      </c>
      <c r="F32" s="263" t="s">
        <v>251</v>
      </c>
    </row>
    <row r="33" spans="2:6" ht="39.950000000000003" hidden="1" customHeight="1" thickBot="1" x14ac:dyDescent="0.25">
      <c r="D33" s="117"/>
      <c r="E33" s="262" t="s">
        <v>259</v>
      </c>
      <c r="F33" s="263" t="s">
        <v>258</v>
      </c>
    </row>
    <row r="34" spans="2:6" ht="39.950000000000003" hidden="1" customHeight="1" x14ac:dyDescent="0.2">
      <c r="E34" s="116">
        <v>3</v>
      </c>
    </row>
    <row r="35" spans="2:6" ht="39.950000000000003" hidden="1" customHeight="1" x14ac:dyDescent="0.2"/>
    <row r="36" spans="2:6" ht="39.950000000000003" hidden="1" customHeight="1" x14ac:dyDescent="0.2"/>
    <row r="37" spans="2:6" ht="39.950000000000003" hidden="1" customHeight="1" x14ac:dyDescent="0.2"/>
    <row r="38" spans="2:6" ht="39.950000000000003" hidden="1" customHeight="1" x14ac:dyDescent="0.2"/>
    <row r="39" spans="2:6" ht="39.950000000000003" hidden="1" customHeight="1" x14ac:dyDescent="0.2"/>
    <row r="40" spans="2:6" ht="39.950000000000003" hidden="1" customHeight="1" x14ac:dyDescent="0.2"/>
    <row r="41" spans="2:6" ht="39.950000000000003" hidden="1" customHeight="1" x14ac:dyDescent="0.2"/>
    <row r="42" spans="2:6" ht="39.950000000000003" hidden="1" customHeight="1" x14ac:dyDescent="0.2"/>
    <row r="43" spans="2:6" ht="39.950000000000003" hidden="1" customHeight="1" x14ac:dyDescent="0.2"/>
    <row r="44" spans="2:6" ht="23.25" hidden="1" customHeight="1" x14ac:dyDescent="0.2"/>
    <row r="45" spans="2:6" ht="24.95" hidden="1" customHeight="1" x14ac:dyDescent="0.2"/>
    <row r="46" spans="2:6" ht="24.95" hidden="1" customHeight="1" x14ac:dyDescent="0.2">
      <c r="B46" s="307" t="s">
        <v>203</v>
      </c>
      <c r="C46" s="308"/>
      <c r="D46" s="309"/>
      <c r="E46" s="8">
        <f>+D100</f>
        <v>1423500</v>
      </c>
    </row>
    <row r="47" spans="2:6" ht="24.95" hidden="1" customHeight="1" x14ac:dyDescent="0.2">
      <c r="B47" s="141"/>
      <c r="C47" s="141"/>
      <c r="D47" s="141"/>
      <c r="E47" s="142"/>
    </row>
    <row r="48" spans="2:6" ht="24.95" customHeight="1" x14ac:dyDescent="0.2">
      <c r="B48" s="141"/>
      <c r="C48" s="141"/>
      <c r="D48" s="141"/>
      <c r="E48" s="142"/>
    </row>
    <row r="49" spans="2:7" ht="24.95" customHeight="1" x14ac:dyDescent="0.2">
      <c r="B49" s="141"/>
      <c r="C49" s="141" t="s">
        <v>190</v>
      </c>
      <c r="D49" s="141" t="s">
        <v>191</v>
      </c>
      <c r="E49" s="142" t="s">
        <v>192</v>
      </c>
      <c r="F49" s="116" t="s">
        <v>193</v>
      </c>
    </row>
    <row r="50" spans="2:7" ht="24.95" customHeight="1" x14ac:dyDescent="0.2">
      <c r="B50" s="141"/>
      <c r="C50" s="216">
        <f>+J11</f>
        <v>587315763</v>
      </c>
      <c r="D50" s="217">
        <f>+H12</f>
        <v>82793198</v>
      </c>
      <c r="E50" s="142">
        <f>+D95</f>
        <v>877803</v>
      </c>
      <c r="F50" s="218">
        <f>+D98</f>
        <v>1160000</v>
      </c>
      <c r="G50" s="219">
        <f>+((D50/E50)*F50)</f>
        <v>109409639.38377973</v>
      </c>
    </row>
    <row r="51" spans="2:7" ht="24.95" customHeight="1" x14ac:dyDescent="0.2">
      <c r="B51" s="141"/>
      <c r="C51" s="216">
        <f>+C50</f>
        <v>587315763</v>
      </c>
      <c r="D51" s="217">
        <f>+H13</f>
        <v>117577535</v>
      </c>
      <c r="E51" s="142">
        <f>+D96</f>
        <v>908526</v>
      </c>
      <c r="F51" s="218">
        <v>1160000</v>
      </c>
      <c r="G51" s="219">
        <f>+((D51/E51)*F51)</f>
        <v>150122220.60788575</v>
      </c>
    </row>
    <row r="52" spans="2:7" ht="24.95" customHeight="1" x14ac:dyDescent="0.2">
      <c r="B52" s="141"/>
      <c r="C52" s="216">
        <f>+C51</f>
        <v>587315763</v>
      </c>
      <c r="D52" s="217">
        <f>+H15</f>
        <v>713085798</v>
      </c>
      <c r="E52" s="142">
        <f>+D95</f>
        <v>877803</v>
      </c>
      <c r="F52" s="218">
        <f>+F51</f>
        <v>1160000</v>
      </c>
      <c r="G52" s="219">
        <f>+((D52/E52)*F52)</f>
        <v>942329344.6023767</v>
      </c>
    </row>
    <row r="53" spans="2:7" ht="24.95" customHeight="1" x14ac:dyDescent="0.2">
      <c r="B53" s="141"/>
      <c r="C53" s="141"/>
      <c r="D53" s="141"/>
      <c r="E53" s="142"/>
    </row>
    <row r="54" spans="2:7" ht="24.95" customHeight="1" x14ac:dyDescent="0.2">
      <c r="B54" s="141"/>
      <c r="C54" s="141"/>
      <c r="D54" s="141"/>
      <c r="E54" s="142"/>
    </row>
    <row r="55" spans="2:7" ht="24.95" customHeight="1" x14ac:dyDescent="0.2">
      <c r="B55" s="141"/>
      <c r="C55" s="216"/>
      <c r="D55" s="216"/>
      <c r="E55" s="216"/>
      <c r="F55" s="216"/>
    </row>
    <row r="56" spans="2:7" ht="24.95" customHeight="1" x14ac:dyDescent="0.2">
      <c r="B56" s="141"/>
      <c r="C56" s="216"/>
      <c r="D56" s="216"/>
      <c r="E56" s="216"/>
      <c r="F56" s="216"/>
    </row>
    <row r="57" spans="2:7" ht="24.95" customHeight="1" x14ac:dyDescent="0.2">
      <c r="B57" s="141"/>
      <c r="C57" s="216"/>
      <c r="D57" s="216"/>
      <c r="E57" s="216"/>
      <c r="F57" s="216"/>
    </row>
    <row r="58" spans="2:7" ht="24.95" customHeight="1" x14ac:dyDescent="0.2">
      <c r="B58" s="141"/>
      <c r="C58" s="141"/>
      <c r="D58" s="141"/>
      <c r="E58" s="142"/>
    </row>
    <row r="59" spans="2:7" ht="24.95" customHeight="1" x14ac:dyDescent="0.2">
      <c r="B59" s="141"/>
      <c r="C59" s="141"/>
      <c r="D59" s="141"/>
      <c r="E59" s="142"/>
    </row>
    <row r="60" spans="2:7" ht="24.95" customHeight="1" x14ac:dyDescent="0.2">
      <c r="B60" s="141"/>
      <c r="C60" s="141"/>
      <c r="D60" s="141"/>
      <c r="E60" s="142"/>
    </row>
    <row r="61" spans="2:7" ht="24.95" customHeight="1" x14ac:dyDescent="0.2">
      <c r="B61" s="141"/>
      <c r="C61" s="141"/>
      <c r="D61" s="141"/>
      <c r="E61" s="142"/>
    </row>
    <row r="62" spans="2:7" ht="24.95" customHeight="1" x14ac:dyDescent="0.2">
      <c r="B62" s="141"/>
      <c r="C62" s="141"/>
      <c r="D62" s="141"/>
      <c r="E62" s="142"/>
    </row>
    <row r="63" spans="2:7" ht="24.95" customHeight="1" x14ac:dyDescent="0.2">
      <c r="B63" s="141"/>
      <c r="C63" s="141"/>
      <c r="D63" s="141"/>
      <c r="E63" s="142"/>
    </row>
    <row r="64" spans="2:7" ht="24.95" customHeight="1" x14ac:dyDescent="0.2">
      <c r="B64" s="141"/>
      <c r="C64" s="141"/>
      <c r="D64" s="141"/>
      <c r="E64" s="142"/>
    </row>
    <row r="65" spans="2:5" ht="24.95" customHeight="1" x14ac:dyDescent="0.2">
      <c r="B65" s="141"/>
      <c r="C65" s="141"/>
      <c r="D65" s="141"/>
      <c r="E65" s="142"/>
    </row>
    <row r="66" spans="2:5" ht="24.95" customHeight="1" x14ac:dyDescent="0.2">
      <c r="B66" s="141"/>
      <c r="C66" s="141"/>
      <c r="D66" s="141"/>
      <c r="E66" s="142"/>
    </row>
    <row r="67" spans="2:5" ht="24.95" customHeight="1" x14ac:dyDescent="0.2">
      <c r="B67" s="141"/>
      <c r="C67" s="141"/>
      <c r="D67" s="141"/>
      <c r="E67" s="142"/>
    </row>
    <row r="68" spans="2:5" ht="24.95" customHeight="1" x14ac:dyDescent="0.2">
      <c r="B68" s="141"/>
      <c r="C68" s="141"/>
      <c r="D68" s="141"/>
      <c r="E68" s="142"/>
    </row>
    <row r="69" spans="2:5" ht="24.95" customHeight="1" x14ac:dyDescent="0.2">
      <c r="B69" s="141"/>
      <c r="C69" s="141"/>
      <c r="D69" s="141"/>
      <c r="E69" s="142"/>
    </row>
    <row r="73" spans="2:5" ht="15.75" thickBot="1" x14ac:dyDescent="0.25">
      <c r="C73" s="12">
        <v>1998</v>
      </c>
      <c r="D73" s="13">
        <v>203826</v>
      </c>
    </row>
    <row r="74" spans="2:5" ht="15.75" thickBot="1" x14ac:dyDescent="0.25">
      <c r="C74" s="12">
        <v>1999</v>
      </c>
      <c r="D74" s="13">
        <v>236460</v>
      </c>
    </row>
    <row r="75" spans="2:5" ht="15.75" thickBot="1" x14ac:dyDescent="0.25">
      <c r="C75" s="12">
        <v>2000</v>
      </c>
      <c r="D75" s="13">
        <v>260100</v>
      </c>
    </row>
    <row r="76" spans="2:5" ht="15.75" thickBot="1" x14ac:dyDescent="0.25">
      <c r="C76" s="12">
        <v>2001</v>
      </c>
      <c r="D76" s="13">
        <v>286110</v>
      </c>
    </row>
    <row r="77" spans="2:5" ht="15.75" thickBot="1" x14ac:dyDescent="0.25">
      <c r="C77" s="12">
        <v>2002</v>
      </c>
      <c r="D77" s="13">
        <v>309000</v>
      </c>
    </row>
    <row r="78" spans="2:5" ht="15.75" thickBot="1" x14ac:dyDescent="0.25">
      <c r="C78" s="12">
        <v>2003</v>
      </c>
      <c r="D78" s="13">
        <v>332000</v>
      </c>
    </row>
    <row r="79" spans="2:5" ht="15.75" thickBot="1" x14ac:dyDescent="0.25">
      <c r="C79" s="12">
        <v>2004</v>
      </c>
      <c r="D79" s="13">
        <v>358000</v>
      </c>
    </row>
    <row r="80" spans="2:5" ht="15.75" thickBot="1" x14ac:dyDescent="0.25">
      <c r="C80" s="12">
        <v>2005</v>
      </c>
      <c r="D80" s="13">
        <v>381500</v>
      </c>
    </row>
    <row r="81" spans="3:4" ht="15.75" thickBot="1" x14ac:dyDescent="0.25">
      <c r="C81" s="12">
        <v>2006</v>
      </c>
      <c r="D81" s="13">
        <v>408000</v>
      </c>
    </row>
    <row r="82" spans="3:4" ht="15.75" thickBot="1" x14ac:dyDescent="0.25">
      <c r="C82" s="12">
        <v>2007</v>
      </c>
      <c r="D82" s="13">
        <v>433700</v>
      </c>
    </row>
    <row r="83" spans="3:4" ht="15.75" thickBot="1" x14ac:dyDescent="0.25">
      <c r="C83" s="12">
        <v>2008</v>
      </c>
      <c r="D83" s="13">
        <v>461500</v>
      </c>
    </row>
    <row r="84" spans="3:4" ht="15.75" thickBot="1" x14ac:dyDescent="0.25">
      <c r="C84" s="12">
        <v>2009</v>
      </c>
      <c r="D84" s="13">
        <v>496900</v>
      </c>
    </row>
    <row r="85" spans="3:4" ht="15.75" thickBot="1" x14ac:dyDescent="0.25">
      <c r="C85" s="14">
        <v>2010</v>
      </c>
      <c r="D85" s="15">
        <v>515000</v>
      </c>
    </row>
    <row r="86" spans="3:4" ht="15.75" thickBot="1" x14ac:dyDescent="0.25">
      <c r="C86" s="16">
        <v>2011</v>
      </c>
      <c r="D86" s="17">
        <v>535600</v>
      </c>
    </row>
    <row r="87" spans="3:4" ht="15.75" thickBot="1" x14ac:dyDescent="0.25">
      <c r="C87" s="16">
        <v>2012</v>
      </c>
      <c r="D87" s="17">
        <v>566700</v>
      </c>
    </row>
    <row r="88" spans="3:4" ht="15.75" thickBot="1" x14ac:dyDescent="0.25">
      <c r="C88" s="16">
        <v>2013</v>
      </c>
      <c r="D88" s="17">
        <v>589500</v>
      </c>
    </row>
    <row r="89" spans="3:4" ht="15.75" thickBot="1" x14ac:dyDescent="0.25">
      <c r="C89" s="16">
        <v>2014</v>
      </c>
      <c r="D89" s="17">
        <v>616000</v>
      </c>
    </row>
    <row r="90" spans="3:4" ht="15.75" thickBot="1" x14ac:dyDescent="0.25">
      <c r="C90" s="16">
        <v>2015</v>
      </c>
      <c r="D90" s="17">
        <v>644350</v>
      </c>
    </row>
    <row r="91" spans="3:4" ht="15.75" thickBot="1" x14ac:dyDescent="0.25">
      <c r="C91" s="16">
        <v>2016</v>
      </c>
      <c r="D91" s="17">
        <v>689454</v>
      </c>
    </row>
    <row r="92" spans="3:4" ht="15.75" thickBot="1" x14ac:dyDescent="0.25">
      <c r="C92" s="16">
        <v>2017</v>
      </c>
      <c r="D92" s="17">
        <v>737717</v>
      </c>
    </row>
    <row r="93" spans="3:4" ht="15.75" thickBot="1" x14ac:dyDescent="0.25">
      <c r="C93" s="16">
        <v>2018</v>
      </c>
      <c r="D93" s="17">
        <v>781242</v>
      </c>
    </row>
    <row r="94" spans="3:4" ht="15.75" thickBot="1" x14ac:dyDescent="0.25">
      <c r="C94" s="16">
        <v>2019</v>
      </c>
      <c r="D94" s="17">
        <v>828116</v>
      </c>
    </row>
    <row r="95" spans="3:4" ht="15.75" thickBot="1" x14ac:dyDescent="0.25">
      <c r="C95" s="16">
        <v>2020</v>
      </c>
      <c r="D95" s="17">
        <v>877803</v>
      </c>
    </row>
    <row r="96" spans="3:4" ht="15.75" thickBot="1" x14ac:dyDescent="0.25">
      <c r="C96" s="16">
        <v>2021</v>
      </c>
      <c r="D96" s="17">
        <v>908526</v>
      </c>
    </row>
    <row r="97" spans="3:4" ht="15.75" thickBot="1" x14ac:dyDescent="0.25">
      <c r="C97" s="16">
        <v>2022</v>
      </c>
      <c r="D97" s="17">
        <v>1000000</v>
      </c>
    </row>
    <row r="98" spans="3:4" ht="15.75" thickBot="1" x14ac:dyDescent="0.25">
      <c r="C98" s="16">
        <v>2023</v>
      </c>
      <c r="D98" s="17">
        <v>1160000</v>
      </c>
    </row>
    <row r="99" spans="3:4" ht="15.75" thickBot="1" x14ac:dyDescent="0.25">
      <c r="C99" s="16">
        <v>2024</v>
      </c>
      <c r="D99" s="17">
        <v>1300000</v>
      </c>
    </row>
    <row r="100" spans="3:4" ht="15.75" thickBot="1" x14ac:dyDescent="0.25">
      <c r="C100" s="16">
        <v>2025</v>
      </c>
      <c r="D100" s="17">
        <v>1423500</v>
      </c>
    </row>
  </sheetData>
  <mergeCells count="19">
    <mergeCell ref="B46:D46"/>
    <mergeCell ref="C18:F18"/>
    <mergeCell ref="A20:I20"/>
    <mergeCell ref="A21:J21"/>
    <mergeCell ref="B25:D25"/>
    <mergeCell ref="E25:F25"/>
    <mergeCell ref="C17:F17"/>
    <mergeCell ref="A2:I3"/>
    <mergeCell ref="H4:I4"/>
    <mergeCell ref="A5:G6"/>
    <mergeCell ref="H5:I6"/>
    <mergeCell ref="D7:I7"/>
    <mergeCell ref="A8:I8"/>
    <mergeCell ref="A10:B10"/>
    <mergeCell ref="A12:B12"/>
    <mergeCell ref="A13:B13"/>
    <mergeCell ref="A14:B14"/>
    <mergeCell ref="A15:B15"/>
    <mergeCell ref="A16:B16"/>
  </mergeCells>
  <printOptions horizontalCentered="1" verticalCentered="1"/>
  <pageMargins left="0.70866141732283472" right="0.70866141732283472" top="0.74803149606299213" bottom="0.74803149606299213" header="0.31496062992125984" footer="0.31496062992125984"/>
  <pageSetup paperSize="5" scale="33" orientation="landscape" r:id="rId1"/>
  <rowBreaks count="1" manualBreakCount="1">
    <brk id="47" max="12" man="1"/>
  </rowBreaks>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A6FBA-8E50-4550-ACA2-BE337EB70CAC}">
  <dimension ref="C6:J24"/>
  <sheetViews>
    <sheetView showGridLines="0" workbookViewId="0">
      <selection activeCell="I9" sqref="I9"/>
    </sheetView>
  </sheetViews>
  <sheetFormatPr baseColWidth="10" defaultRowHeight="12.75" x14ac:dyDescent="0.2"/>
  <cols>
    <col min="3" max="3" width="23.140625" bestFit="1" customWidth="1"/>
    <col min="4" max="4" width="17.140625" bestFit="1" customWidth="1"/>
    <col min="5" max="5" width="5" bestFit="1" customWidth="1"/>
    <col min="6" max="6" width="20" bestFit="1" customWidth="1"/>
    <col min="7" max="8" width="11.85546875" bestFit="1" customWidth="1"/>
    <col min="9" max="9" width="28.85546875" bestFit="1" customWidth="1"/>
  </cols>
  <sheetData>
    <row r="6" spans="3:10" x14ac:dyDescent="0.2">
      <c r="C6" s="336" t="s">
        <v>194</v>
      </c>
      <c r="D6" s="336"/>
      <c r="E6" s="336"/>
      <c r="F6" s="336"/>
      <c r="G6" s="336"/>
      <c r="H6" s="336"/>
      <c r="I6" s="336"/>
    </row>
    <row r="7" spans="3:10" ht="25.5" x14ac:dyDescent="0.2">
      <c r="C7" s="232" t="s">
        <v>195</v>
      </c>
      <c r="D7" s="232" t="s">
        <v>196</v>
      </c>
      <c r="E7" s="232" t="s">
        <v>1</v>
      </c>
      <c r="F7" s="232" t="s">
        <v>191</v>
      </c>
      <c r="G7" s="232" t="s">
        <v>197</v>
      </c>
      <c r="H7" s="232" t="s">
        <v>198</v>
      </c>
      <c r="I7" s="232" t="s">
        <v>199</v>
      </c>
    </row>
    <row r="8" spans="3:10" x14ac:dyDescent="0.2">
      <c r="C8" s="136" t="s">
        <v>171</v>
      </c>
      <c r="D8" s="111">
        <v>1883</v>
      </c>
      <c r="E8" s="3">
        <v>2023</v>
      </c>
      <c r="F8" s="113">
        <v>713085798</v>
      </c>
      <c r="G8" s="113">
        <v>1160000</v>
      </c>
      <c r="H8" s="113">
        <v>1300000</v>
      </c>
      <c r="I8" s="113">
        <f>+((F8/G8)*H8)</f>
        <v>799147877.06896555</v>
      </c>
    </row>
    <row r="9" spans="3:10" x14ac:dyDescent="0.2">
      <c r="C9" s="136" t="s">
        <v>171</v>
      </c>
      <c r="D9" s="197">
        <v>3097</v>
      </c>
      <c r="E9" s="3">
        <v>2021</v>
      </c>
      <c r="F9" s="113">
        <v>493000000</v>
      </c>
      <c r="G9" s="113">
        <v>908526</v>
      </c>
      <c r="H9" s="113">
        <v>1300000</v>
      </c>
      <c r="I9" s="113">
        <f>+((F9/G9)*H9)</f>
        <v>705428353.17866516</v>
      </c>
    </row>
    <row r="10" spans="3:10" x14ac:dyDescent="0.2">
      <c r="C10" s="136" t="s">
        <v>171</v>
      </c>
      <c r="D10" s="197">
        <v>3778</v>
      </c>
      <c r="E10" s="3">
        <v>2023</v>
      </c>
      <c r="F10" s="113">
        <v>2774182894</v>
      </c>
      <c r="G10" s="113">
        <v>1160000</v>
      </c>
      <c r="H10" s="113">
        <v>1300000</v>
      </c>
      <c r="I10" s="113">
        <f>+((F10/G10)*H10)</f>
        <v>3108998070.8620687</v>
      </c>
    </row>
    <row r="11" spans="3:10" x14ac:dyDescent="0.2">
      <c r="C11" s="136" t="s">
        <v>171</v>
      </c>
      <c r="D11" s="197">
        <v>365</v>
      </c>
      <c r="E11" s="220">
        <v>2022</v>
      </c>
      <c r="F11" s="113">
        <v>454671429</v>
      </c>
      <c r="G11" s="244">
        <v>1000000</v>
      </c>
      <c r="H11" s="244">
        <v>1300000</v>
      </c>
      <c r="I11" s="113">
        <f>+((F11/G11)*H11)</f>
        <v>591072857.69999993</v>
      </c>
    </row>
    <row r="12" spans="3:10" x14ac:dyDescent="0.2">
      <c r="C12" s="242"/>
      <c r="D12" s="243"/>
      <c r="E12" s="220"/>
      <c r="F12" s="244"/>
      <c r="G12" s="244"/>
      <c r="H12" s="221" t="s">
        <v>2</v>
      </c>
      <c r="I12" s="222">
        <f>+SUM(I8:I11)</f>
        <v>5204647158.8096991</v>
      </c>
      <c r="J12">
        <f>+I12/1300000</f>
        <v>4003.5747375459223</v>
      </c>
    </row>
    <row r="13" spans="3:10" x14ac:dyDescent="0.2">
      <c r="C13" s="336" t="s">
        <v>207</v>
      </c>
      <c r="D13" s="336"/>
      <c r="E13" s="336"/>
      <c r="F13" s="336"/>
      <c r="G13" s="336"/>
      <c r="H13" s="336"/>
      <c r="I13" s="336"/>
    </row>
    <row r="14" spans="3:10" ht="25.5" x14ac:dyDescent="0.2">
      <c r="C14" s="232" t="s">
        <v>195</v>
      </c>
      <c r="D14" s="232" t="s">
        <v>196</v>
      </c>
      <c r="E14" s="232" t="s">
        <v>1</v>
      </c>
      <c r="F14" s="232" t="s">
        <v>191</v>
      </c>
      <c r="G14" s="232" t="s">
        <v>197</v>
      </c>
      <c r="H14" s="232" t="s">
        <v>198</v>
      </c>
      <c r="I14" s="232" t="s">
        <v>199</v>
      </c>
    </row>
    <row r="15" spans="3:10" x14ac:dyDescent="0.2">
      <c r="C15" s="136" t="s">
        <v>171</v>
      </c>
      <c r="D15" s="111">
        <v>3927</v>
      </c>
      <c r="E15" s="220">
        <v>2023</v>
      </c>
      <c r="F15" s="113">
        <v>2443416109</v>
      </c>
      <c r="G15" s="113">
        <v>1160000</v>
      </c>
      <c r="H15" s="244">
        <v>1300000</v>
      </c>
      <c r="I15" s="113">
        <f>+((F15/G15)*H15)</f>
        <v>2738311156.6379309</v>
      </c>
    </row>
    <row r="16" spans="3:10" x14ac:dyDescent="0.2">
      <c r="C16" s="136" t="s">
        <v>171</v>
      </c>
      <c r="D16" s="197">
        <v>1348</v>
      </c>
      <c r="E16" s="220">
        <v>2020</v>
      </c>
      <c r="F16" s="113">
        <v>2165848131</v>
      </c>
      <c r="G16" s="244">
        <v>877803</v>
      </c>
      <c r="H16" s="244">
        <v>1300000</v>
      </c>
      <c r="I16" s="113">
        <f t="shared" ref="I16:I18" si="0">+((F16/G16)*H16)</f>
        <v>3207556331.3180747</v>
      </c>
    </row>
    <row r="17" spans="3:10" x14ac:dyDescent="0.2">
      <c r="C17" s="136" t="s">
        <v>171</v>
      </c>
      <c r="D17" s="197">
        <v>790</v>
      </c>
      <c r="E17" s="220">
        <v>2020</v>
      </c>
      <c r="F17" s="113">
        <v>969096556</v>
      </c>
      <c r="G17" s="244">
        <v>877803</v>
      </c>
      <c r="H17" s="244">
        <v>1300000</v>
      </c>
      <c r="I17" s="113">
        <f t="shared" si="0"/>
        <v>1435203027.1028922</v>
      </c>
    </row>
    <row r="18" spans="3:10" x14ac:dyDescent="0.2">
      <c r="C18" s="136" t="s">
        <v>171</v>
      </c>
      <c r="D18" s="197">
        <v>2550</v>
      </c>
      <c r="E18" s="220">
        <v>2019</v>
      </c>
      <c r="F18" s="113">
        <v>377000000</v>
      </c>
      <c r="G18" s="244">
        <v>828116</v>
      </c>
      <c r="H18" s="244">
        <v>1300000</v>
      </c>
      <c r="I18" s="113">
        <f t="shared" si="0"/>
        <v>591825299.83722079</v>
      </c>
    </row>
    <row r="19" spans="3:10" x14ac:dyDescent="0.2">
      <c r="C19" s="242"/>
      <c r="D19" s="243"/>
      <c r="E19" s="220"/>
      <c r="F19" s="244"/>
      <c r="G19" s="244"/>
      <c r="H19" s="244"/>
      <c r="I19" s="244">
        <f>+SUM(I15:I18)</f>
        <v>7972895814.8961182</v>
      </c>
      <c r="J19">
        <f>+I19/1300000</f>
        <v>6132.9967806893219</v>
      </c>
    </row>
    <row r="20" spans="3:10" x14ac:dyDescent="0.2">
      <c r="C20" s="220"/>
      <c r="D20" s="220"/>
      <c r="E20" s="220"/>
      <c r="F20" s="220"/>
      <c r="G20" s="220"/>
      <c r="H20" s="221" t="s">
        <v>2</v>
      </c>
      <c r="I20" s="222">
        <f>+SUM(I8:I11)</f>
        <v>5204647158.8096991</v>
      </c>
    </row>
    <row r="21" spans="3:10" x14ac:dyDescent="0.2">
      <c r="C21" s="223" t="s">
        <v>205</v>
      </c>
      <c r="D21" s="224"/>
      <c r="E21" s="224"/>
      <c r="F21" s="224"/>
      <c r="G21" s="224"/>
      <c r="H21" s="224"/>
      <c r="I21" s="225"/>
    </row>
    <row r="22" spans="3:10" x14ac:dyDescent="0.2">
      <c r="C22" s="226" t="s">
        <v>200</v>
      </c>
      <c r="I22" s="227"/>
    </row>
    <row r="23" spans="3:10" x14ac:dyDescent="0.2">
      <c r="C23" s="228" t="s">
        <v>201</v>
      </c>
      <c r="I23" s="227"/>
    </row>
    <row r="24" spans="3:10" x14ac:dyDescent="0.2">
      <c r="C24" s="229" t="s">
        <v>202</v>
      </c>
      <c r="D24" s="230"/>
      <c r="E24" s="230"/>
      <c r="F24" s="230"/>
      <c r="G24" s="230"/>
      <c r="H24" s="230"/>
      <c r="I24" s="231"/>
    </row>
  </sheetData>
  <mergeCells count="2">
    <mergeCell ref="C6:I6"/>
    <mergeCell ref="C13:I1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S42"/>
  <sheetViews>
    <sheetView view="pageBreakPreview" topLeftCell="A26" zoomScale="60" zoomScaleNormal="55" workbookViewId="0">
      <selection activeCell="F20" sqref="F20"/>
    </sheetView>
  </sheetViews>
  <sheetFormatPr baseColWidth="10" defaultRowHeight="12.75" x14ac:dyDescent="0.2"/>
  <cols>
    <col min="1" max="1" width="5.140625" style="74" customWidth="1"/>
    <col min="2" max="2" width="14" style="74" customWidth="1"/>
    <col min="3" max="3" width="20" style="74" customWidth="1"/>
    <col min="4" max="4" width="29.7109375" style="86" customWidth="1"/>
    <col min="5" max="5" width="73.140625" style="86" customWidth="1"/>
    <col min="6" max="6" width="6.42578125" style="86" bestFit="1" customWidth="1"/>
    <col min="7" max="7" width="8.7109375" style="86" bestFit="1" customWidth="1"/>
    <col min="8" max="8" width="11.28515625" style="86" customWidth="1"/>
    <col min="9" max="9" width="6.42578125" style="86" bestFit="1" customWidth="1"/>
    <col min="10" max="10" width="8.7109375" style="86" bestFit="1" customWidth="1"/>
    <col min="11" max="11" width="12.7109375" style="86" customWidth="1"/>
    <col min="12" max="12" width="54.140625" style="86" customWidth="1"/>
    <col min="13" max="13" width="3.42578125" style="74" customWidth="1"/>
    <col min="14" max="14" width="11.42578125" style="74"/>
    <col min="15" max="15" width="12" style="74" bestFit="1" customWidth="1"/>
    <col min="16" max="256" width="11.42578125" style="74"/>
    <col min="257" max="257" width="5.140625" style="74" customWidth="1"/>
    <col min="258" max="258" width="14" style="74" customWidth="1"/>
    <col min="259" max="259" width="20" style="74" customWidth="1"/>
    <col min="260" max="260" width="29.7109375" style="74" customWidth="1"/>
    <col min="261" max="261" width="58.7109375" style="74" customWidth="1"/>
    <col min="262" max="262" width="6.42578125" style="74" bestFit="1" customWidth="1"/>
    <col min="263" max="263" width="8.7109375" style="74" bestFit="1" customWidth="1"/>
    <col min="264" max="264" width="8.140625" style="74" bestFit="1" customWidth="1"/>
    <col min="265" max="265" width="6.42578125" style="74" bestFit="1" customWidth="1"/>
    <col min="266" max="266" width="8.7109375" style="74" bestFit="1" customWidth="1"/>
    <col min="267" max="267" width="8.140625" style="74" bestFit="1" customWidth="1"/>
    <col min="268" max="268" width="54.140625" style="74" customWidth="1"/>
    <col min="269" max="269" width="3.42578125" style="74" customWidth="1"/>
    <col min="270" max="512" width="11.42578125" style="74"/>
    <col min="513" max="513" width="5.140625" style="74" customWidth="1"/>
    <col min="514" max="514" width="14" style="74" customWidth="1"/>
    <col min="515" max="515" width="20" style="74" customWidth="1"/>
    <col min="516" max="516" width="29.7109375" style="74" customWidth="1"/>
    <col min="517" max="517" width="58.7109375" style="74" customWidth="1"/>
    <col min="518" max="518" width="6.42578125" style="74" bestFit="1" customWidth="1"/>
    <col min="519" max="519" width="8.7109375" style="74" bestFit="1" customWidth="1"/>
    <col min="520" max="520" width="8.140625" style="74" bestFit="1" customWidth="1"/>
    <col min="521" max="521" width="6.42578125" style="74" bestFit="1" customWidth="1"/>
    <col min="522" max="522" width="8.7109375" style="74" bestFit="1" customWidth="1"/>
    <col min="523" max="523" width="8.140625" style="74" bestFit="1" customWidth="1"/>
    <col min="524" max="524" width="54.140625" style="74" customWidth="1"/>
    <col min="525" max="525" width="3.42578125" style="74" customWidth="1"/>
    <col min="526" max="768" width="11.42578125" style="74"/>
    <col min="769" max="769" width="5.140625" style="74" customWidth="1"/>
    <col min="770" max="770" width="14" style="74" customWidth="1"/>
    <col min="771" max="771" width="20" style="74" customWidth="1"/>
    <col min="772" max="772" width="29.7109375" style="74" customWidth="1"/>
    <col min="773" max="773" width="58.7109375" style="74" customWidth="1"/>
    <col min="774" max="774" width="6.42578125" style="74" bestFit="1" customWidth="1"/>
    <col min="775" max="775" width="8.7109375" style="74" bestFit="1" customWidth="1"/>
    <col min="776" max="776" width="8.140625" style="74" bestFit="1" customWidth="1"/>
    <col min="777" max="777" width="6.42578125" style="74" bestFit="1" customWidth="1"/>
    <col min="778" max="778" width="8.7109375" style="74" bestFit="1" customWidth="1"/>
    <col min="779" max="779" width="8.140625" style="74" bestFit="1" customWidth="1"/>
    <col min="780" max="780" width="54.140625" style="74" customWidth="1"/>
    <col min="781" max="781" width="3.42578125" style="74" customWidth="1"/>
    <col min="782" max="1024" width="11.42578125" style="74"/>
    <col min="1025" max="1025" width="5.140625" style="74" customWidth="1"/>
    <col min="1026" max="1026" width="14" style="74" customWidth="1"/>
    <col min="1027" max="1027" width="20" style="74" customWidth="1"/>
    <col min="1028" max="1028" width="29.7109375" style="74" customWidth="1"/>
    <col min="1029" max="1029" width="58.7109375" style="74" customWidth="1"/>
    <col min="1030" max="1030" width="6.42578125" style="74" bestFit="1" customWidth="1"/>
    <col min="1031" max="1031" width="8.7109375" style="74" bestFit="1" customWidth="1"/>
    <col min="1032" max="1032" width="8.140625" style="74" bestFit="1" customWidth="1"/>
    <col min="1033" max="1033" width="6.42578125" style="74" bestFit="1" customWidth="1"/>
    <col min="1034" max="1034" width="8.7109375" style="74" bestFit="1" customWidth="1"/>
    <col min="1035" max="1035" width="8.140625" style="74" bestFit="1" customWidth="1"/>
    <col min="1036" max="1036" width="54.140625" style="74" customWidth="1"/>
    <col min="1037" max="1037" width="3.42578125" style="74" customWidth="1"/>
    <col min="1038" max="1280" width="11.42578125" style="74"/>
    <col min="1281" max="1281" width="5.140625" style="74" customWidth="1"/>
    <col min="1282" max="1282" width="14" style="74" customWidth="1"/>
    <col min="1283" max="1283" width="20" style="74" customWidth="1"/>
    <col min="1284" max="1284" width="29.7109375" style="74" customWidth="1"/>
    <col min="1285" max="1285" width="58.7109375" style="74" customWidth="1"/>
    <col min="1286" max="1286" width="6.42578125" style="74" bestFit="1" customWidth="1"/>
    <col min="1287" max="1287" width="8.7109375" style="74" bestFit="1" customWidth="1"/>
    <col min="1288" max="1288" width="8.140625" style="74" bestFit="1" customWidth="1"/>
    <col min="1289" max="1289" width="6.42578125" style="74" bestFit="1" customWidth="1"/>
    <col min="1290" max="1290" width="8.7109375" style="74" bestFit="1" customWidth="1"/>
    <col min="1291" max="1291" width="8.140625" style="74" bestFit="1" customWidth="1"/>
    <col min="1292" max="1292" width="54.140625" style="74" customWidth="1"/>
    <col min="1293" max="1293" width="3.42578125" style="74" customWidth="1"/>
    <col min="1294" max="1536" width="11.42578125" style="74"/>
    <col min="1537" max="1537" width="5.140625" style="74" customWidth="1"/>
    <col min="1538" max="1538" width="14" style="74" customWidth="1"/>
    <col min="1539" max="1539" width="20" style="74" customWidth="1"/>
    <col min="1540" max="1540" width="29.7109375" style="74" customWidth="1"/>
    <col min="1541" max="1541" width="58.7109375" style="74" customWidth="1"/>
    <col min="1542" max="1542" width="6.42578125" style="74" bestFit="1" customWidth="1"/>
    <col min="1543" max="1543" width="8.7109375" style="74" bestFit="1" customWidth="1"/>
    <col min="1544" max="1544" width="8.140625" style="74" bestFit="1" customWidth="1"/>
    <col min="1545" max="1545" width="6.42578125" style="74" bestFit="1" customWidth="1"/>
    <col min="1546" max="1546" width="8.7109375" style="74" bestFit="1" customWidth="1"/>
    <col min="1547" max="1547" width="8.140625" style="74" bestFit="1" customWidth="1"/>
    <col min="1548" max="1548" width="54.140625" style="74" customWidth="1"/>
    <col min="1549" max="1549" width="3.42578125" style="74" customWidth="1"/>
    <col min="1550" max="1792" width="11.42578125" style="74"/>
    <col min="1793" max="1793" width="5.140625" style="74" customWidth="1"/>
    <col min="1794" max="1794" width="14" style="74" customWidth="1"/>
    <col min="1795" max="1795" width="20" style="74" customWidth="1"/>
    <col min="1796" max="1796" width="29.7109375" style="74" customWidth="1"/>
    <col min="1797" max="1797" width="58.7109375" style="74" customWidth="1"/>
    <col min="1798" max="1798" width="6.42578125" style="74" bestFit="1" customWidth="1"/>
    <col min="1799" max="1799" width="8.7109375" style="74" bestFit="1" customWidth="1"/>
    <col min="1800" max="1800" width="8.140625" style="74" bestFit="1" customWidth="1"/>
    <col min="1801" max="1801" width="6.42578125" style="74" bestFit="1" customWidth="1"/>
    <col min="1802" max="1802" width="8.7109375" style="74" bestFit="1" customWidth="1"/>
    <col min="1803" max="1803" width="8.140625" style="74" bestFit="1" customWidth="1"/>
    <col min="1804" max="1804" width="54.140625" style="74" customWidth="1"/>
    <col min="1805" max="1805" width="3.42578125" style="74" customWidth="1"/>
    <col min="1806" max="2048" width="11.42578125" style="74"/>
    <col min="2049" max="2049" width="5.140625" style="74" customWidth="1"/>
    <col min="2050" max="2050" width="14" style="74" customWidth="1"/>
    <col min="2051" max="2051" width="20" style="74" customWidth="1"/>
    <col min="2052" max="2052" width="29.7109375" style="74" customWidth="1"/>
    <col min="2053" max="2053" width="58.7109375" style="74" customWidth="1"/>
    <col min="2054" max="2054" width="6.42578125" style="74" bestFit="1" customWidth="1"/>
    <col min="2055" max="2055" width="8.7109375" style="74" bestFit="1" customWidth="1"/>
    <col min="2056" max="2056" width="8.140625" style="74" bestFit="1" customWidth="1"/>
    <col min="2057" max="2057" width="6.42578125" style="74" bestFit="1" customWidth="1"/>
    <col min="2058" max="2058" width="8.7109375" style="74" bestFit="1" customWidth="1"/>
    <col min="2059" max="2059" width="8.140625" style="74" bestFit="1" customWidth="1"/>
    <col min="2060" max="2060" width="54.140625" style="74" customWidth="1"/>
    <col min="2061" max="2061" width="3.42578125" style="74" customWidth="1"/>
    <col min="2062" max="2304" width="11.42578125" style="74"/>
    <col min="2305" max="2305" width="5.140625" style="74" customWidth="1"/>
    <col min="2306" max="2306" width="14" style="74" customWidth="1"/>
    <col min="2307" max="2307" width="20" style="74" customWidth="1"/>
    <col min="2308" max="2308" width="29.7109375" style="74" customWidth="1"/>
    <col min="2309" max="2309" width="58.7109375" style="74" customWidth="1"/>
    <col min="2310" max="2310" width="6.42578125" style="74" bestFit="1" customWidth="1"/>
    <col min="2311" max="2311" width="8.7109375" style="74" bestFit="1" customWidth="1"/>
    <col min="2312" max="2312" width="8.140625" style="74" bestFit="1" customWidth="1"/>
    <col min="2313" max="2313" width="6.42578125" style="74" bestFit="1" customWidth="1"/>
    <col min="2314" max="2314" width="8.7109375" style="74" bestFit="1" customWidth="1"/>
    <col min="2315" max="2315" width="8.140625" style="74" bestFit="1" customWidth="1"/>
    <col min="2316" max="2316" width="54.140625" style="74" customWidth="1"/>
    <col min="2317" max="2317" width="3.42578125" style="74" customWidth="1"/>
    <col min="2318" max="2560" width="11.42578125" style="74"/>
    <col min="2561" max="2561" width="5.140625" style="74" customWidth="1"/>
    <col min="2562" max="2562" width="14" style="74" customWidth="1"/>
    <col min="2563" max="2563" width="20" style="74" customWidth="1"/>
    <col min="2564" max="2564" width="29.7109375" style="74" customWidth="1"/>
    <col min="2565" max="2565" width="58.7109375" style="74" customWidth="1"/>
    <col min="2566" max="2566" width="6.42578125" style="74" bestFit="1" customWidth="1"/>
    <col min="2567" max="2567" width="8.7109375" style="74" bestFit="1" customWidth="1"/>
    <col min="2568" max="2568" width="8.140625" style="74" bestFit="1" customWidth="1"/>
    <col min="2569" max="2569" width="6.42578125" style="74" bestFit="1" customWidth="1"/>
    <col min="2570" max="2570" width="8.7109375" style="74" bestFit="1" customWidth="1"/>
    <col min="2571" max="2571" width="8.140625" style="74" bestFit="1" customWidth="1"/>
    <col min="2572" max="2572" width="54.140625" style="74" customWidth="1"/>
    <col min="2573" max="2573" width="3.42578125" style="74" customWidth="1"/>
    <col min="2574" max="2816" width="11.42578125" style="74"/>
    <col min="2817" max="2817" width="5.140625" style="74" customWidth="1"/>
    <col min="2818" max="2818" width="14" style="74" customWidth="1"/>
    <col min="2819" max="2819" width="20" style="74" customWidth="1"/>
    <col min="2820" max="2820" width="29.7109375" style="74" customWidth="1"/>
    <col min="2821" max="2821" width="58.7109375" style="74" customWidth="1"/>
    <col min="2822" max="2822" width="6.42578125" style="74" bestFit="1" customWidth="1"/>
    <col min="2823" max="2823" width="8.7109375" style="74" bestFit="1" customWidth="1"/>
    <col min="2824" max="2824" width="8.140625" style="74" bestFit="1" customWidth="1"/>
    <col min="2825" max="2825" width="6.42578125" style="74" bestFit="1" customWidth="1"/>
    <col min="2826" max="2826" width="8.7109375" style="74" bestFit="1" customWidth="1"/>
    <col min="2827" max="2827" width="8.140625" style="74" bestFit="1" customWidth="1"/>
    <col min="2828" max="2828" width="54.140625" style="74" customWidth="1"/>
    <col min="2829" max="2829" width="3.42578125" style="74" customWidth="1"/>
    <col min="2830" max="3072" width="11.42578125" style="74"/>
    <col min="3073" max="3073" width="5.140625" style="74" customWidth="1"/>
    <col min="3074" max="3074" width="14" style="74" customWidth="1"/>
    <col min="3075" max="3075" width="20" style="74" customWidth="1"/>
    <col min="3076" max="3076" width="29.7109375" style="74" customWidth="1"/>
    <col min="3077" max="3077" width="58.7109375" style="74" customWidth="1"/>
    <col min="3078" max="3078" width="6.42578125" style="74" bestFit="1" customWidth="1"/>
    <col min="3079" max="3079" width="8.7109375" style="74" bestFit="1" customWidth="1"/>
    <col min="3080" max="3080" width="8.140625" style="74" bestFit="1" customWidth="1"/>
    <col min="3081" max="3081" width="6.42578125" style="74" bestFit="1" customWidth="1"/>
    <col min="3082" max="3082" width="8.7109375" style="74" bestFit="1" customWidth="1"/>
    <col min="3083" max="3083" width="8.140625" style="74" bestFit="1" customWidth="1"/>
    <col min="3084" max="3084" width="54.140625" style="74" customWidth="1"/>
    <col min="3085" max="3085" width="3.42578125" style="74" customWidth="1"/>
    <col min="3086" max="3328" width="11.42578125" style="74"/>
    <col min="3329" max="3329" width="5.140625" style="74" customWidth="1"/>
    <col min="3330" max="3330" width="14" style="74" customWidth="1"/>
    <col min="3331" max="3331" width="20" style="74" customWidth="1"/>
    <col min="3332" max="3332" width="29.7109375" style="74" customWidth="1"/>
    <col min="3333" max="3333" width="58.7109375" style="74" customWidth="1"/>
    <col min="3334" max="3334" width="6.42578125" style="74" bestFit="1" customWidth="1"/>
    <col min="3335" max="3335" width="8.7109375" style="74" bestFit="1" customWidth="1"/>
    <col min="3336" max="3336" width="8.140625" style="74" bestFit="1" customWidth="1"/>
    <col min="3337" max="3337" width="6.42578125" style="74" bestFit="1" customWidth="1"/>
    <col min="3338" max="3338" width="8.7109375" style="74" bestFit="1" customWidth="1"/>
    <col min="3339" max="3339" width="8.140625" style="74" bestFit="1" customWidth="1"/>
    <col min="3340" max="3340" width="54.140625" style="74" customWidth="1"/>
    <col min="3341" max="3341" width="3.42578125" style="74" customWidth="1"/>
    <col min="3342" max="3584" width="11.42578125" style="74"/>
    <col min="3585" max="3585" width="5.140625" style="74" customWidth="1"/>
    <col min="3586" max="3586" width="14" style="74" customWidth="1"/>
    <col min="3587" max="3587" width="20" style="74" customWidth="1"/>
    <col min="3588" max="3588" width="29.7109375" style="74" customWidth="1"/>
    <col min="3589" max="3589" width="58.7109375" style="74" customWidth="1"/>
    <col min="3590" max="3590" width="6.42578125" style="74" bestFit="1" customWidth="1"/>
    <col min="3591" max="3591" width="8.7109375" style="74" bestFit="1" customWidth="1"/>
    <col min="3592" max="3592" width="8.140625" style="74" bestFit="1" customWidth="1"/>
    <col min="3593" max="3593" width="6.42578125" style="74" bestFit="1" customWidth="1"/>
    <col min="3594" max="3594" width="8.7109375" style="74" bestFit="1" customWidth="1"/>
    <col min="3595" max="3595" width="8.140625" style="74" bestFit="1" customWidth="1"/>
    <col min="3596" max="3596" width="54.140625" style="74" customWidth="1"/>
    <col min="3597" max="3597" width="3.42578125" style="74" customWidth="1"/>
    <col min="3598" max="3840" width="11.42578125" style="74"/>
    <col min="3841" max="3841" width="5.140625" style="74" customWidth="1"/>
    <col min="3842" max="3842" width="14" style="74" customWidth="1"/>
    <col min="3843" max="3843" width="20" style="74" customWidth="1"/>
    <col min="3844" max="3844" width="29.7109375" style="74" customWidth="1"/>
    <col min="3845" max="3845" width="58.7109375" style="74" customWidth="1"/>
    <col min="3846" max="3846" width="6.42578125" style="74" bestFit="1" customWidth="1"/>
    <col min="3847" max="3847" width="8.7109375" style="74" bestFit="1" customWidth="1"/>
    <col min="3848" max="3848" width="8.140625" style="74" bestFit="1" customWidth="1"/>
    <col min="3849" max="3849" width="6.42578125" style="74" bestFit="1" customWidth="1"/>
    <col min="3850" max="3850" width="8.7109375" style="74" bestFit="1" customWidth="1"/>
    <col min="3851" max="3851" width="8.140625" style="74" bestFit="1" customWidth="1"/>
    <col min="3852" max="3852" width="54.140625" style="74" customWidth="1"/>
    <col min="3853" max="3853" width="3.42578125" style="74" customWidth="1"/>
    <col min="3854" max="4096" width="11.42578125" style="74"/>
    <col min="4097" max="4097" width="5.140625" style="74" customWidth="1"/>
    <col min="4098" max="4098" width="14" style="74" customWidth="1"/>
    <col min="4099" max="4099" width="20" style="74" customWidth="1"/>
    <col min="4100" max="4100" width="29.7109375" style="74" customWidth="1"/>
    <col min="4101" max="4101" width="58.7109375" style="74" customWidth="1"/>
    <col min="4102" max="4102" width="6.42578125" style="74" bestFit="1" customWidth="1"/>
    <col min="4103" max="4103" width="8.7109375" style="74" bestFit="1" customWidth="1"/>
    <col min="4104" max="4104" width="8.140625" style="74" bestFit="1" customWidth="1"/>
    <col min="4105" max="4105" width="6.42578125" style="74" bestFit="1" customWidth="1"/>
    <col min="4106" max="4106" width="8.7109375" style="74" bestFit="1" customWidth="1"/>
    <col min="4107" max="4107" width="8.140625" style="74" bestFit="1" customWidth="1"/>
    <col min="4108" max="4108" width="54.140625" style="74" customWidth="1"/>
    <col min="4109" max="4109" width="3.42578125" style="74" customWidth="1"/>
    <col min="4110" max="4352" width="11.42578125" style="74"/>
    <col min="4353" max="4353" width="5.140625" style="74" customWidth="1"/>
    <col min="4354" max="4354" width="14" style="74" customWidth="1"/>
    <col min="4355" max="4355" width="20" style="74" customWidth="1"/>
    <col min="4356" max="4356" width="29.7109375" style="74" customWidth="1"/>
    <col min="4357" max="4357" width="58.7109375" style="74" customWidth="1"/>
    <col min="4358" max="4358" width="6.42578125" style="74" bestFit="1" customWidth="1"/>
    <col min="4359" max="4359" width="8.7109375" style="74" bestFit="1" customWidth="1"/>
    <col min="4360" max="4360" width="8.140625" style="74" bestFit="1" customWidth="1"/>
    <col min="4361" max="4361" width="6.42578125" style="74" bestFit="1" customWidth="1"/>
    <col min="4362" max="4362" width="8.7109375" style="74" bestFit="1" customWidth="1"/>
    <col min="4363" max="4363" width="8.140625" style="74" bestFit="1" customWidth="1"/>
    <col min="4364" max="4364" width="54.140625" style="74" customWidth="1"/>
    <col min="4365" max="4365" width="3.42578125" style="74" customWidth="1"/>
    <col min="4366" max="4608" width="11.42578125" style="74"/>
    <col min="4609" max="4609" width="5.140625" style="74" customWidth="1"/>
    <col min="4610" max="4610" width="14" style="74" customWidth="1"/>
    <col min="4611" max="4611" width="20" style="74" customWidth="1"/>
    <col min="4612" max="4612" width="29.7109375" style="74" customWidth="1"/>
    <col min="4613" max="4613" width="58.7109375" style="74" customWidth="1"/>
    <col min="4614" max="4614" width="6.42578125" style="74" bestFit="1" customWidth="1"/>
    <col min="4615" max="4615" width="8.7109375" style="74" bestFit="1" customWidth="1"/>
    <col min="4616" max="4616" width="8.140625" style="74" bestFit="1" customWidth="1"/>
    <col min="4617" max="4617" width="6.42578125" style="74" bestFit="1" customWidth="1"/>
    <col min="4618" max="4618" width="8.7109375" style="74" bestFit="1" customWidth="1"/>
    <col min="4619" max="4619" width="8.140625" style="74" bestFit="1" customWidth="1"/>
    <col min="4620" max="4620" width="54.140625" style="74" customWidth="1"/>
    <col min="4621" max="4621" width="3.42578125" style="74" customWidth="1"/>
    <col min="4622" max="4864" width="11.42578125" style="74"/>
    <col min="4865" max="4865" width="5.140625" style="74" customWidth="1"/>
    <col min="4866" max="4866" width="14" style="74" customWidth="1"/>
    <col min="4867" max="4867" width="20" style="74" customWidth="1"/>
    <col min="4868" max="4868" width="29.7109375" style="74" customWidth="1"/>
    <col min="4869" max="4869" width="58.7109375" style="74" customWidth="1"/>
    <col min="4870" max="4870" width="6.42578125" style="74" bestFit="1" customWidth="1"/>
    <col min="4871" max="4871" width="8.7109375" style="74" bestFit="1" customWidth="1"/>
    <col min="4872" max="4872" width="8.140625" style="74" bestFit="1" customWidth="1"/>
    <col min="4873" max="4873" width="6.42578125" style="74" bestFit="1" customWidth="1"/>
    <col min="4874" max="4874" width="8.7109375" style="74" bestFit="1" customWidth="1"/>
    <col min="4875" max="4875" width="8.140625" style="74" bestFit="1" customWidth="1"/>
    <col min="4876" max="4876" width="54.140625" style="74" customWidth="1"/>
    <col min="4877" max="4877" width="3.42578125" style="74" customWidth="1"/>
    <col min="4878" max="5120" width="11.42578125" style="74"/>
    <col min="5121" max="5121" width="5.140625" style="74" customWidth="1"/>
    <col min="5122" max="5122" width="14" style="74" customWidth="1"/>
    <col min="5123" max="5123" width="20" style="74" customWidth="1"/>
    <col min="5124" max="5124" width="29.7109375" style="74" customWidth="1"/>
    <col min="5125" max="5125" width="58.7109375" style="74" customWidth="1"/>
    <col min="5126" max="5126" width="6.42578125" style="74" bestFit="1" customWidth="1"/>
    <col min="5127" max="5127" width="8.7109375" style="74" bestFit="1" customWidth="1"/>
    <col min="5128" max="5128" width="8.140625" style="74" bestFit="1" customWidth="1"/>
    <col min="5129" max="5129" width="6.42578125" style="74" bestFit="1" customWidth="1"/>
    <col min="5130" max="5130" width="8.7109375" style="74" bestFit="1" customWidth="1"/>
    <col min="5131" max="5131" width="8.140625" style="74" bestFit="1" customWidth="1"/>
    <col min="5132" max="5132" width="54.140625" style="74" customWidth="1"/>
    <col min="5133" max="5133" width="3.42578125" style="74" customWidth="1"/>
    <col min="5134" max="5376" width="11.42578125" style="74"/>
    <col min="5377" max="5377" width="5.140625" style="74" customWidth="1"/>
    <col min="5378" max="5378" width="14" style="74" customWidth="1"/>
    <col min="5379" max="5379" width="20" style="74" customWidth="1"/>
    <col min="5380" max="5380" width="29.7109375" style="74" customWidth="1"/>
    <col min="5381" max="5381" width="58.7109375" style="74" customWidth="1"/>
    <col min="5382" max="5382" width="6.42578125" style="74" bestFit="1" customWidth="1"/>
    <col min="5383" max="5383" width="8.7109375" style="74" bestFit="1" customWidth="1"/>
    <col min="5384" max="5384" width="8.140625" style="74" bestFit="1" customWidth="1"/>
    <col min="5385" max="5385" width="6.42578125" style="74" bestFit="1" customWidth="1"/>
    <col min="5386" max="5386" width="8.7109375" style="74" bestFit="1" customWidth="1"/>
    <col min="5387" max="5387" width="8.140625" style="74" bestFit="1" customWidth="1"/>
    <col min="5388" max="5388" width="54.140625" style="74" customWidth="1"/>
    <col min="5389" max="5389" width="3.42578125" style="74" customWidth="1"/>
    <col min="5390" max="5632" width="11.42578125" style="74"/>
    <col min="5633" max="5633" width="5.140625" style="74" customWidth="1"/>
    <col min="5634" max="5634" width="14" style="74" customWidth="1"/>
    <col min="5635" max="5635" width="20" style="74" customWidth="1"/>
    <col min="5636" max="5636" width="29.7109375" style="74" customWidth="1"/>
    <col min="5637" max="5637" width="58.7109375" style="74" customWidth="1"/>
    <col min="5638" max="5638" width="6.42578125" style="74" bestFit="1" customWidth="1"/>
    <col min="5639" max="5639" width="8.7109375" style="74" bestFit="1" customWidth="1"/>
    <col min="5640" max="5640" width="8.140625" style="74" bestFit="1" customWidth="1"/>
    <col min="5641" max="5641" width="6.42578125" style="74" bestFit="1" customWidth="1"/>
    <col min="5642" max="5642" width="8.7109375" style="74" bestFit="1" customWidth="1"/>
    <col min="5643" max="5643" width="8.140625" style="74" bestFit="1" customWidth="1"/>
    <col min="5644" max="5644" width="54.140625" style="74" customWidth="1"/>
    <col min="5645" max="5645" width="3.42578125" style="74" customWidth="1"/>
    <col min="5646" max="5888" width="11.42578125" style="74"/>
    <col min="5889" max="5889" width="5.140625" style="74" customWidth="1"/>
    <col min="5890" max="5890" width="14" style="74" customWidth="1"/>
    <col min="5891" max="5891" width="20" style="74" customWidth="1"/>
    <col min="5892" max="5892" width="29.7109375" style="74" customWidth="1"/>
    <col min="5893" max="5893" width="58.7109375" style="74" customWidth="1"/>
    <col min="5894" max="5894" width="6.42578125" style="74" bestFit="1" customWidth="1"/>
    <col min="5895" max="5895" width="8.7109375" style="74" bestFit="1" customWidth="1"/>
    <col min="5896" max="5896" width="8.140625" style="74" bestFit="1" customWidth="1"/>
    <col min="5897" max="5897" width="6.42578125" style="74" bestFit="1" customWidth="1"/>
    <col min="5898" max="5898" width="8.7109375" style="74" bestFit="1" customWidth="1"/>
    <col min="5899" max="5899" width="8.140625" style="74" bestFit="1" customWidth="1"/>
    <col min="5900" max="5900" width="54.140625" style="74" customWidth="1"/>
    <col min="5901" max="5901" width="3.42578125" style="74" customWidth="1"/>
    <col min="5902" max="6144" width="11.42578125" style="74"/>
    <col min="6145" max="6145" width="5.140625" style="74" customWidth="1"/>
    <col min="6146" max="6146" width="14" style="74" customWidth="1"/>
    <col min="6147" max="6147" width="20" style="74" customWidth="1"/>
    <col min="6148" max="6148" width="29.7109375" style="74" customWidth="1"/>
    <col min="6149" max="6149" width="58.7109375" style="74" customWidth="1"/>
    <col min="6150" max="6150" width="6.42578125" style="74" bestFit="1" customWidth="1"/>
    <col min="6151" max="6151" width="8.7109375" style="74" bestFit="1" customWidth="1"/>
    <col min="6152" max="6152" width="8.140625" style="74" bestFit="1" customWidth="1"/>
    <col min="6153" max="6153" width="6.42578125" style="74" bestFit="1" customWidth="1"/>
    <col min="6154" max="6154" width="8.7109375" style="74" bestFit="1" customWidth="1"/>
    <col min="6155" max="6155" width="8.140625" style="74" bestFit="1" customWidth="1"/>
    <col min="6156" max="6156" width="54.140625" style="74" customWidth="1"/>
    <col min="6157" max="6157" width="3.42578125" style="74" customWidth="1"/>
    <col min="6158" max="6400" width="11.42578125" style="74"/>
    <col min="6401" max="6401" width="5.140625" style="74" customWidth="1"/>
    <col min="6402" max="6402" width="14" style="74" customWidth="1"/>
    <col min="6403" max="6403" width="20" style="74" customWidth="1"/>
    <col min="6404" max="6404" width="29.7109375" style="74" customWidth="1"/>
    <col min="6405" max="6405" width="58.7109375" style="74" customWidth="1"/>
    <col min="6406" max="6406" width="6.42578125" style="74" bestFit="1" customWidth="1"/>
    <col min="6407" max="6407" width="8.7109375" style="74" bestFit="1" customWidth="1"/>
    <col min="6408" max="6408" width="8.140625" style="74" bestFit="1" customWidth="1"/>
    <col min="6409" max="6409" width="6.42578125" style="74" bestFit="1" customWidth="1"/>
    <col min="6410" max="6410" width="8.7109375" style="74" bestFit="1" customWidth="1"/>
    <col min="6411" max="6411" width="8.140625" style="74" bestFit="1" customWidth="1"/>
    <col min="6412" max="6412" width="54.140625" style="74" customWidth="1"/>
    <col min="6413" max="6413" width="3.42578125" style="74" customWidth="1"/>
    <col min="6414" max="6656" width="11.42578125" style="74"/>
    <col min="6657" max="6657" width="5.140625" style="74" customWidth="1"/>
    <col min="6658" max="6658" width="14" style="74" customWidth="1"/>
    <col min="6659" max="6659" width="20" style="74" customWidth="1"/>
    <col min="6660" max="6660" width="29.7109375" style="74" customWidth="1"/>
    <col min="6661" max="6661" width="58.7109375" style="74" customWidth="1"/>
    <col min="6662" max="6662" width="6.42578125" style="74" bestFit="1" customWidth="1"/>
    <col min="6663" max="6663" width="8.7109375" style="74" bestFit="1" customWidth="1"/>
    <col min="6664" max="6664" width="8.140625" style="74" bestFit="1" customWidth="1"/>
    <col min="6665" max="6665" width="6.42578125" style="74" bestFit="1" customWidth="1"/>
    <col min="6666" max="6666" width="8.7109375" style="74" bestFit="1" customWidth="1"/>
    <col min="6667" max="6667" width="8.140625" style="74" bestFit="1" customWidth="1"/>
    <col min="6668" max="6668" width="54.140625" style="74" customWidth="1"/>
    <col min="6669" max="6669" width="3.42578125" style="74" customWidth="1"/>
    <col min="6670" max="6912" width="11.42578125" style="74"/>
    <col min="6913" max="6913" width="5.140625" style="74" customWidth="1"/>
    <col min="6914" max="6914" width="14" style="74" customWidth="1"/>
    <col min="6915" max="6915" width="20" style="74" customWidth="1"/>
    <col min="6916" max="6916" width="29.7109375" style="74" customWidth="1"/>
    <col min="6917" max="6917" width="58.7109375" style="74" customWidth="1"/>
    <col min="6918" max="6918" width="6.42578125" style="74" bestFit="1" customWidth="1"/>
    <col min="6919" max="6919" width="8.7109375" style="74" bestFit="1" customWidth="1"/>
    <col min="6920" max="6920" width="8.140625" style="74" bestFit="1" customWidth="1"/>
    <col min="6921" max="6921" width="6.42578125" style="74" bestFit="1" customWidth="1"/>
    <col min="6922" max="6922" width="8.7109375" style="74" bestFit="1" customWidth="1"/>
    <col min="6923" max="6923" width="8.140625" style="74" bestFit="1" customWidth="1"/>
    <col min="6924" max="6924" width="54.140625" style="74" customWidth="1"/>
    <col min="6925" max="6925" width="3.42578125" style="74" customWidth="1"/>
    <col min="6926" max="7168" width="11.42578125" style="74"/>
    <col min="7169" max="7169" width="5.140625" style="74" customWidth="1"/>
    <col min="7170" max="7170" width="14" style="74" customWidth="1"/>
    <col min="7171" max="7171" width="20" style="74" customWidth="1"/>
    <col min="7172" max="7172" width="29.7109375" style="74" customWidth="1"/>
    <col min="7173" max="7173" width="58.7109375" style="74" customWidth="1"/>
    <col min="7174" max="7174" width="6.42578125" style="74" bestFit="1" customWidth="1"/>
    <col min="7175" max="7175" width="8.7109375" style="74" bestFit="1" customWidth="1"/>
    <col min="7176" max="7176" width="8.140625" style="74" bestFit="1" customWidth="1"/>
    <col min="7177" max="7177" width="6.42578125" style="74" bestFit="1" customWidth="1"/>
    <col min="7178" max="7178" width="8.7109375" style="74" bestFit="1" customWidth="1"/>
    <col min="7179" max="7179" width="8.140625" style="74" bestFit="1" customWidth="1"/>
    <col min="7180" max="7180" width="54.140625" style="74" customWidth="1"/>
    <col min="7181" max="7181" width="3.42578125" style="74" customWidth="1"/>
    <col min="7182" max="7424" width="11.42578125" style="74"/>
    <col min="7425" max="7425" width="5.140625" style="74" customWidth="1"/>
    <col min="7426" max="7426" width="14" style="74" customWidth="1"/>
    <col min="7427" max="7427" width="20" style="74" customWidth="1"/>
    <col min="7428" max="7428" width="29.7109375" style="74" customWidth="1"/>
    <col min="7429" max="7429" width="58.7109375" style="74" customWidth="1"/>
    <col min="7430" max="7430" width="6.42578125" style="74" bestFit="1" customWidth="1"/>
    <col min="7431" max="7431" width="8.7109375" style="74" bestFit="1" customWidth="1"/>
    <col min="7432" max="7432" width="8.140625" style="74" bestFit="1" customWidth="1"/>
    <col min="7433" max="7433" width="6.42578125" style="74" bestFit="1" customWidth="1"/>
    <col min="7434" max="7434" width="8.7109375" style="74" bestFit="1" customWidth="1"/>
    <col min="7435" max="7435" width="8.140625" style="74" bestFit="1" customWidth="1"/>
    <col min="7436" max="7436" width="54.140625" style="74" customWidth="1"/>
    <col min="7437" max="7437" width="3.42578125" style="74" customWidth="1"/>
    <col min="7438" max="7680" width="11.42578125" style="74"/>
    <col min="7681" max="7681" width="5.140625" style="74" customWidth="1"/>
    <col min="7682" max="7682" width="14" style="74" customWidth="1"/>
    <col min="7683" max="7683" width="20" style="74" customWidth="1"/>
    <col min="7684" max="7684" width="29.7109375" style="74" customWidth="1"/>
    <col min="7685" max="7685" width="58.7109375" style="74" customWidth="1"/>
    <col min="7686" max="7686" width="6.42578125" style="74" bestFit="1" customWidth="1"/>
    <col min="7687" max="7687" width="8.7109375" style="74" bestFit="1" customWidth="1"/>
    <col min="7688" max="7688" width="8.140625" style="74" bestFit="1" customWidth="1"/>
    <col min="7689" max="7689" width="6.42578125" style="74" bestFit="1" customWidth="1"/>
    <col min="7690" max="7690" width="8.7109375" style="74" bestFit="1" customWidth="1"/>
    <col min="7691" max="7691" width="8.140625" style="74" bestFit="1" customWidth="1"/>
    <col min="7692" max="7692" width="54.140625" style="74" customWidth="1"/>
    <col min="7693" max="7693" width="3.42578125" style="74" customWidth="1"/>
    <col min="7694" max="7936" width="11.42578125" style="74"/>
    <col min="7937" max="7937" width="5.140625" style="74" customWidth="1"/>
    <col min="7938" max="7938" width="14" style="74" customWidth="1"/>
    <col min="7939" max="7939" width="20" style="74" customWidth="1"/>
    <col min="7940" max="7940" width="29.7109375" style="74" customWidth="1"/>
    <col min="7941" max="7941" width="58.7109375" style="74" customWidth="1"/>
    <col min="7942" max="7942" width="6.42578125" style="74" bestFit="1" customWidth="1"/>
    <col min="7943" max="7943" width="8.7109375" style="74" bestFit="1" customWidth="1"/>
    <col min="7944" max="7944" width="8.140625" style="74" bestFit="1" customWidth="1"/>
    <col min="7945" max="7945" width="6.42578125" style="74" bestFit="1" customWidth="1"/>
    <col min="7946" max="7946" width="8.7109375" style="74" bestFit="1" customWidth="1"/>
    <col min="7947" max="7947" width="8.140625" style="74" bestFit="1" customWidth="1"/>
    <col min="7948" max="7948" width="54.140625" style="74" customWidth="1"/>
    <col min="7949" max="7949" width="3.42578125" style="74" customWidth="1"/>
    <col min="7950" max="8192" width="11.42578125" style="74"/>
    <col min="8193" max="8193" width="5.140625" style="74" customWidth="1"/>
    <col min="8194" max="8194" width="14" style="74" customWidth="1"/>
    <col min="8195" max="8195" width="20" style="74" customWidth="1"/>
    <col min="8196" max="8196" width="29.7109375" style="74" customWidth="1"/>
    <col min="8197" max="8197" width="58.7109375" style="74" customWidth="1"/>
    <col min="8198" max="8198" width="6.42578125" style="74" bestFit="1" customWidth="1"/>
    <col min="8199" max="8199" width="8.7109375" style="74" bestFit="1" customWidth="1"/>
    <col min="8200" max="8200" width="8.140625" style="74" bestFit="1" customWidth="1"/>
    <col min="8201" max="8201" width="6.42578125" style="74" bestFit="1" customWidth="1"/>
    <col min="8202" max="8202" width="8.7109375" style="74" bestFit="1" customWidth="1"/>
    <col min="8203" max="8203" width="8.140625" style="74" bestFit="1" customWidth="1"/>
    <col min="8204" max="8204" width="54.140625" style="74" customWidth="1"/>
    <col min="8205" max="8205" width="3.42578125" style="74" customWidth="1"/>
    <col min="8206" max="8448" width="11.42578125" style="74"/>
    <col min="8449" max="8449" width="5.140625" style="74" customWidth="1"/>
    <col min="8450" max="8450" width="14" style="74" customWidth="1"/>
    <col min="8451" max="8451" width="20" style="74" customWidth="1"/>
    <col min="8452" max="8452" width="29.7109375" style="74" customWidth="1"/>
    <col min="8453" max="8453" width="58.7109375" style="74" customWidth="1"/>
    <col min="8454" max="8454" width="6.42578125" style="74" bestFit="1" customWidth="1"/>
    <col min="8455" max="8455" width="8.7109375" style="74" bestFit="1" customWidth="1"/>
    <col min="8456" max="8456" width="8.140625" style="74" bestFit="1" customWidth="1"/>
    <col min="8457" max="8457" width="6.42578125" style="74" bestFit="1" customWidth="1"/>
    <col min="8458" max="8458" width="8.7109375" style="74" bestFit="1" customWidth="1"/>
    <col min="8459" max="8459" width="8.140625" style="74" bestFit="1" customWidth="1"/>
    <col min="8460" max="8460" width="54.140625" style="74" customWidth="1"/>
    <col min="8461" max="8461" width="3.42578125" style="74" customWidth="1"/>
    <col min="8462" max="8704" width="11.42578125" style="74"/>
    <col min="8705" max="8705" width="5.140625" style="74" customWidth="1"/>
    <col min="8706" max="8706" width="14" style="74" customWidth="1"/>
    <col min="8707" max="8707" width="20" style="74" customWidth="1"/>
    <col min="8708" max="8708" width="29.7109375" style="74" customWidth="1"/>
    <col min="8709" max="8709" width="58.7109375" style="74" customWidth="1"/>
    <col min="8710" max="8710" width="6.42578125" style="74" bestFit="1" customWidth="1"/>
    <col min="8711" max="8711" width="8.7109375" style="74" bestFit="1" customWidth="1"/>
    <col min="8712" max="8712" width="8.140625" style="74" bestFit="1" customWidth="1"/>
    <col min="8713" max="8713" width="6.42578125" style="74" bestFit="1" customWidth="1"/>
    <col min="8714" max="8714" width="8.7109375" style="74" bestFit="1" customWidth="1"/>
    <col min="8715" max="8715" width="8.140625" style="74" bestFit="1" customWidth="1"/>
    <col min="8716" max="8716" width="54.140625" style="74" customWidth="1"/>
    <col min="8717" max="8717" width="3.42578125" style="74" customWidth="1"/>
    <col min="8718" max="8960" width="11.42578125" style="74"/>
    <col min="8961" max="8961" width="5.140625" style="74" customWidth="1"/>
    <col min="8962" max="8962" width="14" style="74" customWidth="1"/>
    <col min="8963" max="8963" width="20" style="74" customWidth="1"/>
    <col min="8964" max="8964" width="29.7109375" style="74" customWidth="1"/>
    <col min="8965" max="8965" width="58.7109375" style="74" customWidth="1"/>
    <col min="8966" max="8966" width="6.42578125" style="74" bestFit="1" customWidth="1"/>
    <col min="8967" max="8967" width="8.7109375" style="74" bestFit="1" customWidth="1"/>
    <col min="8968" max="8968" width="8.140625" style="74" bestFit="1" customWidth="1"/>
    <col min="8969" max="8969" width="6.42578125" style="74" bestFit="1" customWidth="1"/>
    <col min="8970" max="8970" width="8.7109375" style="74" bestFit="1" customWidth="1"/>
    <col min="8971" max="8971" width="8.140625" style="74" bestFit="1" customWidth="1"/>
    <col min="8972" max="8972" width="54.140625" style="74" customWidth="1"/>
    <col min="8973" max="8973" width="3.42578125" style="74" customWidth="1"/>
    <col min="8974" max="9216" width="11.42578125" style="74"/>
    <col min="9217" max="9217" width="5.140625" style="74" customWidth="1"/>
    <col min="9218" max="9218" width="14" style="74" customWidth="1"/>
    <col min="9219" max="9219" width="20" style="74" customWidth="1"/>
    <col min="9220" max="9220" width="29.7109375" style="74" customWidth="1"/>
    <col min="9221" max="9221" width="58.7109375" style="74" customWidth="1"/>
    <col min="9222" max="9222" width="6.42578125" style="74" bestFit="1" customWidth="1"/>
    <col min="9223" max="9223" width="8.7109375" style="74" bestFit="1" customWidth="1"/>
    <col min="9224" max="9224" width="8.140625" style="74" bestFit="1" customWidth="1"/>
    <col min="9225" max="9225" width="6.42578125" style="74" bestFit="1" customWidth="1"/>
    <col min="9226" max="9226" width="8.7109375" style="74" bestFit="1" customWidth="1"/>
    <col min="9227" max="9227" width="8.140625" style="74" bestFit="1" customWidth="1"/>
    <col min="9228" max="9228" width="54.140625" style="74" customWidth="1"/>
    <col min="9229" max="9229" width="3.42578125" style="74" customWidth="1"/>
    <col min="9230" max="9472" width="11.42578125" style="74"/>
    <col min="9473" max="9473" width="5.140625" style="74" customWidth="1"/>
    <col min="9474" max="9474" width="14" style="74" customWidth="1"/>
    <col min="9475" max="9475" width="20" style="74" customWidth="1"/>
    <col min="9476" max="9476" width="29.7109375" style="74" customWidth="1"/>
    <col min="9477" max="9477" width="58.7109375" style="74" customWidth="1"/>
    <col min="9478" max="9478" width="6.42578125" style="74" bestFit="1" customWidth="1"/>
    <col min="9479" max="9479" width="8.7109375" style="74" bestFit="1" customWidth="1"/>
    <col min="9480" max="9480" width="8.140625" style="74" bestFit="1" customWidth="1"/>
    <col min="9481" max="9481" width="6.42578125" style="74" bestFit="1" customWidth="1"/>
    <col min="9482" max="9482" width="8.7109375" style="74" bestFit="1" customWidth="1"/>
    <col min="9483" max="9483" width="8.140625" style="74" bestFit="1" customWidth="1"/>
    <col min="9484" max="9484" width="54.140625" style="74" customWidth="1"/>
    <col min="9485" max="9485" width="3.42578125" style="74" customWidth="1"/>
    <col min="9486" max="9728" width="11.42578125" style="74"/>
    <col min="9729" max="9729" width="5.140625" style="74" customWidth="1"/>
    <col min="9730" max="9730" width="14" style="74" customWidth="1"/>
    <col min="9731" max="9731" width="20" style="74" customWidth="1"/>
    <col min="9732" max="9732" width="29.7109375" style="74" customWidth="1"/>
    <col min="9733" max="9733" width="58.7109375" style="74" customWidth="1"/>
    <col min="9734" max="9734" width="6.42578125" style="74" bestFit="1" customWidth="1"/>
    <col min="9735" max="9735" width="8.7109375" style="74" bestFit="1" customWidth="1"/>
    <col min="9736" max="9736" width="8.140625" style="74" bestFit="1" customWidth="1"/>
    <col min="9737" max="9737" width="6.42578125" style="74" bestFit="1" customWidth="1"/>
    <col min="9738" max="9738" width="8.7109375" style="74" bestFit="1" customWidth="1"/>
    <col min="9739" max="9739" width="8.140625" style="74" bestFit="1" customWidth="1"/>
    <col min="9740" max="9740" width="54.140625" style="74" customWidth="1"/>
    <col min="9741" max="9741" width="3.42578125" style="74" customWidth="1"/>
    <col min="9742" max="9984" width="11.42578125" style="74"/>
    <col min="9985" max="9985" width="5.140625" style="74" customWidth="1"/>
    <col min="9986" max="9986" width="14" style="74" customWidth="1"/>
    <col min="9987" max="9987" width="20" style="74" customWidth="1"/>
    <col min="9988" max="9988" width="29.7109375" style="74" customWidth="1"/>
    <col min="9989" max="9989" width="58.7109375" style="74" customWidth="1"/>
    <col min="9990" max="9990" width="6.42578125" style="74" bestFit="1" customWidth="1"/>
    <col min="9991" max="9991" width="8.7109375" style="74" bestFit="1" customWidth="1"/>
    <col min="9992" max="9992" width="8.140625" style="74" bestFit="1" customWidth="1"/>
    <col min="9993" max="9993" width="6.42578125" style="74" bestFit="1" customWidth="1"/>
    <col min="9994" max="9994" width="8.7109375" style="74" bestFit="1" customWidth="1"/>
    <col min="9995" max="9995" width="8.140625" style="74" bestFit="1" customWidth="1"/>
    <col min="9996" max="9996" width="54.140625" style="74" customWidth="1"/>
    <col min="9997" max="9997" width="3.42578125" style="74" customWidth="1"/>
    <col min="9998" max="10240" width="11.42578125" style="74"/>
    <col min="10241" max="10241" width="5.140625" style="74" customWidth="1"/>
    <col min="10242" max="10242" width="14" style="74" customWidth="1"/>
    <col min="10243" max="10243" width="20" style="74" customWidth="1"/>
    <col min="10244" max="10244" width="29.7109375" style="74" customWidth="1"/>
    <col min="10245" max="10245" width="58.7109375" style="74" customWidth="1"/>
    <col min="10246" max="10246" width="6.42578125" style="74" bestFit="1" customWidth="1"/>
    <col min="10247" max="10247" width="8.7109375" style="74" bestFit="1" customWidth="1"/>
    <col min="10248" max="10248" width="8.140625" style="74" bestFit="1" customWidth="1"/>
    <col min="10249" max="10249" width="6.42578125" style="74" bestFit="1" customWidth="1"/>
    <col min="10250" max="10250" width="8.7109375" style="74" bestFit="1" customWidth="1"/>
    <col min="10251" max="10251" width="8.140625" style="74" bestFit="1" customWidth="1"/>
    <col min="10252" max="10252" width="54.140625" style="74" customWidth="1"/>
    <col min="10253" max="10253" width="3.42578125" style="74" customWidth="1"/>
    <col min="10254" max="10496" width="11.42578125" style="74"/>
    <col min="10497" max="10497" width="5.140625" style="74" customWidth="1"/>
    <col min="10498" max="10498" width="14" style="74" customWidth="1"/>
    <col min="10499" max="10499" width="20" style="74" customWidth="1"/>
    <col min="10500" max="10500" width="29.7109375" style="74" customWidth="1"/>
    <col min="10501" max="10501" width="58.7109375" style="74" customWidth="1"/>
    <col min="10502" max="10502" width="6.42578125" style="74" bestFit="1" customWidth="1"/>
    <col min="10503" max="10503" width="8.7109375" style="74" bestFit="1" customWidth="1"/>
    <col min="10504" max="10504" width="8.140625" style="74" bestFit="1" customWidth="1"/>
    <col min="10505" max="10505" width="6.42578125" style="74" bestFit="1" customWidth="1"/>
    <col min="10506" max="10506" width="8.7109375" style="74" bestFit="1" customWidth="1"/>
    <col min="10507" max="10507" width="8.140625" style="74" bestFit="1" customWidth="1"/>
    <col min="10508" max="10508" width="54.140625" style="74" customWidth="1"/>
    <col min="10509" max="10509" width="3.42578125" style="74" customWidth="1"/>
    <col min="10510" max="10752" width="11.42578125" style="74"/>
    <col min="10753" max="10753" width="5.140625" style="74" customWidth="1"/>
    <col min="10754" max="10754" width="14" style="74" customWidth="1"/>
    <col min="10755" max="10755" width="20" style="74" customWidth="1"/>
    <col min="10756" max="10756" width="29.7109375" style="74" customWidth="1"/>
    <col min="10757" max="10757" width="58.7109375" style="74" customWidth="1"/>
    <col min="10758" max="10758" width="6.42578125" style="74" bestFit="1" customWidth="1"/>
    <col min="10759" max="10759" width="8.7109375" style="74" bestFit="1" customWidth="1"/>
    <col min="10760" max="10760" width="8.140625" style="74" bestFit="1" customWidth="1"/>
    <col min="10761" max="10761" width="6.42578125" style="74" bestFit="1" customWidth="1"/>
    <col min="10762" max="10762" width="8.7109375" style="74" bestFit="1" customWidth="1"/>
    <col min="10763" max="10763" width="8.140625" style="74" bestFit="1" customWidth="1"/>
    <col min="10764" max="10764" width="54.140625" style="74" customWidth="1"/>
    <col min="10765" max="10765" width="3.42578125" style="74" customWidth="1"/>
    <col min="10766" max="11008" width="11.42578125" style="74"/>
    <col min="11009" max="11009" width="5.140625" style="74" customWidth="1"/>
    <col min="11010" max="11010" width="14" style="74" customWidth="1"/>
    <col min="11011" max="11011" width="20" style="74" customWidth="1"/>
    <col min="11012" max="11012" width="29.7109375" style="74" customWidth="1"/>
    <col min="11013" max="11013" width="58.7109375" style="74" customWidth="1"/>
    <col min="11014" max="11014" width="6.42578125" style="74" bestFit="1" customWidth="1"/>
    <col min="11015" max="11015" width="8.7109375" style="74" bestFit="1" customWidth="1"/>
    <col min="11016" max="11016" width="8.140625" style="74" bestFit="1" customWidth="1"/>
    <col min="11017" max="11017" width="6.42578125" style="74" bestFit="1" customWidth="1"/>
    <col min="11018" max="11018" width="8.7109375" style="74" bestFit="1" customWidth="1"/>
    <col min="11019" max="11019" width="8.140625" style="74" bestFit="1" customWidth="1"/>
    <col min="11020" max="11020" width="54.140625" style="74" customWidth="1"/>
    <col min="11021" max="11021" width="3.42578125" style="74" customWidth="1"/>
    <col min="11022" max="11264" width="11.42578125" style="74"/>
    <col min="11265" max="11265" width="5.140625" style="74" customWidth="1"/>
    <col min="11266" max="11266" width="14" style="74" customWidth="1"/>
    <col min="11267" max="11267" width="20" style="74" customWidth="1"/>
    <col min="11268" max="11268" width="29.7109375" style="74" customWidth="1"/>
    <col min="11269" max="11269" width="58.7109375" style="74" customWidth="1"/>
    <col min="11270" max="11270" width="6.42578125" style="74" bestFit="1" customWidth="1"/>
    <col min="11271" max="11271" width="8.7109375" style="74" bestFit="1" customWidth="1"/>
    <col min="11272" max="11272" width="8.140625" style="74" bestFit="1" customWidth="1"/>
    <col min="11273" max="11273" width="6.42578125" style="74" bestFit="1" customWidth="1"/>
    <col min="11274" max="11274" width="8.7109375" style="74" bestFit="1" customWidth="1"/>
    <col min="11275" max="11275" width="8.140625" style="74" bestFit="1" customWidth="1"/>
    <col min="11276" max="11276" width="54.140625" style="74" customWidth="1"/>
    <col min="11277" max="11277" width="3.42578125" style="74" customWidth="1"/>
    <col min="11278" max="11520" width="11.42578125" style="74"/>
    <col min="11521" max="11521" width="5.140625" style="74" customWidth="1"/>
    <col min="11522" max="11522" width="14" style="74" customWidth="1"/>
    <col min="11523" max="11523" width="20" style="74" customWidth="1"/>
    <col min="11524" max="11524" width="29.7109375" style="74" customWidth="1"/>
    <col min="11525" max="11525" width="58.7109375" style="74" customWidth="1"/>
    <col min="11526" max="11526" width="6.42578125" style="74" bestFit="1" customWidth="1"/>
    <col min="11527" max="11527" width="8.7109375" style="74" bestFit="1" customWidth="1"/>
    <col min="11528" max="11528" width="8.140625" style="74" bestFit="1" customWidth="1"/>
    <col min="11529" max="11529" width="6.42578125" style="74" bestFit="1" customWidth="1"/>
    <col min="11530" max="11530" width="8.7109375" style="74" bestFit="1" customWidth="1"/>
    <col min="11531" max="11531" width="8.140625" style="74" bestFit="1" customWidth="1"/>
    <col min="11532" max="11532" width="54.140625" style="74" customWidth="1"/>
    <col min="11533" max="11533" width="3.42578125" style="74" customWidth="1"/>
    <col min="11534" max="11776" width="11.42578125" style="74"/>
    <col min="11777" max="11777" width="5.140625" style="74" customWidth="1"/>
    <col min="11778" max="11778" width="14" style="74" customWidth="1"/>
    <col min="11779" max="11779" width="20" style="74" customWidth="1"/>
    <col min="11780" max="11780" width="29.7109375" style="74" customWidth="1"/>
    <col min="11781" max="11781" width="58.7109375" style="74" customWidth="1"/>
    <col min="11782" max="11782" width="6.42578125" style="74" bestFit="1" customWidth="1"/>
    <col min="11783" max="11783" width="8.7109375" style="74" bestFit="1" customWidth="1"/>
    <col min="11784" max="11784" width="8.140625" style="74" bestFit="1" customWidth="1"/>
    <col min="11785" max="11785" width="6.42578125" style="74" bestFit="1" customWidth="1"/>
    <col min="11786" max="11786" width="8.7109375" style="74" bestFit="1" customWidth="1"/>
    <col min="11787" max="11787" width="8.140625" style="74" bestFit="1" customWidth="1"/>
    <col min="11788" max="11788" width="54.140625" style="74" customWidth="1"/>
    <col min="11789" max="11789" width="3.42578125" style="74" customWidth="1"/>
    <col min="11790" max="12032" width="11.42578125" style="74"/>
    <col min="12033" max="12033" width="5.140625" style="74" customWidth="1"/>
    <col min="12034" max="12034" width="14" style="74" customWidth="1"/>
    <col min="12035" max="12035" width="20" style="74" customWidth="1"/>
    <col min="12036" max="12036" width="29.7109375" style="74" customWidth="1"/>
    <col min="12037" max="12037" width="58.7109375" style="74" customWidth="1"/>
    <col min="12038" max="12038" width="6.42578125" style="74" bestFit="1" customWidth="1"/>
    <col min="12039" max="12039" width="8.7109375" style="74" bestFit="1" customWidth="1"/>
    <col min="12040" max="12040" width="8.140625" style="74" bestFit="1" customWidth="1"/>
    <col min="12041" max="12041" width="6.42578125" style="74" bestFit="1" customWidth="1"/>
    <col min="12042" max="12042" width="8.7109375" style="74" bestFit="1" customWidth="1"/>
    <col min="12043" max="12043" width="8.140625" style="74" bestFit="1" customWidth="1"/>
    <col min="12044" max="12044" width="54.140625" style="74" customWidth="1"/>
    <col min="12045" max="12045" width="3.42578125" style="74" customWidth="1"/>
    <col min="12046" max="12288" width="11.42578125" style="74"/>
    <col min="12289" max="12289" width="5.140625" style="74" customWidth="1"/>
    <col min="12290" max="12290" width="14" style="74" customWidth="1"/>
    <col min="12291" max="12291" width="20" style="74" customWidth="1"/>
    <col min="12292" max="12292" width="29.7109375" style="74" customWidth="1"/>
    <col min="12293" max="12293" width="58.7109375" style="74" customWidth="1"/>
    <col min="12294" max="12294" width="6.42578125" style="74" bestFit="1" customWidth="1"/>
    <col min="12295" max="12295" width="8.7109375" style="74" bestFit="1" customWidth="1"/>
    <col min="12296" max="12296" width="8.140625" style="74" bestFit="1" customWidth="1"/>
    <col min="12297" max="12297" width="6.42578125" style="74" bestFit="1" customWidth="1"/>
    <col min="12298" max="12298" width="8.7109375" style="74" bestFit="1" customWidth="1"/>
    <col min="12299" max="12299" width="8.140625" style="74" bestFit="1" customWidth="1"/>
    <col min="12300" max="12300" width="54.140625" style="74" customWidth="1"/>
    <col min="12301" max="12301" width="3.42578125" style="74" customWidth="1"/>
    <col min="12302" max="12544" width="11.42578125" style="74"/>
    <col min="12545" max="12545" width="5.140625" style="74" customWidth="1"/>
    <col min="12546" max="12546" width="14" style="74" customWidth="1"/>
    <col min="12547" max="12547" width="20" style="74" customWidth="1"/>
    <col min="12548" max="12548" width="29.7109375" style="74" customWidth="1"/>
    <col min="12549" max="12549" width="58.7109375" style="74" customWidth="1"/>
    <col min="12550" max="12550" width="6.42578125" style="74" bestFit="1" customWidth="1"/>
    <col min="12551" max="12551" width="8.7109375" style="74" bestFit="1" customWidth="1"/>
    <col min="12552" max="12552" width="8.140625" style="74" bestFit="1" customWidth="1"/>
    <col min="12553" max="12553" width="6.42578125" style="74" bestFit="1" customWidth="1"/>
    <col min="12554" max="12554" width="8.7109375" style="74" bestFit="1" customWidth="1"/>
    <col min="12555" max="12555" width="8.140625" style="74" bestFit="1" customWidth="1"/>
    <col min="12556" max="12556" width="54.140625" style="74" customWidth="1"/>
    <col min="12557" max="12557" width="3.42578125" style="74" customWidth="1"/>
    <col min="12558" max="12800" width="11.42578125" style="74"/>
    <col min="12801" max="12801" width="5.140625" style="74" customWidth="1"/>
    <col min="12802" max="12802" width="14" style="74" customWidth="1"/>
    <col min="12803" max="12803" width="20" style="74" customWidth="1"/>
    <col min="12804" max="12804" width="29.7109375" style="74" customWidth="1"/>
    <col min="12805" max="12805" width="58.7109375" style="74" customWidth="1"/>
    <col min="12806" max="12806" width="6.42578125" style="74" bestFit="1" customWidth="1"/>
    <col min="12807" max="12807" width="8.7109375" style="74" bestFit="1" customWidth="1"/>
    <col min="12808" max="12808" width="8.140625" style="74" bestFit="1" customWidth="1"/>
    <col min="12809" max="12809" width="6.42578125" style="74" bestFit="1" customWidth="1"/>
    <col min="12810" max="12810" width="8.7109375" style="74" bestFit="1" customWidth="1"/>
    <col min="12811" max="12811" width="8.140625" style="74" bestFit="1" customWidth="1"/>
    <col min="12812" max="12812" width="54.140625" style="74" customWidth="1"/>
    <col min="12813" max="12813" width="3.42578125" style="74" customWidth="1"/>
    <col min="12814" max="13056" width="11.42578125" style="74"/>
    <col min="13057" max="13057" width="5.140625" style="74" customWidth="1"/>
    <col min="13058" max="13058" width="14" style="74" customWidth="1"/>
    <col min="13059" max="13059" width="20" style="74" customWidth="1"/>
    <col min="13060" max="13060" width="29.7109375" style="74" customWidth="1"/>
    <col min="13061" max="13061" width="58.7109375" style="74" customWidth="1"/>
    <col min="13062" max="13062" width="6.42578125" style="74" bestFit="1" customWidth="1"/>
    <col min="13063" max="13063" width="8.7109375" style="74" bestFit="1" customWidth="1"/>
    <col min="13064" max="13064" width="8.140625" style="74" bestFit="1" customWidth="1"/>
    <col min="13065" max="13065" width="6.42578125" style="74" bestFit="1" customWidth="1"/>
    <col min="13066" max="13066" width="8.7109375" style="74" bestFit="1" customWidth="1"/>
    <col min="13067" max="13067" width="8.140625" style="74" bestFit="1" customWidth="1"/>
    <col min="13068" max="13068" width="54.140625" style="74" customWidth="1"/>
    <col min="13069" max="13069" width="3.42578125" style="74" customWidth="1"/>
    <col min="13070" max="13312" width="11.42578125" style="74"/>
    <col min="13313" max="13313" width="5.140625" style="74" customWidth="1"/>
    <col min="13314" max="13314" width="14" style="74" customWidth="1"/>
    <col min="13315" max="13315" width="20" style="74" customWidth="1"/>
    <col min="13316" max="13316" width="29.7109375" style="74" customWidth="1"/>
    <col min="13317" max="13317" width="58.7109375" style="74" customWidth="1"/>
    <col min="13318" max="13318" width="6.42578125" style="74" bestFit="1" customWidth="1"/>
    <col min="13319" max="13319" width="8.7109375" style="74" bestFit="1" customWidth="1"/>
    <col min="13320" max="13320" width="8.140625" style="74" bestFit="1" customWidth="1"/>
    <col min="13321" max="13321" width="6.42578125" style="74" bestFit="1" customWidth="1"/>
    <col min="13322" max="13322" width="8.7109375" style="74" bestFit="1" customWidth="1"/>
    <col min="13323" max="13323" width="8.140625" style="74" bestFit="1" customWidth="1"/>
    <col min="13324" max="13324" width="54.140625" style="74" customWidth="1"/>
    <col min="13325" max="13325" width="3.42578125" style="74" customWidth="1"/>
    <col min="13326" max="13568" width="11.42578125" style="74"/>
    <col min="13569" max="13569" width="5.140625" style="74" customWidth="1"/>
    <col min="13570" max="13570" width="14" style="74" customWidth="1"/>
    <col min="13571" max="13571" width="20" style="74" customWidth="1"/>
    <col min="13572" max="13572" width="29.7109375" style="74" customWidth="1"/>
    <col min="13573" max="13573" width="58.7109375" style="74" customWidth="1"/>
    <col min="13574" max="13574" width="6.42578125" style="74" bestFit="1" customWidth="1"/>
    <col min="13575" max="13575" width="8.7109375" style="74" bestFit="1" customWidth="1"/>
    <col min="13576" max="13576" width="8.140625" style="74" bestFit="1" customWidth="1"/>
    <col min="13577" max="13577" width="6.42578125" style="74" bestFit="1" customWidth="1"/>
    <col min="13578" max="13578" width="8.7109375" style="74" bestFit="1" customWidth="1"/>
    <col min="13579" max="13579" width="8.140625" style="74" bestFit="1" customWidth="1"/>
    <col min="13580" max="13580" width="54.140625" style="74" customWidth="1"/>
    <col min="13581" max="13581" width="3.42578125" style="74" customWidth="1"/>
    <col min="13582" max="13824" width="11.42578125" style="74"/>
    <col min="13825" max="13825" width="5.140625" style="74" customWidth="1"/>
    <col min="13826" max="13826" width="14" style="74" customWidth="1"/>
    <col min="13827" max="13827" width="20" style="74" customWidth="1"/>
    <col min="13828" max="13828" width="29.7109375" style="74" customWidth="1"/>
    <col min="13829" max="13829" width="58.7109375" style="74" customWidth="1"/>
    <col min="13830" max="13830" width="6.42578125" style="74" bestFit="1" customWidth="1"/>
    <col min="13831" max="13831" width="8.7109375" style="74" bestFit="1" customWidth="1"/>
    <col min="13832" max="13832" width="8.140625" style="74" bestFit="1" customWidth="1"/>
    <col min="13833" max="13833" width="6.42578125" style="74" bestFit="1" customWidth="1"/>
    <col min="13834" max="13834" width="8.7109375" style="74" bestFit="1" customWidth="1"/>
    <col min="13835" max="13835" width="8.140625" style="74" bestFit="1" customWidth="1"/>
    <col min="13836" max="13836" width="54.140625" style="74" customWidth="1"/>
    <col min="13837" max="13837" width="3.42578125" style="74" customWidth="1"/>
    <col min="13838" max="14080" width="11.42578125" style="74"/>
    <col min="14081" max="14081" width="5.140625" style="74" customWidth="1"/>
    <col min="14082" max="14082" width="14" style="74" customWidth="1"/>
    <col min="14083" max="14083" width="20" style="74" customWidth="1"/>
    <col min="14084" max="14084" width="29.7109375" style="74" customWidth="1"/>
    <col min="14085" max="14085" width="58.7109375" style="74" customWidth="1"/>
    <col min="14086" max="14086" width="6.42578125" style="74" bestFit="1" customWidth="1"/>
    <col min="14087" max="14087" width="8.7109375" style="74" bestFit="1" customWidth="1"/>
    <col min="14088" max="14088" width="8.140625" style="74" bestFit="1" customWidth="1"/>
    <col min="14089" max="14089" width="6.42578125" style="74" bestFit="1" customWidth="1"/>
    <col min="14090" max="14090" width="8.7109375" style="74" bestFit="1" customWidth="1"/>
    <col min="14091" max="14091" width="8.140625" style="74" bestFit="1" customWidth="1"/>
    <col min="14092" max="14092" width="54.140625" style="74" customWidth="1"/>
    <col min="14093" max="14093" width="3.42578125" style="74" customWidth="1"/>
    <col min="14094" max="14336" width="11.42578125" style="74"/>
    <col min="14337" max="14337" width="5.140625" style="74" customWidth="1"/>
    <col min="14338" max="14338" width="14" style="74" customWidth="1"/>
    <col min="14339" max="14339" width="20" style="74" customWidth="1"/>
    <col min="14340" max="14340" width="29.7109375" style="74" customWidth="1"/>
    <col min="14341" max="14341" width="58.7109375" style="74" customWidth="1"/>
    <col min="14342" max="14342" width="6.42578125" style="74" bestFit="1" customWidth="1"/>
    <col min="14343" max="14343" width="8.7109375" style="74" bestFit="1" customWidth="1"/>
    <col min="14344" max="14344" width="8.140625" style="74" bestFit="1" customWidth="1"/>
    <col min="14345" max="14345" width="6.42578125" style="74" bestFit="1" customWidth="1"/>
    <col min="14346" max="14346" width="8.7109375" style="74" bestFit="1" customWidth="1"/>
    <col min="14347" max="14347" width="8.140625" style="74" bestFit="1" customWidth="1"/>
    <col min="14348" max="14348" width="54.140625" style="74" customWidth="1"/>
    <col min="14349" max="14349" width="3.42578125" style="74" customWidth="1"/>
    <col min="14350" max="14592" width="11.42578125" style="74"/>
    <col min="14593" max="14593" width="5.140625" style="74" customWidth="1"/>
    <col min="14594" max="14594" width="14" style="74" customWidth="1"/>
    <col min="14595" max="14595" width="20" style="74" customWidth="1"/>
    <col min="14596" max="14596" width="29.7109375" style="74" customWidth="1"/>
    <col min="14597" max="14597" width="58.7109375" style="74" customWidth="1"/>
    <col min="14598" max="14598" width="6.42578125" style="74" bestFit="1" customWidth="1"/>
    <col min="14599" max="14599" width="8.7109375" style="74" bestFit="1" customWidth="1"/>
    <col min="14600" max="14600" width="8.140625" style="74" bestFit="1" customWidth="1"/>
    <col min="14601" max="14601" width="6.42578125" style="74" bestFit="1" customWidth="1"/>
    <col min="14602" max="14602" width="8.7109375" style="74" bestFit="1" customWidth="1"/>
    <col min="14603" max="14603" width="8.140625" style="74" bestFit="1" customWidth="1"/>
    <col min="14604" max="14604" width="54.140625" style="74" customWidth="1"/>
    <col min="14605" max="14605" width="3.42578125" style="74" customWidth="1"/>
    <col min="14606" max="14848" width="11.42578125" style="74"/>
    <col min="14849" max="14849" width="5.140625" style="74" customWidth="1"/>
    <col min="14850" max="14850" width="14" style="74" customWidth="1"/>
    <col min="14851" max="14851" width="20" style="74" customWidth="1"/>
    <col min="14852" max="14852" width="29.7109375" style="74" customWidth="1"/>
    <col min="14853" max="14853" width="58.7109375" style="74" customWidth="1"/>
    <col min="14854" max="14854" width="6.42578125" style="74" bestFit="1" customWidth="1"/>
    <col min="14855" max="14855" width="8.7109375" style="74" bestFit="1" customWidth="1"/>
    <col min="14856" max="14856" width="8.140625" style="74" bestFit="1" customWidth="1"/>
    <col min="14857" max="14857" width="6.42578125" style="74" bestFit="1" customWidth="1"/>
    <col min="14858" max="14858" width="8.7109375" style="74" bestFit="1" customWidth="1"/>
    <col min="14859" max="14859" width="8.140625" style="74" bestFit="1" customWidth="1"/>
    <col min="14860" max="14860" width="54.140625" style="74" customWidth="1"/>
    <col min="14861" max="14861" width="3.42578125" style="74" customWidth="1"/>
    <col min="14862" max="15104" width="11.42578125" style="74"/>
    <col min="15105" max="15105" width="5.140625" style="74" customWidth="1"/>
    <col min="15106" max="15106" width="14" style="74" customWidth="1"/>
    <col min="15107" max="15107" width="20" style="74" customWidth="1"/>
    <col min="15108" max="15108" width="29.7109375" style="74" customWidth="1"/>
    <col min="15109" max="15109" width="58.7109375" style="74" customWidth="1"/>
    <col min="15110" max="15110" width="6.42578125" style="74" bestFit="1" customWidth="1"/>
    <col min="15111" max="15111" width="8.7109375" style="74" bestFit="1" customWidth="1"/>
    <col min="15112" max="15112" width="8.140625" style="74" bestFit="1" customWidth="1"/>
    <col min="15113" max="15113" width="6.42578125" style="74" bestFit="1" customWidth="1"/>
    <col min="15114" max="15114" width="8.7109375" style="74" bestFit="1" customWidth="1"/>
    <col min="15115" max="15115" width="8.140625" style="74" bestFit="1" customWidth="1"/>
    <col min="15116" max="15116" width="54.140625" style="74" customWidth="1"/>
    <col min="15117" max="15117" width="3.42578125" style="74" customWidth="1"/>
    <col min="15118" max="15360" width="11.42578125" style="74"/>
    <col min="15361" max="15361" width="5.140625" style="74" customWidth="1"/>
    <col min="15362" max="15362" width="14" style="74" customWidth="1"/>
    <col min="15363" max="15363" width="20" style="74" customWidth="1"/>
    <col min="15364" max="15364" width="29.7109375" style="74" customWidth="1"/>
    <col min="15365" max="15365" width="58.7109375" style="74" customWidth="1"/>
    <col min="15366" max="15366" width="6.42578125" style="74" bestFit="1" customWidth="1"/>
    <col min="15367" max="15367" width="8.7109375" style="74" bestFit="1" customWidth="1"/>
    <col min="15368" max="15368" width="8.140625" style="74" bestFit="1" customWidth="1"/>
    <col min="15369" max="15369" width="6.42578125" style="74" bestFit="1" customWidth="1"/>
    <col min="15370" max="15370" width="8.7109375" style="74" bestFit="1" customWidth="1"/>
    <col min="15371" max="15371" width="8.140625" style="74" bestFit="1" customWidth="1"/>
    <col min="15372" max="15372" width="54.140625" style="74" customWidth="1"/>
    <col min="15373" max="15373" width="3.42578125" style="74" customWidth="1"/>
    <col min="15374" max="15616" width="11.42578125" style="74"/>
    <col min="15617" max="15617" width="5.140625" style="74" customWidth="1"/>
    <col min="15618" max="15618" width="14" style="74" customWidth="1"/>
    <col min="15619" max="15619" width="20" style="74" customWidth="1"/>
    <col min="15620" max="15620" width="29.7109375" style="74" customWidth="1"/>
    <col min="15621" max="15621" width="58.7109375" style="74" customWidth="1"/>
    <col min="15622" max="15622" width="6.42578125" style="74" bestFit="1" customWidth="1"/>
    <col min="15623" max="15623" width="8.7109375" style="74" bestFit="1" customWidth="1"/>
    <col min="15624" max="15624" width="8.140625" style="74" bestFit="1" customWidth="1"/>
    <col min="15625" max="15625" width="6.42578125" style="74" bestFit="1" customWidth="1"/>
    <col min="15626" max="15626" width="8.7109375" style="74" bestFit="1" customWidth="1"/>
    <col min="15627" max="15627" width="8.140625" style="74" bestFit="1" customWidth="1"/>
    <col min="15628" max="15628" width="54.140625" style="74" customWidth="1"/>
    <col min="15629" max="15629" width="3.42578125" style="74" customWidth="1"/>
    <col min="15630" max="15872" width="11.42578125" style="74"/>
    <col min="15873" max="15873" width="5.140625" style="74" customWidth="1"/>
    <col min="15874" max="15874" width="14" style="74" customWidth="1"/>
    <col min="15875" max="15875" width="20" style="74" customWidth="1"/>
    <col min="15876" max="15876" width="29.7109375" style="74" customWidth="1"/>
    <col min="15877" max="15877" width="58.7109375" style="74" customWidth="1"/>
    <col min="15878" max="15878" width="6.42578125" style="74" bestFit="1" customWidth="1"/>
    <col min="15879" max="15879" width="8.7109375" style="74" bestFit="1" customWidth="1"/>
    <col min="15880" max="15880" width="8.140625" style="74" bestFit="1" customWidth="1"/>
    <col min="15881" max="15881" width="6.42578125" style="74" bestFit="1" customWidth="1"/>
    <col min="15882" max="15882" width="8.7109375" style="74" bestFit="1" customWidth="1"/>
    <col min="15883" max="15883" width="8.140625" style="74" bestFit="1" customWidth="1"/>
    <col min="15884" max="15884" width="54.140625" style="74" customWidth="1"/>
    <col min="15885" max="15885" width="3.42578125" style="74" customWidth="1"/>
    <col min="15886" max="16128" width="11.42578125" style="74"/>
    <col min="16129" max="16129" width="5.140625" style="74" customWidth="1"/>
    <col min="16130" max="16130" width="14" style="74" customWidth="1"/>
    <col min="16131" max="16131" width="20" style="74" customWidth="1"/>
    <col min="16132" max="16132" width="29.7109375" style="74" customWidth="1"/>
    <col min="16133" max="16133" width="58.7109375" style="74" customWidth="1"/>
    <col min="16134" max="16134" width="6.42578125" style="74" bestFit="1" customWidth="1"/>
    <col min="16135" max="16135" width="8.7109375" style="74" bestFit="1" customWidth="1"/>
    <col min="16136" max="16136" width="8.140625" style="74" bestFit="1" customWidth="1"/>
    <col min="16137" max="16137" width="6.42578125" style="74" bestFit="1" customWidth="1"/>
    <col min="16138" max="16138" width="8.7109375" style="74" bestFit="1" customWidth="1"/>
    <col min="16139" max="16139" width="8.140625" style="74" bestFit="1" customWidth="1"/>
    <col min="16140" max="16140" width="54.140625" style="74" customWidth="1"/>
    <col min="16141" max="16141" width="3.42578125" style="74" customWidth="1"/>
    <col min="16142" max="16384" width="11.42578125" style="74"/>
  </cols>
  <sheetData>
    <row r="1" spans="1:12" ht="35.1" customHeight="1" x14ac:dyDescent="0.2">
      <c r="A1" s="358"/>
      <c r="B1" s="358"/>
      <c r="C1" s="358"/>
      <c r="D1" s="358"/>
      <c r="E1" s="358"/>
      <c r="F1" s="358"/>
      <c r="G1" s="358"/>
      <c r="H1" s="358"/>
      <c r="I1" s="358"/>
      <c r="J1" s="358"/>
      <c r="K1" s="358"/>
      <c r="L1" s="358"/>
    </row>
    <row r="2" spans="1:12" ht="51.75" customHeight="1" thickBot="1" x14ac:dyDescent="0.25">
      <c r="A2" s="359"/>
      <c r="B2" s="359"/>
      <c r="C2" s="359"/>
      <c r="D2" s="359"/>
      <c r="E2" s="359"/>
      <c r="F2" s="359"/>
      <c r="G2" s="359"/>
      <c r="H2" s="359"/>
      <c r="I2" s="359"/>
      <c r="J2" s="359"/>
      <c r="K2" s="359"/>
      <c r="L2" s="359"/>
    </row>
    <row r="3" spans="1:12" ht="48.75" customHeight="1" thickTop="1" thickBot="1" x14ac:dyDescent="0.25">
      <c r="A3" s="342" t="s">
        <v>296</v>
      </c>
      <c r="B3" s="343"/>
      <c r="C3" s="343"/>
      <c r="D3" s="343"/>
      <c r="E3" s="343"/>
      <c r="F3" s="343"/>
      <c r="G3" s="343"/>
      <c r="H3" s="343"/>
      <c r="I3" s="343"/>
      <c r="J3" s="343"/>
      <c r="K3" s="343"/>
      <c r="L3" s="344"/>
    </row>
    <row r="4" spans="1:12" ht="34.5" customHeight="1" thickTop="1" thickBot="1" x14ac:dyDescent="0.25">
      <c r="A4" s="75"/>
      <c r="B4" s="75"/>
      <c r="C4" s="75"/>
      <c r="D4" s="75"/>
      <c r="E4" s="75"/>
      <c r="F4" s="75"/>
      <c r="G4" s="75"/>
      <c r="H4" s="75"/>
      <c r="I4" s="75"/>
      <c r="J4" s="75"/>
      <c r="K4" s="75"/>
      <c r="L4" s="76" t="s">
        <v>63</v>
      </c>
    </row>
    <row r="5" spans="1:12" ht="43.5" customHeight="1" thickTop="1" thickBot="1" x14ac:dyDescent="0.25">
      <c r="A5" s="342" t="s">
        <v>64</v>
      </c>
      <c r="B5" s="343"/>
      <c r="C5" s="343"/>
      <c r="D5" s="343"/>
      <c r="E5" s="343"/>
      <c r="F5" s="343"/>
      <c r="G5" s="343"/>
      <c r="H5" s="343"/>
      <c r="I5" s="343"/>
      <c r="J5" s="343"/>
      <c r="K5" s="344"/>
      <c r="L5" s="138">
        <f ca="1">+TODAY()</f>
        <v>46108</v>
      </c>
    </row>
    <row r="6" spans="1:12" s="79" customFormat="1" ht="33.75" customHeight="1" thickTop="1" thickBot="1" x14ac:dyDescent="0.25">
      <c r="A6" s="78"/>
      <c r="B6" s="343" t="s">
        <v>65</v>
      </c>
      <c r="C6" s="343"/>
      <c r="D6" s="343"/>
      <c r="E6" s="343"/>
      <c r="F6" s="343"/>
      <c r="G6" s="343"/>
      <c r="H6" s="343"/>
      <c r="I6" s="343"/>
      <c r="J6" s="343"/>
      <c r="K6" s="343"/>
      <c r="L6" s="343"/>
    </row>
    <row r="7" spans="1:12" s="80" customFormat="1" ht="34.5" customHeight="1" thickTop="1" thickBot="1" x14ac:dyDescent="0.25">
      <c r="A7" s="360" t="s">
        <v>80</v>
      </c>
      <c r="B7" s="361"/>
      <c r="C7" s="361"/>
      <c r="D7" s="361"/>
      <c r="E7" s="361"/>
      <c r="F7" s="361"/>
      <c r="G7" s="361"/>
      <c r="H7" s="361"/>
      <c r="I7" s="361"/>
      <c r="J7" s="361"/>
      <c r="K7" s="361"/>
      <c r="L7" s="362"/>
    </row>
    <row r="8" spans="1:12" s="80" customFormat="1" ht="9" customHeight="1" thickTop="1" thickBot="1" x14ac:dyDescent="0.25">
      <c r="A8" s="81"/>
      <c r="B8" s="81"/>
      <c r="C8" s="81"/>
      <c r="D8" s="81"/>
      <c r="E8" s="81"/>
      <c r="F8" s="81"/>
      <c r="G8" s="81"/>
      <c r="H8" s="81"/>
      <c r="I8" s="81"/>
      <c r="J8" s="81"/>
      <c r="K8" s="81"/>
      <c r="L8" s="82"/>
    </row>
    <row r="9" spans="1:12" s="80" customFormat="1" ht="69" customHeight="1" thickTop="1" thickBot="1" x14ac:dyDescent="0.25">
      <c r="A9" s="363" t="s">
        <v>101</v>
      </c>
      <c r="B9" s="343"/>
      <c r="C9" s="343"/>
      <c r="D9" s="343"/>
      <c r="E9" s="343"/>
      <c r="F9" s="343"/>
      <c r="G9" s="343"/>
      <c r="H9" s="343"/>
      <c r="I9" s="343"/>
      <c r="J9" s="343"/>
      <c r="K9" s="343"/>
      <c r="L9" s="344"/>
    </row>
    <row r="10" spans="1:12" s="80" customFormat="1" ht="12" customHeight="1" thickTop="1" thickBot="1" x14ac:dyDescent="0.25">
      <c r="A10" s="81"/>
      <c r="B10" s="81"/>
      <c r="C10" s="81"/>
      <c r="D10" s="81"/>
      <c r="E10" s="81"/>
      <c r="F10" s="81"/>
      <c r="G10" s="81"/>
      <c r="H10" s="81"/>
      <c r="I10" s="81"/>
      <c r="J10" s="81"/>
      <c r="K10" s="81"/>
      <c r="L10" s="81"/>
    </row>
    <row r="11" spans="1:12" ht="31.5" customHeight="1" thickTop="1" thickBot="1" x14ac:dyDescent="0.25">
      <c r="A11" s="342" t="s">
        <v>25</v>
      </c>
      <c r="B11" s="343"/>
      <c r="C11" s="343"/>
      <c r="D11" s="343"/>
      <c r="E11" s="343"/>
      <c r="F11" s="343"/>
      <c r="G11" s="343"/>
      <c r="H11" s="343"/>
      <c r="I11" s="343"/>
      <c r="J11" s="343"/>
      <c r="K11" s="343"/>
      <c r="L11" s="344"/>
    </row>
    <row r="12" spans="1:12" ht="11.25" customHeight="1" thickTop="1" thickBot="1" x14ac:dyDescent="0.25">
      <c r="A12" s="83"/>
      <c r="B12" s="84"/>
      <c r="C12" s="84"/>
      <c r="D12" s="84"/>
      <c r="E12" s="85"/>
      <c r="F12" s="85"/>
      <c r="G12" s="85"/>
      <c r="H12" s="85"/>
      <c r="L12" s="87"/>
    </row>
    <row r="13" spans="1:12" ht="39" customHeight="1" thickTop="1" x14ac:dyDescent="0.2">
      <c r="A13" s="364" t="s">
        <v>26</v>
      </c>
      <c r="B13" s="365"/>
      <c r="C13" s="365"/>
      <c r="D13" s="365"/>
      <c r="E13" s="366" t="s">
        <v>209</v>
      </c>
      <c r="F13" s="366"/>
      <c r="G13" s="366"/>
      <c r="H13" s="366"/>
      <c r="I13" s="366"/>
      <c r="J13" s="367"/>
      <c r="K13" s="367"/>
      <c r="L13" s="368"/>
    </row>
    <row r="14" spans="1:12" ht="37.5" customHeight="1" x14ac:dyDescent="0.2">
      <c r="A14" s="340" t="s">
        <v>27</v>
      </c>
      <c r="B14" s="341"/>
      <c r="C14" s="341"/>
      <c r="D14" s="341"/>
      <c r="E14" s="369">
        <v>42793127</v>
      </c>
      <c r="F14" s="370"/>
      <c r="G14" s="370"/>
      <c r="H14" s="370"/>
      <c r="I14" s="370"/>
      <c r="J14" s="371"/>
      <c r="K14" s="371"/>
      <c r="L14" s="372"/>
    </row>
    <row r="15" spans="1:12" ht="34.5" customHeight="1" x14ac:dyDescent="0.2">
      <c r="A15" s="340" t="s">
        <v>66</v>
      </c>
      <c r="B15" s="341"/>
      <c r="C15" s="341"/>
      <c r="D15" s="341"/>
      <c r="E15" s="353" t="s">
        <v>293</v>
      </c>
      <c r="F15" s="353"/>
      <c r="G15" s="353"/>
      <c r="H15" s="353"/>
      <c r="I15" s="353"/>
      <c r="J15" s="337"/>
      <c r="K15" s="337"/>
      <c r="L15" s="354"/>
    </row>
    <row r="16" spans="1:12" ht="11.25" customHeight="1" thickBot="1" x14ac:dyDescent="0.25">
      <c r="A16" s="88"/>
      <c r="B16" s="88"/>
      <c r="C16" s="88"/>
      <c r="D16" s="88"/>
      <c r="E16" s="89"/>
      <c r="F16" s="89"/>
      <c r="G16" s="89"/>
      <c r="H16" s="89"/>
      <c r="I16" s="89"/>
      <c r="J16" s="89"/>
      <c r="K16" s="89"/>
    </row>
    <row r="17" spans="1:13" ht="33.75" customHeight="1" thickTop="1" thickBot="1" x14ac:dyDescent="0.25">
      <c r="A17" s="342" t="s">
        <v>28</v>
      </c>
      <c r="B17" s="343"/>
      <c r="C17" s="343"/>
      <c r="D17" s="343"/>
      <c r="E17" s="343"/>
      <c r="F17" s="343"/>
      <c r="G17" s="343"/>
      <c r="H17" s="343"/>
      <c r="I17" s="343"/>
      <c r="J17" s="343"/>
      <c r="K17" s="343"/>
      <c r="L17" s="344"/>
    </row>
    <row r="18" spans="1:13" ht="14.25" customHeight="1" thickTop="1" thickBot="1" x14ac:dyDescent="0.25">
      <c r="A18" s="84"/>
      <c r="B18" s="84"/>
      <c r="C18" s="84"/>
      <c r="D18" s="84"/>
      <c r="E18" s="84"/>
      <c r="F18" s="84"/>
      <c r="G18" s="84"/>
      <c r="H18" s="84"/>
      <c r="I18" s="84"/>
      <c r="J18" s="84"/>
      <c r="K18" s="84"/>
    </row>
    <row r="19" spans="1:13" ht="30" customHeight="1" thickTop="1" thickBot="1" x14ac:dyDescent="0.25">
      <c r="A19" s="345" t="s">
        <v>67</v>
      </c>
      <c r="B19" s="346"/>
      <c r="C19" s="346"/>
      <c r="D19" s="347"/>
      <c r="E19" s="89"/>
      <c r="F19" s="89"/>
      <c r="G19" s="89"/>
      <c r="H19" s="89"/>
      <c r="I19" s="89"/>
      <c r="J19" s="89"/>
      <c r="K19" s="89"/>
    </row>
    <row r="20" spans="1:13" ht="9.75" customHeight="1" thickTop="1" thickBot="1" x14ac:dyDescent="0.25">
      <c r="A20" s="88"/>
      <c r="B20" s="88"/>
      <c r="C20" s="88"/>
      <c r="D20" s="88"/>
      <c r="E20" s="89"/>
      <c r="F20" s="89"/>
      <c r="G20" s="89"/>
      <c r="H20" s="89"/>
      <c r="I20" s="89"/>
      <c r="J20" s="89"/>
      <c r="K20" s="89"/>
    </row>
    <row r="21" spans="1:13" ht="42" customHeight="1" thickTop="1" x14ac:dyDescent="0.2">
      <c r="A21" s="348" t="s">
        <v>68</v>
      </c>
      <c r="B21" s="349"/>
      <c r="C21" s="349"/>
      <c r="D21" s="349"/>
      <c r="E21" s="90" t="s">
        <v>69</v>
      </c>
      <c r="F21" s="350" t="s">
        <v>70</v>
      </c>
      <c r="G21" s="351"/>
      <c r="H21" s="351"/>
      <c r="I21" s="351"/>
      <c r="J21" s="351"/>
      <c r="K21" s="352"/>
      <c r="L21" s="91" t="s">
        <v>71</v>
      </c>
    </row>
    <row r="22" spans="1:13" ht="7.5" customHeight="1" x14ac:dyDescent="0.2">
      <c r="A22" s="92"/>
      <c r="B22" s="89"/>
      <c r="C22" s="89"/>
      <c r="D22" s="93"/>
      <c r="E22" s="93"/>
      <c r="F22" s="94"/>
      <c r="G22" s="94"/>
      <c r="H22" s="94"/>
      <c r="I22" s="94"/>
      <c r="J22" s="94"/>
      <c r="K22" s="94"/>
      <c r="L22" s="95"/>
    </row>
    <row r="23" spans="1:13" ht="41.25" customHeight="1" x14ac:dyDescent="0.2">
      <c r="A23" s="353" t="s">
        <v>213</v>
      </c>
      <c r="B23" s="353"/>
      <c r="C23" s="353"/>
      <c r="D23" s="353"/>
      <c r="E23" s="208" t="s">
        <v>211</v>
      </c>
      <c r="F23" s="353" t="s">
        <v>214</v>
      </c>
      <c r="G23" s="353"/>
      <c r="H23" s="353"/>
      <c r="I23" s="353"/>
      <c r="J23" s="353"/>
      <c r="K23" s="353"/>
      <c r="L23" s="248" t="s">
        <v>215</v>
      </c>
      <c r="M23" s="96"/>
    </row>
    <row r="24" spans="1:13" ht="41.25" customHeight="1" x14ac:dyDescent="0.2">
      <c r="A24" s="245"/>
      <c r="B24" s="245"/>
      <c r="C24" s="245"/>
      <c r="D24" s="245"/>
      <c r="E24" s="246"/>
      <c r="F24" s="245"/>
      <c r="G24" s="245"/>
      <c r="H24" s="245"/>
      <c r="I24" s="245"/>
      <c r="J24" s="245"/>
      <c r="K24" s="245"/>
      <c r="L24" s="247"/>
      <c r="M24" s="96"/>
    </row>
    <row r="25" spans="1:13" ht="6.75" customHeight="1" thickBot="1" x14ac:dyDescent="0.25">
      <c r="B25" s="89"/>
      <c r="C25" s="89"/>
      <c r="D25" s="93"/>
      <c r="E25" s="93"/>
      <c r="F25" s="94"/>
      <c r="G25" s="94"/>
      <c r="H25" s="94"/>
      <c r="I25" s="94"/>
      <c r="J25" s="94"/>
      <c r="K25" s="94"/>
      <c r="L25" s="97"/>
    </row>
    <row r="26" spans="1:13" ht="30" customHeight="1" thickTop="1" thickBot="1" x14ac:dyDescent="0.25">
      <c r="A26" s="345" t="s">
        <v>72</v>
      </c>
      <c r="B26" s="346"/>
      <c r="C26" s="346"/>
      <c r="D26" s="347"/>
      <c r="E26" s="89"/>
      <c r="F26" s="89"/>
      <c r="G26" s="89"/>
      <c r="H26" s="89"/>
      <c r="I26" s="89"/>
      <c r="J26" s="89"/>
      <c r="K26" s="89"/>
      <c r="L26" s="97"/>
    </row>
    <row r="27" spans="1:13" ht="8.25" customHeight="1" thickTop="1" thickBot="1" x14ac:dyDescent="0.25">
      <c r="A27" s="88"/>
      <c r="B27" s="88"/>
      <c r="C27" s="88"/>
      <c r="D27" s="88"/>
      <c r="E27" s="89"/>
      <c r="F27" s="89"/>
      <c r="G27" s="89"/>
      <c r="H27" s="89"/>
      <c r="I27" s="89"/>
      <c r="J27" s="89"/>
      <c r="K27" s="89"/>
      <c r="L27" s="97"/>
    </row>
    <row r="28" spans="1:13" ht="45.75" customHeight="1" thickTop="1" x14ac:dyDescent="0.2">
      <c r="A28" s="348" t="s">
        <v>68</v>
      </c>
      <c r="B28" s="349"/>
      <c r="C28" s="349"/>
      <c r="D28" s="349"/>
      <c r="E28" s="90" t="s">
        <v>69</v>
      </c>
      <c r="F28" s="350" t="s">
        <v>70</v>
      </c>
      <c r="G28" s="351"/>
      <c r="H28" s="351"/>
      <c r="I28" s="351"/>
      <c r="J28" s="351"/>
      <c r="K28" s="351"/>
      <c r="L28" s="91" t="s">
        <v>71</v>
      </c>
    </row>
    <row r="29" spans="1:13" ht="5.25" customHeight="1" x14ac:dyDescent="0.2">
      <c r="A29" s="92"/>
      <c r="B29" s="89"/>
      <c r="C29" s="89"/>
      <c r="D29" s="93"/>
      <c r="E29" s="93"/>
      <c r="F29" s="94"/>
      <c r="G29" s="94"/>
      <c r="H29" s="94"/>
      <c r="I29" s="94"/>
      <c r="J29" s="94"/>
      <c r="K29" s="94"/>
      <c r="L29" s="95"/>
    </row>
    <row r="30" spans="1:13" s="98" customFormat="1" ht="30" customHeight="1" x14ac:dyDescent="0.2">
      <c r="A30" s="353" t="s">
        <v>210</v>
      </c>
      <c r="B30" s="353"/>
      <c r="C30" s="353"/>
      <c r="D30" s="353"/>
      <c r="E30" s="208" t="s">
        <v>211</v>
      </c>
      <c r="F30" s="353" t="s">
        <v>212</v>
      </c>
      <c r="G30" s="353"/>
      <c r="H30" s="353"/>
      <c r="I30" s="353"/>
      <c r="J30" s="353"/>
      <c r="K30" s="353"/>
      <c r="L30" s="248" t="s">
        <v>111</v>
      </c>
    </row>
    <row r="31" spans="1:13" s="98" customFormat="1" ht="47.25" customHeight="1" x14ac:dyDescent="0.2">
      <c r="A31" s="353" t="s">
        <v>210</v>
      </c>
      <c r="B31" s="353"/>
      <c r="C31" s="353"/>
      <c r="D31" s="353"/>
      <c r="E31" s="208" t="s">
        <v>216</v>
      </c>
      <c r="F31" s="353" t="s">
        <v>217</v>
      </c>
      <c r="G31" s="353"/>
      <c r="H31" s="353"/>
      <c r="I31" s="353"/>
      <c r="J31" s="353"/>
      <c r="K31" s="353"/>
      <c r="L31" s="248" t="s">
        <v>111</v>
      </c>
    </row>
    <row r="32" spans="1:13" s="98" customFormat="1" ht="39.75" customHeight="1" x14ac:dyDescent="0.2">
      <c r="A32" s="353" t="s">
        <v>218</v>
      </c>
      <c r="B32" s="353"/>
      <c r="C32" s="353"/>
      <c r="D32" s="353"/>
      <c r="E32" s="249">
        <v>44546</v>
      </c>
      <c r="F32" s="353" t="s">
        <v>219</v>
      </c>
      <c r="G32" s="353"/>
      <c r="H32" s="353"/>
      <c r="I32" s="353"/>
      <c r="J32" s="353"/>
      <c r="K32" s="353"/>
      <c r="L32" s="248" t="s">
        <v>111</v>
      </c>
    </row>
    <row r="33" spans="1:19" ht="10.5" customHeight="1" thickBot="1" x14ac:dyDescent="0.25">
      <c r="I33" s="99"/>
      <c r="J33" s="99"/>
      <c r="K33" s="99"/>
      <c r="L33" s="99"/>
    </row>
    <row r="34" spans="1:19" ht="104.25" customHeight="1" thickTop="1" x14ac:dyDescent="0.2">
      <c r="A34" s="379" t="s">
        <v>229</v>
      </c>
      <c r="B34" s="380"/>
      <c r="C34" s="380"/>
      <c r="D34" s="380"/>
      <c r="E34" s="380"/>
      <c r="F34" s="380"/>
      <c r="G34" s="380"/>
      <c r="H34" s="380"/>
      <c r="I34" s="380"/>
      <c r="J34" s="380"/>
      <c r="K34" s="380"/>
      <c r="L34" s="381"/>
    </row>
    <row r="35" spans="1:19" ht="10.5" customHeight="1" thickBot="1" x14ac:dyDescent="0.25">
      <c r="A35" s="100"/>
      <c r="B35" s="84"/>
      <c r="C35" s="84"/>
      <c r="D35" s="84"/>
      <c r="E35" s="84"/>
      <c r="F35" s="84"/>
      <c r="G35" s="84"/>
      <c r="H35" s="84"/>
      <c r="I35" s="84"/>
      <c r="J35" s="84"/>
      <c r="K35" s="84"/>
      <c r="L35" s="101"/>
    </row>
    <row r="36" spans="1:19" ht="35.1" customHeight="1" thickTop="1" x14ac:dyDescent="0.2">
      <c r="A36" s="355" t="s">
        <v>29</v>
      </c>
      <c r="B36" s="355"/>
      <c r="C36" s="355"/>
      <c r="D36" s="355" t="s">
        <v>30</v>
      </c>
      <c r="E36" s="355" t="s">
        <v>8</v>
      </c>
      <c r="F36" s="373" t="s">
        <v>31</v>
      </c>
      <c r="G36" s="374"/>
      <c r="H36" s="374"/>
      <c r="I36" s="374"/>
      <c r="J36" s="374"/>
      <c r="K36" s="375"/>
      <c r="L36" s="355" t="s">
        <v>0</v>
      </c>
    </row>
    <row r="37" spans="1:19" ht="39" customHeight="1" x14ac:dyDescent="0.2">
      <c r="A37" s="356"/>
      <c r="B37" s="356"/>
      <c r="C37" s="356"/>
      <c r="D37" s="356"/>
      <c r="E37" s="356"/>
      <c r="F37" s="376" t="s">
        <v>9</v>
      </c>
      <c r="G37" s="377"/>
      <c r="H37" s="377"/>
      <c r="I37" s="377" t="s">
        <v>73</v>
      </c>
      <c r="J37" s="377"/>
      <c r="K37" s="378"/>
      <c r="L37" s="356"/>
    </row>
    <row r="38" spans="1:19" ht="39" customHeight="1" thickBot="1" x14ac:dyDescent="0.25">
      <c r="A38" s="357"/>
      <c r="B38" s="357"/>
      <c r="C38" s="357"/>
      <c r="D38" s="357"/>
      <c r="E38" s="357"/>
      <c r="F38" s="102" t="s">
        <v>74</v>
      </c>
      <c r="G38" s="103" t="s">
        <v>32</v>
      </c>
      <c r="H38" s="103" t="s">
        <v>33</v>
      </c>
      <c r="I38" s="103" t="s">
        <v>74</v>
      </c>
      <c r="J38" s="103" t="s">
        <v>32</v>
      </c>
      <c r="K38" s="104" t="s">
        <v>33</v>
      </c>
      <c r="L38" s="357"/>
    </row>
    <row r="39" spans="1:19" ht="9.75" customHeight="1" thickTop="1" x14ac:dyDescent="0.2">
      <c r="A39" s="105"/>
      <c r="L39" s="87"/>
    </row>
    <row r="40" spans="1:19" ht="201" customHeight="1" x14ac:dyDescent="0.2">
      <c r="A40" s="337" t="s">
        <v>220</v>
      </c>
      <c r="B40" s="338"/>
      <c r="C40" s="339"/>
      <c r="D40" s="206" t="s">
        <v>221</v>
      </c>
      <c r="E40" s="208" t="s">
        <v>222</v>
      </c>
      <c r="F40" s="207">
        <v>11</v>
      </c>
      <c r="G40" s="207">
        <v>3</v>
      </c>
      <c r="H40" s="207">
        <v>2008</v>
      </c>
      <c r="I40" s="207">
        <v>28</v>
      </c>
      <c r="J40" s="207">
        <v>6</v>
      </c>
      <c r="K40" s="207">
        <v>2019</v>
      </c>
      <c r="L40" s="106" t="s">
        <v>227</v>
      </c>
      <c r="N40" s="251">
        <v>39518</v>
      </c>
      <c r="O40" s="251">
        <v>43644</v>
      </c>
      <c r="P40" s="74">
        <v>39518</v>
      </c>
      <c r="Q40" s="74">
        <v>43644</v>
      </c>
      <c r="R40" s="74">
        <f>+Q40-P40</f>
        <v>4126</v>
      </c>
      <c r="S40" s="74">
        <f>+R40/365</f>
        <v>11.304109589041095</v>
      </c>
    </row>
    <row r="41" spans="1:19" ht="116.25" customHeight="1" x14ac:dyDescent="0.2">
      <c r="A41" s="337" t="s">
        <v>178</v>
      </c>
      <c r="B41" s="338"/>
      <c r="C41" s="339"/>
      <c r="D41" s="206" t="s">
        <v>221</v>
      </c>
      <c r="E41" s="206" t="s">
        <v>223</v>
      </c>
      <c r="F41" s="207">
        <v>16</v>
      </c>
      <c r="G41" s="207">
        <v>2</v>
      </c>
      <c r="H41" s="207">
        <v>2016</v>
      </c>
      <c r="I41" s="207">
        <v>31</v>
      </c>
      <c r="J41" s="207">
        <v>5</v>
      </c>
      <c r="K41" s="207">
        <v>2019</v>
      </c>
      <c r="L41" s="106" t="s">
        <v>228</v>
      </c>
      <c r="N41" s="251">
        <v>42416</v>
      </c>
      <c r="O41" s="251">
        <v>43616</v>
      </c>
      <c r="P41" s="74">
        <v>42416</v>
      </c>
      <c r="Q41" s="74">
        <v>43616</v>
      </c>
      <c r="R41" s="74">
        <f>+Q41-P41</f>
        <v>1200</v>
      </c>
      <c r="S41" s="74">
        <f>+R41/365</f>
        <v>3.2876712328767121</v>
      </c>
    </row>
    <row r="42" spans="1:19" x14ac:dyDescent="0.2">
      <c r="S42" s="74">
        <f>+SUM(S40:S41)</f>
        <v>14.591780821917808</v>
      </c>
    </row>
  </sheetData>
  <sheetProtection selectLockedCells="1"/>
  <mergeCells count="38">
    <mergeCell ref="A31:D31"/>
    <mergeCell ref="F31:K31"/>
    <mergeCell ref="A32:D32"/>
    <mergeCell ref="F32:K32"/>
    <mergeCell ref="A34:L34"/>
    <mergeCell ref="D36:D38"/>
    <mergeCell ref="E36:E38"/>
    <mergeCell ref="F36:K36"/>
    <mergeCell ref="L36:L38"/>
    <mergeCell ref="F37:H37"/>
    <mergeCell ref="I37:K37"/>
    <mergeCell ref="A9:L9"/>
    <mergeCell ref="A11:L11"/>
    <mergeCell ref="A13:D13"/>
    <mergeCell ref="E13:L13"/>
    <mergeCell ref="A14:D14"/>
    <mergeCell ref="E14:L14"/>
    <mergeCell ref="A1:L2"/>
    <mergeCell ref="A3:L3"/>
    <mergeCell ref="A5:K5"/>
    <mergeCell ref="B6:L6"/>
    <mergeCell ref="A7:L7"/>
    <mergeCell ref="A40:C40"/>
    <mergeCell ref="A41:C41"/>
    <mergeCell ref="A15:D15"/>
    <mergeCell ref="A17:L17"/>
    <mergeCell ref="A19:D19"/>
    <mergeCell ref="A21:D21"/>
    <mergeCell ref="F21:K21"/>
    <mergeCell ref="A23:D23"/>
    <mergeCell ref="F23:K23"/>
    <mergeCell ref="A26:D26"/>
    <mergeCell ref="A28:D28"/>
    <mergeCell ref="F28:K28"/>
    <mergeCell ref="A30:D30"/>
    <mergeCell ref="F30:K30"/>
    <mergeCell ref="E15:L15"/>
    <mergeCell ref="A36:C38"/>
  </mergeCells>
  <printOptions horizontalCentered="1"/>
  <pageMargins left="0.78740157480314965" right="0.78740157480314965" top="0.62992125984251968" bottom="0.98425196850393704" header="0" footer="0"/>
  <pageSetup scale="35" fitToHeight="100" orientation="portrait" horizontalDpi="4294967294" verticalDpi="4294967294" r:id="rId1"/>
  <headerFooter alignWithMargins="0">
    <oddFooter>&amp;C&amp;20&amp;P</oddFooter>
  </headerFooter>
  <colBreaks count="1" manualBreakCount="1">
    <brk id="12"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2B7978-CA34-40D4-9A0A-3EBA856BEFC8}">
  <dimension ref="A1:S57"/>
  <sheetViews>
    <sheetView view="pageBreakPreview" zoomScale="60" zoomScaleNormal="60" workbookViewId="0">
      <selection sqref="A1:L57"/>
    </sheetView>
  </sheetViews>
  <sheetFormatPr baseColWidth="10" defaultRowHeight="12.75" x14ac:dyDescent="0.2"/>
  <cols>
    <col min="1" max="1" width="5.140625" style="74" customWidth="1"/>
    <col min="2" max="2" width="14" style="74" customWidth="1"/>
    <col min="3" max="3" width="20" style="74" customWidth="1"/>
    <col min="4" max="4" width="29.7109375" style="86" customWidth="1"/>
    <col min="5" max="5" width="58.7109375" style="86" customWidth="1"/>
    <col min="6" max="7" width="8.7109375" style="86" customWidth="1"/>
    <col min="8" max="8" width="9.85546875" style="86" bestFit="1" customWidth="1"/>
    <col min="9" max="9" width="11.140625" style="86" bestFit="1" customWidth="1"/>
    <col min="10" max="10" width="8.7109375" style="86" bestFit="1" customWidth="1"/>
    <col min="11" max="11" width="8.140625" style="86" bestFit="1" customWidth="1"/>
    <col min="12" max="12" width="54.140625" style="86" customWidth="1"/>
    <col min="13" max="13" width="3.42578125" style="74" customWidth="1"/>
    <col min="14" max="16384" width="11.42578125" style="74"/>
  </cols>
  <sheetData>
    <row r="1" spans="1:12" ht="35.1" customHeight="1" x14ac:dyDescent="0.2">
      <c r="A1" s="358"/>
      <c r="B1" s="358"/>
      <c r="C1" s="358"/>
      <c r="D1" s="358"/>
      <c r="E1" s="358"/>
      <c r="F1" s="358"/>
      <c r="G1" s="358"/>
      <c r="H1" s="358"/>
      <c r="I1" s="358"/>
      <c r="J1" s="358"/>
      <c r="K1" s="358"/>
      <c r="L1" s="358"/>
    </row>
    <row r="2" spans="1:12" ht="51.75" customHeight="1" thickBot="1" x14ac:dyDescent="0.25">
      <c r="A2" s="359"/>
      <c r="B2" s="359"/>
      <c r="C2" s="359"/>
      <c r="D2" s="359"/>
      <c r="E2" s="359"/>
      <c r="F2" s="359"/>
      <c r="G2" s="359"/>
      <c r="H2" s="359"/>
      <c r="I2" s="359"/>
      <c r="J2" s="359"/>
      <c r="K2" s="359"/>
      <c r="L2" s="359"/>
    </row>
    <row r="3" spans="1:12" ht="48.75" customHeight="1" thickTop="1" thickBot="1" x14ac:dyDescent="0.25">
      <c r="A3" s="399" t="s">
        <v>98</v>
      </c>
      <c r="B3" s="400"/>
      <c r="C3" s="400"/>
      <c r="D3" s="400"/>
      <c r="E3" s="400"/>
      <c r="F3" s="400"/>
      <c r="G3" s="400"/>
      <c r="H3" s="400"/>
      <c r="I3" s="400"/>
      <c r="J3" s="400"/>
      <c r="K3" s="400"/>
      <c r="L3" s="401"/>
    </row>
    <row r="4" spans="1:12" ht="34.5" customHeight="1" thickTop="1" thickBot="1" x14ac:dyDescent="0.25">
      <c r="A4" s="75"/>
      <c r="B4" s="75"/>
      <c r="C4" s="75"/>
      <c r="D4" s="75"/>
      <c r="E4" s="75"/>
      <c r="F4" s="75"/>
      <c r="G4" s="75"/>
      <c r="H4" s="75"/>
      <c r="I4" s="75"/>
      <c r="J4" s="75"/>
      <c r="K4" s="75"/>
      <c r="L4" s="76" t="s">
        <v>63</v>
      </c>
    </row>
    <row r="5" spans="1:12" ht="43.5" customHeight="1" thickTop="1" thickBot="1" x14ac:dyDescent="0.25">
      <c r="A5" s="342" t="s">
        <v>120</v>
      </c>
      <c r="B5" s="343"/>
      <c r="C5" s="343"/>
      <c r="D5" s="343"/>
      <c r="E5" s="343"/>
      <c r="F5" s="343"/>
      <c r="G5" s="343"/>
      <c r="H5" s="343"/>
      <c r="I5" s="343"/>
      <c r="J5" s="343"/>
      <c r="K5" s="344"/>
      <c r="L5" s="77">
        <v>44616</v>
      </c>
    </row>
    <row r="6" spans="1:12" s="79" customFormat="1" ht="33.75" customHeight="1" thickTop="1" thickBot="1" x14ac:dyDescent="0.25">
      <c r="A6" s="78"/>
      <c r="B6" s="343" t="s">
        <v>65</v>
      </c>
      <c r="C6" s="343"/>
      <c r="D6" s="343"/>
      <c r="E6" s="343"/>
      <c r="F6" s="343"/>
      <c r="G6" s="343"/>
      <c r="H6" s="343"/>
      <c r="I6" s="343"/>
      <c r="J6" s="343"/>
      <c r="K6" s="343"/>
      <c r="L6" s="343"/>
    </row>
    <row r="7" spans="1:12" s="80" customFormat="1" ht="34.5" customHeight="1" thickTop="1" thickBot="1" x14ac:dyDescent="0.25">
      <c r="A7" s="402" t="s">
        <v>80</v>
      </c>
      <c r="B7" s="403"/>
      <c r="C7" s="403"/>
      <c r="D7" s="403"/>
      <c r="E7" s="403"/>
      <c r="F7" s="403"/>
      <c r="G7" s="403"/>
      <c r="H7" s="403"/>
      <c r="I7" s="403"/>
      <c r="J7" s="403"/>
      <c r="K7" s="403"/>
      <c r="L7" s="404"/>
    </row>
    <row r="8" spans="1:12" s="80" customFormat="1" ht="9" customHeight="1" thickTop="1" thickBot="1" x14ac:dyDescent="0.25">
      <c r="A8" s="81"/>
      <c r="B8" s="81"/>
      <c r="C8" s="81"/>
      <c r="D8" s="81"/>
      <c r="E8" s="81"/>
      <c r="F8" s="81"/>
      <c r="G8" s="81"/>
      <c r="H8" s="81"/>
      <c r="I8" s="81"/>
      <c r="J8" s="81"/>
      <c r="K8" s="81"/>
      <c r="L8" s="82"/>
    </row>
    <row r="9" spans="1:12" s="80" customFormat="1" ht="69" customHeight="1" thickTop="1" thickBot="1" x14ac:dyDescent="0.25">
      <c r="A9" s="363" t="s">
        <v>119</v>
      </c>
      <c r="B9" s="343"/>
      <c r="C9" s="343"/>
      <c r="D9" s="343"/>
      <c r="E9" s="343"/>
      <c r="F9" s="343"/>
      <c r="G9" s="343"/>
      <c r="H9" s="343"/>
      <c r="I9" s="343"/>
      <c r="J9" s="343"/>
      <c r="K9" s="343"/>
      <c r="L9" s="344"/>
    </row>
    <row r="10" spans="1:12" s="80" customFormat="1" ht="12" customHeight="1" thickTop="1" thickBot="1" x14ac:dyDescent="0.25">
      <c r="A10" s="81"/>
      <c r="B10" s="81"/>
      <c r="C10" s="81"/>
      <c r="D10" s="81"/>
      <c r="E10" s="81"/>
      <c r="F10" s="81"/>
      <c r="G10" s="81"/>
      <c r="H10" s="81"/>
      <c r="I10" s="81"/>
      <c r="J10" s="81"/>
      <c r="K10" s="81"/>
      <c r="L10" s="81"/>
    </row>
    <row r="11" spans="1:12" ht="31.5" customHeight="1" thickTop="1" thickBot="1" x14ac:dyDescent="0.25">
      <c r="A11" s="342" t="s">
        <v>25</v>
      </c>
      <c r="B11" s="343"/>
      <c r="C11" s="343"/>
      <c r="D11" s="343"/>
      <c r="E11" s="343"/>
      <c r="F11" s="343"/>
      <c r="G11" s="343"/>
      <c r="H11" s="343"/>
      <c r="I11" s="343"/>
      <c r="J11" s="343"/>
      <c r="K11" s="343"/>
      <c r="L11" s="344"/>
    </row>
    <row r="12" spans="1:12" ht="11.25" customHeight="1" thickTop="1" thickBot="1" x14ac:dyDescent="0.25">
      <c r="A12" s="83"/>
      <c r="B12" s="84"/>
      <c r="C12" s="84"/>
      <c r="D12" s="84"/>
      <c r="E12" s="85"/>
      <c r="F12" s="85"/>
      <c r="G12" s="85"/>
      <c r="H12" s="85"/>
      <c r="L12" s="87"/>
    </row>
    <row r="13" spans="1:12" ht="39" customHeight="1" thickTop="1" thickBot="1" x14ac:dyDescent="0.25">
      <c r="A13" s="364" t="s">
        <v>26</v>
      </c>
      <c r="B13" s="365"/>
      <c r="C13" s="365"/>
      <c r="D13" s="365"/>
      <c r="E13" s="396" t="s">
        <v>118</v>
      </c>
      <c r="F13" s="396"/>
      <c r="G13" s="396"/>
      <c r="H13" s="396"/>
      <c r="I13" s="396"/>
      <c r="J13" s="397"/>
      <c r="K13" s="397"/>
      <c r="L13" s="398"/>
    </row>
    <row r="14" spans="1:12" ht="37.5" customHeight="1" thickTop="1" thickBot="1" x14ac:dyDescent="0.25">
      <c r="A14" s="340" t="s">
        <v>27</v>
      </c>
      <c r="B14" s="341"/>
      <c r="C14" s="341"/>
      <c r="D14" s="341"/>
      <c r="E14" s="396">
        <v>1069176636</v>
      </c>
      <c r="F14" s="396"/>
      <c r="G14" s="396"/>
      <c r="H14" s="396"/>
      <c r="I14" s="396"/>
      <c r="J14" s="397"/>
      <c r="K14" s="397"/>
      <c r="L14" s="398"/>
    </row>
    <row r="15" spans="1:12" ht="34.5" customHeight="1" thickTop="1" x14ac:dyDescent="0.2">
      <c r="A15" s="340" t="s">
        <v>66</v>
      </c>
      <c r="B15" s="341"/>
      <c r="C15" s="341"/>
      <c r="D15" s="341"/>
      <c r="E15" s="396" t="s">
        <v>106</v>
      </c>
      <c r="F15" s="396"/>
      <c r="G15" s="396"/>
      <c r="H15" s="396"/>
      <c r="I15" s="396"/>
      <c r="J15" s="397"/>
      <c r="K15" s="397"/>
      <c r="L15" s="398"/>
    </row>
    <row r="16" spans="1:12" ht="11.25" customHeight="1" thickBot="1" x14ac:dyDescent="0.25">
      <c r="A16" s="88"/>
      <c r="B16" s="88"/>
      <c r="C16" s="88"/>
      <c r="D16" s="88"/>
      <c r="E16" s="89"/>
      <c r="F16" s="89"/>
      <c r="G16" s="89"/>
      <c r="H16" s="89"/>
      <c r="I16" s="89"/>
      <c r="J16" s="89"/>
      <c r="K16" s="89"/>
    </row>
    <row r="17" spans="1:19" ht="33.75" customHeight="1" thickTop="1" thickBot="1" x14ac:dyDescent="0.25">
      <c r="A17" s="342" t="s">
        <v>28</v>
      </c>
      <c r="B17" s="343"/>
      <c r="C17" s="343"/>
      <c r="D17" s="343"/>
      <c r="E17" s="343"/>
      <c r="F17" s="343"/>
      <c r="G17" s="343"/>
      <c r="H17" s="343"/>
      <c r="I17" s="343"/>
      <c r="J17" s="343"/>
      <c r="K17" s="343"/>
      <c r="L17" s="344"/>
    </row>
    <row r="18" spans="1:19" ht="14.25" customHeight="1" thickTop="1" thickBot="1" x14ac:dyDescent="0.25">
      <c r="A18" s="84"/>
      <c r="B18" s="84"/>
      <c r="C18" s="84"/>
      <c r="D18" s="84"/>
      <c r="E18" s="84"/>
      <c r="F18" s="84"/>
      <c r="G18" s="84"/>
      <c r="H18" s="84"/>
      <c r="I18" s="84"/>
      <c r="J18" s="84"/>
      <c r="K18" s="84"/>
    </row>
    <row r="19" spans="1:19" ht="30" customHeight="1" thickTop="1" thickBot="1" x14ac:dyDescent="0.25">
      <c r="A19" s="345" t="s">
        <v>67</v>
      </c>
      <c r="B19" s="346"/>
      <c r="C19" s="346"/>
      <c r="D19" s="347"/>
      <c r="E19" s="89"/>
      <c r="F19" s="89"/>
      <c r="G19" s="89"/>
      <c r="H19" s="89"/>
      <c r="I19" s="89"/>
      <c r="J19" s="89"/>
      <c r="K19" s="89"/>
    </row>
    <row r="20" spans="1:19" ht="9.75" customHeight="1" thickTop="1" thickBot="1" x14ac:dyDescent="0.25">
      <c r="A20" s="88"/>
      <c r="B20" s="88"/>
      <c r="C20" s="88"/>
      <c r="D20" s="88"/>
      <c r="E20" s="89"/>
      <c r="F20" s="89"/>
      <c r="G20" s="89"/>
      <c r="H20" s="89"/>
      <c r="I20" s="89"/>
      <c r="J20" s="89"/>
      <c r="K20" s="89"/>
    </row>
    <row r="21" spans="1:19" ht="42" customHeight="1" thickTop="1" x14ac:dyDescent="0.2">
      <c r="A21" s="348" t="s">
        <v>68</v>
      </c>
      <c r="B21" s="349"/>
      <c r="C21" s="349"/>
      <c r="D21" s="349"/>
      <c r="E21" s="90" t="s">
        <v>69</v>
      </c>
      <c r="F21" s="350" t="s">
        <v>70</v>
      </c>
      <c r="G21" s="351"/>
      <c r="H21" s="351"/>
      <c r="I21" s="351"/>
      <c r="J21" s="351"/>
      <c r="K21" s="352"/>
      <c r="L21" s="91" t="s">
        <v>71</v>
      </c>
    </row>
    <row r="22" spans="1:19" ht="7.5" customHeight="1" x14ac:dyDescent="0.2">
      <c r="A22" s="92"/>
      <c r="B22" s="89"/>
      <c r="C22" s="89"/>
      <c r="D22" s="93"/>
      <c r="E22" s="93"/>
      <c r="F22" s="94"/>
      <c r="G22" s="94"/>
      <c r="H22" s="94"/>
      <c r="I22" s="94"/>
      <c r="J22" s="94"/>
      <c r="K22" s="94"/>
      <c r="L22" s="95"/>
    </row>
    <row r="23" spans="1:19" ht="41.25" customHeight="1" thickBot="1" x14ac:dyDescent="0.25">
      <c r="A23" s="391" t="s">
        <v>117</v>
      </c>
      <c r="B23" s="392"/>
      <c r="C23" s="392"/>
      <c r="D23" s="393"/>
      <c r="E23" s="159">
        <v>42465</v>
      </c>
      <c r="F23" s="394" t="s">
        <v>116</v>
      </c>
      <c r="G23" s="392"/>
      <c r="H23" s="392"/>
      <c r="I23" s="392"/>
      <c r="J23" s="392"/>
      <c r="K23" s="393"/>
      <c r="L23" s="158" t="s">
        <v>115</v>
      </c>
      <c r="M23" s="96"/>
    </row>
    <row r="24" spans="1:19" ht="6.75" customHeight="1" thickTop="1" thickBot="1" x14ac:dyDescent="0.25">
      <c r="B24" s="89"/>
      <c r="C24" s="89"/>
      <c r="D24" s="93"/>
      <c r="E24" s="93"/>
      <c r="F24" s="94"/>
      <c r="G24" s="94"/>
      <c r="H24" s="94"/>
      <c r="I24" s="94"/>
      <c r="J24" s="94"/>
      <c r="K24" s="94"/>
      <c r="L24" s="97"/>
    </row>
    <row r="25" spans="1:19" ht="30" customHeight="1" thickTop="1" thickBot="1" x14ac:dyDescent="0.25">
      <c r="A25" s="345" t="s">
        <v>72</v>
      </c>
      <c r="B25" s="346"/>
      <c r="C25" s="346"/>
      <c r="D25" s="347"/>
      <c r="E25" s="89"/>
      <c r="F25" s="89"/>
      <c r="G25" s="89"/>
      <c r="H25" s="89"/>
      <c r="I25" s="89"/>
      <c r="J25" s="89"/>
      <c r="K25" s="89"/>
      <c r="L25" s="97"/>
    </row>
    <row r="26" spans="1:19" ht="8.25" customHeight="1" thickTop="1" thickBot="1" x14ac:dyDescent="0.25">
      <c r="A26" s="88"/>
      <c r="B26" s="88"/>
      <c r="C26" s="88"/>
      <c r="D26" s="88"/>
      <c r="E26" s="89"/>
      <c r="F26" s="89"/>
      <c r="G26" s="89"/>
      <c r="H26" s="89"/>
      <c r="I26" s="89"/>
      <c r="J26" s="89"/>
      <c r="K26" s="89"/>
      <c r="L26" s="97"/>
    </row>
    <row r="27" spans="1:19" ht="45.75" customHeight="1" thickTop="1" x14ac:dyDescent="0.2">
      <c r="A27" s="348" t="s">
        <v>68</v>
      </c>
      <c r="B27" s="349"/>
      <c r="C27" s="349"/>
      <c r="D27" s="349"/>
      <c r="E27" s="110" t="s">
        <v>69</v>
      </c>
      <c r="F27" s="395" t="s">
        <v>70</v>
      </c>
      <c r="G27" s="395"/>
      <c r="H27" s="395"/>
      <c r="I27" s="395"/>
      <c r="J27" s="395"/>
      <c r="K27" s="395"/>
      <c r="L27" s="91" t="s">
        <v>71</v>
      </c>
    </row>
    <row r="28" spans="1:19" s="98" customFormat="1" ht="30" customHeight="1" x14ac:dyDescent="0.2">
      <c r="A28" s="386" t="s">
        <v>113</v>
      </c>
      <c r="B28" s="384"/>
      <c r="C28" s="384"/>
      <c r="D28" s="385"/>
      <c r="E28" s="157">
        <v>40472</v>
      </c>
      <c r="F28" s="390" t="s">
        <v>114</v>
      </c>
      <c r="G28" s="390"/>
      <c r="H28" s="390"/>
      <c r="I28" s="390"/>
      <c r="J28" s="390"/>
      <c r="K28" s="390"/>
      <c r="L28" s="155" t="s">
        <v>111</v>
      </c>
    </row>
    <row r="29" spans="1:19" s="98" customFormat="1" ht="30" customHeight="1" x14ac:dyDescent="0.2">
      <c r="A29" s="386" t="s">
        <v>113</v>
      </c>
      <c r="B29" s="384"/>
      <c r="C29" s="384"/>
      <c r="D29" s="385"/>
      <c r="E29" s="156">
        <v>41439</v>
      </c>
      <c r="F29" s="390" t="s">
        <v>112</v>
      </c>
      <c r="G29" s="390"/>
      <c r="H29" s="390"/>
      <c r="I29" s="390"/>
      <c r="J29" s="390"/>
      <c r="K29" s="390"/>
      <c r="L29" s="155" t="s">
        <v>111</v>
      </c>
    </row>
    <row r="30" spans="1:19" ht="30" customHeight="1" x14ac:dyDescent="0.2">
      <c r="A30" s="386" t="s">
        <v>110</v>
      </c>
      <c r="B30" s="384"/>
      <c r="C30" s="384"/>
      <c r="D30" s="385"/>
      <c r="E30" s="147">
        <v>43245</v>
      </c>
      <c r="F30" s="383" t="s">
        <v>109</v>
      </c>
      <c r="G30" s="384"/>
      <c r="H30" s="384"/>
      <c r="I30" s="384"/>
      <c r="J30" s="384"/>
      <c r="K30" s="385"/>
      <c r="L30" s="153" t="s">
        <v>108</v>
      </c>
      <c r="S30" s="154"/>
    </row>
    <row r="31" spans="1:19" ht="30" customHeight="1" x14ac:dyDescent="0.2">
      <c r="A31" s="386"/>
      <c r="B31" s="384"/>
      <c r="C31" s="384"/>
      <c r="D31" s="385"/>
      <c r="E31" s="147"/>
      <c r="F31" s="383"/>
      <c r="G31" s="384"/>
      <c r="H31" s="384"/>
      <c r="I31" s="384"/>
      <c r="J31" s="384"/>
      <c r="K31" s="385"/>
      <c r="L31" s="153"/>
    </row>
    <row r="32" spans="1:19" ht="30" customHeight="1" thickBot="1" x14ac:dyDescent="0.25">
      <c r="A32" s="387"/>
      <c r="B32" s="388"/>
      <c r="C32" s="388"/>
      <c r="D32" s="389"/>
      <c r="E32" s="152"/>
      <c r="F32" s="383"/>
      <c r="G32" s="384"/>
      <c r="H32" s="384"/>
      <c r="I32" s="384"/>
      <c r="J32" s="384"/>
      <c r="K32" s="385"/>
      <c r="L32" s="151"/>
    </row>
    <row r="33" spans="1:12" ht="10.5" customHeight="1" thickTop="1" thickBot="1" x14ac:dyDescent="0.25">
      <c r="I33" s="99"/>
      <c r="J33" s="99"/>
      <c r="K33" s="99"/>
      <c r="L33" s="99"/>
    </row>
    <row r="34" spans="1:12" ht="122.25" customHeight="1" thickTop="1" x14ac:dyDescent="0.2">
      <c r="A34" s="379" t="s">
        <v>107</v>
      </c>
      <c r="B34" s="380"/>
      <c r="C34" s="380"/>
      <c r="D34" s="380"/>
      <c r="E34" s="380"/>
      <c r="F34" s="380"/>
      <c r="G34" s="380"/>
      <c r="H34" s="380"/>
      <c r="I34" s="380"/>
      <c r="J34" s="380"/>
      <c r="K34" s="380"/>
      <c r="L34" s="381"/>
    </row>
    <row r="35" spans="1:12" ht="10.5" customHeight="1" thickBot="1" x14ac:dyDescent="0.25">
      <c r="A35" s="100"/>
      <c r="B35" s="84"/>
      <c r="C35" s="84"/>
      <c r="D35" s="84"/>
      <c r="E35" s="84"/>
      <c r="F35" s="84"/>
      <c r="G35" s="84"/>
      <c r="H35" s="84"/>
      <c r="I35" s="84"/>
      <c r="J35" s="84"/>
      <c r="K35" s="84"/>
      <c r="L35" s="101"/>
    </row>
    <row r="36" spans="1:12" ht="35.1" customHeight="1" thickTop="1" x14ac:dyDescent="0.2">
      <c r="A36" s="355" t="s">
        <v>29</v>
      </c>
      <c r="B36" s="355"/>
      <c r="C36" s="355"/>
      <c r="D36" s="355" t="s">
        <v>30</v>
      </c>
      <c r="E36" s="355" t="s">
        <v>8</v>
      </c>
      <c r="F36" s="373" t="s">
        <v>31</v>
      </c>
      <c r="G36" s="374"/>
      <c r="H36" s="374"/>
      <c r="I36" s="374"/>
      <c r="J36" s="374"/>
      <c r="K36" s="375"/>
      <c r="L36" s="355" t="s">
        <v>0</v>
      </c>
    </row>
    <row r="37" spans="1:12" ht="39" customHeight="1" x14ac:dyDescent="0.2">
      <c r="A37" s="356"/>
      <c r="B37" s="356"/>
      <c r="C37" s="356"/>
      <c r="D37" s="356"/>
      <c r="E37" s="356"/>
      <c r="F37" s="376" t="s">
        <v>9</v>
      </c>
      <c r="G37" s="377"/>
      <c r="H37" s="377"/>
      <c r="I37" s="377" t="s">
        <v>73</v>
      </c>
      <c r="J37" s="377"/>
      <c r="K37" s="378"/>
      <c r="L37" s="356"/>
    </row>
    <row r="38" spans="1:12" ht="39" customHeight="1" thickBot="1" x14ac:dyDescent="0.25">
      <c r="A38" s="357"/>
      <c r="B38" s="357"/>
      <c r="C38" s="357"/>
      <c r="D38" s="357"/>
      <c r="E38" s="357"/>
      <c r="F38" s="102" t="s">
        <v>74</v>
      </c>
      <c r="G38" s="103" t="s">
        <v>32</v>
      </c>
      <c r="H38" s="103" t="s">
        <v>33</v>
      </c>
      <c r="I38" s="103" t="s">
        <v>74</v>
      </c>
      <c r="J38" s="103" t="s">
        <v>32</v>
      </c>
      <c r="K38" s="104" t="s">
        <v>33</v>
      </c>
      <c r="L38" s="357"/>
    </row>
    <row r="39" spans="1:12" ht="9.75" customHeight="1" thickTop="1" x14ac:dyDescent="0.2">
      <c r="A39" s="105"/>
      <c r="L39" s="87"/>
    </row>
    <row r="40" spans="1:12" ht="30" customHeight="1" x14ac:dyDescent="0.2">
      <c r="A40" s="383" t="s">
        <v>100</v>
      </c>
      <c r="B40" s="384"/>
      <c r="C40" s="385"/>
      <c r="D40" s="148" t="s">
        <v>106</v>
      </c>
      <c r="E40" s="148" t="s">
        <v>105</v>
      </c>
      <c r="F40" s="150">
        <v>18</v>
      </c>
      <c r="G40" s="150">
        <v>2</v>
      </c>
      <c r="H40" s="150">
        <v>2017</v>
      </c>
      <c r="I40" s="150">
        <v>30</v>
      </c>
      <c r="J40" s="150">
        <v>12</v>
      </c>
      <c r="K40" s="150">
        <v>2020</v>
      </c>
      <c r="L40" s="106" t="s">
        <v>104</v>
      </c>
    </row>
    <row r="41" spans="1:12" ht="30" customHeight="1" x14ac:dyDescent="0.2">
      <c r="A41" s="383"/>
      <c r="B41" s="384"/>
      <c r="C41" s="385"/>
      <c r="D41" s="148"/>
      <c r="E41" s="148"/>
      <c r="F41" s="147"/>
      <c r="G41" s="147"/>
      <c r="H41" s="147"/>
      <c r="I41" s="147"/>
      <c r="J41" s="147"/>
      <c r="K41" s="147"/>
      <c r="L41" s="106"/>
    </row>
    <row r="42" spans="1:12" ht="30" customHeight="1" x14ac:dyDescent="0.2">
      <c r="A42" s="383"/>
      <c r="B42" s="384"/>
      <c r="C42" s="385"/>
      <c r="D42" s="148"/>
      <c r="E42" s="148"/>
      <c r="F42" s="147"/>
      <c r="G42" s="147"/>
      <c r="H42" s="147"/>
      <c r="I42" s="147"/>
      <c r="J42" s="147"/>
      <c r="K42" s="147"/>
      <c r="L42" s="106"/>
    </row>
    <row r="43" spans="1:12" ht="30" customHeight="1" x14ac:dyDescent="0.2">
      <c r="A43" s="383"/>
      <c r="B43" s="384"/>
      <c r="C43" s="385"/>
      <c r="D43" s="148"/>
      <c r="E43" s="148"/>
      <c r="F43" s="147"/>
      <c r="G43" s="147"/>
      <c r="H43" s="147"/>
      <c r="I43" s="147"/>
      <c r="J43" s="147"/>
      <c r="K43" s="147"/>
      <c r="L43" s="106"/>
    </row>
    <row r="44" spans="1:12" ht="30" customHeight="1" x14ac:dyDescent="0.2">
      <c r="A44" s="383"/>
      <c r="B44" s="384"/>
      <c r="C44" s="385"/>
      <c r="D44" s="148"/>
      <c r="E44" s="148"/>
      <c r="F44" s="147"/>
      <c r="G44" s="147"/>
      <c r="H44" s="147"/>
      <c r="I44" s="147"/>
      <c r="J44" s="147"/>
      <c r="K44" s="147"/>
      <c r="L44" s="106"/>
    </row>
    <row r="45" spans="1:12" ht="13.5" thickBot="1" x14ac:dyDescent="0.25"/>
    <row r="46" spans="1:12" ht="71.099999999999994" customHeight="1" thickTop="1" x14ac:dyDescent="0.2">
      <c r="A46" s="379" t="s">
        <v>103</v>
      </c>
      <c r="B46" s="380"/>
      <c r="C46" s="380"/>
      <c r="D46" s="380"/>
      <c r="E46" s="380"/>
      <c r="F46" s="380"/>
      <c r="G46" s="380"/>
      <c r="H46" s="380"/>
      <c r="I46" s="380"/>
      <c r="J46" s="380"/>
      <c r="K46" s="380"/>
      <c r="L46" s="381"/>
    </row>
    <row r="47" spans="1:12" ht="13.5" thickBot="1" x14ac:dyDescent="0.25">
      <c r="A47" s="100"/>
      <c r="B47" s="84"/>
      <c r="C47" s="84"/>
      <c r="D47" s="84"/>
      <c r="E47" s="84"/>
      <c r="F47" s="84"/>
      <c r="G47" s="84"/>
      <c r="H47" s="84"/>
      <c r="I47" s="84"/>
      <c r="J47" s="84"/>
      <c r="K47" s="84"/>
      <c r="L47" s="101"/>
    </row>
    <row r="48" spans="1:12" ht="33.75" customHeight="1" thickTop="1" x14ac:dyDescent="0.2">
      <c r="A48" s="355" t="s">
        <v>29</v>
      </c>
      <c r="B48" s="355"/>
      <c r="C48" s="355"/>
      <c r="D48" s="355" t="s">
        <v>30</v>
      </c>
      <c r="E48" s="355" t="s">
        <v>8</v>
      </c>
      <c r="F48" s="373" t="s">
        <v>31</v>
      </c>
      <c r="G48" s="374"/>
      <c r="H48" s="374"/>
      <c r="I48" s="374"/>
      <c r="J48" s="374"/>
      <c r="K48" s="375"/>
      <c r="L48" s="355" t="s">
        <v>0</v>
      </c>
    </row>
    <row r="49" spans="1:13" ht="38.25" customHeight="1" x14ac:dyDescent="0.25">
      <c r="A49" s="356"/>
      <c r="B49" s="356"/>
      <c r="C49" s="356"/>
      <c r="D49" s="356"/>
      <c r="E49" s="356"/>
      <c r="F49" s="376" t="s">
        <v>9</v>
      </c>
      <c r="G49" s="377"/>
      <c r="H49" s="377"/>
      <c r="I49" s="377" t="s">
        <v>73</v>
      </c>
      <c r="J49" s="377"/>
      <c r="K49" s="378"/>
      <c r="L49" s="356"/>
      <c r="M49" s="149"/>
    </row>
    <row r="50" spans="1:13" ht="34.5" customHeight="1" thickBot="1" x14ac:dyDescent="0.25">
      <c r="A50" s="357"/>
      <c r="B50" s="357"/>
      <c r="C50" s="357"/>
      <c r="D50" s="357"/>
      <c r="E50" s="357"/>
      <c r="F50" s="102" t="s">
        <v>74</v>
      </c>
      <c r="G50" s="103" t="s">
        <v>32</v>
      </c>
      <c r="H50" s="103" t="s">
        <v>33</v>
      </c>
      <c r="I50" s="103" t="s">
        <v>74</v>
      </c>
      <c r="J50" s="103" t="s">
        <v>32</v>
      </c>
      <c r="K50" s="104" t="s">
        <v>33</v>
      </c>
      <c r="L50" s="357"/>
    </row>
    <row r="51" spans="1:13" ht="39.950000000000003" customHeight="1" thickTop="1" x14ac:dyDescent="0.2">
      <c r="A51" s="105"/>
      <c r="L51" s="87"/>
    </row>
    <row r="52" spans="1:13" ht="27.75" customHeight="1" x14ac:dyDescent="0.2">
      <c r="A52" s="383"/>
      <c r="B52" s="384"/>
      <c r="C52" s="385"/>
      <c r="D52" s="148"/>
      <c r="E52" s="148"/>
      <c r="F52" s="147"/>
      <c r="G52" s="147"/>
      <c r="H52" s="147"/>
      <c r="I52" s="147"/>
      <c r="J52" s="147"/>
      <c r="K52" s="147"/>
      <c r="L52" s="106"/>
    </row>
    <row r="53" spans="1:13" ht="20.100000000000001" customHeight="1" x14ac:dyDescent="0.2">
      <c r="A53" s="383"/>
      <c r="B53" s="384"/>
      <c r="C53" s="385"/>
      <c r="D53" s="148"/>
      <c r="E53" s="148"/>
      <c r="F53" s="147"/>
      <c r="G53" s="147"/>
      <c r="H53" s="147"/>
      <c r="I53" s="147"/>
      <c r="J53" s="147"/>
      <c r="K53" s="147"/>
      <c r="L53" s="106"/>
    </row>
    <row r="54" spans="1:13" ht="20.100000000000001" customHeight="1" x14ac:dyDescent="0.2">
      <c r="A54" s="383"/>
      <c r="B54" s="384"/>
      <c r="C54" s="385"/>
      <c r="D54" s="148"/>
      <c r="E54" s="148"/>
      <c r="F54" s="147"/>
      <c r="G54" s="147"/>
      <c r="H54" s="147"/>
      <c r="I54" s="147"/>
      <c r="J54" s="147"/>
      <c r="K54" s="147"/>
      <c r="L54" s="106"/>
    </row>
    <row r="55" spans="1:13" ht="20.100000000000001" customHeight="1" x14ac:dyDescent="0.2">
      <c r="A55" s="383"/>
      <c r="B55" s="384"/>
      <c r="C55" s="385"/>
      <c r="D55" s="148"/>
      <c r="E55" s="148"/>
      <c r="F55" s="147"/>
      <c r="G55" s="147"/>
      <c r="H55" s="147"/>
      <c r="I55" s="147"/>
      <c r="J55" s="147"/>
      <c r="K55" s="147"/>
      <c r="L55" s="106"/>
    </row>
    <row r="56" spans="1:13" ht="33" customHeight="1" x14ac:dyDescent="0.2">
      <c r="A56" s="383"/>
      <c r="B56" s="384"/>
      <c r="C56" s="385"/>
      <c r="D56" s="148"/>
      <c r="E56" s="148"/>
      <c r="F56" s="147"/>
      <c r="G56" s="147"/>
      <c r="H56" s="147"/>
      <c r="I56" s="147"/>
      <c r="J56" s="147"/>
      <c r="K56" s="147"/>
      <c r="L56" s="106"/>
    </row>
    <row r="57" spans="1:13" ht="45.75" customHeight="1" x14ac:dyDescent="0.2">
      <c r="A57" s="382" t="s">
        <v>75</v>
      </c>
      <c r="B57" s="382"/>
      <c r="C57" s="382"/>
      <c r="D57" s="382" t="s">
        <v>76</v>
      </c>
      <c r="E57" s="382"/>
      <c r="F57" s="382"/>
      <c r="G57" s="382"/>
      <c r="H57" s="382"/>
      <c r="I57" s="382"/>
      <c r="J57" s="382"/>
      <c r="K57" s="382"/>
      <c r="L57" s="382"/>
    </row>
  </sheetData>
  <sheetProtection selectLockedCells="1"/>
  <mergeCells count="60">
    <mergeCell ref="A1:L2"/>
    <mergeCell ref="A3:L3"/>
    <mergeCell ref="A5:K5"/>
    <mergeCell ref="B6:L6"/>
    <mergeCell ref="A7:L7"/>
    <mergeCell ref="A9:L9"/>
    <mergeCell ref="A11:L11"/>
    <mergeCell ref="A13:D13"/>
    <mergeCell ref="E13:L13"/>
    <mergeCell ref="A14:D14"/>
    <mergeCell ref="E14:L14"/>
    <mergeCell ref="A15:D15"/>
    <mergeCell ref="E15:L15"/>
    <mergeCell ref="A17:L17"/>
    <mergeCell ref="A19:D19"/>
    <mergeCell ref="A21:D21"/>
    <mergeCell ref="F21:K21"/>
    <mergeCell ref="A23:D23"/>
    <mergeCell ref="F23:K23"/>
    <mergeCell ref="A25:D25"/>
    <mergeCell ref="A27:D27"/>
    <mergeCell ref="F27:K27"/>
    <mergeCell ref="A28:D28"/>
    <mergeCell ref="F28:K28"/>
    <mergeCell ref="A29:D29"/>
    <mergeCell ref="F29:K29"/>
    <mergeCell ref="A30:D30"/>
    <mergeCell ref="F30:K30"/>
    <mergeCell ref="A31:D31"/>
    <mergeCell ref="F31:K31"/>
    <mergeCell ref="A32:D32"/>
    <mergeCell ref="F32:K32"/>
    <mergeCell ref="A34:L34"/>
    <mergeCell ref="A36:C38"/>
    <mergeCell ref="D36:D38"/>
    <mergeCell ref="E36:E38"/>
    <mergeCell ref="F36:K36"/>
    <mergeCell ref="L36:L38"/>
    <mergeCell ref="F37:H37"/>
    <mergeCell ref="I37:K37"/>
    <mergeCell ref="A40:C40"/>
    <mergeCell ref="A41:C41"/>
    <mergeCell ref="A42:C42"/>
    <mergeCell ref="A43:C43"/>
    <mergeCell ref="A44:C44"/>
    <mergeCell ref="A46:L46"/>
    <mergeCell ref="A48:C50"/>
    <mergeCell ref="D48:D50"/>
    <mergeCell ref="E48:E50"/>
    <mergeCell ref="F48:K48"/>
    <mergeCell ref="L48:L50"/>
    <mergeCell ref="F49:H49"/>
    <mergeCell ref="I49:K49"/>
    <mergeCell ref="A57:C57"/>
    <mergeCell ref="D57:L57"/>
    <mergeCell ref="A52:C52"/>
    <mergeCell ref="A53:C53"/>
    <mergeCell ref="A54:C54"/>
    <mergeCell ref="A55:C55"/>
    <mergeCell ref="A56:C56"/>
  </mergeCells>
  <printOptions horizontalCentered="1"/>
  <pageMargins left="0.78740157480314965" right="0.78740157480314965" top="0.62992125984251968" bottom="0.98425196850393704" header="0" footer="0"/>
  <pageSetup paperSize="120" scale="33" orientation="portrait" r:id="rId1"/>
  <headerFooter alignWithMargins="0">
    <oddFooter>&amp;C&amp;20&amp;P</oddFooter>
  </headerFooter>
  <colBreaks count="1" manualBreakCount="1">
    <brk id="12"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73E3D-8AA5-41CC-A3FA-BFC81AF2B5A5}">
  <dimension ref="A1:S58"/>
  <sheetViews>
    <sheetView view="pageBreakPreview" zoomScale="60" zoomScaleNormal="60" workbookViewId="0">
      <selection activeCell="E63" sqref="E63"/>
    </sheetView>
  </sheetViews>
  <sheetFormatPr baseColWidth="10" defaultRowHeight="12.75" x14ac:dyDescent="0.2"/>
  <cols>
    <col min="1" max="1" width="5.140625" style="74" customWidth="1"/>
    <col min="2" max="2" width="14" style="74" customWidth="1"/>
    <col min="3" max="3" width="20" style="74" customWidth="1"/>
    <col min="4" max="4" width="29.7109375" style="86" customWidth="1"/>
    <col min="5" max="5" width="58.7109375" style="86" customWidth="1"/>
    <col min="6" max="6" width="6.42578125" style="86" bestFit="1" customWidth="1"/>
    <col min="7" max="7" width="8.7109375" style="86" bestFit="1" customWidth="1"/>
    <col min="8" max="8" width="8.140625" style="86" bestFit="1" customWidth="1"/>
    <col min="9" max="9" width="6.42578125" style="86" bestFit="1" customWidth="1"/>
    <col min="10" max="10" width="8.7109375" style="86" bestFit="1" customWidth="1"/>
    <col min="11" max="11" width="8.140625" style="86" bestFit="1" customWidth="1"/>
    <col min="12" max="12" width="54.140625" style="86" customWidth="1"/>
    <col min="13" max="13" width="3.42578125" style="74" customWidth="1"/>
    <col min="14" max="256" width="11.42578125" style="74"/>
    <col min="257" max="257" width="5.140625" style="74" customWidth="1"/>
    <col min="258" max="258" width="14" style="74" customWidth="1"/>
    <col min="259" max="259" width="20" style="74" customWidth="1"/>
    <col min="260" max="260" width="29.7109375" style="74" customWidth="1"/>
    <col min="261" max="261" width="58.7109375" style="74" customWidth="1"/>
    <col min="262" max="262" width="6.42578125" style="74" bestFit="1" customWidth="1"/>
    <col min="263" max="263" width="8.7109375" style="74" bestFit="1" customWidth="1"/>
    <col min="264" max="264" width="8.140625" style="74" bestFit="1" customWidth="1"/>
    <col min="265" max="265" width="6.42578125" style="74" bestFit="1" customWidth="1"/>
    <col min="266" max="266" width="8.7109375" style="74" bestFit="1" customWidth="1"/>
    <col min="267" max="267" width="8.140625" style="74" bestFit="1" customWidth="1"/>
    <col min="268" max="268" width="54.140625" style="74" customWidth="1"/>
    <col min="269" max="269" width="3.42578125" style="74" customWidth="1"/>
    <col min="270" max="512" width="11.42578125" style="74"/>
    <col min="513" max="513" width="5.140625" style="74" customWidth="1"/>
    <col min="514" max="514" width="14" style="74" customWidth="1"/>
    <col min="515" max="515" width="20" style="74" customWidth="1"/>
    <col min="516" max="516" width="29.7109375" style="74" customWidth="1"/>
    <col min="517" max="517" width="58.7109375" style="74" customWidth="1"/>
    <col min="518" max="518" width="6.42578125" style="74" bestFit="1" customWidth="1"/>
    <col min="519" max="519" width="8.7109375" style="74" bestFit="1" customWidth="1"/>
    <col min="520" max="520" width="8.140625" style="74" bestFit="1" customWidth="1"/>
    <col min="521" max="521" width="6.42578125" style="74" bestFit="1" customWidth="1"/>
    <col min="522" max="522" width="8.7109375" style="74" bestFit="1" customWidth="1"/>
    <col min="523" max="523" width="8.140625" style="74" bestFit="1" customWidth="1"/>
    <col min="524" max="524" width="54.140625" style="74" customWidth="1"/>
    <col min="525" max="525" width="3.42578125" style="74" customWidth="1"/>
    <col min="526" max="768" width="11.42578125" style="74"/>
    <col min="769" max="769" width="5.140625" style="74" customWidth="1"/>
    <col min="770" max="770" width="14" style="74" customWidth="1"/>
    <col min="771" max="771" width="20" style="74" customWidth="1"/>
    <col min="772" max="772" width="29.7109375" style="74" customWidth="1"/>
    <col min="773" max="773" width="58.7109375" style="74" customWidth="1"/>
    <col min="774" max="774" width="6.42578125" style="74" bestFit="1" customWidth="1"/>
    <col min="775" max="775" width="8.7109375" style="74" bestFit="1" customWidth="1"/>
    <col min="776" max="776" width="8.140625" style="74" bestFit="1" customWidth="1"/>
    <col min="777" max="777" width="6.42578125" style="74" bestFit="1" customWidth="1"/>
    <col min="778" max="778" width="8.7109375" style="74" bestFit="1" customWidth="1"/>
    <col min="779" max="779" width="8.140625" style="74" bestFit="1" customWidth="1"/>
    <col min="780" max="780" width="54.140625" style="74" customWidth="1"/>
    <col min="781" max="781" width="3.42578125" style="74" customWidth="1"/>
    <col min="782" max="1024" width="11.42578125" style="74"/>
    <col min="1025" max="1025" width="5.140625" style="74" customWidth="1"/>
    <col min="1026" max="1026" width="14" style="74" customWidth="1"/>
    <col min="1027" max="1027" width="20" style="74" customWidth="1"/>
    <col min="1028" max="1028" width="29.7109375" style="74" customWidth="1"/>
    <col min="1029" max="1029" width="58.7109375" style="74" customWidth="1"/>
    <col min="1030" max="1030" width="6.42578125" style="74" bestFit="1" customWidth="1"/>
    <col min="1031" max="1031" width="8.7109375" style="74" bestFit="1" customWidth="1"/>
    <col min="1032" max="1032" width="8.140625" style="74" bestFit="1" customWidth="1"/>
    <col min="1033" max="1033" width="6.42578125" style="74" bestFit="1" customWidth="1"/>
    <col min="1034" max="1034" width="8.7109375" style="74" bestFit="1" customWidth="1"/>
    <col min="1035" max="1035" width="8.140625" style="74" bestFit="1" customWidth="1"/>
    <col min="1036" max="1036" width="54.140625" style="74" customWidth="1"/>
    <col min="1037" max="1037" width="3.42578125" style="74" customWidth="1"/>
    <col min="1038" max="1280" width="11.42578125" style="74"/>
    <col min="1281" max="1281" width="5.140625" style="74" customWidth="1"/>
    <col min="1282" max="1282" width="14" style="74" customWidth="1"/>
    <col min="1283" max="1283" width="20" style="74" customWidth="1"/>
    <col min="1284" max="1284" width="29.7109375" style="74" customWidth="1"/>
    <col min="1285" max="1285" width="58.7109375" style="74" customWidth="1"/>
    <col min="1286" max="1286" width="6.42578125" style="74" bestFit="1" customWidth="1"/>
    <col min="1287" max="1287" width="8.7109375" style="74" bestFit="1" customWidth="1"/>
    <col min="1288" max="1288" width="8.140625" style="74" bestFit="1" customWidth="1"/>
    <col min="1289" max="1289" width="6.42578125" style="74" bestFit="1" customWidth="1"/>
    <col min="1290" max="1290" width="8.7109375" style="74" bestFit="1" customWidth="1"/>
    <col min="1291" max="1291" width="8.140625" style="74" bestFit="1" customWidth="1"/>
    <col min="1292" max="1292" width="54.140625" style="74" customWidth="1"/>
    <col min="1293" max="1293" width="3.42578125" style="74" customWidth="1"/>
    <col min="1294" max="1536" width="11.42578125" style="74"/>
    <col min="1537" max="1537" width="5.140625" style="74" customWidth="1"/>
    <col min="1538" max="1538" width="14" style="74" customWidth="1"/>
    <col min="1539" max="1539" width="20" style="74" customWidth="1"/>
    <col min="1540" max="1540" width="29.7109375" style="74" customWidth="1"/>
    <col min="1541" max="1541" width="58.7109375" style="74" customWidth="1"/>
    <col min="1542" max="1542" width="6.42578125" style="74" bestFit="1" customWidth="1"/>
    <col min="1543" max="1543" width="8.7109375" style="74" bestFit="1" customWidth="1"/>
    <col min="1544" max="1544" width="8.140625" style="74" bestFit="1" customWidth="1"/>
    <col min="1545" max="1545" width="6.42578125" style="74" bestFit="1" customWidth="1"/>
    <col min="1546" max="1546" width="8.7109375" style="74" bestFit="1" customWidth="1"/>
    <col min="1547" max="1547" width="8.140625" style="74" bestFit="1" customWidth="1"/>
    <col min="1548" max="1548" width="54.140625" style="74" customWidth="1"/>
    <col min="1549" max="1549" width="3.42578125" style="74" customWidth="1"/>
    <col min="1550" max="1792" width="11.42578125" style="74"/>
    <col min="1793" max="1793" width="5.140625" style="74" customWidth="1"/>
    <col min="1794" max="1794" width="14" style="74" customWidth="1"/>
    <col min="1795" max="1795" width="20" style="74" customWidth="1"/>
    <col min="1796" max="1796" width="29.7109375" style="74" customWidth="1"/>
    <col min="1797" max="1797" width="58.7109375" style="74" customWidth="1"/>
    <col min="1798" max="1798" width="6.42578125" style="74" bestFit="1" customWidth="1"/>
    <col min="1799" max="1799" width="8.7109375" style="74" bestFit="1" customWidth="1"/>
    <col min="1800" max="1800" width="8.140625" style="74" bestFit="1" customWidth="1"/>
    <col min="1801" max="1801" width="6.42578125" style="74" bestFit="1" customWidth="1"/>
    <col min="1802" max="1802" width="8.7109375" style="74" bestFit="1" customWidth="1"/>
    <col min="1803" max="1803" width="8.140625" style="74" bestFit="1" customWidth="1"/>
    <col min="1804" max="1804" width="54.140625" style="74" customWidth="1"/>
    <col min="1805" max="1805" width="3.42578125" style="74" customWidth="1"/>
    <col min="1806" max="2048" width="11.42578125" style="74"/>
    <col min="2049" max="2049" width="5.140625" style="74" customWidth="1"/>
    <col min="2050" max="2050" width="14" style="74" customWidth="1"/>
    <col min="2051" max="2051" width="20" style="74" customWidth="1"/>
    <col min="2052" max="2052" width="29.7109375" style="74" customWidth="1"/>
    <col min="2053" max="2053" width="58.7109375" style="74" customWidth="1"/>
    <col min="2054" max="2054" width="6.42578125" style="74" bestFit="1" customWidth="1"/>
    <col min="2055" max="2055" width="8.7109375" style="74" bestFit="1" customWidth="1"/>
    <col min="2056" max="2056" width="8.140625" style="74" bestFit="1" customWidth="1"/>
    <col min="2057" max="2057" width="6.42578125" style="74" bestFit="1" customWidth="1"/>
    <col min="2058" max="2058" width="8.7109375" style="74" bestFit="1" customWidth="1"/>
    <col min="2059" max="2059" width="8.140625" style="74" bestFit="1" customWidth="1"/>
    <col min="2060" max="2060" width="54.140625" style="74" customWidth="1"/>
    <col min="2061" max="2061" width="3.42578125" style="74" customWidth="1"/>
    <col min="2062" max="2304" width="11.42578125" style="74"/>
    <col min="2305" max="2305" width="5.140625" style="74" customWidth="1"/>
    <col min="2306" max="2306" width="14" style="74" customWidth="1"/>
    <col min="2307" max="2307" width="20" style="74" customWidth="1"/>
    <col min="2308" max="2308" width="29.7109375" style="74" customWidth="1"/>
    <col min="2309" max="2309" width="58.7109375" style="74" customWidth="1"/>
    <col min="2310" max="2310" width="6.42578125" style="74" bestFit="1" customWidth="1"/>
    <col min="2311" max="2311" width="8.7109375" style="74" bestFit="1" customWidth="1"/>
    <col min="2312" max="2312" width="8.140625" style="74" bestFit="1" customWidth="1"/>
    <col min="2313" max="2313" width="6.42578125" style="74" bestFit="1" customWidth="1"/>
    <col min="2314" max="2314" width="8.7109375" style="74" bestFit="1" customWidth="1"/>
    <col min="2315" max="2315" width="8.140625" style="74" bestFit="1" customWidth="1"/>
    <col min="2316" max="2316" width="54.140625" style="74" customWidth="1"/>
    <col min="2317" max="2317" width="3.42578125" style="74" customWidth="1"/>
    <col min="2318" max="2560" width="11.42578125" style="74"/>
    <col min="2561" max="2561" width="5.140625" style="74" customWidth="1"/>
    <col min="2562" max="2562" width="14" style="74" customWidth="1"/>
    <col min="2563" max="2563" width="20" style="74" customWidth="1"/>
    <col min="2564" max="2564" width="29.7109375" style="74" customWidth="1"/>
    <col min="2565" max="2565" width="58.7109375" style="74" customWidth="1"/>
    <col min="2566" max="2566" width="6.42578125" style="74" bestFit="1" customWidth="1"/>
    <col min="2567" max="2567" width="8.7109375" style="74" bestFit="1" customWidth="1"/>
    <col min="2568" max="2568" width="8.140625" style="74" bestFit="1" customWidth="1"/>
    <col min="2569" max="2569" width="6.42578125" style="74" bestFit="1" customWidth="1"/>
    <col min="2570" max="2570" width="8.7109375" style="74" bestFit="1" customWidth="1"/>
    <col min="2571" max="2571" width="8.140625" style="74" bestFit="1" customWidth="1"/>
    <col min="2572" max="2572" width="54.140625" style="74" customWidth="1"/>
    <col min="2573" max="2573" width="3.42578125" style="74" customWidth="1"/>
    <col min="2574" max="2816" width="11.42578125" style="74"/>
    <col min="2817" max="2817" width="5.140625" style="74" customWidth="1"/>
    <col min="2818" max="2818" width="14" style="74" customWidth="1"/>
    <col min="2819" max="2819" width="20" style="74" customWidth="1"/>
    <col min="2820" max="2820" width="29.7109375" style="74" customWidth="1"/>
    <col min="2821" max="2821" width="58.7109375" style="74" customWidth="1"/>
    <col min="2822" max="2822" width="6.42578125" style="74" bestFit="1" customWidth="1"/>
    <col min="2823" max="2823" width="8.7109375" style="74" bestFit="1" customWidth="1"/>
    <col min="2824" max="2824" width="8.140625" style="74" bestFit="1" customWidth="1"/>
    <col min="2825" max="2825" width="6.42578125" style="74" bestFit="1" customWidth="1"/>
    <col min="2826" max="2826" width="8.7109375" style="74" bestFit="1" customWidth="1"/>
    <col min="2827" max="2827" width="8.140625" style="74" bestFit="1" customWidth="1"/>
    <col min="2828" max="2828" width="54.140625" style="74" customWidth="1"/>
    <col min="2829" max="2829" width="3.42578125" style="74" customWidth="1"/>
    <col min="2830" max="3072" width="11.42578125" style="74"/>
    <col min="3073" max="3073" width="5.140625" style="74" customWidth="1"/>
    <col min="3074" max="3074" width="14" style="74" customWidth="1"/>
    <col min="3075" max="3075" width="20" style="74" customWidth="1"/>
    <col min="3076" max="3076" width="29.7109375" style="74" customWidth="1"/>
    <col min="3077" max="3077" width="58.7109375" style="74" customWidth="1"/>
    <col min="3078" max="3078" width="6.42578125" style="74" bestFit="1" customWidth="1"/>
    <col min="3079" max="3079" width="8.7109375" style="74" bestFit="1" customWidth="1"/>
    <col min="3080" max="3080" width="8.140625" style="74" bestFit="1" customWidth="1"/>
    <col min="3081" max="3081" width="6.42578125" style="74" bestFit="1" customWidth="1"/>
    <col min="3082" max="3082" width="8.7109375" style="74" bestFit="1" customWidth="1"/>
    <col min="3083" max="3083" width="8.140625" style="74" bestFit="1" customWidth="1"/>
    <col min="3084" max="3084" width="54.140625" style="74" customWidth="1"/>
    <col min="3085" max="3085" width="3.42578125" style="74" customWidth="1"/>
    <col min="3086" max="3328" width="11.42578125" style="74"/>
    <col min="3329" max="3329" width="5.140625" style="74" customWidth="1"/>
    <col min="3330" max="3330" width="14" style="74" customWidth="1"/>
    <col min="3331" max="3331" width="20" style="74" customWidth="1"/>
    <col min="3332" max="3332" width="29.7109375" style="74" customWidth="1"/>
    <col min="3333" max="3333" width="58.7109375" style="74" customWidth="1"/>
    <col min="3334" max="3334" width="6.42578125" style="74" bestFit="1" customWidth="1"/>
    <col min="3335" max="3335" width="8.7109375" style="74" bestFit="1" customWidth="1"/>
    <col min="3336" max="3336" width="8.140625" style="74" bestFit="1" customWidth="1"/>
    <col min="3337" max="3337" width="6.42578125" style="74" bestFit="1" customWidth="1"/>
    <col min="3338" max="3338" width="8.7109375" style="74" bestFit="1" customWidth="1"/>
    <col min="3339" max="3339" width="8.140625" style="74" bestFit="1" customWidth="1"/>
    <col min="3340" max="3340" width="54.140625" style="74" customWidth="1"/>
    <col min="3341" max="3341" width="3.42578125" style="74" customWidth="1"/>
    <col min="3342" max="3584" width="11.42578125" style="74"/>
    <col min="3585" max="3585" width="5.140625" style="74" customWidth="1"/>
    <col min="3586" max="3586" width="14" style="74" customWidth="1"/>
    <col min="3587" max="3587" width="20" style="74" customWidth="1"/>
    <col min="3588" max="3588" width="29.7109375" style="74" customWidth="1"/>
    <col min="3589" max="3589" width="58.7109375" style="74" customWidth="1"/>
    <col min="3590" max="3590" width="6.42578125" style="74" bestFit="1" customWidth="1"/>
    <col min="3591" max="3591" width="8.7109375" style="74" bestFit="1" customWidth="1"/>
    <col min="3592" max="3592" width="8.140625" style="74" bestFit="1" customWidth="1"/>
    <col min="3593" max="3593" width="6.42578125" style="74" bestFit="1" customWidth="1"/>
    <col min="3594" max="3594" width="8.7109375" style="74" bestFit="1" customWidth="1"/>
    <col min="3595" max="3595" width="8.140625" style="74" bestFit="1" customWidth="1"/>
    <col min="3596" max="3596" width="54.140625" style="74" customWidth="1"/>
    <col min="3597" max="3597" width="3.42578125" style="74" customWidth="1"/>
    <col min="3598" max="3840" width="11.42578125" style="74"/>
    <col min="3841" max="3841" width="5.140625" style="74" customWidth="1"/>
    <col min="3842" max="3842" width="14" style="74" customWidth="1"/>
    <col min="3843" max="3843" width="20" style="74" customWidth="1"/>
    <col min="3844" max="3844" width="29.7109375" style="74" customWidth="1"/>
    <col min="3845" max="3845" width="58.7109375" style="74" customWidth="1"/>
    <col min="3846" max="3846" width="6.42578125" style="74" bestFit="1" customWidth="1"/>
    <col min="3847" max="3847" width="8.7109375" style="74" bestFit="1" customWidth="1"/>
    <col min="3848" max="3848" width="8.140625" style="74" bestFit="1" customWidth="1"/>
    <col min="3849" max="3849" width="6.42578125" style="74" bestFit="1" customWidth="1"/>
    <col min="3850" max="3850" width="8.7109375" style="74" bestFit="1" customWidth="1"/>
    <col min="3851" max="3851" width="8.140625" style="74" bestFit="1" customWidth="1"/>
    <col min="3852" max="3852" width="54.140625" style="74" customWidth="1"/>
    <col min="3853" max="3853" width="3.42578125" style="74" customWidth="1"/>
    <col min="3854" max="4096" width="11.42578125" style="74"/>
    <col min="4097" max="4097" width="5.140625" style="74" customWidth="1"/>
    <col min="4098" max="4098" width="14" style="74" customWidth="1"/>
    <col min="4099" max="4099" width="20" style="74" customWidth="1"/>
    <col min="4100" max="4100" width="29.7109375" style="74" customWidth="1"/>
    <col min="4101" max="4101" width="58.7109375" style="74" customWidth="1"/>
    <col min="4102" max="4102" width="6.42578125" style="74" bestFit="1" customWidth="1"/>
    <col min="4103" max="4103" width="8.7109375" style="74" bestFit="1" customWidth="1"/>
    <col min="4104" max="4104" width="8.140625" style="74" bestFit="1" customWidth="1"/>
    <col min="4105" max="4105" width="6.42578125" style="74" bestFit="1" customWidth="1"/>
    <col min="4106" max="4106" width="8.7109375" style="74" bestFit="1" customWidth="1"/>
    <col min="4107" max="4107" width="8.140625" style="74" bestFit="1" customWidth="1"/>
    <col min="4108" max="4108" width="54.140625" style="74" customWidth="1"/>
    <col min="4109" max="4109" width="3.42578125" style="74" customWidth="1"/>
    <col min="4110" max="4352" width="11.42578125" style="74"/>
    <col min="4353" max="4353" width="5.140625" style="74" customWidth="1"/>
    <col min="4354" max="4354" width="14" style="74" customWidth="1"/>
    <col min="4355" max="4355" width="20" style="74" customWidth="1"/>
    <col min="4356" max="4356" width="29.7109375" style="74" customWidth="1"/>
    <col min="4357" max="4357" width="58.7109375" style="74" customWidth="1"/>
    <col min="4358" max="4358" width="6.42578125" style="74" bestFit="1" customWidth="1"/>
    <col min="4359" max="4359" width="8.7109375" style="74" bestFit="1" customWidth="1"/>
    <col min="4360" max="4360" width="8.140625" style="74" bestFit="1" customWidth="1"/>
    <col min="4361" max="4361" width="6.42578125" style="74" bestFit="1" customWidth="1"/>
    <col min="4362" max="4362" width="8.7109375" style="74" bestFit="1" customWidth="1"/>
    <col min="4363" max="4363" width="8.140625" style="74" bestFit="1" customWidth="1"/>
    <col min="4364" max="4364" width="54.140625" style="74" customWidth="1"/>
    <col min="4365" max="4365" width="3.42578125" style="74" customWidth="1"/>
    <col min="4366" max="4608" width="11.42578125" style="74"/>
    <col min="4609" max="4609" width="5.140625" style="74" customWidth="1"/>
    <col min="4610" max="4610" width="14" style="74" customWidth="1"/>
    <col min="4611" max="4611" width="20" style="74" customWidth="1"/>
    <col min="4612" max="4612" width="29.7109375" style="74" customWidth="1"/>
    <col min="4613" max="4613" width="58.7109375" style="74" customWidth="1"/>
    <col min="4614" max="4614" width="6.42578125" style="74" bestFit="1" customWidth="1"/>
    <col min="4615" max="4615" width="8.7109375" style="74" bestFit="1" customWidth="1"/>
    <col min="4616" max="4616" width="8.140625" style="74" bestFit="1" customWidth="1"/>
    <col min="4617" max="4617" width="6.42578125" style="74" bestFit="1" customWidth="1"/>
    <col min="4618" max="4618" width="8.7109375" style="74" bestFit="1" customWidth="1"/>
    <col min="4619" max="4619" width="8.140625" style="74" bestFit="1" customWidth="1"/>
    <col min="4620" max="4620" width="54.140625" style="74" customWidth="1"/>
    <col min="4621" max="4621" width="3.42578125" style="74" customWidth="1"/>
    <col min="4622" max="4864" width="11.42578125" style="74"/>
    <col min="4865" max="4865" width="5.140625" style="74" customWidth="1"/>
    <col min="4866" max="4866" width="14" style="74" customWidth="1"/>
    <col min="4867" max="4867" width="20" style="74" customWidth="1"/>
    <col min="4868" max="4868" width="29.7109375" style="74" customWidth="1"/>
    <col min="4869" max="4869" width="58.7109375" style="74" customWidth="1"/>
    <col min="4870" max="4870" width="6.42578125" style="74" bestFit="1" customWidth="1"/>
    <col min="4871" max="4871" width="8.7109375" style="74" bestFit="1" customWidth="1"/>
    <col min="4872" max="4872" width="8.140625" style="74" bestFit="1" customWidth="1"/>
    <col min="4873" max="4873" width="6.42578125" style="74" bestFit="1" customWidth="1"/>
    <col min="4874" max="4874" width="8.7109375" style="74" bestFit="1" customWidth="1"/>
    <col min="4875" max="4875" width="8.140625" style="74" bestFit="1" customWidth="1"/>
    <col min="4876" max="4876" width="54.140625" style="74" customWidth="1"/>
    <col min="4877" max="4877" width="3.42578125" style="74" customWidth="1"/>
    <col min="4878" max="5120" width="11.42578125" style="74"/>
    <col min="5121" max="5121" width="5.140625" style="74" customWidth="1"/>
    <col min="5122" max="5122" width="14" style="74" customWidth="1"/>
    <col min="5123" max="5123" width="20" style="74" customWidth="1"/>
    <col min="5124" max="5124" width="29.7109375" style="74" customWidth="1"/>
    <col min="5125" max="5125" width="58.7109375" style="74" customWidth="1"/>
    <col min="5126" max="5126" width="6.42578125" style="74" bestFit="1" customWidth="1"/>
    <col min="5127" max="5127" width="8.7109375" style="74" bestFit="1" customWidth="1"/>
    <col min="5128" max="5128" width="8.140625" style="74" bestFit="1" customWidth="1"/>
    <col min="5129" max="5129" width="6.42578125" style="74" bestFit="1" customWidth="1"/>
    <col min="5130" max="5130" width="8.7109375" style="74" bestFit="1" customWidth="1"/>
    <col min="5131" max="5131" width="8.140625" style="74" bestFit="1" customWidth="1"/>
    <col min="5132" max="5132" width="54.140625" style="74" customWidth="1"/>
    <col min="5133" max="5133" width="3.42578125" style="74" customWidth="1"/>
    <col min="5134" max="5376" width="11.42578125" style="74"/>
    <col min="5377" max="5377" width="5.140625" style="74" customWidth="1"/>
    <col min="5378" max="5378" width="14" style="74" customWidth="1"/>
    <col min="5379" max="5379" width="20" style="74" customWidth="1"/>
    <col min="5380" max="5380" width="29.7109375" style="74" customWidth="1"/>
    <col min="5381" max="5381" width="58.7109375" style="74" customWidth="1"/>
    <col min="5382" max="5382" width="6.42578125" style="74" bestFit="1" customWidth="1"/>
    <col min="5383" max="5383" width="8.7109375" style="74" bestFit="1" customWidth="1"/>
    <col min="5384" max="5384" width="8.140625" style="74" bestFit="1" customWidth="1"/>
    <col min="5385" max="5385" width="6.42578125" style="74" bestFit="1" customWidth="1"/>
    <col min="5386" max="5386" width="8.7109375" style="74" bestFit="1" customWidth="1"/>
    <col min="5387" max="5387" width="8.140625" style="74" bestFit="1" customWidth="1"/>
    <col min="5388" max="5388" width="54.140625" style="74" customWidth="1"/>
    <col min="5389" max="5389" width="3.42578125" style="74" customWidth="1"/>
    <col min="5390" max="5632" width="11.42578125" style="74"/>
    <col min="5633" max="5633" width="5.140625" style="74" customWidth="1"/>
    <col min="5634" max="5634" width="14" style="74" customWidth="1"/>
    <col min="5635" max="5635" width="20" style="74" customWidth="1"/>
    <col min="5636" max="5636" width="29.7109375" style="74" customWidth="1"/>
    <col min="5637" max="5637" width="58.7109375" style="74" customWidth="1"/>
    <col min="5638" max="5638" width="6.42578125" style="74" bestFit="1" customWidth="1"/>
    <col min="5639" max="5639" width="8.7109375" style="74" bestFit="1" customWidth="1"/>
    <col min="5640" max="5640" width="8.140625" style="74" bestFit="1" customWidth="1"/>
    <col min="5641" max="5641" width="6.42578125" style="74" bestFit="1" customWidth="1"/>
    <col min="5642" max="5642" width="8.7109375" style="74" bestFit="1" customWidth="1"/>
    <col min="5643" max="5643" width="8.140625" style="74" bestFit="1" customWidth="1"/>
    <col min="5644" max="5644" width="54.140625" style="74" customWidth="1"/>
    <col min="5645" max="5645" width="3.42578125" style="74" customWidth="1"/>
    <col min="5646" max="5888" width="11.42578125" style="74"/>
    <col min="5889" max="5889" width="5.140625" style="74" customWidth="1"/>
    <col min="5890" max="5890" width="14" style="74" customWidth="1"/>
    <col min="5891" max="5891" width="20" style="74" customWidth="1"/>
    <col min="5892" max="5892" width="29.7109375" style="74" customWidth="1"/>
    <col min="5893" max="5893" width="58.7109375" style="74" customWidth="1"/>
    <col min="5894" max="5894" width="6.42578125" style="74" bestFit="1" customWidth="1"/>
    <col min="5895" max="5895" width="8.7109375" style="74" bestFit="1" customWidth="1"/>
    <col min="5896" max="5896" width="8.140625" style="74" bestFit="1" customWidth="1"/>
    <col min="5897" max="5897" width="6.42578125" style="74" bestFit="1" customWidth="1"/>
    <col min="5898" max="5898" width="8.7109375" style="74" bestFit="1" customWidth="1"/>
    <col min="5899" max="5899" width="8.140625" style="74" bestFit="1" customWidth="1"/>
    <col min="5900" max="5900" width="54.140625" style="74" customWidth="1"/>
    <col min="5901" max="5901" width="3.42578125" style="74" customWidth="1"/>
    <col min="5902" max="6144" width="11.42578125" style="74"/>
    <col min="6145" max="6145" width="5.140625" style="74" customWidth="1"/>
    <col min="6146" max="6146" width="14" style="74" customWidth="1"/>
    <col min="6147" max="6147" width="20" style="74" customWidth="1"/>
    <col min="6148" max="6148" width="29.7109375" style="74" customWidth="1"/>
    <col min="6149" max="6149" width="58.7109375" style="74" customWidth="1"/>
    <col min="6150" max="6150" width="6.42578125" style="74" bestFit="1" customWidth="1"/>
    <col min="6151" max="6151" width="8.7109375" style="74" bestFit="1" customWidth="1"/>
    <col min="6152" max="6152" width="8.140625" style="74" bestFit="1" customWidth="1"/>
    <col min="6153" max="6153" width="6.42578125" style="74" bestFit="1" customWidth="1"/>
    <col min="6154" max="6154" width="8.7109375" style="74" bestFit="1" customWidth="1"/>
    <col min="6155" max="6155" width="8.140625" style="74" bestFit="1" customWidth="1"/>
    <col min="6156" max="6156" width="54.140625" style="74" customWidth="1"/>
    <col min="6157" max="6157" width="3.42578125" style="74" customWidth="1"/>
    <col min="6158" max="6400" width="11.42578125" style="74"/>
    <col min="6401" max="6401" width="5.140625" style="74" customWidth="1"/>
    <col min="6402" max="6402" width="14" style="74" customWidth="1"/>
    <col min="6403" max="6403" width="20" style="74" customWidth="1"/>
    <col min="6404" max="6404" width="29.7109375" style="74" customWidth="1"/>
    <col min="6405" max="6405" width="58.7109375" style="74" customWidth="1"/>
    <col min="6406" max="6406" width="6.42578125" style="74" bestFit="1" customWidth="1"/>
    <col min="6407" max="6407" width="8.7109375" style="74" bestFit="1" customWidth="1"/>
    <col min="6408" max="6408" width="8.140625" style="74" bestFit="1" customWidth="1"/>
    <col min="6409" max="6409" width="6.42578125" style="74" bestFit="1" customWidth="1"/>
    <col min="6410" max="6410" width="8.7109375" style="74" bestFit="1" customWidth="1"/>
    <col min="6411" max="6411" width="8.140625" style="74" bestFit="1" customWidth="1"/>
    <col min="6412" max="6412" width="54.140625" style="74" customWidth="1"/>
    <col min="6413" max="6413" width="3.42578125" style="74" customWidth="1"/>
    <col min="6414" max="6656" width="11.42578125" style="74"/>
    <col min="6657" max="6657" width="5.140625" style="74" customWidth="1"/>
    <col min="6658" max="6658" width="14" style="74" customWidth="1"/>
    <col min="6659" max="6659" width="20" style="74" customWidth="1"/>
    <col min="6660" max="6660" width="29.7109375" style="74" customWidth="1"/>
    <col min="6661" max="6661" width="58.7109375" style="74" customWidth="1"/>
    <col min="6662" max="6662" width="6.42578125" style="74" bestFit="1" customWidth="1"/>
    <col min="6663" max="6663" width="8.7109375" style="74" bestFit="1" customWidth="1"/>
    <col min="6664" max="6664" width="8.140625" style="74" bestFit="1" customWidth="1"/>
    <col min="6665" max="6665" width="6.42578125" style="74" bestFit="1" customWidth="1"/>
    <col min="6666" max="6666" width="8.7109375" style="74" bestFit="1" customWidth="1"/>
    <col min="6667" max="6667" width="8.140625" style="74" bestFit="1" customWidth="1"/>
    <col min="6668" max="6668" width="54.140625" style="74" customWidth="1"/>
    <col min="6669" max="6669" width="3.42578125" style="74" customWidth="1"/>
    <col min="6670" max="6912" width="11.42578125" style="74"/>
    <col min="6913" max="6913" width="5.140625" style="74" customWidth="1"/>
    <col min="6914" max="6914" width="14" style="74" customWidth="1"/>
    <col min="6915" max="6915" width="20" style="74" customWidth="1"/>
    <col min="6916" max="6916" width="29.7109375" style="74" customWidth="1"/>
    <col min="6917" max="6917" width="58.7109375" style="74" customWidth="1"/>
    <col min="6918" max="6918" width="6.42578125" style="74" bestFit="1" customWidth="1"/>
    <col min="6919" max="6919" width="8.7109375" style="74" bestFit="1" customWidth="1"/>
    <col min="6920" max="6920" width="8.140625" style="74" bestFit="1" customWidth="1"/>
    <col min="6921" max="6921" width="6.42578125" style="74" bestFit="1" customWidth="1"/>
    <col min="6922" max="6922" width="8.7109375" style="74" bestFit="1" customWidth="1"/>
    <col min="6923" max="6923" width="8.140625" style="74" bestFit="1" customWidth="1"/>
    <col min="6924" max="6924" width="54.140625" style="74" customWidth="1"/>
    <col min="6925" max="6925" width="3.42578125" style="74" customWidth="1"/>
    <col min="6926" max="7168" width="11.42578125" style="74"/>
    <col min="7169" max="7169" width="5.140625" style="74" customWidth="1"/>
    <col min="7170" max="7170" width="14" style="74" customWidth="1"/>
    <col min="7171" max="7171" width="20" style="74" customWidth="1"/>
    <col min="7172" max="7172" width="29.7109375" style="74" customWidth="1"/>
    <col min="7173" max="7173" width="58.7109375" style="74" customWidth="1"/>
    <col min="7174" max="7174" width="6.42578125" style="74" bestFit="1" customWidth="1"/>
    <col min="7175" max="7175" width="8.7109375" style="74" bestFit="1" customWidth="1"/>
    <col min="7176" max="7176" width="8.140625" style="74" bestFit="1" customWidth="1"/>
    <col min="7177" max="7177" width="6.42578125" style="74" bestFit="1" customWidth="1"/>
    <col min="7178" max="7178" width="8.7109375" style="74" bestFit="1" customWidth="1"/>
    <col min="7179" max="7179" width="8.140625" style="74" bestFit="1" customWidth="1"/>
    <col min="7180" max="7180" width="54.140625" style="74" customWidth="1"/>
    <col min="7181" max="7181" width="3.42578125" style="74" customWidth="1"/>
    <col min="7182" max="7424" width="11.42578125" style="74"/>
    <col min="7425" max="7425" width="5.140625" style="74" customWidth="1"/>
    <col min="7426" max="7426" width="14" style="74" customWidth="1"/>
    <col min="7427" max="7427" width="20" style="74" customWidth="1"/>
    <col min="7428" max="7428" width="29.7109375" style="74" customWidth="1"/>
    <col min="7429" max="7429" width="58.7109375" style="74" customWidth="1"/>
    <col min="7430" max="7430" width="6.42578125" style="74" bestFit="1" customWidth="1"/>
    <col min="7431" max="7431" width="8.7109375" style="74" bestFit="1" customWidth="1"/>
    <col min="7432" max="7432" width="8.140625" style="74" bestFit="1" customWidth="1"/>
    <col min="7433" max="7433" width="6.42578125" style="74" bestFit="1" customWidth="1"/>
    <col min="7434" max="7434" width="8.7109375" style="74" bestFit="1" customWidth="1"/>
    <col min="7435" max="7435" width="8.140625" style="74" bestFit="1" customWidth="1"/>
    <col min="7436" max="7436" width="54.140625" style="74" customWidth="1"/>
    <col min="7437" max="7437" width="3.42578125" style="74" customWidth="1"/>
    <col min="7438" max="7680" width="11.42578125" style="74"/>
    <col min="7681" max="7681" width="5.140625" style="74" customWidth="1"/>
    <col min="7682" max="7682" width="14" style="74" customWidth="1"/>
    <col min="7683" max="7683" width="20" style="74" customWidth="1"/>
    <col min="7684" max="7684" width="29.7109375" style="74" customWidth="1"/>
    <col min="7685" max="7685" width="58.7109375" style="74" customWidth="1"/>
    <col min="7686" max="7686" width="6.42578125" style="74" bestFit="1" customWidth="1"/>
    <col min="7687" max="7687" width="8.7109375" style="74" bestFit="1" customWidth="1"/>
    <col min="7688" max="7688" width="8.140625" style="74" bestFit="1" customWidth="1"/>
    <col min="7689" max="7689" width="6.42578125" style="74" bestFit="1" customWidth="1"/>
    <col min="7690" max="7690" width="8.7109375" style="74" bestFit="1" customWidth="1"/>
    <col min="7691" max="7691" width="8.140625" style="74" bestFit="1" customWidth="1"/>
    <col min="7692" max="7692" width="54.140625" style="74" customWidth="1"/>
    <col min="7693" max="7693" width="3.42578125" style="74" customWidth="1"/>
    <col min="7694" max="7936" width="11.42578125" style="74"/>
    <col min="7937" max="7937" width="5.140625" style="74" customWidth="1"/>
    <col min="7938" max="7938" width="14" style="74" customWidth="1"/>
    <col min="7939" max="7939" width="20" style="74" customWidth="1"/>
    <col min="7940" max="7940" width="29.7109375" style="74" customWidth="1"/>
    <col min="7941" max="7941" width="58.7109375" style="74" customWidth="1"/>
    <col min="7942" max="7942" width="6.42578125" style="74" bestFit="1" customWidth="1"/>
    <col min="7943" max="7943" width="8.7109375" style="74" bestFit="1" customWidth="1"/>
    <col min="7944" max="7944" width="8.140625" style="74" bestFit="1" customWidth="1"/>
    <col min="7945" max="7945" width="6.42578125" style="74" bestFit="1" customWidth="1"/>
    <col min="7946" max="7946" width="8.7109375" style="74" bestFit="1" customWidth="1"/>
    <col min="7947" max="7947" width="8.140625" style="74" bestFit="1" customWidth="1"/>
    <col min="7948" max="7948" width="54.140625" style="74" customWidth="1"/>
    <col min="7949" max="7949" width="3.42578125" style="74" customWidth="1"/>
    <col min="7950" max="8192" width="11.42578125" style="74"/>
    <col min="8193" max="8193" width="5.140625" style="74" customWidth="1"/>
    <col min="8194" max="8194" width="14" style="74" customWidth="1"/>
    <col min="8195" max="8195" width="20" style="74" customWidth="1"/>
    <col min="8196" max="8196" width="29.7109375" style="74" customWidth="1"/>
    <col min="8197" max="8197" width="58.7109375" style="74" customWidth="1"/>
    <col min="8198" max="8198" width="6.42578125" style="74" bestFit="1" customWidth="1"/>
    <col min="8199" max="8199" width="8.7109375" style="74" bestFit="1" customWidth="1"/>
    <col min="8200" max="8200" width="8.140625" style="74" bestFit="1" customWidth="1"/>
    <col min="8201" max="8201" width="6.42578125" style="74" bestFit="1" customWidth="1"/>
    <col min="8202" max="8202" width="8.7109375" style="74" bestFit="1" customWidth="1"/>
    <col min="8203" max="8203" width="8.140625" style="74" bestFit="1" customWidth="1"/>
    <col min="8204" max="8204" width="54.140625" style="74" customWidth="1"/>
    <col min="8205" max="8205" width="3.42578125" style="74" customWidth="1"/>
    <col min="8206" max="8448" width="11.42578125" style="74"/>
    <col min="8449" max="8449" width="5.140625" style="74" customWidth="1"/>
    <col min="8450" max="8450" width="14" style="74" customWidth="1"/>
    <col min="8451" max="8451" width="20" style="74" customWidth="1"/>
    <col min="8452" max="8452" width="29.7109375" style="74" customWidth="1"/>
    <col min="8453" max="8453" width="58.7109375" style="74" customWidth="1"/>
    <col min="8454" max="8454" width="6.42578125" style="74" bestFit="1" customWidth="1"/>
    <col min="8455" max="8455" width="8.7109375" style="74" bestFit="1" customWidth="1"/>
    <col min="8456" max="8456" width="8.140625" style="74" bestFit="1" customWidth="1"/>
    <col min="8457" max="8457" width="6.42578125" style="74" bestFit="1" customWidth="1"/>
    <col min="8458" max="8458" width="8.7109375" style="74" bestFit="1" customWidth="1"/>
    <col min="8459" max="8459" width="8.140625" style="74" bestFit="1" customWidth="1"/>
    <col min="8460" max="8460" width="54.140625" style="74" customWidth="1"/>
    <col min="8461" max="8461" width="3.42578125" style="74" customWidth="1"/>
    <col min="8462" max="8704" width="11.42578125" style="74"/>
    <col min="8705" max="8705" width="5.140625" style="74" customWidth="1"/>
    <col min="8706" max="8706" width="14" style="74" customWidth="1"/>
    <col min="8707" max="8707" width="20" style="74" customWidth="1"/>
    <col min="8708" max="8708" width="29.7109375" style="74" customWidth="1"/>
    <col min="8709" max="8709" width="58.7109375" style="74" customWidth="1"/>
    <col min="8710" max="8710" width="6.42578125" style="74" bestFit="1" customWidth="1"/>
    <col min="8711" max="8711" width="8.7109375" style="74" bestFit="1" customWidth="1"/>
    <col min="8712" max="8712" width="8.140625" style="74" bestFit="1" customWidth="1"/>
    <col min="8713" max="8713" width="6.42578125" style="74" bestFit="1" customWidth="1"/>
    <col min="8714" max="8714" width="8.7109375" style="74" bestFit="1" customWidth="1"/>
    <col min="8715" max="8715" width="8.140625" style="74" bestFit="1" customWidth="1"/>
    <col min="8716" max="8716" width="54.140625" style="74" customWidth="1"/>
    <col min="8717" max="8717" width="3.42578125" style="74" customWidth="1"/>
    <col min="8718" max="8960" width="11.42578125" style="74"/>
    <col min="8961" max="8961" width="5.140625" style="74" customWidth="1"/>
    <col min="8962" max="8962" width="14" style="74" customWidth="1"/>
    <col min="8963" max="8963" width="20" style="74" customWidth="1"/>
    <col min="8964" max="8964" width="29.7109375" style="74" customWidth="1"/>
    <col min="8965" max="8965" width="58.7109375" style="74" customWidth="1"/>
    <col min="8966" max="8966" width="6.42578125" style="74" bestFit="1" customWidth="1"/>
    <col min="8967" max="8967" width="8.7109375" style="74" bestFit="1" customWidth="1"/>
    <col min="8968" max="8968" width="8.140625" style="74" bestFit="1" customWidth="1"/>
    <col min="8969" max="8969" width="6.42578125" style="74" bestFit="1" customWidth="1"/>
    <col min="8970" max="8970" width="8.7109375" style="74" bestFit="1" customWidth="1"/>
    <col min="8971" max="8971" width="8.140625" style="74" bestFit="1" customWidth="1"/>
    <col min="8972" max="8972" width="54.140625" style="74" customWidth="1"/>
    <col min="8973" max="8973" width="3.42578125" style="74" customWidth="1"/>
    <col min="8974" max="9216" width="11.42578125" style="74"/>
    <col min="9217" max="9217" width="5.140625" style="74" customWidth="1"/>
    <col min="9218" max="9218" width="14" style="74" customWidth="1"/>
    <col min="9219" max="9219" width="20" style="74" customWidth="1"/>
    <col min="9220" max="9220" width="29.7109375" style="74" customWidth="1"/>
    <col min="9221" max="9221" width="58.7109375" style="74" customWidth="1"/>
    <col min="9222" max="9222" width="6.42578125" style="74" bestFit="1" customWidth="1"/>
    <col min="9223" max="9223" width="8.7109375" style="74" bestFit="1" customWidth="1"/>
    <col min="9224" max="9224" width="8.140625" style="74" bestFit="1" customWidth="1"/>
    <col min="9225" max="9225" width="6.42578125" style="74" bestFit="1" customWidth="1"/>
    <col min="9226" max="9226" width="8.7109375" style="74" bestFit="1" customWidth="1"/>
    <col min="9227" max="9227" width="8.140625" style="74" bestFit="1" customWidth="1"/>
    <col min="9228" max="9228" width="54.140625" style="74" customWidth="1"/>
    <col min="9229" max="9229" width="3.42578125" style="74" customWidth="1"/>
    <col min="9230" max="9472" width="11.42578125" style="74"/>
    <col min="9473" max="9473" width="5.140625" style="74" customWidth="1"/>
    <col min="9474" max="9474" width="14" style="74" customWidth="1"/>
    <col min="9475" max="9475" width="20" style="74" customWidth="1"/>
    <col min="9476" max="9476" width="29.7109375" style="74" customWidth="1"/>
    <col min="9477" max="9477" width="58.7109375" style="74" customWidth="1"/>
    <col min="9478" max="9478" width="6.42578125" style="74" bestFit="1" customWidth="1"/>
    <col min="9479" max="9479" width="8.7109375" style="74" bestFit="1" customWidth="1"/>
    <col min="9480" max="9480" width="8.140625" style="74" bestFit="1" customWidth="1"/>
    <col min="9481" max="9481" width="6.42578125" style="74" bestFit="1" customWidth="1"/>
    <col min="9482" max="9482" width="8.7109375" style="74" bestFit="1" customWidth="1"/>
    <col min="9483" max="9483" width="8.140625" style="74" bestFit="1" customWidth="1"/>
    <col min="9484" max="9484" width="54.140625" style="74" customWidth="1"/>
    <col min="9485" max="9485" width="3.42578125" style="74" customWidth="1"/>
    <col min="9486" max="9728" width="11.42578125" style="74"/>
    <col min="9729" max="9729" width="5.140625" style="74" customWidth="1"/>
    <col min="9730" max="9730" width="14" style="74" customWidth="1"/>
    <col min="9731" max="9731" width="20" style="74" customWidth="1"/>
    <col min="9732" max="9732" width="29.7109375" style="74" customWidth="1"/>
    <col min="9733" max="9733" width="58.7109375" style="74" customWidth="1"/>
    <col min="9734" max="9734" width="6.42578125" style="74" bestFit="1" customWidth="1"/>
    <col min="9735" max="9735" width="8.7109375" style="74" bestFit="1" customWidth="1"/>
    <col min="9736" max="9736" width="8.140625" style="74" bestFit="1" customWidth="1"/>
    <col min="9737" max="9737" width="6.42578125" style="74" bestFit="1" customWidth="1"/>
    <col min="9738" max="9738" width="8.7109375" style="74" bestFit="1" customWidth="1"/>
    <col min="9739" max="9739" width="8.140625" style="74" bestFit="1" customWidth="1"/>
    <col min="9740" max="9740" width="54.140625" style="74" customWidth="1"/>
    <col min="9741" max="9741" width="3.42578125" style="74" customWidth="1"/>
    <col min="9742" max="9984" width="11.42578125" style="74"/>
    <col min="9985" max="9985" width="5.140625" style="74" customWidth="1"/>
    <col min="9986" max="9986" width="14" style="74" customWidth="1"/>
    <col min="9987" max="9987" width="20" style="74" customWidth="1"/>
    <col min="9988" max="9988" width="29.7109375" style="74" customWidth="1"/>
    <col min="9989" max="9989" width="58.7109375" style="74" customWidth="1"/>
    <col min="9990" max="9990" width="6.42578125" style="74" bestFit="1" customWidth="1"/>
    <col min="9991" max="9991" width="8.7109375" style="74" bestFit="1" customWidth="1"/>
    <col min="9992" max="9992" width="8.140625" style="74" bestFit="1" customWidth="1"/>
    <col min="9993" max="9993" width="6.42578125" style="74" bestFit="1" customWidth="1"/>
    <col min="9994" max="9994" width="8.7109375" style="74" bestFit="1" customWidth="1"/>
    <col min="9995" max="9995" width="8.140625" style="74" bestFit="1" customWidth="1"/>
    <col min="9996" max="9996" width="54.140625" style="74" customWidth="1"/>
    <col min="9997" max="9997" width="3.42578125" style="74" customWidth="1"/>
    <col min="9998" max="10240" width="11.42578125" style="74"/>
    <col min="10241" max="10241" width="5.140625" style="74" customWidth="1"/>
    <col min="10242" max="10242" width="14" style="74" customWidth="1"/>
    <col min="10243" max="10243" width="20" style="74" customWidth="1"/>
    <col min="10244" max="10244" width="29.7109375" style="74" customWidth="1"/>
    <col min="10245" max="10245" width="58.7109375" style="74" customWidth="1"/>
    <col min="10246" max="10246" width="6.42578125" style="74" bestFit="1" customWidth="1"/>
    <col min="10247" max="10247" width="8.7109375" style="74" bestFit="1" customWidth="1"/>
    <col min="10248" max="10248" width="8.140625" style="74" bestFit="1" customWidth="1"/>
    <col min="10249" max="10249" width="6.42578125" style="74" bestFit="1" customWidth="1"/>
    <col min="10250" max="10250" width="8.7109375" style="74" bestFit="1" customWidth="1"/>
    <col min="10251" max="10251" width="8.140625" style="74" bestFit="1" customWidth="1"/>
    <col min="10252" max="10252" width="54.140625" style="74" customWidth="1"/>
    <col min="10253" max="10253" width="3.42578125" style="74" customWidth="1"/>
    <col min="10254" max="10496" width="11.42578125" style="74"/>
    <col min="10497" max="10497" width="5.140625" style="74" customWidth="1"/>
    <col min="10498" max="10498" width="14" style="74" customWidth="1"/>
    <col min="10499" max="10499" width="20" style="74" customWidth="1"/>
    <col min="10500" max="10500" width="29.7109375" style="74" customWidth="1"/>
    <col min="10501" max="10501" width="58.7109375" style="74" customWidth="1"/>
    <col min="10502" max="10502" width="6.42578125" style="74" bestFit="1" customWidth="1"/>
    <col min="10503" max="10503" width="8.7109375" style="74" bestFit="1" customWidth="1"/>
    <col min="10504" max="10504" width="8.140625" style="74" bestFit="1" customWidth="1"/>
    <col min="10505" max="10505" width="6.42578125" style="74" bestFit="1" customWidth="1"/>
    <col min="10506" max="10506" width="8.7109375" style="74" bestFit="1" customWidth="1"/>
    <col min="10507" max="10507" width="8.140625" style="74" bestFit="1" customWidth="1"/>
    <col min="10508" max="10508" width="54.140625" style="74" customWidth="1"/>
    <col min="10509" max="10509" width="3.42578125" style="74" customWidth="1"/>
    <col min="10510" max="10752" width="11.42578125" style="74"/>
    <col min="10753" max="10753" width="5.140625" style="74" customWidth="1"/>
    <col min="10754" max="10754" width="14" style="74" customWidth="1"/>
    <col min="10755" max="10755" width="20" style="74" customWidth="1"/>
    <col min="10756" max="10756" width="29.7109375" style="74" customWidth="1"/>
    <col min="10757" max="10757" width="58.7109375" style="74" customWidth="1"/>
    <col min="10758" max="10758" width="6.42578125" style="74" bestFit="1" customWidth="1"/>
    <col min="10759" max="10759" width="8.7109375" style="74" bestFit="1" customWidth="1"/>
    <col min="10760" max="10760" width="8.140625" style="74" bestFit="1" customWidth="1"/>
    <col min="10761" max="10761" width="6.42578125" style="74" bestFit="1" customWidth="1"/>
    <col min="10762" max="10762" width="8.7109375" style="74" bestFit="1" customWidth="1"/>
    <col min="10763" max="10763" width="8.140625" style="74" bestFit="1" customWidth="1"/>
    <col min="10764" max="10764" width="54.140625" style="74" customWidth="1"/>
    <col min="10765" max="10765" width="3.42578125" style="74" customWidth="1"/>
    <col min="10766" max="11008" width="11.42578125" style="74"/>
    <col min="11009" max="11009" width="5.140625" style="74" customWidth="1"/>
    <col min="11010" max="11010" width="14" style="74" customWidth="1"/>
    <col min="11011" max="11011" width="20" style="74" customWidth="1"/>
    <col min="11012" max="11012" width="29.7109375" style="74" customWidth="1"/>
    <col min="11013" max="11013" width="58.7109375" style="74" customWidth="1"/>
    <col min="11014" max="11014" width="6.42578125" style="74" bestFit="1" customWidth="1"/>
    <col min="11015" max="11015" width="8.7109375" style="74" bestFit="1" customWidth="1"/>
    <col min="11016" max="11016" width="8.140625" style="74" bestFit="1" customWidth="1"/>
    <col min="11017" max="11017" width="6.42578125" style="74" bestFit="1" customWidth="1"/>
    <col min="11018" max="11018" width="8.7109375" style="74" bestFit="1" customWidth="1"/>
    <col min="11019" max="11019" width="8.140625" style="74" bestFit="1" customWidth="1"/>
    <col min="11020" max="11020" width="54.140625" style="74" customWidth="1"/>
    <col min="11021" max="11021" width="3.42578125" style="74" customWidth="1"/>
    <col min="11022" max="11264" width="11.42578125" style="74"/>
    <col min="11265" max="11265" width="5.140625" style="74" customWidth="1"/>
    <col min="11266" max="11266" width="14" style="74" customWidth="1"/>
    <col min="11267" max="11267" width="20" style="74" customWidth="1"/>
    <col min="11268" max="11268" width="29.7109375" style="74" customWidth="1"/>
    <col min="11269" max="11269" width="58.7109375" style="74" customWidth="1"/>
    <col min="11270" max="11270" width="6.42578125" style="74" bestFit="1" customWidth="1"/>
    <col min="11271" max="11271" width="8.7109375" style="74" bestFit="1" customWidth="1"/>
    <col min="11272" max="11272" width="8.140625" style="74" bestFit="1" customWidth="1"/>
    <col min="11273" max="11273" width="6.42578125" style="74" bestFit="1" customWidth="1"/>
    <col min="11274" max="11274" width="8.7109375" style="74" bestFit="1" customWidth="1"/>
    <col min="11275" max="11275" width="8.140625" style="74" bestFit="1" customWidth="1"/>
    <col min="11276" max="11276" width="54.140625" style="74" customWidth="1"/>
    <col min="11277" max="11277" width="3.42578125" style="74" customWidth="1"/>
    <col min="11278" max="11520" width="11.42578125" style="74"/>
    <col min="11521" max="11521" width="5.140625" style="74" customWidth="1"/>
    <col min="11522" max="11522" width="14" style="74" customWidth="1"/>
    <col min="11523" max="11523" width="20" style="74" customWidth="1"/>
    <col min="11524" max="11524" width="29.7109375" style="74" customWidth="1"/>
    <col min="11525" max="11525" width="58.7109375" style="74" customWidth="1"/>
    <col min="11526" max="11526" width="6.42578125" style="74" bestFit="1" customWidth="1"/>
    <col min="11527" max="11527" width="8.7109375" style="74" bestFit="1" customWidth="1"/>
    <col min="11528" max="11528" width="8.140625" style="74" bestFit="1" customWidth="1"/>
    <col min="11529" max="11529" width="6.42578125" style="74" bestFit="1" customWidth="1"/>
    <col min="11530" max="11530" width="8.7109375" style="74" bestFit="1" customWidth="1"/>
    <col min="11531" max="11531" width="8.140625" style="74" bestFit="1" customWidth="1"/>
    <col min="11532" max="11532" width="54.140625" style="74" customWidth="1"/>
    <col min="11533" max="11533" width="3.42578125" style="74" customWidth="1"/>
    <col min="11534" max="11776" width="11.42578125" style="74"/>
    <col min="11777" max="11777" width="5.140625" style="74" customWidth="1"/>
    <col min="11778" max="11778" width="14" style="74" customWidth="1"/>
    <col min="11779" max="11779" width="20" style="74" customWidth="1"/>
    <col min="11780" max="11780" width="29.7109375" style="74" customWidth="1"/>
    <col min="11781" max="11781" width="58.7109375" style="74" customWidth="1"/>
    <col min="11782" max="11782" width="6.42578125" style="74" bestFit="1" customWidth="1"/>
    <col min="11783" max="11783" width="8.7109375" style="74" bestFit="1" customWidth="1"/>
    <col min="11784" max="11784" width="8.140625" style="74" bestFit="1" customWidth="1"/>
    <col min="11785" max="11785" width="6.42578125" style="74" bestFit="1" customWidth="1"/>
    <col min="11786" max="11786" width="8.7109375" style="74" bestFit="1" customWidth="1"/>
    <col min="11787" max="11787" width="8.140625" style="74" bestFit="1" customWidth="1"/>
    <col min="11788" max="11788" width="54.140625" style="74" customWidth="1"/>
    <col min="11789" max="11789" width="3.42578125" style="74" customWidth="1"/>
    <col min="11790" max="12032" width="11.42578125" style="74"/>
    <col min="12033" max="12033" width="5.140625" style="74" customWidth="1"/>
    <col min="12034" max="12034" width="14" style="74" customWidth="1"/>
    <col min="12035" max="12035" width="20" style="74" customWidth="1"/>
    <col min="12036" max="12036" width="29.7109375" style="74" customWidth="1"/>
    <col min="12037" max="12037" width="58.7109375" style="74" customWidth="1"/>
    <col min="12038" max="12038" width="6.42578125" style="74" bestFit="1" customWidth="1"/>
    <col min="12039" max="12039" width="8.7109375" style="74" bestFit="1" customWidth="1"/>
    <col min="12040" max="12040" width="8.140625" style="74" bestFit="1" customWidth="1"/>
    <col min="12041" max="12041" width="6.42578125" style="74" bestFit="1" customWidth="1"/>
    <col min="12042" max="12042" width="8.7109375" style="74" bestFit="1" customWidth="1"/>
    <col min="12043" max="12043" width="8.140625" style="74" bestFit="1" customWidth="1"/>
    <col min="12044" max="12044" width="54.140625" style="74" customWidth="1"/>
    <col min="12045" max="12045" width="3.42578125" style="74" customWidth="1"/>
    <col min="12046" max="12288" width="11.42578125" style="74"/>
    <col min="12289" max="12289" width="5.140625" style="74" customWidth="1"/>
    <col min="12290" max="12290" width="14" style="74" customWidth="1"/>
    <col min="12291" max="12291" width="20" style="74" customWidth="1"/>
    <col min="12292" max="12292" width="29.7109375" style="74" customWidth="1"/>
    <col min="12293" max="12293" width="58.7109375" style="74" customWidth="1"/>
    <col min="12294" max="12294" width="6.42578125" style="74" bestFit="1" customWidth="1"/>
    <col min="12295" max="12295" width="8.7109375" style="74" bestFit="1" customWidth="1"/>
    <col min="12296" max="12296" width="8.140625" style="74" bestFit="1" customWidth="1"/>
    <col min="12297" max="12297" width="6.42578125" style="74" bestFit="1" customWidth="1"/>
    <col min="12298" max="12298" width="8.7109375" style="74" bestFit="1" customWidth="1"/>
    <col min="12299" max="12299" width="8.140625" style="74" bestFit="1" customWidth="1"/>
    <col min="12300" max="12300" width="54.140625" style="74" customWidth="1"/>
    <col min="12301" max="12301" width="3.42578125" style="74" customWidth="1"/>
    <col min="12302" max="12544" width="11.42578125" style="74"/>
    <col min="12545" max="12545" width="5.140625" style="74" customWidth="1"/>
    <col min="12546" max="12546" width="14" style="74" customWidth="1"/>
    <col min="12547" max="12547" width="20" style="74" customWidth="1"/>
    <col min="12548" max="12548" width="29.7109375" style="74" customWidth="1"/>
    <col min="12549" max="12549" width="58.7109375" style="74" customWidth="1"/>
    <col min="12550" max="12550" width="6.42578125" style="74" bestFit="1" customWidth="1"/>
    <col min="12551" max="12551" width="8.7109375" style="74" bestFit="1" customWidth="1"/>
    <col min="12552" max="12552" width="8.140625" style="74" bestFit="1" customWidth="1"/>
    <col min="12553" max="12553" width="6.42578125" style="74" bestFit="1" customWidth="1"/>
    <col min="12554" max="12554" width="8.7109375" style="74" bestFit="1" customWidth="1"/>
    <col min="12555" max="12555" width="8.140625" style="74" bestFit="1" customWidth="1"/>
    <col min="12556" max="12556" width="54.140625" style="74" customWidth="1"/>
    <col min="12557" max="12557" width="3.42578125" style="74" customWidth="1"/>
    <col min="12558" max="12800" width="11.42578125" style="74"/>
    <col min="12801" max="12801" width="5.140625" style="74" customWidth="1"/>
    <col min="12802" max="12802" width="14" style="74" customWidth="1"/>
    <col min="12803" max="12803" width="20" style="74" customWidth="1"/>
    <col min="12804" max="12804" width="29.7109375" style="74" customWidth="1"/>
    <col min="12805" max="12805" width="58.7109375" style="74" customWidth="1"/>
    <col min="12806" max="12806" width="6.42578125" style="74" bestFit="1" customWidth="1"/>
    <col min="12807" max="12807" width="8.7109375" style="74" bestFit="1" customWidth="1"/>
    <col min="12808" max="12808" width="8.140625" style="74" bestFit="1" customWidth="1"/>
    <col min="12809" max="12809" width="6.42578125" style="74" bestFit="1" customWidth="1"/>
    <col min="12810" max="12810" width="8.7109375" style="74" bestFit="1" customWidth="1"/>
    <col min="12811" max="12811" width="8.140625" style="74" bestFit="1" customWidth="1"/>
    <col min="12812" max="12812" width="54.140625" style="74" customWidth="1"/>
    <col min="12813" max="12813" width="3.42578125" style="74" customWidth="1"/>
    <col min="12814" max="13056" width="11.42578125" style="74"/>
    <col min="13057" max="13057" width="5.140625" style="74" customWidth="1"/>
    <col min="13058" max="13058" width="14" style="74" customWidth="1"/>
    <col min="13059" max="13059" width="20" style="74" customWidth="1"/>
    <col min="13060" max="13060" width="29.7109375" style="74" customWidth="1"/>
    <col min="13061" max="13061" width="58.7109375" style="74" customWidth="1"/>
    <col min="13062" max="13062" width="6.42578125" style="74" bestFit="1" customWidth="1"/>
    <col min="13063" max="13063" width="8.7109375" style="74" bestFit="1" customWidth="1"/>
    <col min="13064" max="13064" width="8.140625" style="74" bestFit="1" customWidth="1"/>
    <col min="13065" max="13065" width="6.42578125" style="74" bestFit="1" customWidth="1"/>
    <col min="13066" max="13066" width="8.7109375" style="74" bestFit="1" customWidth="1"/>
    <col min="13067" max="13067" width="8.140625" style="74" bestFit="1" customWidth="1"/>
    <col min="13068" max="13068" width="54.140625" style="74" customWidth="1"/>
    <col min="13069" max="13069" width="3.42578125" style="74" customWidth="1"/>
    <col min="13070" max="13312" width="11.42578125" style="74"/>
    <col min="13313" max="13313" width="5.140625" style="74" customWidth="1"/>
    <col min="13314" max="13314" width="14" style="74" customWidth="1"/>
    <col min="13315" max="13315" width="20" style="74" customWidth="1"/>
    <col min="13316" max="13316" width="29.7109375" style="74" customWidth="1"/>
    <col min="13317" max="13317" width="58.7109375" style="74" customWidth="1"/>
    <col min="13318" max="13318" width="6.42578125" style="74" bestFit="1" customWidth="1"/>
    <col min="13319" max="13319" width="8.7109375" style="74" bestFit="1" customWidth="1"/>
    <col min="13320" max="13320" width="8.140625" style="74" bestFit="1" customWidth="1"/>
    <col min="13321" max="13321" width="6.42578125" style="74" bestFit="1" customWidth="1"/>
    <col min="13322" max="13322" width="8.7109375" style="74" bestFit="1" customWidth="1"/>
    <col min="13323" max="13323" width="8.140625" style="74" bestFit="1" customWidth="1"/>
    <col min="13324" max="13324" width="54.140625" style="74" customWidth="1"/>
    <col min="13325" max="13325" width="3.42578125" style="74" customWidth="1"/>
    <col min="13326" max="13568" width="11.42578125" style="74"/>
    <col min="13569" max="13569" width="5.140625" style="74" customWidth="1"/>
    <col min="13570" max="13570" width="14" style="74" customWidth="1"/>
    <col min="13571" max="13571" width="20" style="74" customWidth="1"/>
    <col min="13572" max="13572" width="29.7109375" style="74" customWidth="1"/>
    <col min="13573" max="13573" width="58.7109375" style="74" customWidth="1"/>
    <col min="13574" max="13574" width="6.42578125" style="74" bestFit="1" customWidth="1"/>
    <col min="13575" max="13575" width="8.7109375" style="74" bestFit="1" customWidth="1"/>
    <col min="13576" max="13576" width="8.140625" style="74" bestFit="1" customWidth="1"/>
    <col min="13577" max="13577" width="6.42578125" style="74" bestFit="1" customWidth="1"/>
    <col min="13578" max="13578" width="8.7109375" style="74" bestFit="1" customWidth="1"/>
    <col min="13579" max="13579" width="8.140625" style="74" bestFit="1" customWidth="1"/>
    <col min="13580" max="13580" width="54.140625" style="74" customWidth="1"/>
    <col min="13581" max="13581" width="3.42578125" style="74" customWidth="1"/>
    <col min="13582" max="13824" width="11.42578125" style="74"/>
    <col min="13825" max="13825" width="5.140625" style="74" customWidth="1"/>
    <col min="13826" max="13826" width="14" style="74" customWidth="1"/>
    <col min="13827" max="13827" width="20" style="74" customWidth="1"/>
    <col min="13828" max="13828" width="29.7109375" style="74" customWidth="1"/>
    <col min="13829" max="13829" width="58.7109375" style="74" customWidth="1"/>
    <col min="13830" max="13830" width="6.42578125" style="74" bestFit="1" customWidth="1"/>
    <col min="13831" max="13831" width="8.7109375" style="74" bestFit="1" customWidth="1"/>
    <col min="13832" max="13832" width="8.140625" style="74" bestFit="1" customWidth="1"/>
    <col min="13833" max="13833" width="6.42578125" style="74" bestFit="1" customWidth="1"/>
    <col min="13834" max="13834" width="8.7109375" style="74" bestFit="1" customWidth="1"/>
    <col min="13835" max="13835" width="8.140625" style="74" bestFit="1" customWidth="1"/>
    <col min="13836" max="13836" width="54.140625" style="74" customWidth="1"/>
    <col min="13837" max="13837" width="3.42578125" style="74" customWidth="1"/>
    <col min="13838" max="14080" width="11.42578125" style="74"/>
    <col min="14081" max="14081" width="5.140625" style="74" customWidth="1"/>
    <col min="14082" max="14082" width="14" style="74" customWidth="1"/>
    <col min="14083" max="14083" width="20" style="74" customWidth="1"/>
    <col min="14084" max="14084" width="29.7109375" style="74" customWidth="1"/>
    <col min="14085" max="14085" width="58.7109375" style="74" customWidth="1"/>
    <col min="14086" max="14086" width="6.42578125" style="74" bestFit="1" customWidth="1"/>
    <col min="14087" max="14087" width="8.7109375" style="74" bestFit="1" customWidth="1"/>
    <col min="14088" max="14088" width="8.140625" style="74" bestFit="1" customWidth="1"/>
    <col min="14089" max="14089" width="6.42578125" style="74" bestFit="1" customWidth="1"/>
    <col min="14090" max="14090" width="8.7109375" style="74" bestFit="1" customWidth="1"/>
    <col min="14091" max="14091" width="8.140625" style="74" bestFit="1" customWidth="1"/>
    <col min="14092" max="14092" width="54.140625" style="74" customWidth="1"/>
    <col min="14093" max="14093" width="3.42578125" style="74" customWidth="1"/>
    <col min="14094" max="14336" width="11.42578125" style="74"/>
    <col min="14337" max="14337" width="5.140625" style="74" customWidth="1"/>
    <col min="14338" max="14338" width="14" style="74" customWidth="1"/>
    <col min="14339" max="14339" width="20" style="74" customWidth="1"/>
    <col min="14340" max="14340" width="29.7109375" style="74" customWidth="1"/>
    <col min="14341" max="14341" width="58.7109375" style="74" customWidth="1"/>
    <col min="14342" max="14342" width="6.42578125" style="74" bestFit="1" customWidth="1"/>
    <col min="14343" max="14343" width="8.7109375" style="74" bestFit="1" customWidth="1"/>
    <col min="14344" max="14344" width="8.140625" style="74" bestFit="1" customWidth="1"/>
    <col min="14345" max="14345" width="6.42578125" style="74" bestFit="1" customWidth="1"/>
    <col min="14346" max="14346" width="8.7109375" style="74" bestFit="1" customWidth="1"/>
    <col min="14347" max="14347" width="8.140625" style="74" bestFit="1" customWidth="1"/>
    <col min="14348" max="14348" width="54.140625" style="74" customWidth="1"/>
    <col min="14349" max="14349" width="3.42578125" style="74" customWidth="1"/>
    <col min="14350" max="14592" width="11.42578125" style="74"/>
    <col min="14593" max="14593" width="5.140625" style="74" customWidth="1"/>
    <col min="14594" max="14594" width="14" style="74" customWidth="1"/>
    <col min="14595" max="14595" width="20" style="74" customWidth="1"/>
    <col min="14596" max="14596" width="29.7109375" style="74" customWidth="1"/>
    <col min="14597" max="14597" width="58.7109375" style="74" customWidth="1"/>
    <col min="14598" max="14598" width="6.42578125" style="74" bestFit="1" customWidth="1"/>
    <col min="14599" max="14599" width="8.7109375" style="74" bestFit="1" customWidth="1"/>
    <col min="14600" max="14600" width="8.140625" style="74" bestFit="1" customWidth="1"/>
    <col min="14601" max="14601" width="6.42578125" style="74" bestFit="1" customWidth="1"/>
    <col min="14602" max="14602" width="8.7109375" style="74" bestFit="1" customWidth="1"/>
    <col min="14603" max="14603" width="8.140625" style="74" bestFit="1" customWidth="1"/>
    <col min="14604" max="14604" width="54.140625" style="74" customWidth="1"/>
    <col min="14605" max="14605" width="3.42578125" style="74" customWidth="1"/>
    <col min="14606" max="14848" width="11.42578125" style="74"/>
    <col min="14849" max="14849" width="5.140625" style="74" customWidth="1"/>
    <col min="14850" max="14850" width="14" style="74" customWidth="1"/>
    <col min="14851" max="14851" width="20" style="74" customWidth="1"/>
    <col min="14852" max="14852" width="29.7109375" style="74" customWidth="1"/>
    <col min="14853" max="14853" width="58.7109375" style="74" customWidth="1"/>
    <col min="14854" max="14854" width="6.42578125" style="74" bestFit="1" customWidth="1"/>
    <col min="14855" max="14855" width="8.7109375" style="74" bestFit="1" customWidth="1"/>
    <col min="14856" max="14856" width="8.140625" style="74" bestFit="1" customWidth="1"/>
    <col min="14857" max="14857" width="6.42578125" style="74" bestFit="1" customWidth="1"/>
    <col min="14858" max="14858" width="8.7109375" style="74" bestFit="1" customWidth="1"/>
    <col min="14859" max="14859" width="8.140625" style="74" bestFit="1" customWidth="1"/>
    <col min="14860" max="14860" width="54.140625" style="74" customWidth="1"/>
    <col min="14861" max="14861" width="3.42578125" style="74" customWidth="1"/>
    <col min="14862" max="15104" width="11.42578125" style="74"/>
    <col min="15105" max="15105" width="5.140625" style="74" customWidth="1"/>
    <col min="15106" max="15106" width="14" style="74" customWidth="1"/>
    <col min="15107" max="15107" width="20" style="74" customWidth="1"/>
    <col min="15108" max="15108" width="29.7109375" style="74" customWidth="1"/>
    <col min="15109" max="15109" width="58.7109375" style="74" customWidth="1"/>
    <col min="15110" max="15110" width="6.42578125" style="74" bestFit="1" customWidth="1"/>
    <col min="15111" max="15111" width="8.7109375" style="74" bestFit="1" customWidth="1"/>
    <col min="15112" max="15112" width="8.140625" style="74" bestFit="1" customWidth="1"/>
    <col min="15113" max="15113" width="6.42578125" style="74" bestFit="1" customWidth="1"/>
    <col min="15114" max="15114" width="8.7109375" style="74" bestFit="1" customWidth="1"/>
    <col min="15115" max="15115" width="8.140625" style="74" bestFit="1" customWidth="1"/>
    <col min="15116" max="15116" width="54.140625" style="74" customWidth="1"/>
    <col min="15117" max="15117" width="3.42578125" style="74" customWidth="1"/>
    <col min="15118" max="15360" width="11.42578125" style="74"/>
    <col min="15361" max="15361" width="5.140625" style="74" customWidth="1"/>
    <col min="15362" max="15362" width="14" style="74" customWidth="1"/>
    <col min="15363" max="15363" width="20" style="74" customWidth="1"/>
    <col min="15364" max="15364" width="29.7109375" style="74" customWidth="1"/>
    <col min="15365" max="15365" width="58.7109375" style="74" customWidth="1"/>
    <col min="15366" max="15366" width="6.42578125" style="74" bestFit="1" customWidth="1"/>
    <col min="15367" max="15367" width="8.7109375" style="74" bestFit="1" customWidth="1"/>
    <col min="15368" max="15368" width="8.140625" style="74" bestFit="1" customWidth="1"/>
    <col min="15369" max="15369" width="6.42578125" style="74" bestFit="1" customWidth="1"/>
    <col min="15370" max="15370" width="8.7109375" style="74" bestFit="1" customWidth="1"/>
    <col min="15371" max="15371" width="8.140625" style="74" bestFit="1" customWidth="1"/>
    <col min="15372" max="15372" width="54.140625" style="74" customWidth="1"/>
    <col min="15373" max="15373" width="3.42578125" style="74" customWidth="1"/>
    <col min="15374" max="15616" width="11.42578125" style="74"/>
    <col min="15617" max="15617" width="5.140625" style="74" customWidth="1"/>
    <col min="15618" max="15618" width="14" style="74" customWidth="1"/>
    <col min="15619" max="15619" width="20" style="74" customWidth="1"/>
    <col min="15620" max="15620" width="29.7109375" style="74" customWidth="1"/>
    <col min="15621" max="15621" width="58.7109375" style="74" customWidth="1"/>
    <col min="15622" max="15622" width="6.42578125" style="74" bestFit="1" customWidth="1"/>
    <col min="15623" max="15623" width="8.7109375" style="74" bestFit="1" customWidth="1"/>
    <col min="15624" max="15624" width="8.140625" style="74" bestFit="1" customWidth="1"/>
    <col min="15625" max="15625" width="6.42578125" style="74" bestFit="1" customWidth="1"/>
    <col min="15626" max="15626" width="8.7109375" style="74" bestFit="1" customWidth="1"/>
    <col min="15627" max="15627" width="8.140625" style="74" bestFit="1" customWidth="1"/>
    <col min="15628" max="15628" width="54.140625" style="74" customWidth="1"/>
    <col min="15629" max="15629" width="3.42578125" style="74" customWidth="1"/>
    <col min="15630" max="15872" width="11.42578125" style="74"/>
    <col min="15873" max="15873" width="5.140625" style="74" customWidth="1"/>
    <col min="15874" max="15874" width="14" style="74" customWidth="1"/>
    <col min="15875" max="15875" width="20" style="74" customWidth="1"/>
    <col min="15876" max="15876" width="29.7109375" style="74" customWidth="1"/>
    <col min="15877" max="15877" width="58.7109375" style="74" customWidth="1"/>
    <col min="15878" max="15878" width="6.42578125" style="74" bestFit="1" customWidth="1"/>
    <col min="15879" max="15879" width="8.7109375" style="74" bestFit="1" customWidth="1"/>
    <col min="15880" max="15880" width="8.140625" style="74" bestFit="1" customWidth="1"/>
    <col min="15881" max="15881" width="6.42578125" style="74" bestFit="1" customWidth="1"/>
    <col min="15882" max="15882" width="8.7109375" style="74" bestFit="1" customWidth="1"/>
    <col min="15883" max="15883" width="8.140625" style="74" bestFit="1" customWidth="1"/>
    <col min="15884" max="15884" width="54.140625" style="74" customWidth="1"/>
    <col min="15885" max="15885" width="3.42578125" style="74" customWidth="1"/>
    <col min="15886" max="16128" width="11.42578125" style="74"/>
    <col min="16129" max="16129" width="5.140625" style="74" customWidth="1"/>
    <col min="16130" max="16130" width="14" style="74" customWidth="1"/>
    <col min="16131" max="16131" width="20" style="74" customWidth="1"/>
    <col min="16132" max="16132" width="29.7109375" style="74" customWidth="1"/>
    <col min="16133" max="16133" width="58.7109375" style="74" customWidth="1"/>
    <col min="16134" max="16134" width="6.42578125" style="74" bestFit="1" customWidth="1"/>
    <col min="16135" max="16135" width="8.7109375" style="74" bestFit="1" customWidth="1"/>
    <col min="16136" max="16136" width="8.140625" style="74" bestFit="1" customWidth="1"/>
    <col min="16137" max="16137" width="6.42578125" style="74" bestFit="1" customWidth="1"/>
    <col min="16138" max="16138" width="8.7109375" style="74" bestFit="1" customWidth="1"/>
    <col min="16139" max="16139" width="8.140625" style="74" bestFit="1" customWidth="1"/>
    <col min="16140" max="16140" width="54.140625" style="74" customWidth="1"/>
    <col min="16141" max="16141" width="3.42578125" style="74" customWidth="1"/>
    <col min="16142" max="16384" width="11.42578125" style="74"/>
  </cols>
  <sheetData>
    <row r="1" spans="1:12" ht="35.1" customHeight="1" x14ac:dyDescent="0.2">
      <c r="A1" s="358"/>
      <c r="B1" s="358"/>
      <c r="C1" s="358"/>
      <c r="D1" s="358"/>
      <c r="E1" s="358"/>
      <c r="F1" s="358"/>
      <c r="G1" s="358"/>
      <c r="H1" s="358"/>
      <c r="I1" s="358"/>
      <c r="J1" s="358"/>
      <c r="K1" s="358"/>
      <c r="L1" s="358"/>
    </row>
    <row r="2" spans="1:12" ht="51.75" customHeight="1" thickBot="1" x14ac:dyDescent="0.25">
      <c r="A2" s="359"/>
      <c r="B2" s="359"/>
      <c r="C2" s="359"/>
      <c r="D2" s="359"/>
      <c r="E2" s="359"/>
      <c r="F2" s="359"/>
      <c r="G2" s="359"/>
      <c r="H2" s="359"/>
      <c r="I2" s="359"/>
      <c r="J2" s="359"/>
      <c r="K2" s="359"/>
      <c r="L2" s="359"/>
    </row>
    <row r="3" spans="1:12" ht="48.75" customHeight="1" thickTop="1" thickBot="1" x14ac:dyDescent="0.25">
      <c r="A3" s="399" t="s">
        <v>98</v>
      </c>
      <c r="B3" s="400"/>
      <c r="C3" s="400"/>
      <c r="D3" s="400"/>
      <c r="E3" s="400"/>
      <c r="F3" s="400"/>
      <c r="G3" s="400"/>
      <c r="H3" s="400"/>
      <c r="I3" s="400"/>
      <c r="J3" s="400"/>
      <c r="K3" s="400"/>
      <c r="L3" s="401"/>
    </row>
    <row r="4" spans="1:12" ht="34.5" customHeight="1" thickTop="1" thickBot="1" x14ac:dyDescent="0.25">
      <c r="A4" s="75"/>
      <c r="B4" s="75"/>
      <c r="C4" s="75"/>
      <c r="D4" s="75"/>
      <c r="E4" s="75"/>
      <c r="F4" s="75"/>
      <c r="G4" s="75"/>
      <c r="H4" s="75"/>
      <c r="I4" s="75"/>
      <c r="J4" s="75"/>
      <c r="K4" s="75"/>
      <c r="L4" s="76" t="s">
        <v>63</v>
      </c>
    </row>
    <row r="5" spans="1:12" ht="43.5" customHeight="1" thickTop="1" thickBot="1" x14ac:dyDescent="0.25">
      <c r="A5" s="342" t="s">
        <v>120</v>
      </c>
      <c r="B5" s="343"/>
      <c r="C5" s="343"/>
      <c r="D5" s="343"/>
      <c r="E5" s="343"/>
      <c r="F5" s="343"/>
      <c r="G5" s="343"/>
      <c r="H5" s="343"/>
      <c r="I5" s="343"/>
      <c r="J5" s="343"/>
      <c r="K5" s="344"/>
      <c r="L5" s="77">
        <v>44616</v>
      </c>
    </row>
    <row r="6" spans="1:12" s="79" customFormat="1" ht="33.75" customHeight="1" thickTop="1" thickBot="1" x14ac:dyDescent="0.25">
      <c r="A6" s="78"/>
      <c r="B6" s="343" t="s">
        <v>65</v>
      </c>
      <c r="C6" s="343"/>
      <c r="D6" s="343"/>
      <c r="E6" s="343"/>
      <c r="F6" s="343"/>
      <c r="G6" s="343"/>
      <c r="H6" s="343"/>
      <c r="I6" s="343"/>
      <c r="J6" s="343"/>
      <c r="K6" s="343"/>
      <c r="L6" s="343"/>
    </row>
    <row r="7" spans="1:12" s="80" customFormat="1" ht="34.5" customHeight="1" thickTop="1" thickBot="1" x14ac:dyDescent="0.25">
      <c r="A7" s="402" t="s">
        <v>80</v>
      </c>
      <c r="B7" s="403"/>
      <c r="C7" s="403"/>
      <c r="D7" s="403"/>
      <c r="E7" s="403"/>
      <c r="F7" s="403"/>
      <c r="G7" s="403"/>
      <c r="H7" s="403"/>
      <c r="I7" s="403"/>
      <c r="J7" s="403"/>
      <c r="K7" s="403"/>
      <c r="L7" s="404"/>
    </row>
    <row r="8" spans="1:12" s="80" customFormat="1" ht="9" customHeight="1" thickTop="1" thickBot="1" x14ac:dyDescent="0.25">
      <c r="A8" s="81"/>
      <c r="B8" s="81"/>
      <c r="C8" s="81"/>
      <c r="D8" s="81"/>
      <c r="E8" s="81"/>
      <c r="F8" s="81"/>
      <c r="G8" s="81"/>
      <c r="H8" s="81"/>
      <c r="I8" s="81"/>
      <c r="J8" s="81"/>
      <c r="K8" s="81"/>
      <c r="L8" s="82"/>
    </row>
    <row r="9" spans="1:12" s="80" customFormat="1" ht="69" customHeight="1" thickTop="1" thickBot="1" x14ac:dyDescent="0.25">
      <c r="A9" s="363" t="s">
        <v>121</v>
      </c>
      <c r="B9" s="343"/>
      <c r="C9" s="343"/>
      <c r="D9" s="343"/>
      <c r="E9" s="343"/>
      <c r="F9" s="343"/>
      <c r="G9" s="343"/>
      <c r="H9" s="343"/>
      <c r="I9" s="343"/>
      <c r="J9" s="343"/>
      <c r="K9" s="343"/>
      <c r="L9" s="344"/>
    </row>
    <row r="10" spans="1:12" s="80" customFormat="1" ht="12" customHeight="1" thickTop="1" thickBot="1" x14ac:dyDescent="0.25">
      <c r="A10" s="81"/>
      <c r="B10" s="81"/>
      <c r="C10" s="81"/>
      <c r="D10" s="81"/>
      <c r="E10" s="81"/>
      <c r="F10" s="81"/>
      <c r="G10" s="81"/>
      <c r="H10" s="81"/>
      <c r="I10" s="81"/>
      <c r="J10" s="81"/>
      <c r="K10" s="81"/>
      <c r="L10" s="81"/>
    </row>
    <row r="11" spans="1:12" ht="31.5" customHeight="1" thickTop="1" thickBot="1" x14ac:dyDescent="0.25">
      <c r="A11" s="342" t="s">
        <v>25</v>
      </c>
      <c r="B11" s="343"/>
      <c r="C11" s="343"/>
      <c r="D11" s="343"/>
      <c r="E11" s="343"/>
      <c r="F11" s="343"/>
      <c r="G11" s="343"/>
      <c r="H11" s="343"/>
      <c r="I11" s="343"/>
      <c r="J11" s="343"/>
      <c r="K11" s="343"/>
      <c r="L11" s="344"/>
    </row>
    <row r="12" spans="1:12" ht="11.25" customHeight="1" thickTop="1" thickBot="1" x14ac:dyDescent="0.25">
      <c r="A12" s="83"/>
      <c r="B12" s="84"/>
      <c r="C12" s="84"/>
      <c r="D12" s="84"/>
      <c r="E12" s="85"/>
      <c r="F12" s="85"/>
      <c r="G12" s="85"/>
      <c r="H12" s="85"/>
      <c r="L12" s="87"/>
    </row>
    <row r="13" spans="1:12" ht="39" customHeight="1" thickTop="1" x14ac:dyDescent="0.2">
      <c r="A13" s="364" t="s">
        <v>26</v>
      </c>
      <c r="B13" s="365"/>
      <c r="C13" s="365"/>
      <c r="D13" s="365"/>
      <c r="E13" s="408" t="s">
        <v>122</v>
      </c>
      <c r="F13" s="408"/>
      <c r="G13" s="408"/>
      <c r="H13" s="408"/>
      <c r="I13" s="408"/>
      <c r="J13" s="409"/>
      <c r="K13" s="409"/>
      <c r="L13" s="410"/>
    </row>
    <row r="14" spans="1:12" ht="37.5" customHeight="1" x14ac:dyDescent="0.2">
      <c r="A14" s="340" t="s">
        <v>27</v>
      </c>
      <c r="B14" s="341"/>
      <c r="C14" s="341"/>
      <c r="D14" s="341"/>
      <c r="E14" s="405">
        <v>111884636</v>
      </c>
      <c r="F14" s="405"/>
      <c r="G14" s="405"/>
      <c r="H14" s="405"/>
      <c r="I14" s="405"/>
      <c r="J14" s="406"/>
      <c r="K14" s="406"/>
      <c r="L14" s="407"/>
    </row>
    <row r="15" spans="1:12" ht="34.5" customHeight="1" x14ac:dyDescent="0.2">
      <c r="A15" s="340" t="s">
        <v>66</v>
      </c>
      <c r="B15" s="341"/>
      <c r="C15" s="341"/>
      <c r="D15" s="341"/>
      <c r="E15" s="405" t="s">
        <v>123</v>
      </c>
      <c r="F15" s="405"/>
      <c r="G15" s="405"/>
      <c r="H15" s="405"/>
      <c r="I15" s="405"/>
      <c r="J15" s="406"/>
      <c r="K15" s="406"/>
      <c r="L15" s="407"/>
    </row>
    <row r="16" spans="1:12" ht="11.25" customHeight="1" thickBot="1" x14ac:dyDescent="0.25">
      <c r="A16" s="88"/>
      <c r="B16" s="88"/>
      <c r="C16" s="88"/>
      <c r="D16" s="88"/>
      <c r="E16" s="89"/>
      <c r="F16" s="89"/>
      <c r="G16" s="89"/>
      <c r="H16" s="89"/>
      <c r="I16" s="89"/>
      <c r="J16" s="89"/>
      <c r="K16" s="89"/>
    </row>
    <row r="17" spans="1:19" ht="33.75" customHeight="1" thickTop="1" thickBot="1" x14ac:dyDescent="0.25">
      <c r="A17" s="342" t="s">
        <v>28</v>
      </c>
      <c r="B17" s="343"/>
      <c r="C17" s="343"/>
      <c r="D17" s="343"/>
      <c r="E17" s="343"/>
      <c r="F17" s="343"/>
      <c r="G17" s="343"/>
      <c r="H17" s="343"/>
      <c r="I17" s="343"/>
      <c r="J17" s="343"/>
      <c r="K17" s="343"/>
      <c r="L17" s="344"/>
    </row>
    <row r="18" spans="1:19" ht="14.25" customHeight="1" thickTop="1" thickBot="1" x14ac:dyDescent="0.25">
      <c r="A18" s="84"/>
      <c r="B18" s="84"/>
      <c r="C18" s="84"/>
      <c r="D18" s="84"/>
      <c r="E18" s="84"/>
      <c r="F18" s="84"/>
      <c r="G18" s="84"/>
      <c r="H18" s="84"/>
      <c r="I18" s="84"/>
      <c r="J18" s="84"/>
      <c r="K18" s="84"/>
    </row>
    <row r="19" spans="1:19" ht="30" customHeight="1" thickTop="1" thickBot="1" x14ac:dyDescent="0.25">
      <c r="A19" s="345" t="s">
        <v>67</v>
      </c>
      <c r="B19" s="346"/>
      <c r="C19" s="346"/>
      <c r="D19" s="347"/>
      <c r="E19" s="89"/>
      <c r="F19" s="89"/>
      <c r="G19" s="89"/>
      <c r="H19" s="89"/>
      <c r="I19" s="89"/>
      <c r="J19" s="89"/>
      <c r="K19" s="89"/>
    </row>
    <row r="20" spans="1:19" ht="9.75" customHeight="1" thickTop="1" thickBot="1" x14ac:dyDescent="0.25">
      <c r="A20" s="88"/>
      <c r="B20" s="88"/>
      <c r="C20" s="88"/>
      <c r="D20" s="88"/>
      <c r="E20" s="89"/>
      <c r="F20" s="89"/>
      <c r="G20" s="89"/>
      <c r="H20" s="89"/>
      <c r="I20" s="89"/>
      <c r="J20" s="89"/>
      <c r="K20" s="89"/>
    </row>
    <row r="21" spans="1:19" ht="42" customHeight="1" thickTop="1" x14ac:dyDescent="0.2">
      <c r="A21" s="348" t="s">
        <v>68</v>
      </c>
      <c r="B21" s="349"/>
      <c r="C21" s="349"/>
      <c r="D21" s="349"/>
      <c r="E21" s="90" t="s">
        <v>69</v>
      </c>
      <c r="F21" s="350" t="s">
        <v>70</v>
      </c>
      <c r="G21" s="351"/>
      <c r="H21" s="351"/>
      <c r="I21" s="351"/>
      <c r="J21" s="351"/>
      <c r="K21" s="352"/>
      <c r="L21" s="91" t="s">
        <v>71</v>
      </c>
    </row>
    <row r="22" spans="1:19" ht="7.5" customHeight="1" x14ac:dyDescent="0.2">
      <c r="A22" s="92"/>
      <c r="B22" s="89"/>
      <c r="C22" s="89"/>
      <c r="D22" s="93"/>
      <c r="E22" s="93"/>
      <c r="F22" s="94"/>
      <c r="G22" s="94"/>
      <c r="H22" s="94"/>
      <c r="I22" s="94"/>
      <c r="J22" s="94"/>
      <c r="K22" s="94"/>
      <c r="L22" s="95"/>
    </row>
    <row r="23" spans="1:19" ht="41.25" customHeight="1" thickBot="1" x14ac:dyDescent="0.25">
      <c r="A23" s="387" t="s">
        <v>82</v>
      </c>
      <c r="B23" s="388"/>
      <c r="C23" s="388"/>
      <c r="D23" s="389"/>
      <c r="E23" s="168">
        <v>43801</v>
      </c>
      <c r="F23" s="411" t="s">
        <v>123</v>
      </c>
      <c r="G23" s="388"/>
      <c r="H23" s="388"/>
      <c r="I23" s="388"/>
      <c r="J23" s="388"/>
      <c r="K23" s="389"/>
      <c r="L23" s="169" t="s">
        <v>99</v>
      </c>
      <c r="M23" s="96"/>
    </row>
    <row r="24" spans="1:19" ht="6.75" customHeight="1" thickTop="1" thickBot="1" x14ac:dyDescent="0.25">
      <c r="B24" s="89"/>
      <c r="C24" s="89"/>
      <c r="D24" s="93"/>
      <c r="E24" s="93"/>
      <c r="F24" s="94"/>
      <c r="G24" s="94"/>
      <c r="H24" s="94"/>
      <c r="I24" s="94"/>
      <c r="J24" s="94"/>
      <c r="K24" s="94"/>
      <c r="L24" s="97"/>
    </row>
    <row r="25" spans="1:19" ht="30" customHeight="1" thickTop="1" thickBot="1" x14ac:dyDescent="0.25">
      <c r="A25" s="345" t="s">
        <v>72</v>
      </c>
      <c r="B25" s="346"/>
      <c r="C25" s="346"/>
      <c r="D25" s="347"/>
      <c r="E25" s="89"/>
      <c r="F25" s="89"/>
      <c r="G25" s="89"/>
      <c r="H25" s="89"/>
      <c r="I25" s="89"/>
      <c r="J25" s="89"/>
      <c r="K25" s="89"/>
      <c r="L25" s="97"/>
    </row>
    <row r="26" spans="1:19" ht="8.25" customHeight="1" thickTop="1" thickBot="1" x14ac:dyDescent="0.25">
      <c r="A26" s="88"/>
      <c r="B26" s="88"/>
      <c r="C26" s="88"/>
      <c r="D26" s="88"/>
      <c r="E26" s="89"/>
      <c r="F26" s="89"/>
      <c r="G26" s="89"/>
      <c r="H26" s="89"/>
      <c r="I26" s="89"/>
      <c r="J26" s="89"/>
      <c r="K26" s="89"/>
      <c r="L26" s="97"/>
    </row>
    <row r="27" spans="1:19" ht="45.75" customHeight="1" thickTop="1" x14ac:dyDescent="0.2">
      <c r="A27" s="348" t="s">
        <v>68</v>
      </c>
      <c r="B27" s="349"/>
      <c r="C27" s="349"/>
      <c r="D27" s="349"/>
      <c r="E27" s="90" t="s">
        <v>69</v>
      </c>
      <c r="F27" s="350" t="s">
        <v>70</v>
      </c>
      <c r="G27" s="351"/>
      <c r="H27" s="351"/>
      <c r="I27" s="351"/>
      <c r="J27" s="351"/>
      <c r="K27" s="351"/>
      <c r="L27" s="91" t="s">
        <v>71</v>
      </c>
    </row>
    <row r="28" spans="1:19" ht="5.25" customHeight="1" x14ac:dyDescent="0.2">
      <c r="A28" s="92"/>
      <c r="B28" s="89"/>
      <c r="C28" s="89"/>
      <c r="D28" s="93"/>
      <c r="E28" s="93"/>
      <c r="F28" s="94"/>
      <c r="G28" s="94"/>
      <c r="H28" s="94"/>
      <c r="I28" s="94"/>
      <c r="J28" s="94"/>
      <c r="K28" s="94"/>
      <c r="L28" s="95"/>
    </row>
    <row r="29" spans="1:19" s="98" customFormat="1" ht="30" customHeight="1" x14ac:dyDescent="0.2">
      <c r="A29" s="386" t="s">
        <v>124</v>
      </c>
      <c r="B29" s="384"/>
      <c r="C29" s="384"/>
      <c r="D29" s="385"/>
      <c r="E29" s="170">
        <v>42342</v>
      </c>
      <c r="F29" s="383" t="s">
        <v>125</v>
      </c>
      <c r="G29" s="384"/>
      <c r="H29" s="384"/>
      <c r="I29" s="384"/>
      <c r="J29" s="384"/>
      <c r="K29" s="385"/>
      <c r="L29" s="171" t="s">
        <v>99</v>
      </c>
    </row>
    <row r="30" spans="1:19" s="98" customFormat="1" ht="30" customHeight="1" x14ac:dyDescent="0.2">
      <c r="A30" s="386"/>
      <c r="B30" s="384"/>
      <c r="C30" s="384"/>
      <c r="D30" s="385"/>
      <c r="E30" s="147"/>
      <c r="F30" s="383"/>
      <c r="G30" s="384"/>
      <c r="H30" s="384"/>
      <c r="I30" s="384"/>
      <c r="J30" s="384"/>
      <c r="K30" s="385"/>
      <c r="L30" s="171"/>
    </row>
    <row r="31" spans="1:19" ht="30" customHeight="1" x14ac:dyDescent="0.2">
      <c r="A31" s="386"/>
      <c r="B31" s="384"/>
      <c r="C31" s="384"/>
      <c r="D31" s="385"/>
      <c r="E31" s="147"/>
      <c r="F31" s="383"/>
      <c r="G31" s="384"/>
      <c r="H31" s="384"/>
      <c r="I31" s="384"/>
      <c r="J31" s="384"/>
      <c r="K31" s="385"/>
      <c r="L31" s="153"/>
      <c r="S31" s="154"/>
    </row>
    <row r="32" spans="1:19" ht="30" customHeight="1" x14ac:dyDescent="0.2">
      <c r="A32" s="386"/>
      <c r="B32" s="384"/>
      <c r="C32" s="384"/>
      <c r="D32" s="385"/>
      <c r="E32" s="147"/>
      <c r="F32" s="383"/>
      <c r="G32" s="384"/>
      <c r="H32" s="384"/>
      <c r="I32" s="384"/>
      <c r="J32" s="384"/>
      <c r="K32" s="385"/>
      <c r="L32" s="153"/>
    </row>
    <row r="33" spans="1:12" ht="30" customHeight="1" thickBot="1" x14ac:dyDescent="0.25">
      <c r="A33" s="387"/>
      <c r="B33" s="388"/>
      <c r="C33" s="388"/>
      <c r="D33" s="389"/>
      <c r="E33" s="152"/>
      <c r="F33" s="383"/>
      <c r="G33" s="384"/>
      <c r="H33" s="384"/>
      <c r="I33" s="384"/>
      <c r="J33" s="384"/>
      <c r="K33" s="385"/>
      <c r="L33" s="151"/>
    </row>
    <row r="34" spans="1:12" ht="10.5" customHeight="1" thickTop="1" thickBot="1" x14ac:dyDescent="0.25">
      <c r="I34" s="99"/>
      <c r="J34" s="99"/>
      <c r="K34" s="99"/>
      <c r="L34" s="99"/>
    </row>
    <row r="35" spans="1:12" ht="122.25" customHeight="1" thickTop="1" x14ac:dyDescent="0.2">
      <c r="A35" s="379" t="s">
        <v>107</v>
      </c>
      <c r="B35" s="380"/>
      <c r="C35" s="380"/>
      <c r="D35" s="380"/>
      <c r="E35" s="380"/>
      <c r="F35" s="380"/>
      <c r="G35" s="380"/>
      <c r="H35" s="380"/>
      <c r="I35" s="380"/>
      <c r="J35" s="380"/>
      <c r="K35" s="380"/>
      <c r="L35" s="381"/>
    </row>
    <row r="36" spans="1:12" ht="10.5" customHeight="1" thickBot="1" x14ac:dyDescent="0.25">
      <c r="A36" s="100"/>
      <c r="B36" s="84"/>
      <c r="C36" s="84"/>
      <c r="D36" s="84"/>
      <c r="E36" s="84"/>
      <c r="F36" s="84"/>
      <c r="G36" s="84"/>
      <c r="H36" s="84"/>
      <c r="I36" s="84"/>
      <c r="J36" s="84"/>
      <c r="K36" s="84"/>
      <c r="L36" s="101"/>
    </row>
    <row r="37" spans="1:12" ht="35.1" customHeight="1" thickTop="1" x14ac:dyDescent="0.2">
      <c r="A37" s="355" t="s">
        <v>29</v>
      </c>
      <c r="B37" s="355"/>
      <c r="C37" s="355"/>
      <c r="D37" s="355" t="s">
        <v>30</v>
      </c>
      <c r="E37" s="355" t="s">
        <v>8</v>
      </c>
      <c r="F37" s="373" t="s">
        <v>31</v>
      </c>
      <c r="G37" s="374"/>
      <c r="H37" s="374"/>
      <c r="I37" s="374"/>
      <c r="J37" s="374"/>
      <c r="K37" s="375"/>
      <c r="L37" s="355" t="s">
        <v>0</v>
      </c>
    </row>
    <row r="38" spans="1:12" ht="39" customHeight="1" x14ac:dyDescent="0.2">
      <c r="A38" s="356"/>
      <c r="B38" s="356"/>
      <c r="C38" s="356"/>
      <c r="D38" s="356"/>
      <c r="E38" s="356"/>
      <c r="F38" s="376" t="s">
        <v>9</v>
      </c>
      <c r="G38" s="377"/>
      <c r="H38" s="377"/>
      <c r="I38" s="377" t="s">
        <v>73</v>
      </c>
      <c r="J38" s="377"/>
      <c r="K38" s="378"/>
      <c r="L38" s="356"/>
    </row>
    <row r="39" spans="1:12" ht="39" customHeight="1" thickBot="1" x14ac:dyDescent="0.25">
      <c r="A39" s="357"/>
      <c r="B39" s="357"/>
      <c r="C39" s="357"/>
      <c r="D39" s="357"/>
      <c r="E39" s="357"/>
      <c r="F39" s="102" t="s">
        <v>74</v>
      </c>
      <c r="G39" s="103" t="s">
        <v>32</v>
      </c>
      <c r="H39" s="103" t="s">
        <v>33</v>
      </c>
      <c r="I39" s="103" t="s">
        <v>74</v>
      </c>
      <c r="J39" s="103" t="s">
        <v>32</v>
      </c>
      <c r="K39" s="104" t="s">
        <v>33</v>
      </c>
      <c r="L39" s="357"/>
    </row>
    <row r="40" spans="1:12" ht="9.75" customHeight="1" thickTop="1" x14ac:dyDescent="0.2">
      <c r="A40" s="105"/>
      <c r="L40" s="87"/>
    </row>
    <row r="41" spans="1:12" ht="82.5" customHeight="1" x14ac:dyDescent="0.25">
      <c r="A41" s="412" t="s">
        <v>126</v>
      </c>
      <c r="B41" s="413"/>
      <c r="C41" s="414"/>
      <c r="D41" s="172" t="s">
        <v>127</v>
      </c>
      <c r="E41" s="173" t="s">
        <v>128</v>
      </c>
      <c r="F41" s="174">
        <v>1</v>
      </c>
      <c r="G41" s="174">
        <v>11</v>
      </c>
      <c r="H41" s="174">
        <v>2017</v>
      </c>
      <c r="I41" s="174">
        <v>30</v>
      </c>
      <c r="J41" s="174">
        <v>11</v>
      </c>
      <c r="K41" s="174">
        <v>2019</v>
      </c>
      <c r="L41" s="106" t="s">
        <v>129</v>
      </c>
    </row>
    <row r="42" spans="1:12" ht="86.25" customHeight="1" x14ac:dyDescent="0.25">
      <c r="A42" s="412" t="s">
        <v>130</v>
      </c>
      <c r="B42" s="413"/>
      <c r="C42" s="414"/>
      <c r="D42" s="172" t="s">
        <v>127</v>
      </c>
      <c r="E42" s="173" t="s">
        <v>128</v>
      </c>
      <c r="F42" s="174">
        <v>5</v>
      </c>
      <c r="G42" s="174">
        <v>1</v>
      </c>
      <c r="H42" s="174">
        <v>2020</v>
      </c>
      <c r="I42" s="174">
        <v>30</v>
      </c>
      <c r="J42" s="174">
        <v>12</v>
      </c>
      <c r="K42" s="174">
        <v>2020</v>
      </c>
      <c r="L42" s="106" t="s">
        <v>129</v>
      </c>
    </row>
    <row r="43" spans="1:12" ht="30" customHeight="1" x14ac:dyDescent="0.2">
      <c r="A43" s="383"/>
      <c r="B43" s="384"/>
      <c r="C43" s="385"/>
      <c r="D43" s="148"/>
      <c r="E43" s="148"/>
      <c r="F43" s="147"/>
      <c r="G43" s="147"/>
      <c r="H43" s="147"/>
      <c r="I43" s="147"/>
      <c r="J43" s="147"/>
      <c r="K43" s="147"/>
      <c r="L43" s="106"/>
    </row>
    <row r="44" spans="1:12" ht="30" customHeight="1" x14ac:dyDescent="0.2">
      <c r="A44" s="383"/>
      <c r="B44" s="384"/>
      <c r="C44" s="385"/>
      <c r="D44" s="148"/>
      <c r="E44" s="148"/>
      <c r="F44" s="147"/>
      <c r="G44" s="147"/>
      <c r="H44" s="147"/>
      <c r="I44" s="147"/>
      <c r="J44" s="147"/>
      <c r="K44" s="147"/>
      <c r="L44" s="106"/>
    </row>
    <row r="45" spans="1:12" ht="30" customHeight="1" x14ac:dyDescent="0.2">
      <c r="A45" s="383"/>
      <c r="B45" s="384"/>
      <c r="C45" s="385"/>
      <c r="D45" s="148"/>
      <c r="E45" s="148"/>
      <c r="F45" s="147"/>
      <c r="G45" s="147"/>
      <c r="H45" s="147"/>
      <c r="I45" s="147"/>
      <c r="J45" s="147"/>
      <c r="K45" s="147"/>
      <c r="L45" s="106"/>
    </row>
    <row r="46" spans="1:12" ht="13.5" thickBot="1" x14ac:dyDescent="0.25"/>
    <row r="47" spans="1:12" ht="71.099999999999994" customHeight="1" thickTop="1" x14ac:dyDescent="0.2">
      <c r="A47" s="379" t="s">
        <v>103</v>
      </c>
      <c r="B47" s="380"/>
      <c r="C47" s="380"/>
      <c r="D47" s="380"/>
      <c r="E47" s="380"/>
      <c r="F47" s="380"/>
      <c r="G47" s="380"/>
      <c r="H47" s="380"/>
      <c r="I47" s="380"/>
      <c r="J47" s="380"/>
      <c r="K47" s="380"/>
      <c r="L47" s="381"/>
    </row>
    <row r="48" spans="1:12" ht="13.5" thickBot="1" x14ac:dyDescent="0.25">
      <c r="A48" s="100"/>
      <c r="B48" s="84"/>
      <c r="C48" s="84"/>
      <c r="D48" s="84"/>
      <c r="E48" s="84"/>
      <c r="F48" s="84"/>
      <c r="G48" s="84"/>
      <c r="H48" s="84"/>
      <c r="I48" s="84"/>
      <c r="J48" s="84"/>
      <c r="K48" s="84"/>
      <c r="L48" s="101"/>
    </row>
    <row r="49" spans="1:13" ht="33.75" customHeight="1" thickTop="1" x14ac:dyDescent="0.2">
      <c r="A49" s="355" t="s">
        <v>29</v>
      </c>
      <c r="B49" s="355"/>
      <c r="C49" s="355"/>
      <c r="D49" s="355" t="s">
        <v>30</v>
      </c>
      <c r="E49" s="355" t="s">
        <v>8</v>
      </c>
      <c r="F49" s="373" t="s">
        <v>31</v>
      </c>
      <c r="G49" s="374"/>
      <c r="H49" s="374"/>
      <c r="I49" s="374"/>
      <c r="J49" s="374"/>
      <c r="K49" s="375"/>
      <c r="L49" s="355" t="s">
        <v>0</v>
      </c>
    </row>
    <row r="50" spans="1:13" ht="38.25" customHeight="1" x14ac:dyDescent="0.25">
      <c r="A50" s="356"/>
      <c r="B50" s="356"/>
      <c r="C50" s="356"/>
      <c r="D50" s="356"/>
      <c r="E50" s="356"/>
      <c r="F50" s="376" t="s">
        <v>9</v>
      </c>
      <c r="G50" s="377"/>
      <c r="H50" s="377"/>
      <c r="I50" s="377" t="s">
        <v>73</v>
      </c>
      <c r="J50" s="377"/>
      <c r="K50" s="378"/>
      <c r="L50" s="356"/>
      <c r="M50" s="149"/>
    </row>
    <row r="51" spans="1:13" ht="34.5" customHeight="1" thickBot="1" x14ac:dyDescent="0.25">
      <c r="A51" s="357"/>
      <c r="B51" s="357"/>
      <c r="C51" s="357"/>
      <c r="D51" s="357"/>
      <c r="E51" s="357"/>
      <c r="F51" s="102" t="s">
        <v>74</v>
      </c>
      <c r="G51" s="103" t="s">
        <v>32</v>
      </c>
      <c r="H51" s="103" t="s">
        <v>33</v>
      </c>
      <c r="I51" s="103" t="s">
        <v>74</v>
      </c>
      <c r="J51" s="103" t="s">
        <v>32</v>
      </c>
      <c r="K51" s="104" t="s">
        <v>33</v>
      </c>
      <c r="L51" s="357"/>
    </row>
    <row r="52" spans="1:13" ht="39.950000000000003" customHeight="1" thickTop="1" x14ac:dyDescent="0.2">
      <c r="A52" s="105"/>
      <c r="L52" s="87"/>
    </row>
    <row r="53" spans="1:13" ht="27.75" customHeight="1" x14ac:dyDescent="0.2">
      <c r="A53" s="383"/>
      <c r="B53" s="384"/>
      <c r="C53" s="385"/>
      <c r="D53" s="148"/>
      <c r="E53" s="148"/>
      <c r="F53" s="147"/>
      <c r="G53" s="147"/>
      <c r="H53" s="147"/>
      <c r="I53" s="147"/>
      <c r="J53" s="147"/>
      <c r="K53" s="147"/>
      <c r="L53" s="106"/>
    </row>
    <row r="54" spans="1:13" ht="20.100000000000001" customHeight="1" x14ac:dyDescent="0.2">
      <c r="A54" s="383"/>
      <c r="B54" s="384"/>
      <c r="C54" s="385"/>
      <c r="D54" s="148"/>
      <c r="E54" s="148"/>
      <c r="F54" s="147"/>
      <c r="G54" s="147"/>
      <c r="H54" s="147"/>
      <c r="I54" s="147"/>
      <c r="J54" s="147"/>
      <c r="K54" s="147"/>
      <c r="L54" s="106"/>
    </row>
    <row r="55" spans="1:13" ht="20.100000000000001" customHeight="1" x14ac:dyDescent="0.2">
      <c r="A55" s="383"/>
      <c r="B55" s="384"/>
      <c r="C55" s="385"/>
      <c r="D55" s="148"/>
      <c r="E55" s="148"/>
      <c r="F55" s="147"/>
      <c r="G55" s="147"/>
      <c r="H55" s="147"/>
      <c r="I55" s="147"/>
      <c r="J55" s="147"/>
      <c r="K55" s="147"/>
      <c r="L55" s="106"/>
    </row>
    <row r="56" spans="1:13" ht="20.100000000000001" customHeight="1" x14ac:dyDescent="0.2">
      <c r="A56" s="383"/>
      <c r="B56" s="384"/>
      <c r="C56" s="385"/>
      <c r="D56" s="148"/>
      <c r="E56" s="148"/>
      <c r="F56" s="147"/>
      <c r="G56" s="147"/>
      <c r="H56" s="147"/>
      <c r="I56" s="147"/>
      <c r="J56" s="147"/>
      <c r="K56" s="147"/>
      <c r="L56" s="106"/>
    </row>
    <row r="57" spans="1:13" ht="33" customHeight="1" x14ac:dyDescent="0.2">
      <c r="A57" s="383"/>
      <c r="B57" s="384"/>
      <c r="C57" s="385"/>
      <c r="D57" s="148"/>
      <c r="E57" s="148"/>
      <c r="F57" s="147"/>
      <c r="G57" s="147"/>
      <c r="H57" s="147"/>
      <c r="I57" s="147"/>
      <c r="J57" s="147"/>
      <c r="K57" s="147"/>
      <c r="L57" s="106"/>
    </row>
    <row r="58" spans="1:13" ht="45.75" customHeight="1" x14ac:dyDescent="0.2">
      <c r="A58" s="382" t="s">
        <v>75</v>
      </c>
      <c r="B58" s="382"/>
      <c r="C58" s="382"/>
      <c r="D58" s="382" t="s">
        <v>76</v>
      </c>
      <c r="E58" s="382"/>
      <c r="F58" s="382"/>
      <c r="G58" s="382"/>
      <c r="H58" s="382"/>
      <c r="I58" s="382"/>
      <c r="J58" s="382"/>
      <c r="K58" s="382"/>
      <c r="L58" s="382"/>
    </row>
  </sheetData>
  <sheetProtection selectLockedCells="1"/>
  <mergeCells count="60">
    <mergeCell ref="D58:L58"/>
    <mergeCell ref="A53:C53"/>
    <mergeCell ref="A54:C54"/>
    <mergeCell ref="A55:C55"/>
    <mergeCell ref="A56:C56"/>
    <mergeCell ref="A57:C57"/>
    <mergeCell ref="A58:C58"/>
    <mergeCell ref="A49:C51"/>
    <mergeCell ref="D49:D51"/>
    <mergeCell ref="E49:E51"/>
    <mergeCell ref="F49:K49"/>
    <mergeCell ref="L49:L51"/>
    <mergeCell ref="F50:H50"/>
    <mergeCell ref="I50:K50"/>
    <mergeCell ref="A47:L47"/>
    <mergeCell ref="A35:L35"/>
    <mergeCell ref="A37:C39"/>
    <mergeCell ref="D37:D39"/>
    <mergeCell ref="E37:E39"/>
    <mergeCell ref="F37:K37"/>
    <mergeCell ref="L37:L39"/>
    <mergeCell ref="F38:H38"/>
    <mergeCell ref="I38:K38"/>
    <mergeCell ref="A41:C41"/>
    <mergeCell ref="A42:C42"/>
    <mergeCell ref="A43:C43"/>
    <mergeCell ref="A44:C44"/>
    <mergeCell ref="A45:C45"/>
    <mergeCell ref="A31:D31"/>
    <mergeCell ref="F31:K31"/>
    <mergeCell ref="A32:D32"/>
    <mergeCell ref="F32:K32"/>
    <mergeCell ref="A33:D33"/>
    <mergeCell ref="F33:K33"/>
    <mergeCell ref="A30:D30"/>
    <mergeCell ref="F30:K30"/>
    <mergeCell ref="A17:L17"/>
    <mergeCell ref="A19:D19"/>
    <mergeCell ref="A21:D21"/>
    <mergeCell ref="F21:K21"/>
    <mergeCell ref="A23:D23"/>
    <mergeCell ref="F23:K23"/>
    <mergeCell ref="A25:D25"/>
    <mergeCell ref="A27:D27"/>
    <mergeCell ref="F27:K27"/>
    <mergeCell ref="A29:D29"/>
    <mergeCell ref="F29:K29"/>
    <mergeCell ref="A15:D15"/>
    <mergeCell ref="E15:L15"/>
    <mergeCell ref="A1:L2"/>
    <mergeCell ref="A3:L3"/>
    <mergeCell ref="A5:K5"/>
    <mergeCell ref="B6:L6"/>
    <mergeCell ref="A7:L7"/>
    <mergeCell ref="A9:L9"/>
    <mergeCell ref="A11:L11"/>
    <mergeCell ref="A13:D13"/>
    <mergeCell ref="E13:L13"/>
    <mergeCell ref="A14:D14"/>
    <mergeCell ref="E14:L14"/>
  </mergeCells>
  <printOptions horizontalCentered="1"/>
  <pageMargins left="0.78740157480314965" right="0.78740157480314965" top="0.62992125984251968" bottom="0.98425196850393704" header="0" footer="0"/>
  <pageSetup paperSize="120" scale="33" orientation="portrait" r:id="rId1"/>
  <headerFooter alignWithMargins="0">
    <oddFooter>&amp;C&amp;20&amp;P</oddFooter>
  </headerFooter>
  <colBreaks count="1" manualBreakCount="1">
    <brk id="12"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369C6-477A-4F98-BF9C-C4E9E149829F}">
  <dimension ref="A1:S58"/>
  <sheetViews>
    <sheetView view="pageBreakPreview" zoomScale="60" zoomScaleNormal="60" workbookViewId="0">
      <selection sqref="A1:L2"/>
    </sheetView>
  </sheetViews>
  <sheetFormatPr baseColWidth="10" defaultRowHeight="12.75" x14ac:dyDescent="0.2"/>
  <cols>
    <col min="1" max="1" width="5.140625" style="74" customWidth="1"/>
    <col min="2" max="2" width="14" style="74" customWidth="1"/>
    <col min="3" max="3" width="20" style="74" customWidth="1"/>
    <col min="4" max="4" width="29.7109375" style="86" customWidth="1"/>
    <col min="5" max="5" width="58.7109375" style="86" customWidth="1"/>
    <col min="6" max="6" width="6.42578125" style="86" bestFit="1" customWidth="1"/>
    <col min="7" max="7" width="8.7109375" style="86" bestFit="1" customWidth="1"/>
    <col min="8" max="8" width="8.140625" style="86" bestFit="1" customWidth="1"/>
    <col min="9" max="9" width="6.42578125" style="86" bestFit="1" customWidth="1"/>
    <col min="10" max="10" width="8.7109375" style="86" bestFit="1" customWidth="1"/>
    <col min="11" max="11" width="8.140625" style="86" bestFit="1" customWidth="1"/>
    <col min="12" max="12" width="54.140625" style="86" customWidth="1"/>
    <col min="13" max="13" width="3.42578125" style="74" customWidth="1"/>
    <col min="14" max="256" width="11.42578125" style="74"/>
    <col min="257" max="257" width="5.140625" style="74" customWidth="1"/>
    <col min="258" max="258" width="14" style="74" customWidth="1"/>
    <col min="259" max="259" width="20" style="74" customWidth="1"/>
    <col min="260" max="260" width="29.7109375" style="74" customWidth="1"/>
    <col min="261" max="261" width="58.7109375" style="74" customWidth="1"/>
    <col min="262" max="262" width="6.42578125" style="74" bestFit="1" customWidth="1"/>
    <col min="263" max="263" width="8.7109375" style="74" bestFit="1" customWidth="1"/>
    <col min="264" max="264" width="8.140625" style="74" bestFit="1" customWidth="1"/>
    <col min="265" max="265" width="6.42578125" style="74" bestFit="1" customWidth="1"/>
    <col min="266" max="266" width="8.7109375" style="74" bestFit="1" customWidth="1"/>
    <col min="267" max="267" width="8.140625" style="74" bestFit="1" customWidth="1"/>
    <col min="268" max="268" width="54.140625" style="74" customWidth="1"/>
    <col min="269" max="269" width="3.42578125" style="74" customWidth="1"/>
    <col min="270" max="512" width="11.42578125" style="74"/>
    <col min="513" max="513" width="5.140625" style="74" customWidth="1"/>
    <col min="514" max="514" width="14" style="74" customWidth="1"/>
    <col min="515" max="515" width="20" style="74" customWidth="1"/>
    <col min="516" max="516" width="29.7109375" style="74" customWidth="1"/>
    <col min="517" max="517" width="58.7109375" style="74" customWidth="1"/>
    <col min="518" max="518" width="6.42578125" style="74" bestFit="1" customWidth="1"/>
    <col min="519" max="519" width="8.7109375" style="74" bestFit="1" customWidth="1"/>
    <col min="520" max="520" width="8.140625" style="74" bestFit="1" customWidth="1"/>
    <col min="521" max="521" width="6.42578125" style="74" bestFit="1" customWidth="1"/>
    <col min="522" max="522" width="8.7109375" style="74" bestFit="1" customWidth="1"/>
    <col min="523" max="523" width="8.140625" style="74" bestFit="1" customWidth="1"/>
    <col min="524" max="524" width="54.140625" style="74" customWidth="1"/>
    <col min="525" max="525" width="3.42578125" style="74" customWidth="1"/>
    <col min="526" max="768" width="11.42578125" style="74"/>
    <col min="769" max="769" width="5.140625" style="74" customWidth="1"/>
    <col min="770" max="770" width="14" style="74" customWidth="1"/>
    <col min="771" max="771" width="20" style="74" customWidth="1"/>
    <col min="772" max="772" width="29.7109375" style="74" customWidth="1"/>
    <col min="773" max="773" width="58.7109375" style="74" customWidth="1"/>
    <col min="774" max="774" width="6.42578125" style="74" bestFit="1" customWidth="1"/>
    <col min="775" max="775" width="8.7109375" style="74" bestFit="1" customWidth="1"/>
    <col min="776" max="776" width="8.140625" style="74" bestFit="1" customWidth="1"/>
    <col min="777" max="777" width="6.42578125" style="74" bestFit="1" customWidth="1"/>
    <col min="778" max="778" width="8.7109375" style="74" bestFit="1" customWidth="1"/>
    <col min="779" max="779" width="8.140625" style="74" bestFit="1" customWidth="1"/>
    <col min="780" max="780" width="54.140625" style="74" customWidth="1"/>
    <col min="781" max="781" width="3.42578125" style="74" customWidth="1"/>
    <col min="782" max="1024" width="11.42578125" style="74"/>
    <col min="1025" max="1025" width="5.140625" style="74" customWidth="1"/>
    <col min="1026" max="1026" width="14" style="74" customWidth="1"/>
    <col min="1027" max="1027" width="20" style="74" customWidth="1"/>
    <col min="1028" max="1028" width="29.7109375" style="74" customWidth="1"/>
    <col min="1029" max="1029" width="58.7109375" style="74" customWidth="1"/>
    <col min="1030" max="1030" width="6.42578125" style="74" bestFit="1" customWidth="1"/>
    <col min="1031" max="1031" width="8.7109375" style="74" bestFit="1" customWidth="1"/>
    <col min="1032" max="1032" width="8.140625" style="74" bestFit="1" customWidth="1"/>
    <col min="1033" max="1033" width="6.42578125" style="74" bestFit="1" customWidth="1"/>
    <col min="1034" max="1034" width="8.7109375" style="74" bestFit="1" customWidth="1"/>
    <col min="1035" max="1035" width="8.140625" style="74" bestFit="1" customWidth="1"/>
    <col min="1036" max="1036" width="54.140625" style="74" customWidth="1"/>
    <col min="1037" max="1037" width="3.42578125" style="74" customWidth="1"/>
    <col min="1038" max="1280" width="11.42578125" style="74"/>
    <col min="1281" max="1281" width="5.140625" style="74" customWidth="1"/>
    <col min="1282" max="1282" width="14" style="74" customWidth="1"/>
    <col min="1283" max="1283" width="20" style="74" customWidth="1"/>
    <col min="1284" max="1284" width="29.7109375" style="74" customWidth="1"/>
    <col min="1285" max="1285" width="58.7109375" style="74" customWidth="1"/>
    <col min="1286" max="1286" width="6.42578125" style="74" bestFit="1" customWidth="1"/>
    <col min="1287" max="1287" width="8.7109375" style="74" bestFit="1" customWidth="1"/>
    <col min="1288" max="1288" width="8.140625" style="74" bestFit="1" customWidth="1"/>
    <col min="1289" max="1289" width="6.42578125" style="74" bestFit="1" customWidth="1"/>
    <col min="1290" max="1290" width="8.7109375" style="74" bestFit="1" customWidth="1"/>
    <col min="1291" max="1291" width="8.140625" style="74" bestFit="1" customWidth="1"/>
    <col min="1292" max="1292" width="54.140625" style="74" customWidth="1"/>
    <col min="1293" max="1293" width="3.42578125" style="74" customWidth="1"/>
    <col min="1294" max="1536" width="11.42578125" style="74"/>
    <col min="1537" max="1537" width="5.140625" style="74" customWidth="1"/>
    <col min="1538" max="1538" width="14" style="74" customWidth="1"/>
    <col min="1539" max="1539" width="20" style="74" customWidth="1"/>
    <col min="1540" max="1540" width="29.7109375" style="74" customWidth="1"/>
    <col min="1541" max="1541" width="58.7109375" style="74" customWidth="1"/>
    <col min="1542" max="1542" width="6.42578125" style="74" bestFit="1" customWidth="1"/>
    <col min="1543" max="1543" width="8.7109375" style="74" bestFit="1" customWidth="1"/>
    <col min="1544" max="1544" width="8.140625" style="74" bestFit="1" customWidth="1"/>
    <col min="1545" max="1545" width="6.42578125" style="74" bestFit="1" customWidth="1"/>
    <col min="1546" max="1546" width="8.7109375" style="74" bestFit="1" customWidth="1"/>
    <col min="1547" max="1547" width="8.140625" style="74" bestFit="1" customWidth="1"/>
    <col min="1548" max="1548" width="54.140625" style="74" customWidth="1"/>
    <col min="1549" max="1549" width="3.42578125" style="74" customWidth="1"/>
    <col min="1550" max="1792" width="11.42578125" style="74"/>
    <col min="1793" max="1793" width="5.140625" style="74" customWidth="1"/>
    <col min="1794" max="1794" width="14" style="74" customWidth="1"/>
    <col min="1795" max="1795" width="20" style="74" customWidth="1"/>
    <col min="1796" max="1796" width="29.7109375" style="74" customWidth="1"/>
    <col min="1797" max="1797" width="58.7109375" style="74" customWidth="1"/>
    <col min="1798" max="1798" width="6.42578125" style="74" bestFit="1" customWidth="1"/>
    <col min="1799" max="1799" width="8.7109375" style="74" bestFit="1" customWidth="1"/>
    <col min="1800" max="1800" width="8.140625" style="74" bestFit="1" customWidth="1"/>
    <col min="1801" max="1801" width="6.42578125" style="74" bestFit="1" customWidth="1"/>
    <col min="1802" max="1802" width="8.7109375" style="74" bestFit="1" customWidth="1"/>
    <col min="1803" max="1803" width="8.140625" style="74" bestFit="1" customWidth="1"/>
    <col min="1804" max="1804" width="54.140625" style="74" customWidth="1"/>
    <col min="1805" max="1805" width="3.42578125" style="74" customWidth="1"/>
    <col min="1806" max="2048" width="11.42578125" style="74"/>
    <col min="2049" max="2049" width="5.140625" style="74" customWidth="1"/>
    <col min="2050" max="2050" width="14" style="74" customWidth="1"/>
    <col min="2051" max="2051" width="20" style="74" customWidth="1"/>
    <col min="2052" max="2052" width="29.7109375" style="74" customWidth="1"/>
    <col min="2053" max="2053" width="58.7109375" style="74" customWidth="1"/>
    <col min="2054" max="2054" width="6.42578125" style="74" bestFit="1" customWidth="1"/>
    <col min="2055" max="2055" width="8.7109375" style="74" bestFit="1" customWidth="1"/>
    <col min="2056" max="2056" width="8.140625" style="74" bestFit="1" customWidth="1"/>
    <col min="2057" max="2057" width="6.42578125" style="74" bestFit="1" customWidth="1"/>
    <col min="2058" max="2058" width="8.7109375" style="74" bestFit="1" customWidth="1"/>
    <col min="2059" max="2059" width="8.140625" style="74" bestFit="1" customWidth="1"/>
    <col min="2060" max="2060" width="54.140625" style="74" customWidth="1"/>
    <col min="2061" max="2061" width="3.42578125" style="74" customWidth="1"/>
    <col min="2062" max="2304" width="11.42578125" style="74"/>
    <col min="2305" max="2305" width="5.140625" style="74" customWidth="1"/>
    <col min="2306" max="2306" width="14" style="74" customWidth="1"/>
    <col min="2307" max="2307" width="20" style="74" customWidth="1"/>
    <col min="2308" max="2308" width="29.7109375" style="74" customWidth="1"/>
    <col min="2309" max="2309" width="58.7109375" style="74" customWidth="1"/>
    <col min="2310" max="2310" width="6.42578125" style="74" bestFit="1" customWidth="1"/>
    <col min="2311" max="2311" width="8.7109375" style="74" bestFit="1" customWidth="1"/>
    <col min="2312" max="2312" width="8.140625" style="74" bestFit="1" customWidth="1"/>
    <col min="2313" max="2313" width="6.42578125" style="74" bestFit="1" customWidth="1"/>
    <col min="2314" max="2314" width="8.7109375" style="74" bestFit="1" customWidth="1"/>
    <col min="2315" max="2315" width="8.140625" style="74" bestFit="1" customWidth="1"/>
    <col min="2316" max="2316" width="54.140625" style="74" customWidth="1"/>
    <col min="2317" max="2317" width="3.42578125" style="74" customWidth="1"/>
    <col min="2318" max="2560" width="11.42578125" style="74"/>
    <col min="2561" max="2561" width="5.140625" style="74" customWidth="1"/>
    <col min="2562" max="2562" width="14" style="74" customWidth="1"/>
    <col min="2563" max="2563" width="20" style="74" customWidth="1"/>
    <col min="2564" max="2564" width="29.7109375" style="74" customWidth="1"/>
    <col min="2565" max="2565" width="58.7109375" style="74" customWidth="1"/>
    <col min="2566" max="2566" width="6.42578125" style="74" bestFit="1" customWidth="1"/>
    <col min="2567" max="2567" width="8.7109375" style="74" bestFit="1" customWidth="1"/>
    <col min="2568" max="2568" width="8.140625" style="74" bestFit="1" customWidth="1"/>
    <col min="2569" max="2569" width="6.42578125" style="74" bestFit="1" customWidth="1"/>
    <col min="2570" max="2570" width="8.7109375" style="74" bestFit="1" customWidth="1"/>
    <col min="2571" max="2571" width="8.140625" style="74" bestFit="1" customWidth="1"/>
    <col min="2572" max="2572" width="54.140625" style="74" customWidth="1"/>
    <col min="2573" max="2573" width="3.42578125" style="74" customWidth="1"/>
    <col min="2574" max="2816" width="11.42578125" style="74"/>
    <col min="2817" max="2817" width="5.140625" style="74" customWidth="1"/>
    <col min="2818" max="2818" width="14" style="74" customWidth="1"/>
    <col min="2819" max="2819" width="20" style="74" customWidth="1"/>
    <col min="2820" max="2820" width="29.7109375" style="74" customWidth="1"/>
    <col min="2821" max="2821" width="58.7109375" style="74" customWidth="1"/>
    <col min="2822" max="2822" width="6.42578125" style="74" bestFit="1" customWidth="1"/>
    <col min="2823" max="2823" width="8.7109375" style="74" bestFit="1" customWidth="1"/>
    <col min="2824" max="2824" width="8.140625" style="74" bestFit="1" customWidth="1"/>
    <col min="2825" max="2825" width="6.42578125" style="74" bestFit="1" customWidth="1"/>
    <col min="2826" max="2826" width="8.7109375" style="74" bestFit="1" customWidth="1"/>
    <col min="2827" max="2827" width="8.140625" style="74" bestFit="1" customWidth="1"/>
    <col min="2828" max="2828" width="54.140625" style="74" customWidth="1"/>
    <col min="2829" max="2829" width="3.42578125" style="74" customWidth="1"/>
    <col min="2830" max="3072" width="11.42578125" style="74"/>
    <col min="3073" max="3073" width="5.140625" style="74" customWidth="1"/>
    <col min="3074" max="3074" width="14" style="74" customWidth="1"/>
    <col min="3075" max="3075" width="20" style="74" customWidth="1"/>
    <col min="3076" max="3076" width="29.7109375" style="74" customWidth="1"/>
    <col min="3077" max="3077" width="58.7109375" style="74" customWidth="1"/>
    <col min="3078" max="3078" width="6.42578125" style="74" bestFit="1" customWidth="1"/>
    <col min="3079" max="3079" width="8.7109375" style="74" bestFit="1" customWidth="1"/>
    <col min="3080" max="3080" width="8.140625" style="74" bestFit="1" customWidth="1"/>
    <col min="3081" max="3081" width="6.42578125" style="74" bestFit="1" customWidth="1"/>
    <col min="3082" max="3082" width="8.7109375" style="74" bestFit="1" customWidth="1"/>
    <col min="3083" max="3083" width="8.140625" style="74" bestFit="1" customWidth="1"/>
    <col min="3084" max="3084" width="54.140625" style="74" customWidth="1"/>
    <col min="3085" max="3085" width="3.42578125" style="74" customWidth="1"/>
    <col min="3086" max="3328" width="11.42578125" style="74"/>
    <col min="3329" max="3329" width="5.140625" style="74" customWidth="1"/>
    <col min="3330" max="3330" width="14" style="74" customWidth="1"/>
    <col min="3331" max="3331" width="20" style="74" customWidth="1"/>
    <col min="3332" max="3332" width="29.7109375" style="74" customWidth="1"/>
    <col min="3333" max="3333" width="58.7109375" style="74" customWidth="1"/>
    <col min="3334" max="3334" width="6.42578125" style="74" bestFit="1" customWidth="1"/>
    <col min="3335" max="3335" width="8.7109375" style="74" bestFit="1" customWidth="1"/>
    <col min="3336" max="3336" width="8.140625" style="74" bestFit="1" customWidth="1"/>
    <col min="3337" max="3337" width="6.42578125" style="74" bestFit="1" customWidth="1"/>
    <col min="3338" max="3338" width="8.7109375" style="74" bestFit="1" customWidth="1"/>
    <col min="3339" max="3339" width="8.140625" style="74" bestFit="1" customWidth="1"/>
    <col min="3340" max="3340" width="54.140625" style="74" customWidth="1"/>
    <col min="3341" max="3341" width="3.42578125" style="74" customWidth="1"/>
    <col min="3342" max="3584" width="11.42578125" style="74"/>
    <col min="3585" max="3585" width="5.140625" style="74" customWidth="1"/>
    <col min="3586" max="3586" width="14" style="74" customWidth="1"/>
    <col min="3587" max="3587" width="20" style="74" customWidth="1"/>
    <col min="3588" max="3588" width="29.7109375" style="74" customWidth="1"/>
    <col min="3589" max="3589" width="58.7109375" style="74" customWidth="1"/>
    <col min="3590" max="3590" width="6.42578125" style="74" bestFit="1" customWidth="1"/>
    <col min="3591" max="3591" width="8.7109375" style="74" bestFit="1" customWidth="1"/>
    <col min="3592" max="3592" width="8.140625" style="74" bestFit="1" customWidth="1"/>
    <col min="3593" max="3593" width="6.42578125" style="74" bestFit="1" customWidth="1"/>
    <col min="3594" max="3594" width="8.7109375" style="74" bestFit="1" customWidth="1"/>
    <col min="3595" max="3595" width="8.140625" style="74" bestFit="1" customWidth="1"/>
    <col min="3596" max="3596" width="54.140625" style="74" customWidth="1"/>
    <col min="3597" max="3597" width="3.42578125" style="74" customWidth="1"/>
    <col min="3598" max="3840" width="11.42578125" style="74"/>
    <col min="3841" max="3841" width="5.140625" style="74" customWidth="1"/>
    <col min="3842" max="3842" width="14" style="74" customWidth="1"/>
    <col min="3843" max="3843" width="20" style="74" customWidth="1"/>
    <col min="3844" max="3844" width="29.7109375" style="74" customWidth="1"/>
    <col min="3845" max="3845" width="58.7109375" style="74" customWidth="1"/>
    <col min="3846" max="3846" width="6.42578125" style="74" bestFit="1" customWidth="1"/>
    <col min="3847" max="3847" width="8.7109375" style="74" bestFit="1" customWidth="1"/>
    <col min="3848" max="3848" width="8.140625" style="74" bestFit="1" customWidth="1"/>
    <col min="3849" max="3849" width="6.42578125" style="74" bestFit="1" customWidth="1"/>
    <col min="3850" max="3850" width="8.7109375" style="74" bestFit="1" customWidth="1"/>
    <col min="3851" max="3851" width="8.140625" style="74" bestFit="1" customWidth="1"/>
    <col min="3852" max="3852" width="54.140625" style="74" customWidth="1"/>
    <col min="3853" max="3853" width="3.42578125" style="74" customWidth="1"/>
    <col min="3854" max="4096" width="11.42578125" style="74"/>
    <col min="4097" max="4097" width="5.140625" style="74" customWidth="1"/>
    <col min="4098" max="4098" width="14" style="74" customWidth="1"/>
    <col min="4099" max="4099" width="20" style="74" customWidth="1"/>
    <col min="4100" max="4100" width="29.7109375" style="74" customWidth="1"/>
    <col min="4101" max="4101" width="58.7109375" style="74" customWidth="1"/>
    <col min="4102" max="4102" width="6.42578125" style="74" bestFit="1" customWidth="1"/>
    <col min="4103" max="4103" width="8.7109375" style="74" bestFit="1" customWidth="1"/>
    <col min="4104" max="4104" width="8.140625" style="74" bestFit="1" customWidth="1"/>
    <col min="4105" max="4105" width="6.42578125" style="74" bestFit="1" customWidth="1"/>
    <col min="4106" max="4106" width="8.7109375" style="74" bestFit="1" customWidth="1"/>
    <col min="4107" max="4107" width="8.140625" style="74" bestFit="1" customWidth="1"/>
    <col min="4108" max="4108" width="54.140625" style="74" customWidth="1"/>
    <col min="4109" max="4109" width="3.42578125" style="74" customWidth="1"/>
    <col min="4110" max="4352" width="11.42578125" style="74"/>
    <col min="4353" max="4353" width="5.140625" style="74" customWidth="1"/>
    <col min="4354" max="4354" width="14" style="74" customWidth="1"/>
    <col min="4355" max="4355" width="20" style="74" customWidth="1"/>
    <col min="4356" max="4356" width="29.7109375" style="74" customWidth="1"/>
    <col min="4357" max="4357" width="58.7109375" style="74" customWidth="1"/>
    <col min="4358" max="4358" width="6.42578125" style="74" bestFit="1" customWidth="1"/>
    <col min="4359" max="4359" width="8.7109375" style="74" bestFit="1" customWidth="1"/>
    <col min="4360" max="4360" width="8.140625" style="74" bestFit="1" customWidth="1"/>
    <col min="4361" max="4361" width="6.42578125" style="74" bestFit="1" customWidth="1"/>
    <col min="4362" max="4362" width="8.7109375" style="74" bestFit="1" customWidth="1"/>
    <col min="4363" max="4363" width="8.140625" style="74" bestFit="1" customWidth="1"/>
    <col min="4364" max="4364" width="54.140625" style="74" customWidth="1"/>
    <col min="4365" max="4365" width="3.42578125" style="74" customWidth="1"/>
    <col min="4366" max="4608" width="11.42578125" style="74"/>
    <col min="4609" max="4609" width="5.140625" style="74" customWidth="1"/>
    <col min="4610" max="4610" width="14" style="74" customWidth="1"/>
    <col min="4611" max="4611" width="20" style="74" customWidth="1"/>
    <col min="4612" max="4612" width="29.7109375" style="74" customWidth="1"/>
    <col min="4613" max="4613" width="58.7109375" style="74" customWidth="1"/>
    <col min="4614" max="4614" width="6.42578125" style="74" bestFit="1" customWidth="1"/>
    <col min="4615" max="4615" width="8.7109375" style="74" bestFit="1" customWidth="1"/>
    <col min="4616" max="4616" width="8.140625" style="74" bestFit="1" customWidth="1"/>
    <col min="4617" max="4617" width="6.42578125" style="74" bestFit="1" customWidth="1"/>
    <col min="4618" max="4618" width="8.7109375" style="74" bestFit="1" customWidth="1"/>
    <col min="4619" max="4619" width="8.140625" style="74" bestFit="1" customWidth="1"/>
    <col min="4620" max="4620" width="54.140625" style="74" customWidth="1"/>
    <col min="4621" max="4621" width="3.42578125" style="74" customWidth="1"/>
    <col min="4622" max="4864" width="11.42578125" style="74"/>
    <col min="4865" max="4865" width="5.140625" style="74" customWidth="1"/>
    <col min="4866" max="4866" width="14" style="74" customWidth="1"/>
    <col min="4867" max="4867" width="20" style="74" customWidth="1"/>
    <col min="4868" max="4868" width="29.7109375" style="74" customWidth="1"/>
    <col min="4869" max="4869" width="58.7109375" style="74" customWidth="1"/>
    <col min="4870" max="4870" width="6.42578125" style="74" bestFit="1" customWidth="1"/>
    <col min="4871" max="4871" width="8.7109375" style="74" bestFit="1" customWidth="1"/>
    <col min="4872" max="4872" width="8.140625" style="74" bestFit="1" customWidth="1"/>
    <col min="4873" max="4873" width="6.42578125" style="74" bestFit="1" customWidth="1"/>
    <col min="4874" max="4874" width="8.7109375" style="74" bestFit="1" customWidth="1"/>
    <col min="4875" max="4875" width="8.140625" style="74" bestFit="1" customWidth="1"/>
    <col min="4876" max="4876" width="54.140625" style="74" customWidth="1"/>
    <col min="4877" max="4877" width="3.42578125" style="74" customWidth="1"/>
    <col min="4878" max="5120" width="11.42578125" style="74"/>
    <col min="5121" max="5121" width="5.140625" style="74" customWidth="1"/>
    <col min="5122" max="5122" width="14" style="74" customWidth="1"/>
    <col min="5123" max="5123" width="20" style="74" customWidth="1"/>
    <col min="5124" max="5124" width="29.7109375" style="74" customWidth="1"/>
    <col min="5125" max="5125" width="58.7109375" style="74" customWidth="1"/>
    <col min="5126" max="5126" width="6.42578125" style="74" bestFit="1" customWidth="1"/>
    <col min="5127" max="5127" width="8.7109375" style="74" bestFit="1" customWidth="1"/>
    <col min="5128" max="5128" width="8.140625" style="74" bestFit="1" customWidth="1"/>
    <col min="5129" max="5129" width="6.42578125" style="74" bestFit="1" customWidth="1"/>
    <col min="5130" max="5130" width="8.7109375" style="74" bestFit="1" customWidth="1"/>
    <col min="5131" max="5131" width="8.140625" style="74" bestFit="1" customWidth="1"/>
    <col min="5132" max="5132" width="54.140625" style="74" customWidth="1"/>
    <col min="5133" max="5133" width="3.42578125" style="74" customWidth="1"/>
    <col min="5134" max="5376" width="11.42578125" style="74"/>
    <col min="5377" max="5377" width="5.140625" style="74" customWidth="1"/>
    <col min="5378" max="5378" width="14" style="74" customWidth="1"/>
    <col min="5379" max="5379" width="20" style="74" customWidth="1"/>
    <col min="5380" max="5380" width="29.7109375" style="74" customWidth="1"/>
    <col min="5381" max="5381" width="58.7109375" style="74" customWidth="1"/>
    <col min="5382" max="5382" width="6.42578125" style="74" bestFit="1" customWidth="1"/>
    <col min="5383" max="5383" width="8.7109375" style="74" bestFit="1" customWidth="1"/>
    <col min="5384" max="5384" width="8.140625" style="74" bestFit="1" customWidth="1"/>
    <col min="5385" max="5385" width="6.42578125" style="74" bestFit="1" customWidth="1"/>
    <col min="5386" max="5386" width="8.7109375" style="74" bestFit="1" customWidth="1"/>
    <col min="5387" max="5387" width="8.140625" style="74" bestFit="1" customWidth="1"/>
    <col min="5388" max="5388" width="54.140625" style="74" customWidth="1"/>
    <col min="5389" max="5389" width="3.42578125" style="74" customWidth="1"/>
    <col min="5390" max="5632" width="11.42578125" style="74"/>
    <col min="5633" max="5633" width="5.140625" style="74" customWidth="1"/>
    <col min="5634" max="5634" width="14" style="74" customWidth="1"/>
    <col min="5635" max="5635" width="20" style="74" customWidth="1"/>
    <col min="5636" max="5636" width="29.7109375" style="74" customWidth="1"/>
    <col min="5637" max="5637" width="58.7109375" style="74" customWidth="1"/>
    <col min="5638" max="5638" width="6.42578125" style="74" bestFit="1" customWidth="1"/>
    <col min="5639" max="5639" width="8.7109375" style="74" bestFit="1" customWidth="1"/>
    <col min="5640" max="5640" width="8.140625" style="74" bestFit="1" customWidth="1"/>
    <col min="5641" max="5641" width="6.42578125" style="74" bestFit="1" customWidth="1"/>
    <col min="5642" max="5642" width="8.7109375" style="74" bestFit="1" customWidth="1"/>
    <col min="5643" max="5643" width="8.140625" style="74" bestFit="1" customWidth="1"/>
    <col min="5644" max="5644" width="54.140625" style="74" customWidth="1"/>
    <col min="5645" max="5645" width="3.42578125" style="74" customWidth="1"/>
    <col min="5646" max="5888" width="11.42578125" style="74"/>
    <col min="5889" max="5889" width="5.140625" style="74" customWidth="1"/>
    <col min="5890" max="5890" width="14" style="74" customWidth="1"/>
    <col min="5891" max="5891" width="20" style="74" customWidth="1"/>
    <col min="5892" max="5892" width="29.7109375" style="74" customWidth="1"/>
    <col min="5893" max="5893" width="58.7109375" style="74" customWidth="1"/>
    <col min="5894" max="5894" width="6.42578125" style="74" bestFit="1" customWidth="1"/>
    <col min="5895" max="5895" width="8.7109375" style="74" bestFit="1" customWidth="1"/>
    <col min="5896" max="5896" width="8.140625" style="74" bestFit="1" customWidth="1"/>
    <col min="5897" max="5897" width="6.42578125" style="74" bestFit="1" customWidth="1"/>
    <col min="5898" max="5898" width="8.7109375" style="74" bestFit="1" customWidth="1"/>
    <col min="5899" max="5899" width="8.140625" style="74" bestFit="1" customWidth="1"/>
    <col min="5900" max="5900" width="54.140625" style="74" customWidth="1"/>
    <col min="5901" max="5901" width="3.42578125" style="74" customWidth="1"/>
    <col min="5902" max="6144" width="11.42578125" style="74"/>
    <col min="6145" max="6145" width="5.140625" style="74" customWidth="1"/>
    <col min="6146" max="6146" width="14" style="74" customWidth="1"/>
    <col min="6147" max="6147" width="20" style="74" customWidth="1"/>
    <col min="6148" max="6148" width="29.7109375" style="74" customWidth="1"/>
    <col min="6149" max="6149" width="58.7109375" style="74" customWidth="1"/>
    <col min="6150" max="6150" width="6.42578125" style="74" bestFit="1" customWidth="1"/>
    <col min="6151" max="6151" width="8.7109375" style="74" bestFit="1" customWidth="1"/>
    <col min="6152" max="6152" width="8.140625" style="74" bestFit="1" customWidth="1"/>
    <col min="6153" max="6153" width="6.42578125" style="74" bestFit="1" customWidth="1"/>
    <col min="6154" max="6154" width="8.7109375" style="74" bestFit="1" customWidth="1"/>
    <col min="6155" max="6155" width="8.140625" style="74" bestFit="1" customWidth="1"/>
    <col min="6156" max="6156" width="54.140625" style="74" customWidth="1"/>
    <col min="6157" max="6157" width="3.42578125" style="74" customWidth="1"/>
    <col min="6158" max="6400" width="11.42578125" style="74"/>
    <col min="6401" max="6401" width="5.140625" style="74" customWidth="1"/>
    <col min="6402" max="6402" width="14" style="74" customWidth="1"/>
    <col min="6403" max="6403" width="20" style="74" customWidth="1"/>
    <col min="6404" max="6404" width="29.7109375" style="74" customWidth="1"/>
    <col min="6405" max="6405" width="58.7109375" style="74" customWidth="1"/>
    <col min="6406" max="6406" width="6.42578125" style="74" bestFit="1" customWidth="1"/>
    <col min="6407" max="6407" width="8.7109375" style="74" bestFit="1" customWidth="1"/>
    <col min="6408" max="6408" width="8.140625" style="74" bestFit="1" customWidth="1"/>
    <col min="6409" max="6409" width="6.42578125" style="74" bestFit="1" customWidth="1"/>
    <col min="6410" max="6410" width="8.7109375" style="74" bestFit="1" customWidth="1"/>
    <col min="6411" max="6411" width="8.140625" style="74" bestFit="1" customWidth="1"/>
    <col min="6412" max="6412" width="54.140625" style="74" customWidth="1"/>
    <col min="6413" max="6413" width="3.42578125" style="74" customWidth="1"/>
    <col min="6414" max="6656" width="11.42578125" style="74"/>
    <col min="6657" max="6657" width="5.140625" style="74" customWidth="1"/>
    <col min="6658" max="6658" width="14" style="74" customWidth="1"/>
    <col min="6659" max="6659" width="20" style="74" customWidth="1"/>
    <col min="6660" max="6660" width="29.7109375" style="74" customWidth="1"/>
    <col min="6661" max="6661" width="58.7109375" style="74" customWidth="1"/>
    <col min="6662" max="6662" width="6.42578125" style="74" bestFit="1" customWidth="1"/>
    <col min="6663" max="6663" width="8.7109375" style="74" bestFit="1" customWidth="1"/>
    <col min="6664" max="6664" width="8.140625" style="74" bestFit="1" customWidth="1"/>
    <col min="6665" max="6665" width="6.42578125" style="74" bestFit="1" customWidth="1"/>
    <col min="6666" max="6666" width="8.7109375" style="74" bestFit="1" customWidth="1"/>
    <col min="6667" max="6667" width="8.140625" style="74" bestFit="1" customWidth="1"/>
    <col min="6668" max="6668" width="54.140625" style="74" customWidth="1"/>
    <col min="6669" max="6669" width="3.42578125" style="74" customWidth="1"/>
    <col min="6670" max="6912" width="11.42578125" style="74"/>
    <col min="6913" max="6913" width="5.140625" style="74" customWidth="1"/>
    <col min="6914" max="6914" width="14" style="74" customWidth="1"/>
    <col min="6915" max="6915" width="20" style="74" customWidth="1"/>
    <col min="6916" max="6916" width="29.7109375" style="74" customWidth="1"/>
    <col min="6917" max="6917" width="58.7109375" style="74" customWidth="1"/>
    <col min="6918" max="6918" width="6.42578125" style="74" bestFit="1" customWidth="1"/>
    <col min="6919" max="6919" width="8.7109375" style="74" bestFit="1" customWidth="1"/>
    <col min="6920" max="6920" width="8.140625" style="74" bestFit="1" customWidth="1"/>
    <col min="6921" max="6921" width="6.42578125" style="74" bestFit="1" customWidth="1"/>
    <col min="6922" max="6922" width="8.7109375" style="74" bestFit="1" customWidth="1"/>
    <col min="6923" max="6923" width="8.140625" style="74" bestFit="1" customWidth="1"/>
    <col min="6924" max="6924" width="54.140625" style="74" customWidth="1"/>
    <col min="6925" max="6925" width="3.42578125" style="74" customWidth="1"/>
    <col min="6926" max="7168" width="11.42578125" style="74"/>
    <col min="7169" max="7169" width="5.140625" style="74" customWidth="1"/>
    <col min="7170" max="7170" width="14" style="74" customWidth="1"/>
    <col min="7171" max="7171" width="20" style="74" customWidth="1"/>
    <col min="7172" max="7172" width="29.7109375" style="74" customWidth="1"/>
    <col min="7173" max="7173" width="58.7109375" style="74" customWidth="1"/>
    <col min="7174" max="7174" width="6.42578125" style="74" bestFit="1" customWidth="1"/>
    <col min="7175" max="7175" width="8.7109375" style="74" bestFit="1" customWidth="1"/>
    <col min="7176" max="7176" width="8.140625" style="74" bestFit="1" customWidth="1"/>
    <col min="7177" max="7177" width="6.42578125" style="74" bestFit="1" customWidth="1"/>
    <col min="7178" max="7178" width="8.7109375" style="74" bestFit="1" customWidth="1"/>
    <col min="7179" max="7179" width="8.140625" style="74" bestFit="1" customWidth="1"/>
    <col min="7180" max="7180" width="54.140625" style="74" customWidth="1"/>
    <col min="7181" max="7181" width="3.42578125" style="74" customWidth="1"/>
    <col min="7182" max="7424" width="11.42578125" style="74"/>
    <col min="7425" max="7425" width="5.140625" style="74" customWidth="1"/>
    <col min="7426" max="7426" width="14" style="74" customWidth="1"/>
    <col min="7427" max="7427" width="20" style="74" customWidth="1"/>
    <col min="7428" max="7428" width="29.7109375" style="74" customWidth="1"/>
    <col min="7429" max="7429" width="58.7109375" style="74" customWidth="1"/>
    <col min="7430" max="7430" width="6.42578125" style="74" bestFit="1" customWidth="1"/>
    <col min="7431" max="7431" width="8.7109375" style="74" bestFit="1" customWidth="1"/>
    <col min="7432" max="7432" width="8.140625" style="74" bestFit="1" customWidth="1"/>
    <col min="7433" max="7433" width="6.42578125" style="74" bestFit="1" customWidth="1"/>
    <col min="7434" max="7434" width="8.7109375" style="74" bestFit="1" customWidth="1"/>
    <col min="7435" max="7435" width="8.140625" style="74" bestFit="1" customWidth="1"/>
    <col min="7436" max="7436" width="54.140625" style="74" customWidth="1"/>
    <col min="7437" max="7437" width="3.42578125" style="74" customWidth="1"/>
    <col min="7438" max="7680" width="11.42578125" style="74"/>
    <col min="7681" max="7681" width="5.140625" style="74" customWidth="1"/>
    <col min="7682" max="7682" width="14" style="74" customWidth="1"/>
    <col min="7683" max="7683" width="20" style="74" customWidth="1"/>
    <col min="7684" max="7684" width="29.7109375" style="74" customWidth="1"/>
    <col min="7685" max="7685" width="58.7109375" style="74" customWidth="1"/>
    <col min="7686" max="7686" width="6.42578125" style="74" bestFit="1" customWidth="1"/>
    <col min="7687" max="7687" width="8.7109375" style="74" bestFit="1" customWidth="1"/>
    <col min="7688" max="7688" width="8.140625" style="74" bestFit="1" customWidth="1"/>
    <col min="7689" max="7689" width="6.42578125" style="74" bestFit="1" customWidth="1"/>
    <col min="7690" max="7690" width="8.7109375" style="74" bestFit="1" customWidth="1"/>
    <col min="7691" max="7691" width="8.140625" style="74" bestFit="1" customWidth="1"/>
    <col min="7692" max="7692" width="54.140625" style="74" customWidth="1"/>
    <col min="7693" max="7693" width="3.42578125" style="74" customWidth="1"/>
    <col min="7694" max="7936" width="11.42578125" style="74"/>
    <col min="7937" max="7937" width="5.140625" style="74" customWidth="1"/>
    <col min="7938" max="7938" width="14" style="74" customWidth="1"/>
    <col min="7939" max="7939" width="20" style="74" customWidth="1"/>
    <col min="7940" max="7940" width="29.7109375" style="74" customWidth="1"/>
    <col min="7941" max="7941" width="58.7109375" style="74" customWidth="1"/>
    <col min="7942" max="7942" width="6.42578125" style="74" bestFit="1" customWidth="1"/>
    <col min="7943" max="7943" width="8.7109375" style="74" bestFit="1" customWidth="1"/>
    <col min="7944" max="7944" width="8.140625" style="74" bestFit="1" customWidth="1"/>
    <col min="7945" max="7945" width="6.42578125" style="74" bestFit="1" customWidth="1"/>
    <col min="7946" max="7946" width="8.7109375" style="74" bestFit="1" customWidth="1"/>
    <col min="7947" max="7947" width="8.140625" style="74" bestFit="1" customWidth="1"/>
    <col min="7948" max="7948" width="54.140625" style="74" customWidth="1"/>
    <col min="7949" max="7949" width="3.42578125" style="74" customWidth="1"/>
    <col min="7950" max="8192" width="11.42578125" style="74"/>
    <col min="8193" max="8193" width="5.140625" style="74" customWidth="1"/>
    <col min="8194" max="8194" width="14" style="74" customWidth="1"/>
    <col min="8195" max="8195" width="20" style="74" customWidth="1"/>
    <col min="8196" max="8196" width="29.7109375" style="74" customWidth="1"/>
    <col min="8197" max="8197" width="58.7109375" style="74" customWidth="1"/>
    <col min="8198" max="8198" width="6.42578125" style="74" bestFit="1" customWidth="1"/>
    <col min="8199" max="8199" width="8.7109375" style="74" bestFit="1" customWidth="1"/>
    <col min="8200" max="8200" width="8.140625" style="74" bestFit="1" customWidth="1"/>
    <col min="8201" max="8201" width="6.42578125" style="74" bestFit="1" customWidth="1"/>
    <col min="8202" max="8202" width="8.7109375" style="74" bestFit="1" customWidth="1"/>
    <col min="8203" max="8203" width="8.140625" style="74" bestFit="1" customWidth="1"/>
    <col min="8204" max="8204" width="54.140625" style="74" customWidth="1"/>
    <col min="8205" max="8205" width="3.42578125" style="74" customWidth="1"/>
    <col min="8206" max="8448" width="11.42578125" style="74"/>
    <col min="8449" max="8449" width="5.140625" style="74" customWidth="1"/>
    <col min="8450" max="8450" width="14" style="74" customWidth="1"/>
    <col min="8451" max="8451" width="20" style="74" customWidth="1"/>
    <col min="8452" max="8452" width="29.7109375" style="74" customWidth="1"/>
    <col min="8453" max="8453" width="58.7109375" style="74" customWidth="1"/>
    <col min="8454" max="8454" width="6.42578125" style="74" bestFit="1" customWidth="1"/>
    <col min="8455" max="8455" width="8.7109375" style="74" bestFit="1" customWidth="1"/>
    <col min="8456" max="8456" width="8.140625" style="74" bestFit="1" customWidth="1"/>
    <col min="8457" max="8457" width="6.42578125" style="74" bestFit="1" customWidth="1"/>
    <col min="8458" max="8458" width="8.7109375" style="74" bestFit="1" customWidth="1"/>
    <col min="8459" max="8459" width="8.140625" style="74" bestFit="1" customWidth="1"/>
    <col min="8460" max="8460" width="54.140625" style="74" customWidth="1"/>
    <col min="8461" max="8461" width="3.42578125" style="74" customWidth="1"/>
    <col min="8462" max="8704" width="11.42578125" style="74"/>
    <col min="8705" max="8705" width="5.140625" style="74" customWidth="1"/>
    <col min="8706" max="8706" width="14" style="74" customWidth="1"/>
    <col min="8707" max="8707" width="20" style="74" customWidth="1"/>
    <col min="8708" max="8708" width="29.7109375" style="74" customWidth="1"/>
    <col min="8709" max="8709" width="58.7109375" style="74" customWidth="1"/>
    <col min="8710" max="8710" width="6.42578125" style="74" bestFit="1" customWidth="1"/>
    <col min="8711" max="8711" width="8.7109375" style="74" bestFit="1" customWidth="1"/>
    <col min="8712" max="8712" width="8.140625" style="74" bestFit="1" customWidth="1"/>
    <col min="8713" max="8713" width="6.42578125" style="74" bestFit="1" customWidth="1"/>
    <col min="8714" max="8714" width="8.7109375" style="74" bestFit="1" customWidth="1"/>
    <col min="8715" max="8715" width="8.140625" style="74" bestFit="1" customWidth="1"/>
    <col min="8716" max="8716" width="54.140625" style="74" customWidth="1"/>
    <col min="8717" max="8717" width="3.42578125" style="74" customWidth="1"/>
    <col min="8718" max="8960" width="11.42578125" style="74"/>
    <col min="8961" max="8961" width="5.140625" style="74" customWidth="1"/>
    <col min="8962" max="8962" width="14" style="74" customWidth="1"/>
    <col min="8963" max="8963" width="20" style="74" customWidth="1"/>
    <col min="8964" max="8964" width="29.7109375" style="74" customWidth="1"/>
    <col min="8965" max="8965" width="58.7109375" style="74" customWidth="1"/>
    <col min="8966" max="8966" width="6.42578125" style="74" bestFit="1" customWidth="1"/>
    <col min="8967" max="8967" width="8.7109375" style="74" bestFit="1" customWidth="1"/>
    <col min="8968" max="8968" width="8.140625" style="74" bestFit="1" customWidth="1"/>
    <col min="8969" max="8969" width="6.42578125" style="74" bestFit="1" customWidth="1"/>
    <col min="8970" max="8970" width="8.7109375" style="74" bestFit="1" customWidth="1"/>
    <col min="8971" max="8971" width="8.140625" style="74" bestFit="1" customWidth="1"/>
    <col min="8972" max="8972" width="54.140625" style="74" customWidth="1"/>
    <col min="8973" max="8973" width="3.42578125" style="74" customWidth="1"/>
    <col min="8974" max="9216" width="11.42578125" style="74"/>
    <col min="9217" max="9217" width="5.140625" style="74" customWidth="1"/>
    <col min="9218" max="9218" width="14" style="74" customWidth="1"/>
    <col min="9219" max="9219" width="20" style="74" customWidth="1"/>
    <col min="9220" max="9220" width="29.7109375" style="74" customWidth="1"/>
    <col min="9221" max="9221" width="58.7109375" style="74" customWidth="1"/>
    <col min="9222" max="9222" width="6.42578125" style="74" bestFit="1" customWidth="1"/>
    <col min="9223" max="9223" width="8.7109375" style="74" bestFit="1" customWidth="1"/>
    <col min="9224" max="9224" width="8.140625" style="74" bestFit="1" customWidth="1"/>
    <col min="9225" max="9225" width="6.42578125" style="74" bestFit="1" customWidth="1"/>
    <col min="9226" max="9226" width="8.7109375" style="74" bestFit="1" customWidth="1"/>
    <col min="9227" max="9227" width="8.140625" style="74" bestFit="1" customWidth="1"/>
    <col min="9228" max="9228" width="54.140625" style="74" customWidth="1"/>
    <col min="9229" max="9229" width="3.42578125" style="74" customWidth="1"/>
    <col min="9230" max="9472" width="11.42578125" style="74"/>
    <col min="9473" max="9473" width="5.140625" style="74" customWidth="1"/>
    <col min="9474" max="9474" width="14" style="74" customWidth="1"/>
    <col min="9475" max="9475" width="20" style="74" customWidth="1"/>
    <col min="9476" max="9476" width="29.7109375" style="74" customWidth="1"/>
    <col min="9477" max="9477" width="58.7109375" style="74" customWidth="1"/>
    <col min="9478" max="9478" width="6.42578125" style="74" bestFit="1" customWidth="1"/>
    <col min="9479" max="9479" width="8.7109375" style="74" bestFit="1" customWidth="1"/>
    <col min="9480" max="9480" width="8.140625" style="74" bestFit="1" customWidth="1"/>
    <col min="9481" max="9481" width="6.42578125" style="74" bestFit="1" customWidth="1"/>
    <col min="9482" max="9482" width="8.7109375" style="74" bestFit="1" customWidth="1"/>
    <col min="9483" max="9483" width="8.140625" style="74" bestFit="1" customWidth="1"/>
    <col min="9484" max="9484" width="54.140625" style="74" customWidth="1"/>
    <col min="9485" max="9485" width="3.42578125" style="74" customWidth="1"/>
    <col min="9486" max="9728" width="11.42578125" style="74"/>
    <col min="9729" max="9729" width="5.140625" style="74" customWidth="1"/>
    <col min="9730" max="9730" width="14" style="74" customWidth="1"/>
    <col min="9731" max="9731" width="20" style="74" customWidth="1"/>
    <col min="9732" max="9732" width="29.7109375" style="74" customWidth="1"/>
    <col min="9733" max="9733" width="58.7109375" style="74" customWidth="1"/>
    <col min="9734" max="9734" width="6.42578125" style="74" bestFit="1" customWidth="1"/>
    <col min="9735" max="9735" width="8.7109375" style="74" bestFit="1" customWidth="1"/>
    <col min="9736" max="9736" width="8.140625" style="74" bestFit="1" customWidth="1"/>
    <col min="9737" max="9737" width="6.42578125" style="74" bestFit="1" customWidth="1"/>
    <col min="9738" max="9738" width="8.7109375" style="74" bestFit="1" customWidth="1"/>
    <col min="9739" max="9739" width="8.140625" style="74" bestFit="1" customWidth="1"/>
    <col min="9740" max="9740" width="54.140625" style="74" customWidth="1"/>
    <col min="9741" max="9741" width="3.42578125" style="74" customWidth="1"/>
    <col min="9742" max="9984" width="11.42578125" style="74"/>
    <col min="9985" max="9985" width="5.140625" style="74" customWidth="1"/>
    <col min="9986" max="9986" width="14" style="74" customWidth="1"/>
    <col min="9987" max="9987" width="20" style="74" customWidth="1"/>
    <col min="9988" max="9988" width="29.7109375" style="74" customWidth="1"/>
    <col min="9989" max="9989" width="58.7109375" style="74" customWidth="1"/>
    <col min="9990" max="9990" width="6.42578125" style="74" bestFit="1" customWidth="1"/>
    <col min="9991" max="9991" width="8.7109375" style="74" bestFit="1" customWidth="1"/>
    <col min="9992" max="9992" width="8.140625" style="74" bestFit="1" customWidth="1"/>
    <col min="9993" max="9993" width="6.42578125" style="74" bestFit="1" customWidth="1"/>
    <col min="9994" max="9994" width="8.7109375" style="74" bestFit="1" customWidth="1"/>
    <col min="9995" max="9995" width="8.140625" style="74" bestFit="1" customWidth="1"/>
    <col min="9996" max="9996" width="54.140625" style="74" customWidth="1"/>
    <col min="9997" max="9997" width="3.42578125" style="74" customWidth="1"/>
    <col min="9998" max="10240" width="11.42578125" style="74"/>
    <col min="10241" max="10241" width="5.140625" style="74" customWidth="1"/>
    <col min="10242" max="10242" width="14" style="74" customWidth="1"/>
    <col min="10243" max="10243" width="20" style="74" customWidth="1"/>
    <col min="10244" max="10244" width="29.7109375" style="74" customWidth="1"/>
    <col min="10245" max="10245" width="58.7109375" style="74" customWidth="1"/>
    <col min="10246" max="10246" width="6.42578125" style="74" bestFit="1" customWidth="1"/>
    <col min="10247" max="10247" width="8.7109375" style="74" bestFit="1" customWidth="1"/>
    <col min="10248" max="10248" width="8.140625" style="74" bestFit="1" customWidth="1"/>
    <col min="10249" max="10249" width="6.42578125" style="74" bestFit="1" customWidth="1"/>
    <col min="10250" max="10250" width="8.7109375" style="74" bestFit="1" customWidth="1"/>
    <col min="10251" max="10251" width="8.140625" style="74" bestFit="1" customWidth="1"/>
    <col min="10252" max="10252" width="54.140625" style="74" customWidth="1"/>
    <col min="10253" max="10253" width="3.42578125" style="74" customWidth="1"/>
    <col min="10254" max="10496" width="11.42578125" style="74"/>
    <col min="10497" max="10497" width="5.140625" style="74" customWidth="1"/>
    <col min="10498" max="10498" width="14" style="74" customWidth="1"/>
    <col min="10499" max="10499" width="20" style="74" customWidth="1"/>
    <col min="10500" max="10500" width="29.7109375" style="74" customWidth="1"/>
    <col min="10501" max="10501" width="58.7109375" style="74" customWidth="1"/>
    <col min="10502" max="10502" width="6.42578125" style="74" bestFit="1" customWidth="1"/>
    <col min="10503" max="10503" width="8.7109375" style="74" bestFit="1" customWidth="1"/>
    <col min="10504" max="10504" width="8.140625" style="74" bestFit="1" customWidth="1"/>
    <col min="10505" max="10505" width="6.42578125" style="74" bestFit="1" customWidth="1"/>
    <col min="10506" max="10506" width="8.7109375" style="74" bestFit="1" customWidth="1"/>
    <col min="10507" max="10507" width="8.140625" style="74" bestFit="1" customWidth="1"/>
    <col min="10508" max="10508" width="54.140625" style="74" customWidth="1"/>
    <col min="10509" max="10509" width="3.42578125" style="74" customWidth="1"/>
    <col min="10510" max="10752" width="11.42578125" style="74"/>
    <col min="10753" max="10753" width="5.140625" style="74" customWidth="1"/>
    <col min="10754" max="10754" width="14" style="74" customWidth="1"/>
    <col min="10755" max="10755" width="20" style="74" customWidth="1"/>
    <col min="10756" max="10756" width="29.7109375" style="74" customWidth="1"/>
    <col min="10757" max="10757" width="58.7109375" style="74" customWidth="1"/>
    <col min="10758" max="10758" width="6.42578125" style="74" bestFit="1" customWidth="1"/>
    <col min="10759" max="10759" width="8.7109375" style="74" bestFit="1" customWidth="1"/>
    <col min="10760" max="10760" width="8.140625" style="74" bestFit="1" customWidth="1"/>
    <col min="10761" max="10761" width="6.42578125" style="74" bestFit="1" customWidth="1"/>
    <col min="10762" max="10762" width="8.7109375" style="74" bestFit="1" customWidth="1"/>
    <col min="10763" max="10763" width="8.140625" style="74" bestFit="1" customWidth="1"/>
    <col min="10764" max="10764" width="54.140625" style="74" customWidth="1"/>
    <col min="10765" max="10765" width="3.42578125" style="74" customWidth="1"/>
    <col min="10766" max="11008" width="11.42578125" style="74"/>
    <col min="11009" max="11009" width="5.140625" style="74" customWidth="1"/>
    <col min="11010" max="11010" width="14" style="74" customWidth="1"/>
    <col min="11011" max="11011" width="20" style="74" customWidth="1"/>
    <col min="11012" max="11012" width="29.7109375" style="74" customWidth="1"/>
    <col min="11013" max="11013" width="58.7109375" style="74" customWidth="1"/>
    <col min="11014" max="11014" width="6.42578125" style="74" bestFit="1" customWidth="1"/>
    <col min="11015" max="11015" width="8.7109375" style="74" bestFit="1" customWidth="1"/>
    <col min="11016" max="11016" width="8.140625" style="74" bestFit="1" customWidth="1"/>
    <col min="11017" max="11017" width="6.42578125" style="74" bestFit="1" customWidth="1"/>
    <col min="11018" max="11018" width="8.7109375" style="74" bestFit="1" customWidth="1"/>
    <col min="11019" max="11019" width="8.140625" style="74" bestFit="1" customWidth="1"/>
    <col min="11020" max="11020" width="54.140625" style="74" customWidth="1"/>
    <col min="11021" max="11021" width="3.42578125" style="74" customWidth="1"/>
    <col min="11022" max="11264" width="11.42578125" style="74"/>
    <col min="11265" max="11265" width="5.140625" style="74" customWidth="1"/>
    <col min="11266" max="11266" width="14" style="74" customWidth="1"/>
    <col min="11267" max="11267" width="20" style="74" customWidth="1"/>
    <col min="11268" max="11268" width="29.7109375" style="74" customWidth="1"/>
    <col min="11269" max="11269" width="58.7109375" style="74" customWidth="1"/>
    <col min="11270" max="11270" width="6.42578125" style="74" bestFit="1" customWidth="1"/>
    <col min="11271" max="11271" width="8.7109375" style="74" bestFit="1" customWidth="1"/>
    <col min="11272" max="11272" width="8.140625" style="74" bestFit="1" customWidth="1"/>
    <col min="11273" max="11273" width="6.42578125" style="74" bestFit="1" customWidth="1"/>
    <col min="11274" max="11274" width="8.7109375" style="74" bestFit="1" customWidth="1"/>
    <col min="11275" max="11275" width="8.140625" style="74" bestFit="1" customWidth="1"/>
    <col min="11276" max="11276" width="54.140625" style="74" customWidth="1"/>
    <col min="11277" max="11277" width="3.42578125" style="74" customWidth="1"/>
    <col min="11278" max="11520" width="11.42578125" style="74"/>
    <col min="11521" max="11521" width="5.140625" style="74" customWidth="1"/>
    <col min="11522" max="11522" width="14" style="74" customWidth="1"/>
    <col min="11523" max="11523" width="20" style="74" customWidth="1"/>
    <col min="11524" max="11524" width="29.7109375" style="74" customWidth="1"/>
    <col min="11525" max="11525" width="58.7109375" style="74" customWidth="1"/>
    <col min="11526" max="11526" width="6.42578125" style="74" bestFit="1" customWidth="1"/>
    <col min="11527" max="11527" width="8.7109375" style="74" bestFit="1" customWidth="1"/>
    <col min="11528" max="11528" width="8.140625" style="74" bestFit="1" customWidth="1"/>
    <col min="11529" max="11529" width="6.42578125" style="74" bestFit="1" customWidth="1"/>
    <col min="11530" max="11530" width="8.7109375" style="74" bestFit="1" customWidth="1"/>
    <col min="11531" max="11531" width="8.140625" style="74" bestFit="1" customWidth="1"/>
    <col min="11532" max="11532" width="54.140625" style="74" customWidth="1"/>
    <col min="11533" max="11533" width="3.42578125" style="74" customWidth="1"/>
    <col min="11534" max="11776" width="11.42578125" style="74"/>
    <col min="11777" max="11777" width="5.140625" style="74" customWidth="1"/>
    <col min="11778" max="11778" width="14" style="74" customWidth="1"/>
    <col min="11779" max="11779" width="20" style="74" customWidth="1"/>
    <col min="11780" max="11780" width="29.7109375" style="74" customWidth="1"/>
    <col min="11781" max="11781" width="58.7109375" style="74" customWidth="1"/>
    <col min="11782" max="11782" width="6.42578125" style="74" bestFit="1" customWidth="1"/>
    <col min="11783" max="11783" width="8.7109375" style="74" bestFit="1" customWidth="1"/>
    <col min="11784" max="11784" width="8.140625" style="74" bestFit="1" customWidth="1"/>
    <col min="11785" max="11785" width="6.42578125" style="74" bestFit="1" customWidth="1"/>
    <col min="11786" max="11786" width="8.7109375" style="74" bestFit="1" customWidth="1"/>
    <col min="11787" max="11787" width="8.140625" style="74" bestFit="1" customWidth="1"/>
    <col min="11788" max="11788" width="54.140625" style="74" customWidth="1"/>
    <col min="11789" max="11789" width="3.42578125" style="74" customWidth="1"/>
    <col min="11790" max="12032" width="11.42578125" style="74"/>
    <col min="12033" max="12033" width="5.140625" style="74" customWidth="1"/>
    <col min="12034" max="12034" width="14" style="74" customWidth="1"/>
    <col min="12035" max="12035" width="20" style="74" customWidth="1"/>
    <col min="12036" max="12036" width="29.7109375" style="74" customWidth="1"/>
    <col min="12037" max="12037" width="58.7109375" style="74" customWidth="1"/>
    <col min="12038" max="12038" width="6.42578125" style="74" bestFit="1" customWidth="1"/>
    <col min="12039" max="12039" width="8.7109375" style="74" bestFit="1" customWidth="1"/>
    <col min="12040" max="12040" width="8.140625" style="74" bestFit="1" customWidth="1"/>
    <col min="12041" max="12041" width="6.42578125" style="74" bestFit="1" customWidth="1"/>
    <col min="12042" max="12042" width="8.7109375" style="74" bestFit="1" customWidth="1"/>
    <col min="12043" max="12043" width="8.140625" style="74" bestFit="1" customWidth="1"/>
    <col min="12044" max="12044" width="54.140625" style="74" customWidth="1"/>
    <col min="12045" max="12045" width="3.42578125" style="74" customWidth="1"/>
    <col min="12046" max="12288" width="11.42578125" style="74"/>
    <col min="12289" max="12289" width="5.140625" style="74" customWidth="1"/>
    <col min="12290" max="12290" width="14" style="74" customWidth="1"/>
    <col min="12291" max="12291" width="20" style="74" customWidth="1"/>
    <col min="12292" max="12292" width="29.7109375" style="74" customWidth="1"/>
    <col min="12293" max="12293" width="58.7109375" style="74" customWidth="1"/>
    <col min="12294" max="12294" width="6.42578125" style="74" bestFit="1" customWidth="1"/>
    <col min="12295" max="12295" width="8.7109375" style="74" bestFit="1" customWidth="1"/>
    <col min="12296" max="12296" width="8.140625" style="74" bestFit="1" customWidth="1"/>
    <col min="12297" max="12297" width="6.42578125" style="74" bestFit="1" customWidth="1"/>
    <col min="12298" max="12298" width="8.7109375" style="74" bestFit="1" customWidth="1"/>
    <col min="12299" max="12299" width="8.140625" style="74" bestFit="1" customWidth="1"/>
    <col min="12300" max="12300" width="54.140625" style="74" customWidth="1"/>
    <col min="12301" max="12301" width="3.42578125" style="74" customWidth="1"/>
    <col min="12302" max="12544" width="11.42578125" style="74"/>
    <col min="12545" max="12545" width="5.140625" style="74" customWidth="1"/>
    <col min="12546" max="12546" width="14" style="74" customWidth="1"/>
    <col min="12547" max="12547" width="20" style="74" customWidth="1"/>
    <col min="12548" max="12548" width="29.7109375" style="74" customWidth="1"/>
    <col min="12549" max="12549" width="58.7109375" style="74" customWidth="1"/>
    <col min="12550" max="12550" width="6.42578125" style="74" bestFit="1" customWidth="1"/>
    <col min="12551" max="12551" width="8.7109375" style="74" bestFit="1" customWidth="1"/>
    <col min="12552" max="12552" width="8.140625" style="74" bestFit="1" customWidth="1"/>
    <col min="12553" max="12553" width="6.42578125" style="74" bestFit="1" customWidth="1"/>
    <col min="12554" max="12554" width="8.7109375" style="74" bestFit="1" customWidth="1"/>
    <col min="12555" max="12555" width="8.140625" style="74" bestFit="1" customWidth="1"/>
    <col min="12556" max="12556" width="54.140625" style="74" customWidth="1"/>
    <col min="12557" max="12557" width="3.42578125" style="74" customWidth="1"/>
    <col min="12558" max="12800" width="11.42578125" style="74"/>
    <col min="12801" max="12801" width="5.140625" style="74" customWidth="1"/>
    <col min="12802" max="12802" width="14" style="74" customWidth="1"/>
    <col min="12803" max="12803" width="20" style="74" customWidth="1"/>
    <col min="12804" max="12804" width="29.7109375" style="74" customWidth="1"/>
    <col min="12805" max="12805" width="58.7109375" style="74" customWidth="1"/>
    <col min="12806" max="12806" width="6.42578125" style="74" bestFit="1" customWidth="1"/>
    <col min="12807" max="12807" width="8.7109375" style="74" bestFit="1" customWidth="1"/>
    <col min="12808" max="12808" width="8.140625" style="74" bestFit="1" customWidth="1"/>
    <col min="12809" max="12809" width="6.42578125" style="74" bestFit="1" customWidth="1"/>
    <col min="12810" max="12810" width="8.7109375" style="74" bestFit="1" customWidth="1"/>
    <col min="12811" max="12811" width="8.140625" style="74" bestFit="1" customWidth="1"/>
    <col min="12812" max="12812" width="54.140625" style="74" customWidth="1"/>
    <col min="12813" max="12813" width="3.42578125" style="74" customWidth="1"/>
    <col min="12814" max="13056" width="11.42578125" style="74"/>
    <col min="13057" max="13057" width="5.140625" style="74" customWidth="1"/>
    <col min="13058" max="13058" width="14" style="74" customWidth="1"/>
    <col min="13059" max="13059" width="20" style="74" customWidth="1"/>
    <col min="13060" max="13060" width="29.7109375" style="74" customWidth="1"/>
    <col min="13061" max="13061" width="58.7109375" style="74" customWidth="1"/>
    <col min="13062" max="13062" width="6.42578125" style="74" bestFit="1" customWidth="1"/>
    <col min="13063" max="13063" width="8.7109375" style="74" bestFit="1" customWidth="1"/>
    <col min="13064" max="13064" width="8.140625" style="74" bestFit="1" customWidth="1"/>
    <col min="13065" max="13065" width="6.42578125" style="74" bestFit="1" customWidth="1"/>
    <col min="13066" max="13066" width="8.7109375" style="74" bestFit="1" customWidth="1"/>
    <col min="13067" max="13067" width="8.140625" style="74" bestFit="1" customWidth="1"/>
    <col min="13068" max="13068" width="54.140625" style="74" customWidth="1"/>
    <col min="13069" max="13069" width="3.42578125" style="74" customWidth="1"/>
    <col min="13070" max="13312" width="11.42578125" style="74"/>
    <col min="13313" max="13313" width="5.140625" style="74" customWidth="1"/>
    <col min="13314" max="13314" width="14" style="74" customWidth="1"/>
    <col min="13315" max="13315" width="20" style="74" customWidth="1"/>
    <col min="13316" max="13316" width="29.7109375" style="74" customWidth="1"/>
    <col min="13317" max="13317" width="58.7109375" style="74" customWidth="1"/>
    <col min="13318" max="13318" width="6.42578125" style="74" bestFit="1" customWidth="1"/>
    <col min="13319" max="13319" width="8.7109375" style="74" bestFit="1" customWidth="1"/>
    <col min="13320" max="13320" width="8.140625" style="74" bestFit="1" customWidth="1"/>
    <col min="13321" max="13321" width="6.42578125" style="74" bestFit="1" customWidth="1"/>
    <col min="13322" max="13322" width="8.7109375" style="74" bestFit="1" customWidth="1"/>
    <col min="13323" max="13323" width="8.140625" style="74" bestFit="1" customWidth="1"/>
    <col min="13324" max="13324" width="54.140625" style="74" customWidth="1"/>
    <col min="13325" max="13325" width="3.42578125" style="74" customWidth="1"/>
    <col min="13326" max="13568" width="11.42578125" style="74"/>
    <col min="13569" max="13569" width="5.140625" style="74" customWidth="1"/>
    <col min="13570" max="13570" width="14" style="74" customWidth="1"/>
    <col min="13571" max="13571" width="20" style="74" customWidth="1"/>
    <col min="13572" max="13572" width="29.7109375" style="74" customWidth="1"/>
    <col min="13573" max="13573" width="58.7109375" style="74" customWidth="1"/>
    <col min="13574" max="13574" width="6.42578125" style="74" bestFit="1" customWidth="1"/>
    <col min="13575" max="13575" width="8.7109375" style="74" bestFit="1" customWidth="1"/>
    <col min="13576" max="13576" width="8.140625" style="74" bestFit="1" customWidth="1"/>
    <col min="13577" max="13577" width="6.42578125" style="74" bestFit="1" customWidth="1"/>
    <col min="13578" max="13578" width="8.7109375" style="74" bestFit="1" customWidth="1"/>
    <col min="13579" max="13579" width="8.140625" style="74" bestFit="1" customWidth="1"/>
    <col min="13580" max="13580" width="54.140625" style="74" customWidth="1"/>
    <col min="13581" max="13581" width="3.42578125" style="74" customWidth="1"/>
    <col min="13582" max="13824" width="11.42578125" style="74"/>
    <col min="13825" max="13825" width="5.140625" style="74" customWidth="1"/>
    <col min="13826" max="13826" width="14" style="74" customWidth="1"/>
    <col min="13827" max="13827" width="20" style="74" customWidth="1"/>
    <col min="13828" max="13828" width="29.7109375" style="74" customWidth="1"/>
    <col min="13829" max="13829" width="58.7109375" style="74" customWidth="1"/>
    <col min="13830" max="13830" width="6.42578125" style="74" bestFit="1" customWidth="1"/>
    <col min="13831" max="13831" width="8.7109375" style="74" bestFit="1" customWidth="1"/>
    <col min="13832" max="13832" width="8.140625" style="74" bestFit="1" customWidth="1"/>
    <col min="13833" max="13833" width="6.42578125" style="74" bestFit="1" customWidth="1"/>
    <col min="13834" max="13834" width="8.7109375" style="74" bestFit="1" customWidth="1"/>
    <col min="13835" max="13835" width="8.140625" style="74" bestFit="1" customWidth="1"/>
    <col min="13836" max="13836" width="54.140625" style="74" customWidth="1"/>
    <col min="13837" max="13837" width="3.42578125" style="74" customWidth="1"/>
    <col min="13838" max="14080" width="11.42578125" style="74"/>
    <col min="14081" max="14081" width="5.140625" style="74" customWidth="1"/>
    <col min="14082" max="14082" width="14" style="74" customWidth="1"/>
    <col min="14083" max="14083" width="20" style="74" customWidth="1"/>
    <col min="14084" max="14084" width="29.7109375" style="74" customWidth="1"/>
    <col min="14085" max="14085" width="58.7109375" style="74" customWidth="1"/>
    <col min="14086" max="14086" width="6.42578125" style="74" bestFit="1" customWidth="1"/>
    <col min="14087" max="14087" width="8.7109375" style="74" bestFit="1" customWidth="1"/>
    <col min="14088" max="14088" width="8.140625" style="74" bestFit="1" customWidth="1"/>
    <col min="14089" max="14089" width="6.42578125" style="74" bestFit="1" customWidth="1"/>
    <col min="14090" max="14090" width="8.7109375" style="74" bestFit="1" customWidth="1"/>
    <col min="14091" max="14091" width="8.140625" style="74" bestFit="1" customWidth="1"/>
    <col min="14092" max="14092" width="54.140625" style="74" customWidth="1"/>
    <col min="14093" max="14093" width="3.42578125" style="74" customWidth="1"/>
    <col min="14094" max="14336" width="11.42578125" style="74"/>
    <col min="14337" max="14337" width="5.140625" style="74" customWidth="1"/>
    <col min="14338" max="14338" width="14" style="74" customWidth="1"/>
    <col min="14339" max="14339" width="20" style="74" customWidth="1"/>
    <col min="14340" max="14340" width="29.7109375" style="74" customWidth="1"/>
    <col min="14341" max="14341" width="58.7109375" style="74" customWidth="1"/>
    <col min="14342" max="14342" width="6.42578125" style="74" bestFit="1" customWidth="1"/>
    <col min="14343" max="14343" width="8.7109375" style="74" bestFit="1" customWidth="1"/>
    <col min="14344" max="14344" width="8.140625" style="74" bestFit="1" customWidth="1"/>
    <col min="14345" max="14345" width="6.42578125" style="74" bestFit="1" customWidth="1"/>
    <col min="14346" max="14346" width="8.7109375" style="74" bestFit="1" customWidth="1"/>
    <col min="14347" max="14347" width="8.140625" style="74" bestFit="1" customWidth="1"/>
    <col min="14348" max="14348" width="54.140625" style="74" customWidth="1"/>
    <col min="14349" max="14349" width="3.42578125" style="74" customWidth="1"/>
    <col min="14350" max="14592" width="11.42578125" style="74"/>
    <col min="14593" max="14593" width="5.140625" style="74" customWidth="1"/>
    <col min="14594" max="14594" width="14" style="74" customWidth="1"/>
    <col min="14595" max="14595" width="20" style="74" customWidth="1"/>
    <col min="14596" max="14596" width="29.7109375" style="74" customWidth="1"/>
    <col min="14597" max="14597" width="58.7109375" style="74" customWidth="1"/>
    <col min="14598" max="14598" width="6.42578125" style="74" bestFit="1" customWidth="1"/>
    <col min="14599" max="14599" width="8.7109375" style="74" bestFit="1" customWidth="1"/>
    <col min="14600" max="14600" width="8.140625" style="74" bestFit="1" customWidth="1"/>
    <col min="14601" max="14601" width="6.42578125" style="74" bestFit="1" customWidth="1"/>
    <col min="14602" max="14602" width="8.7109375" style="74" bestFit="1" customWidth="1"/>
    <col min="14603" max="14603" width="8.140625" style="74" bestFit="1" customWidth="1"/>
    <col min="14604" max="14604" width="54.140625" style="74" customWidth="1"/>
    <col min="14605" max="14605" width="3.42578125" style="74" customWidth="1"/>
    <col min="14606" max="14848" width="11.42578125" style="74"/>
    <col min="14849" max="14849" width="5.140625" style="74" customWidth="1"/>
    <col min="14850" max="14850" width="14" style="74" customWidth="1"/>
    <col min="14851" max="14851" width="20" style="74" customWidth="1"/>
    <col min="14852" max="14852" width="29.7109375" style="74" customWidth="1"/>
    <col min="14853" max="14853" width="58.7109375" style="74" customWidth="1"/>
    <col min="14854" max="14854" width="6.42578125" style="74" bestFit="1" customWidth="1"/>
    <col min="14855" max="14855" width="8.7109375" style="74" bestFit="1" customWidth="1"/>
    <col min="14856" max="14856" width="8.140625" style="74" bestFit="1" customWidth="1"/>
    <col min="14857" max="14857" width="6.42578125" style="74" bestFit="1" customWidth="1"/>
    <col min="14858" max="14858" width="8.7109375" style="74" bestFit="1" customWidth="1"/>
    <col min="14859" max="14859" width="8.140625" style="74" bestFit="1" customWidth="1"/>
    <col min="14860" max="14860" width="54.140625" style="74" customWidth="1"/>
    <col min="14861" max="14861" width="3.42578125" style="74" customWidth="1"/>
    <col min="14862" max="15104" width="11.42578125" style="74"/>
    <col min="15105" max="15105" width="5.140625" style="74" customWidth="1"/>
    <col min="15106" max="15106" width="14" style="74" customWidth="1"/>
    <col min="15107" max="15107" width="20" style="74" customWidth="1"/>
    <col min="15108" max="15108" width="29.7109375" style="74" customWidth="1"/>
    <col min="15109" max="15109" width="58.7109375" style="74" customWidth="1"/>
    <col min="15110" max="15110" width="6.42578125" style="74" bestFit="1" customWidth="1"/>
    <col min="15111" max="15111" width="8.7109375" style="74" bestFit="1" customWidth="1"/>
    <col min="15112" max="15112" width="8.140625" style="74" bestFit="1" customWidth="1"/>
    <col min="15113" max="15113" width="6.42578125" style="74" bestFit="1" customWidth="1"/>
    <col min="15114" max="15114" width="8.7109375" style="74" bestFit="1" customWidth="1"/>
    <col min="15115" max="15115" width="8.140625" style="74" bestFit="1" customWidth="1"/>
    <col min="15116" max="15116" width="54.140625" style="74" customWidth="1"/>
    <col min="15117" max="15117" width="3.42578125" style="74" customWidth="1"/>
    <col min="15118" max="15360" width="11.42578125" style="74"/>
    <col min="15361" max="15361" width="5.140625" style="74" customWidth="1"/>
    <col min="15362" max="15362" width="14" style="74" customWidth="1"/>
    <col min="15363" max="15363" width="20" style="74" customWidth="1"/>
    <col min="15364" max="15364" width="29.7109375" style="74" customWidth="1"/>
    <col min="15365" max="15365" width="58.7109375" style="74" customWidth="1"/>
    <col min="15366" max="15366" width="6.42578125" style="74" bestFit="1" customWidth="1"/>
    <col min="15367" max="15367" width="8.7109375" style="74" bestFit="1" customWidth="1"/>
    <col min="15368" max="15368" width="8.140625" style="74" bestFit="1" customWidth="1"/>
    <col min="15369" max="15369" width="6.42578125" style="74" bestFit="1" customWidth="1"/>
    <col min="15370" max="15370" width="8.7109375" style="74" bestFit="1" customWidth="1"/>
    <col min="15371" max="15371" width="8.140625" style="74" bestFit="1" customWidth="1"/>
    <col min="15372" max="15372" width="54.140625" style="74" customWidth="1"/>
    <col min="15373" max="15373" width="3.42578125" style="74" customWidth="1"/>
    <col min="15374" max="15616" width="11.42578125" style="74"/>
    <col min="15617" max="15617" width="5.140625" style="74" customWidth="1"/>
    <col min="15618" max="15618" width="14" style="74" customWidth="1"/>
    <col min="15619" max="15619" width="20" style="74" customWidth="1"/>
    <col min="15620" max="15620" width="29.7109375" style="74" customWidth="1"/>
    <col min="15621" max="15621" width="58.7109375" style="74" customWidth="1"/>
    <col min="15622" max="15622" width="6.42578125" style="74" bestFit="1" customWidth="1"/>
    <col min="15623" max="15623" width="8.7109375" style="74" bestFit="1" customWidth="1"/>
    <col min="15624" max="15624" width="8.140625" style="74" bestFit="1" customWidth="1"/>
    <col min="15625" max="15625" width="6.42578125" style="74" bestFit="1" customWidth="1"/>
    <col min="15626" max="15626" width="8.7109375" style="74" bestFit="1" customWidth="1"/>
    <col min="15627" max="15627" width="8.140625" style="74" bestFit="1" customWidth="1"/>
    <col min="15628" max="15628" width="54.140625" style="74" customWidth="1"/>
    <col min="15629" max="15629" width="3.42578125" style="74" customWidth="1"/>
    <col min="15630" max="15872" width="11.42578125" style="74"/>
    <col min="15873" max="15873" width="5.140625" style="74" customWidth="1"/>
    <col min="15874" max="15874" width="14" style="74" customWidth="1"/>
    <col min="15875" max="15875" width="20" style="74" customWidth="1"/>
    <col min="15876" max="15876" width="29.7109375" style="74" customWidth="1"/>
    <col min="15877" max="15877" width="58.7109375" style="74" customWidth="1"/>
    <col min="15878" max="15878" width="6.42578125" style="74" bestFit="1" customWidth="1"/>
    <col min="15879" max="15879" width="8.7109375" style="74" bestFit="1" customWidth="1"/>
    <col min="15880" max="15880" width="8.140625" style="74" bestFit="1" customWidth="1"/>
    <col min="15881" max="15881" width="6.42578125" style="74" bestFit="1" customWidth="1"/>
    <col min="15882" max="15882" width="8.7109375" style="74" bestFit="1" customWidth="1"/>
    <col min="15883" max="15883" width="8.140625" style="74" bestFit="1" customWidth="1"/>
    <col min="15884" max="15884" width="54.140625" style="74" customWidth="1"/>
    <col min="15885" max="15885" width="3.42578125" style="74" customWidth="1"/>
    <col min="15886" max="16128" width="11.42578125" style="74"/>
    <col min="16129" max="16129" width="5.140625" style="74" customWidth="1"/>
    <col min="16130" max="16130" width="14" style="74" customWidth="1"/>
    <col min="16131" max="16131" width="20" style="74" customWidth="1"/>
    <col min="16132" max="16132" width="29.7109375" style="74" customWidth="1"/>
    <col min="16133" max="16133" width="58.7109375" style="74" customWidth="1"/>
    <col min="16134" max="16134" width="6.42578125" style="74" bestFit="1" customWidth="1"/>
    <col min="16135" max="16135" width="8.7109375" style="74" bestFit="1" customWidth="1"/>
    <col min="16136" max="16136" width="8.140625" style="74" bestFit="1" customWidth="1"/>
    <col min="16137" max="16137" width="6.42578125" style="74" bestFit="1" customWidth="1"/>
    <col min="16138" max="16138" width="8.7109375" style="74" bestFit="1" customWidth="1"/>
    <col min="16139" max="16139" width="8.140625" style="74" bestFit="1" customWidth="1"/>
    <col min="16140" max="16140" width="54.140625" style="74" customWidth="1"/>
    <col min="16141" max="16141" width="3.42578125" style="74" customWidth="1"/>
    <col min="16142" max="16384" width="11.42578125" style="74"/>
  </cols>
  <sheetData>
    <row r="1" spans="1:12" ht="35.1" customHeight="1" x14ac:dyDescent="0.2">
      <c r="A1" s="358"/>
      <c r="B1" s="358"/>
      <c r="C1" s="358"/>
      <c r="D1" s="358"/>
      <c r="E1" s="358"/>
      <c r="F1" s="358"/>
      <c r="G1" s="358"/>
      <c r="H1" s="358"/>
      <c r="I1" s="358"/>
      <c r="J1" s="358"/>
      <c r="K1" s="358"/>
      <c r="L1" s="358"/>
    </row>
    <row r="2" spans="1:12" ht="51.75" customHeight="1" thickBot="1" x14ac:dyDescent="0.25">
      <c r="A2" s="359"/>
      <c r="B2" s="359"/>
      <c r="C2" s="359"/>
      <c r="D2" s="359"/>
      <c r="E2" s="359"/>
      <c r="F2" s="359"/>
      <c r="G2" s="359"/>
      <c r="H2" s="359"/>
      <c r="I2" s="359"/>
      <c r="J2" s="359"/>
      <c r="K2" s="359"/>
      <c r="L2" s="359"/>
    </row>
    <row r="3" spans="1:12" ht="48.75" customHeight="1" thickTop="1" thickBot="1" x14ac:dyDescent="0.25">
      <c r="A3" s="399" t="s">
        <v>98</v>
      </c>
      <c r="B3" s="400"/>
      <c r="C3" s="400"/>
      <c r="D3" s="400"/>
      <c r="E3" s="400"/>
      <c r="F3" s="400"/>
      <c r="G3" s="400"/>
      <c r="H3" s="400"/>
      <c r="I3" s="400"/>
      <c r="J3" s="400"/>
      <c r="K3" s="400"/>
      <c r="L3" s="401"/>
    </row>
    <row r="4" spans="1:12" ht="34.5" customHeight="1" thickTop="1" thickBot="1" x14ac:dyDescent="0.25">
      <c r="A4" s="75"/>
      <c r="B4" s="75"/>
      <c r="C4" s="75"/>
      <c r="D4" s="75"/>
      <c r="E4" s="75"/>
      <c r="F4" s="75"/>
      <c r="G4" s="75"/>
      <c r="H4" s="75"/>
      <c r="I4" s="75"/>
      <c r="J4" s="75"/>
      <c r="K4" s="75"/>
      <c r="L4" s="76" t="s">
        <v>63</v>
      </c>
    </row>
    <row r="5" spans="1:12" ht="43.5" customHeight="1" thickTop="1" thickBot="1" x14ac:dyDescent="0.25">
      <c r="A5" s="342" t="s">
        <v>120</v>
      </c>
      <c r="B5" s="343"/>
      <c r="C5" s="343"/>
      <c r="D5" s="343"/>
      <c r="E5" s="343"/>
      <c r="F5" s="343"/>
      <c r="G5" s="343"/>
      <c r="H5" s="343"/>
      <c r="I5" s="343"/>
      <c r="J5" s="343"/>
      <c r="K5" s="344"/>
      <c r="L5" s="77">
        <v>44616</v>
      </c>
    </row>
    <row r="6" spans="1:12" s="79" customFormat="1" ht="33.75" customHeight="1" thickTop="1" thickBot="1" x14ac:dyDescent="0.25">
      <c r="A6" s="78"/>
      <c r="B6" s="343" t="s">
        <v>65</v>
      </c>
      <c r="C6" s="343"/>
      <c r="D6" s="343"/>
      <c r="E6" s="343"/>
      <c r="F6" s="343"/>
      <c r="G6" s="343"/>
      <c r="H6" s="343"/>
      <c r="I6" s="343"/>
      <c r="J6" s="343"/>
      <c r="K6" s="343"/>
      <c r="L6" s="343"/>
    </row>
    <row r="7" spans="1:12" s="80" customFormat="1" ht="34.5" customHeight="1" thickTop="1" thickBot="1" x14ac:dyDescent="0.25">
      <c r="A7" s="402" t="s">
        <v>131</v>
      </c>
      <c r="B7" s="403"/>
      <c r="C7" s="403"/>
      <c r="D7" s="403"/>
      <c r="E7" s="403"/>
      <c r="F7" s="403"/>
      <c r="G7" s="403"/>
      <c r="H7" s="403"/>
      <c r="I7" s="403"/>
      <c r="J7" s="403"/>
      <c r="K7" s="403"/>
      <c r="L7" s="404"/>
    </row>
    <row r="8" spans="1:12" s="80" customFormat="1" ht="9" customHeight="1" thickTop="1" thickBot="1" x14ac:dyDescent="0.25">
      <c r="A8" s="81"/>
      <c r="B8" s="81"/>
      <c r="C8" s="81"/>
      <c r="D8" s="81"/>
      <c r="E8" s="81"/>
      <c r="F8" s="81"/>
      <c r="G8" s="81"/>
      <c r="H8" s="81"/>
      <c r="I8" s="81"/>
      <c r="J8" s="81"/>
      <c r="K8" s="81"/>
      <c r="L8" s="82"/>
    </row>
    <row r="9" spans="1:12" s="80" customFormat="1" ht="69" customHeight="1" thickTop="1" thickBot="1" x14ac:dyDescent="0.25">
      <c r="A9" s="363" t="s">
        <v>132</v>
      </c>
      <c r="B9" s="343"/>
      <c r="C9" s="343"/>
      <c r="D9" s="343"/>
      <c r="E9" s="343"/>
      <c r="F9" s="343"/>
      <c r="G9" s="343"/>
      <c r="H9" s="343"/>
      <c r="I9" s="343"/>
      <c r="J9" s="343"/>
      <c r="K9" s="343"/>
      <c r="L9" s="344"/>
    </row>
    <row r="10" spans="1:12" s="80" customFormat="1" ht="12" customHeight="1" thickTop="1" thickBot="1" x14ac:dyDescent="0.25">
      <c r="A10" s="81"/>
      <c r="B10" s="81"/>
      <c r="C10" s="81"/>
      <c r="D10" s="81"/>
      <c r="E10" s="81"/>
      <c r="F10" s="81"/>
      <c r="G10" s="81"/>
      <c r="H10" s="81"/>
      <c r="I10" s="81"/>
      <c r="J10" s="81"/>
      <c r="K10" s="81"/>
      <c r="L10" s="81"/>
    </row>
    <row r="11" spans="1:12" ht="31.5" customHeight="1" thickTop="1" thickBot="1" x14ac:dyDescent="0.25">
      <c r="A11" s="342" t="s">
        <v>25</v>
      </c>
      <c r="B11" s="343"/>
      <c r="C11" s="343"/>
      <c r="D11" s="343"/>
      <c r="E11" s="343"/>
      <c r="F11" s="343"/>
      <c r="G11" s="343"/>
      <c r="H11" s="343"/>
      <c r="I11" s="343"/>
      <c r="J11" s="343"/>
      <c r="K11" s="343"/>
      <c r="L11" s="344"/>
    </row>
    <row r="12" spans="1:12" ht="11.25" customHeight="1" thickTop="1" thickBot="1" x14ac:dyDescent="0.25">
      <c r="A12" s="83"/>
      <c r="B12" s="84"/>
      <c r="C12" s="84"/>
      <c r="D12" s="84"/>
      <c r="E12" s="85"/>
      <c r="F12" s="85"/>
      <c r="G12" s="85"/>
      <c r="H12" s="85"/>
      <c r="L12" s="87"/>
    </row>
    <row r="13" spans="1:12" ht="39" customHeight="1" thickTop="1" x14ac:dyDescent="0.2">
      <c r="A13" s="364" t="s">
        <v>26</v>
      </c>
      <c r="B13" s="365"/>
      <c r="C13" s="365"/>
      <c r="D13" s="365"/>
      <c r="E13" s="418" t="s">
        <v>133</v>
      </c>
      <c r="F13" s="419"/>
      <c r="G13" s="419"/>
      <c r="H13" s="419"/>
      <c r="I13" s="419"/>
      <c r="J13" s="419"/>
      <c r="K13" s="419"/>
      <c r="L13" s="420"/>
    </row>
    <row r="14" spans="1:12" ht="37.5" customHeight="1" x14ac:dyDescent="0.2">
      <c r="A14" s="340" t="s">
        <v>27</v>
      </c>
      <c r="B14" s="341"/>
      <c r="C14" s="341"/>
      <c r="D14" s="341"/>
      <c r="E14" s="421">
        <v>70977481</v>
      </c>
      <c r="F14" s="422"/>
      <c r="G14" s="422"/>
      <c r="H14" s="422"/>
      <c r="I14" s="422"/>
      <c r="J14" s="422"/>
      <c r="K14" s="422"/>
      <c r="L14" s="423"/>
    </row>
    <row r="15" spans="1:12" ht="34.5" customHeight="1" x14ac:dyDescent="0.2">
      <c r="A15" s="340" t="s">
        <v>66</v>
      </c>
      <c r="B15" s="341"/>
      <c r="C15" s="341"/>
      <c r="D15" s="341"/>
      <c r="E15" s="415" t="s">
        <v>134</v>
      </c>
      <c r="F15" s="416"/>
      <c r="G15" s="416"/>
      <c r="H15" s="416"/>
      <c r="I15" s="416"/>
      <c r="J15" s="416"/>
      <c r="K15" s="416"/>
      <c r="L15" s="417"/>
    </row>
    <row r="16" spans="1:12" ht="11.25" customHeight="1" thickBot="1" x14ac:dyDescent="0.25">
      <c r="A16" s="88"/>
      <c r="B16" s="88"/>
      <c r="C16" s="88"/>
      <c r="D16" s="88"/>
      <c r="E16" s="89"/>
      <c r="F16" s="89"/>
      <c r="G16" s="89"/>
      <c r="H16" s="89"/>
      <c r="I16" s="89"/>
      <c r="J16" s="89"/>
      <c r="K16" s="89"/>
    </row>
    <row r="17" spans="1:19" ht="33.75" customHeight="1" thickTop="1" thickBot="1" x14ac:dyDescent="0.25">
      <c r="A17" s="342" t="s">
        <v>28</v>
      </c>
      <c r="B17" s="343"/>
      <c r="C17" s="343"/>
      <c r="D17" s="343"/>
      <c r="E17" s="343"/>
      <c r="F17" s="343"/>
      <c r="G17" s="343"/>
      <c r="H17" s="343"/>
      <c r="I17" s="343"/>
      <c r="J17" s="343"/>
      <c r="K17" s="343"/>
      <c r="L17" s="344"/>
    </row>
    <row r="18" spans="1:19" ht="14.25" customHeight="1" thickTop="1" thickBot="1" x14ac:dyDescent="0.25">
      <c r="A18" s="84"/>
      <c r="B18" s="84"/>
      <c r="C18" s="84"/>
      <c r="D18" s="84"/>
      <c r="E18" s="84"/>
      <c r="F18" s="84"/>
      <c r="G18" s="84"/>
      <c r="H18" s="84"/>
      <c r="I18" s="84"/>
      <c r="J18" s="84"/>
      <c r="K18" s="84"/>
    </row>
    <row r="19" spans="1:19" ht="30" customHeight="1" thickTop="1" thickBot="1" x14ac:dyDescent="0.25">
      <c r="A19" s="345" t="s">
        <v>67</v>
      </c>
      <c r="B19" s="346"/>
      <c r="C19" s="346"/>
      <c r="D19" s="347"/>
      <c r="E19" s="425" t="s">
        <v>135</v>
      </c>
      <c r="F19" s="426"/>
      <c r="G19" s="426"/>
      <c r="H19" s="426"/>
      <c r="I19" s="426"/>
      <c r="J19" s="426"/>
      <c r="K19" s="426"/>
      <c r="L19" s="426"/>
    </row>
    <row r="20" spans="1:19" ht="9.75" customHeight="1" thickTop="1" thickBot="1" x14ac:dyDescent="0.25">
      <c r="A20" s="88"/>
      <c r="B20" s="88"/>
      <c r="C20" s="88"/>
      <c r="D20" s="88"/>
      <c r="E20" s="89"/>
      <c r="F20" s="89"/>
      <c r="G20" s="89"/>
      <c r="H20" s="89"/>
      <c r="I20" s="89"/>
      <c r="J20" s="89"/>
      <c r="K20" s="89"/>
    </row>
    <row r="21" spans="1:19" ht="42" customHeight="1" thickTop="1" x14ac:dyDescent="0.2">
      <c r="A21" s="348" t="s">
        <v>68</v>
      </c>
      <c r="B21" s="349"/>
      <c r="C21" s="349"/>
      <c r="D21" s="349"/>
      <c r="E21" s="90" t="s">
        <v>69</v>
      </c>
      <c r="F21" s="350" t="s">
        <v>70</v>
      </c>
      <c r="G21" s="351"/>
      <c r="H21" s="351"/>
      <c r="I21" s="351"/>
      <c r="J21" s="351"/>
      <c r="K21" s="352"/>
      <c r="L21" s="91" t="s">
        <v>71</v>
      </c>
    </row>
    <row r="22" spans="1:19" ht="7.5" customHeight="1" x14ac:dyDescent="0.2">
      <c r="A22" s="92"/>
      <c r="B22" s="89"/>
      <c r="C22" s="89"/>
      <c r="D22" s="93"/>
      <c r="E22" s="93"/>
      <c r="F22" s="94"/>
      <c r="G22" s="94"/>
      <c r="H22" s="94"/>
      <c r="I22" s="94"/>
      <c r="J22" s="94"/>
      <c r="K22" s="94"/>
      <c r="L22" s="95"/>
    </row>
    <row r="23" spans="1:19" ht="41.25" customHeight="1" thickBot="1" x14ac:dyDescent="0.25">
      <c r="A23" s="427" t="s">
        <v>136</v>
      </c>
      <c r="B23" s="428"/>
      <c r="C23" s="428"/>
      <c r="D23" s="428"/>
      <c r="E23" s="175">
        <v>1999</v>
      </c>
      <c r="F23" s="394" t="s">
        <v>137</v>
      </c>
      <c r="G23" s="392"/>
      <c r="H23" s="392"/>
      <c r="I23" s="392"/>
      <c r="J23" s="392"/>
      <c r="K23" s="393"/>
      <c r="L23" s="158" t="s">
        <v>138</v>
      </c>
      <c r="M23" s="96"/>
    </row>
    <row r="24" spans="1:19" ht="6.75" customHeight="1" thickTop="1" thickBot="1" x14ac:dyDescent="0.25">
      <c r="B24" s="89"/>
      <c r="C24" s="89"/>
      <c r="D24" s="93"/>
      <c r="E24" s="93"/>
      <c r="F24" s="94"/>
      <c r="G24" s="94"/>
      <c r="H24" s="94"/>
      <c r="I24" s="94"/>
      <c r="J24" s="94"/>
      <c r="K24" s="94"/>
      <c r="L24" s="97"/>
    </row>
    <row r="25" spans="1:19" ht="30" customHeight="1" thickTop="1" thickBot="1" x14ac:dyDescent="0.25">
      <c r="A25" s="345" t="s">
        <v>72</v>
      </c>
      <c r="B25" s="346"/>
      <c r="C25" s="346"/>
      <c r="D25" s="347"/>
      <c r="E25" s="89"/>
      <c r="F25" s="89"/>
      <c r="G25" s="89"/>
      <c r="H25" s="89"/>
      <c r="I25" s="89"/>
      <c r="J25" s="89"/>
      <c r="K25" s="89"/>
      <c r="L25" s="97"/>
    </row>
    <row r="26" spans="1:19" ht="8.25" customHeight="1" thickTop="1" thickBot="1" x14ac:dyDescent="0.25">
      <c r="A26" s="88"/>
      <c r="B26" s="88"/>
      <c r="C26" s="88"/>
      <c r="D26" s="88"/>
      <c r="E26" s="89"/>
      <c r="F26" s="89"/>
      <c r="G26" s="89"/>
      <c r="H26" s="89"/>
      <c r="I26" s="89"/>
      <c r="J26" s="89"/>
      <c r="K26" s="89"/>
      <c r="L26" s="97"/>
    </row>
    <row r="27" spans="1:19" ht="45.75" customHeight="1" thickTop="1" x14ac:dyDescent="0.2">
      <c r="A27" s="348" t="s">
        <v>68</v>
      </c>
      <c r="B27" s="349"/>
      <c r="C27" s="349"/>
      <c r="D27" s="349"/>
      <c r="E27" s="90" t="s">
        <v>69</v>
      </c>
      <c r="F27" s="350" t="s">
        <v>70</v>
      </c>
      <c r="G27" s="351"/>
      <c r="H27" s="351"/>
      <c r="I27" s="351"/>
      <c r="J27" s="351"/>
      <c r="K27" s="351"/>
      <c r="L27" s="91" t="s">
        <v>71</v>
      </c>
    </row>
    <row r="28" spans="1:19" ht="5.25" customHeight="1" x14ac:dyDescent="0.2">
      <c r="A28" s="92"/>
      <c r="B28" s="89"/>
      <c r="C28" s="89"/>
      <c r="D28" s="93"/>
      <c r="E28" s="93"/>
      <c r="F28" s="94"/>
      <c r="G28" s="94"/>
      <c r="H28" s="94"/>
      <c r="I28" s="94"/>
      <c r="J28" s="94"/>
      <c r="K28" s="94"/>
      <c r="L28" s="95"/>
    </row>
    <row r="29" spans="1:19" s="98" customFormat="1" ht="45" customHeight="1" x14ac:dyDescent="0.2">
      <c r="A29" s="424" t="s">
        <v>139</v>
      </c>
      <c r="B29" s="413"/>
      <c r="C29" s="413"/>
      <c r="D29" s="414"/>
      <c r="E29" s="176">
        <v>2006</v>
      </c>
      <c r="F29" s="412" t="s">
        <v>140</v>
      </c>
      <c r="G29" s="413"/>
      <c r="H29" s="413"/>
      <c r="I29" s="413"/>
      <c r="J29" s="413"/>
      <c r="K29" s="414"/>
      <c r="L29" s="177" t="s">
        <v>141</v>
      </c>
    </row>
    <row r="30" spans="1:19" s="98" customFormat="1" ht="43.5" customHeight="1" x14ac:dyDescent="0.2">
      <c r="A30" s="424" t="s">
        <v>142</v>
      </c>
      <c r="B30" s="413"/>
      <c r="C30" s="413"/>
      <c r="D30" s="414"/>
      <c r="E30" s="174">
        <v>2016</v>
      </c>
      <c r="F30" s="412" t="s">
        <v>143</v>
      </c>
      <c r="G30" s="413"/>
      <c r="H30" s="413"/>
      <c r="I30" s="413"/>
      <c r="J30" s="413"/>
      <c r="K30" s="414"/>
      <c r="L30" s="177" t="s">
        <v>144</v>
      </c>
    </row>
    <row r="31" spans="1:19" ht="30" customHeight="1" x14ac:dyDescent="0.2">
      <c r="A31" s="386"/>
      <c r="B31" s="384"/>
      <c r="C31" s="384"/>
      <c r="D31" s="385"/>
      <c r="E31" s="147"/>
      <c r="F31" s="383"/>
      <c r="G31" s="384"/>
      <c r="H31" s="384"/>
      <c r="I31" s="384"/>
      <c r="J31" s="384"/>
      <c r="K31" s="385"/>
      <c r="L31" s="153"/>
      <c r="S31" s="154"/>
    </row>
    <row r="32" spans="1:19" ht="30" customHeight="1" x14ac:dyDescent="0.2">
      <c r="A32" s="386"/>
      <c r="B32" s="384"/>
      <c r="C32" s="384"/>
      <c r="D32" s="385"/>
      <c r="E32" s="147"/>
      <c r="F32" s="383"/>
      <c r="G32" s="384"/>
      <c r="H32" s="384"/>
      <c r="I32" s="384"/>
      <c r="J32" s="384"/>
      <c r="K32" s="385"/>
      <c r="L32" s="153"/>
    </row>
    <row r="33" spans="1:12" ht="30" customHeight="1" thickBot="1" x14ac:dyDescent="0.25">
      <c r="A33" s="387"/>
      <c r="B33" s="388"/>
      <c r="C33" s="388"/>
      <c r="D33" s="389"/>
      <c r="E33" s="152"/>
      <c r="F33" s="383"/>
      <c r="G33" s="384"/>
      <c r="H33" s="384"/>
      <c r="I33" s="384"/>
      <c r="J33" s="384"/>
      <c r="K33" s="385"/>
      <c r="L33" s="151"/>
    </row>
    <row r="34" spans="1:12" ht="10.5" customHeight="1" thickTop="1" thickBot="1" x14ac:dyDescent="0.25">
      <c r="I34" s="99"/>
      <c r="J34" s="99"/>
      <c r="K34" s="99"/>
      <c r="L34" s="99"/>
    </row>
    <row r="35" spans="1:12" ht="122.25" customHeight="1" thickTop="1" x14ac:dyDescent="0.2">
      <c r="A35" s="379" t="s">
        <v>145</v>
      </c>
      <c r="B35" s="380"/>
      <c r="C35" s="380"/>
      <c r="D35" s="380"/>
      <c r="E35" s="380"/>
      <c r="F35" s="380"/>
      <c r="G35" s="380"/>
      <c r="H35" s="380"/>
      <c r="I35" s="380"/>
      <c r="J35" s="380"/>
      <c r="K35" s="380"/>
      <c r="L35" s="381"/>
    </row>
    <row r="36" spans="1:12" ht="10.5" customHeight="1" thickBot="1" x14ac:dyDescent="0.25">
      <c r="A36" s="100"/>
      <c r="B36" s="84"/>
      <c r="C36" s="84"/>
      <c r="D36" s="84"/>
      <c r="E36" s="84"/>
      <c r="F36" s="84"/>
      <c r="G36" s="84"/>
      <c r="H36" s="84"/>
      <c r="I36" s="84"/>
      <c r="J36" s="84"/>
      <c r="K36" s="84"/>
      <c r="L36" s="101"/>
    </row>
    <row r="37" spans="1:12" ht="35.1" customHeight="1" thickTop="1" x14ac:dyDescent="0.2">
      <c r="A37" s="355" t="s">
        <v>29</v>
      </c>
      <c r="B37" s="355"/>
      <c r="C37" s="355"/>
      <c r="D37" s="355" t="s">
        <v>30</v>
      </c>
      <c r="E37" s="355" t="s">
        <v>8</v>
      </c>
      <c r="F37" s="373" t="s">
        <v>31</v>
      </c>
      <c r="G37" s="374"/>
      <c r="H37" s="374"/>
      <c r="I37" s="374"/>
      <c r="J37" s="374"/>
      <c r="K37" s="375"/>
      <c r="L37" s="355" t="s">
        <v>0</v>
      </c>
    </row>
    <row r="38" spans="1:12" ht="39" customHeight="1" x14ac:dyDescent="0.2">
      <c r="A38" s="356"/>
      <c r="B38" s="356"/>
      <c r="C38" s="356"/>
      <c r="D38" s="356"/>
      <c r="E38" s="356"/>
      <c r="F38" s="376" t="s">
        <v>9</v>
      </c>
      <c r="G38" s="377"/>
      <c r="H38" s="377"/>
      <c r="I38" s="377" t="s">
        <v>73</v>
      </c>
      <c r="J38" s="377"/>
      <c r="K38" s="378"/>
      <c r="L38" s="356"/>
    </row>
    <row r="39" spans="1:12" ht="39" customHeight="1" thickBot="1" x14ac:dyDescent="0.25">
      <c r="A39" s="357"/>
      <c r="B39" s="357"/>
      <c r="C39" s="357"/>
      <c r="D39" s="357"/>
      <c r="E39" s="357"/>
      <c r="F39" s="102" t="s">
        <v>74</v>
      </c>
      <c r="G39" s="103" t="s">
        <v>32</v>
      </c>
      <c r="H39" s="103" t="s">
        <v>33</v>
      </c>
      <c r="I39" s="103" t="s">
        <v>74</v>
      </c>
      <c r="J39" s="103" t="s">
        <v>32</v>
      </c>
      <c r="K39" s="104" t="s">
        <v>33</v>
      </c>
      <c r="L39" s="357"/>
    </row>
    <row r="40" spans="1:12" ht="9.75" customHeight="1" thickTop="1" x14ac:dyDescent="0.2">
      <c r="A40" s="105"/>
      <c r="L40" s="87"/>
    </row>
    <row r="41" spans="1:12" ht="54" customHeight="1" x14ac:dyDescent="0.25">
      <c r="A41" s="412" t="s">
        <v>126</v>
      </c>
      <c r="B41" s="413"/>
      <c r="C41" s="414"/>
      <c r="D41" s="178" t="s">
        <v>146</v>
      </c>
      <c r="E41" s="173" t="s">
        <v>147</v>
      </c>
      <c r="F41" s="174">
        <v>24</v>
      </c>
      <c r="G41" s="174">
        <v>3</v>
      </c>
      <c r="H41" s="174">
        <v>2014</v>
      </c>
      <c r="I41" s="174">
        <v>30</v>
      </c>
      <c r="J41" s="174">
        <v>3</v>
      </c>
      <c r="K41" s="174">
        <v>2019</v>
      </c>
      <c r="L41" s="173" t="s">
        <v>148</v>
      </c>
    </row>
    <row r="42" spans="1:12" ht="113.25" customHeight="1" x14ac:dyDescent="0.2">
      <c r="A42" s="412" t="s">
        <v>130</v>
      </c>
      <c r="B42" s="413"/>
      <c r="C42" s="414"/>
      <c r="D42" s="173" t="s">
        <v>149</v>
      </c>
      <c r="E42" s="167" t="s">
        <v>87</v>
      </c>
      <c r="F42" s="174">
        <v>17</v>
      </c>
      <c r="G42" s="174">
        <v>6</v>
      </c>
      <c r="H42" s="174">
        <v>2019</v>
      </c>
      <c r="I42" s="174">
        <v>15</v>
      </c>
      <c r="J42" s="174">
        <v>12</v>
      </c>
      <c r="K42" s="174">
        <v>2019</v>
      </c>
      <c r="L42" s="173" t="s">
        <v>150</v>
      </c>
    </row>
    <row r="43" spans="1:12" ht="30" customHeight="1" x14ac:dyDescent="0.2">
      <c r="A43" s="383"/>
      <c r="B43" s="384"/>
      <c r="C43" s="385"/>
      <c r="D43" s="148"/>
      <c r="E43" s="148"/>
      <c r="F43" s="147"/>
      <c r="G43" s="147"/>
      <c r="H43" s="147"/>
      <c r="I43" s="147"/>
      <c r="J43" s="147"/>
      <c r="K43" s="147"/>
      <c r="L43" s="106"/>
    </row>
    <row r="44" spans="1:12" ht="30" customHeight="1" x14ac:dyDescent="0.2">
      <c r="A44" s="383"/>
      <c r="B44" s="384"/>
      <c r="C44" s="385"/>
      <c r="D44" s="148"/>
      <c r="E44" s="148"/>
      <c r="F44" s="147"/>
      <c r="G44" s="147"/>
      <c r="H44" s="147"/>
      <c r="I44" s="147"/>
      <c r="J44" s="147"/>
      <c r="K44" s="147"/>
      <c r="L44" s="106"/>
    </row>
    <row r="45" spans="1:12" ht="30" customHeight="1" x14ac:dyDescent="0.2">
      <c r="A45" s="383"/>
      <c r="B45" s="384"/>
      <c r="C45" s="385"/>
      <c r="D45" s="148"/>
      <c r="E45" s="148"/>
      <c r="F45" s="147"/>
      <c r="G45" s="147"/>
      <c r="H45" s="147"/>
      <c r="I45" s="147"/>
      <c r="J45" s="147"/>
      <c r="K45" s="147"/>
      <c r="L45" s="106"/>
    </row>
    <row r="46" spans="1:12" ht="13.5" thickBot="1" x14ac:dyDescent="0.25"/>
    <row r="47" spans="1:12" ht="71.099999999999994" customHeight="1" thickTop="1" x14ac:dyDescent="0.2">
      <c r="A47" s="379" t="s">
        <v>103</v>
      </c>
      <c r="B47" s="380"/>
      <c r="C47" s="380"/>
      <c r="D47" s="380"/>
      <c r="E47" s="380"/>
      <c r="F47" s="380"/>
      <c r="G47" s="380"/>
      <c r="H47" s="380"/>
      <c r="I47" s="380"/>
      <c r="J47" s="380"/>
      <c r="K47" s="380"/>
      <c r="L47" s="381"/>
    </row>
    <row r="48" spans="1:12" ht="13.5" thickBot="1" x14ac:dyDescent="0.25">
      <c r="A48" s="100"/>
      <c r="B48" s="84"/>
      <c r="C48" s="84"/>
      <c r="D48" s="84"/>
      <c r="E48" s="84"/>
      <c r="F48" s="84"/>
      <c r="G48" s="84"/>
      <c r="H48" s="84"/>
      <c r="I48" s="84"/>
      <c r="J48" s="84"/>
      <c r="K48" s="84"/>
      <c r="L48" s="101"/>
    </row>
    <row r="49" spans="1:13" ht="33.75" customHeight="1" thickTop="1" x14ac:dyDescent="0.2">
      <c r="A49" s="355" t="s">
        <v>29</v>
      </c>
      <c r="B49" s="355"/>
      <c r="C49" s="355"/>
      <c r="D49" s="355" t="s">
        <v>30</v>
      </c>
      <c r="E49" s="355" t="s">
        <v>8</v>
      </c>
      <c r="F49" s="373" t="s">
        <v>31</v>
      </c>
      <c r="G49" s="374"/>
      <c r="H49" s="374"/>
      <c r="I49" s="374"/>
      <c r="J49" s="374"/>
      <c r="K49" s="375"/>
      <c r="L49" s="355" t="s">
        <v>0</v>
      </c>
    </row>
    <row r="50" spans="1:13" ht="38.25" customHeight="1" x14ac:dyDescent="0.25">
      <c r="A50" s="356"/>
      <c r="B50" s="356"/>
      <c r="C50" s="356"/>
      <c r="D50" s="356"/>
      <c r="E50" s="356"/>
      <c r="F50" s="376" t="s">
        <v>9</v>
      </c>
      <c r="G50" s="377"/>
      <c r="H50" s="377"/>
      <c r="I50" s="377" t="s">
        <v>73</v>
      </c>
      <c r="J50" s="377"/>
      <c r="K50" s="378"/>
      <c r="L50" s="356"/>
      <c r="M50" s="149"/>
    </row>
    <row r="51" spans="1:13" ht="34.5" customHeight="1" thickBot="1" x14ac:dyDescent="0.25">
      <c r="A51" s="357"/>
      <c r="B51" s="357"/>
      <c r="C51" s="357"/>
      <c r="D51" s="357"/>
      <c r="E51" s="357"/>
      <c r="F51" s="102" t="s">
        <v>74</v>
      </c>
      <c r="G51" s="103" t="s">
        <v>32</v>
      </c>
      <c r="H51" s="103" t="s">
        <v>33</v>
      </c>
      <c r="I51" s="103" t="s">
        <v>74</v>
      </c>
      <c r="J51" s="103" t="s">
        <v>32</v>
      </c>
      <c r="K51" s="104" t="s">
        <v>33</v>
      </c>
      <c r="L51" s="357"/>
    </row>
    <row r="52" spans="1:13" ht="39.950000000000003" customHeight="1" thickTop="1" x14ac:dyDescent="0.2">
      <c r="A52" s="105"/>
      <c r="L52" s="87"/>
    </row>
    <row r="53" spans="1:13" ht="27.75" customHeight="1" x14ac:dyDescent="0.2">
      <c r="A53" s="383"/>
      <c r="B53" s="384"/>
      <c r="C53" s="385"/>
      <c r="D53" s="148"/>
      <c r="E53" s="148"/>
      <c r="F53" s="147"/>
      <c r="G53" s="147"/>
      <c r="H53" s="147"/>
      <c r="I53" s="147"/>
      <c r="J53" s="147"/>
      <c r="K53" s="147"/>
      <c r="L53" s="106"/>
    </row>
    <row r="54" spans="1:13" ht="20.100000000000001" customHeight="1" x14ac:dyDescent="0.2">
      <c r="A54" s="383"/>
      <c r="B54" s="384"/>
      <c r="C54" s="385"/>
      <c r="D54" s="148"/>
      <c r="E54" s="148"/>
      <c r="F54" s="147"/>
      <c r="G54" s="147"/>
      <c r="H54" s="147"/>
      <c r="I54" s="147"/>
      <c r="J54" s="147"/>
      <c r="K54" s="147"/>
      <c r="L54" s="106"/>
    </row>
    <row r="55" spans="1:13" ht="20.100000000000001" customHeight="1" x14ac:dyDescent="0.2">
      <c r="A55" s="383"/>
      <c r="B55" s="384"/>
      <c r="C55" s="385"/>
      <c r="D55" s="148"/>
      <c r="E55" s="148"/>
      <c r="F55" s="147"/>
      <c r="G55" s="147"/>
      <c r="H55" s="147"/>
      <c r="I55" s="147"/>
      <c r="J55" s="147"/>
      <c r="K55" s="147"/>
      <c r="L55" s="106"/>
    </row>
    <row r="56" spans="1:13" ht="20.100000000000001" customHeight="1" x14ac:dyDescent="0.2">
      <c r="A56" s="383"/>
      <c r="B56" s="384"/>
      <c r="C56" s="385"/>
      <c r="D56" s="148"/>
      <c r="E56" s="148"/>
      <c r="F56" s="147"/>
      <c r="G56" s="147"/>
      <c r="H56" s="147"/>
      <c r="I56" s="147"/>
      <c r="J56" s="147"/>
      <c r="K56" s="147"/>
      <c r="L56" s="106"/>
    </row>
    <row r="57" spans="1:13" ht="33" customHeight="1" x14ac:dyDescent="0.2">
      <c r="A57" s="383"/>
      <c r="B57" s="384"/>
      <c r="C57" s="385"/>
      <c r="D57" s="148"/>
      <c r="E57" s="148"/>
      <c r="F57" s="147"/>
      <c r="G57" s="147"/>
      <c r="H57" s="147"/>
      <c r="I57" s="147"/>
      <c r="J57" s="147"/>
      <c r="K57" s="147"/>
      <c r="L57" s="106"/>
    </row>
    <row r="58" spans="1:13" ht="45.75" customHeight="1" x14ac:dyDescent="0.2">
      <c r="A58" s="382" t="s">
        <v>75</v>
      </c>
      <c r="B58" s="382"/>
      <c r="C58" s="382"/>
      <c r="D58" s="382" t="s">
        <v>76</v>
      </c>
      <c r="E58" s="382"/>
      <c r="F58" s="382"/>
      <c r="G58" s="382"/>
      <c r="H58" s="382"/>
      <c r="I58" s="382"/>
      <c r="J58" s="382"/>
      <c r="K58" s="382"/>
      <c r="L58" s="382"/>
    </row>
  </sheetData>
  <sheetProtection selectLockedCells="1"/>
  <mergeCells count="61">
    <mergeCell ref="D58:L58"/>
    <mergeCell ref="A53:C53"/>
    <mergeCell ref="A54:C54"/>
    <mergeCell ref="A55:C55"/>
    <mergeCell ref="A56:C56"/>
    <mergeCell ref="A57:C57"/>
    <mergeCell ref="A58:C58"/>
    <mergeCell ref="A49:C51"/>
    <mergeCell ref="D49:D51"/>
    <mergeCell ref="E49:E51"/>
    <mergeCell ref="F49:K49"/>
    <mergeCell ref="L49:L51"/>
    <mergeCell ref="F50:H50"/>
    <mergeCell ref="I50:K50"/>
    <mergeCell ref="A47:L47"/>
    <mergeCell ref="A35:L35"/>
    <mergeCell ref="A37:C39"/>
    <mergeCell ref="D37:D39"/>
    <mergeCell ref="E37:E39"/>
    <mergeCell ref="F37:K37"/>
    <mergeCell ref="L37:L39"/>
    <mergeCell ref="F38:H38"/>
    <mergeCell ref="I38:K38"/>
    <mergeCell ref="A41:C41"/>
    <mergeCell ref="A42:C42"/>
    <mergeCell ref="A43:C43"/>
    <mergeCell ref="A44:C44"/>
    <mergeCell ref="A45:C45"/>
    <mergeCell ref="A31:D31"/>
    <mergeCell ref="F31:K31"/>
    <mergeCell ref="A32:D32"/>
    <mergeCell ref="F32:K32"/>
    <mergeCell ref="A33:D33"/>
    <mergeCell ref="F33:K33"/>
    <mergeCell ref="A30:D30"/>
    <mergeCell ref="F30:K30"/>
    <mergeCell ref="A17:L17"/>
    <mergeCell ref="A19:D19"/>
    <mergeCell ref="E19:L19"/>
    <mergeCell ref="A21:D21"/>
    <mergeCell ref="F21:K21"/>
    <mergeCell ref="A23:D23"/>
    <mergeCell ref="F23:K23"/>
    <mergeCell ref="A25:D25"/>
    <mergeCell ref="A27:D27"/>
    <mergeCell ref="F27:K27"/>
    <mergeCell ref="A29:D29"/>
    <mergeCell ref="F29:K29"/>
    <mergeCell ref="A15:D15"/>
    <mergeCell ref="E15:L15"/>
    <mergeCell ref="A1:L2"/>
    <mergeCell ref="A3:L3"/>
    <mergeCell ref="A5:K5"/>
    <mergeCell ref="B6:L6"/>
    <mergeCell ref="A7:L7"/>
    <mergeCell ref="A9:L9"/>
    <mergeCell ref="A11:L11"/>
    <mergeCell ref="A13:D13"/>
    <mergeCell ref="E13:L13"/>
    <mergeCell ref="A14:D14"/>
    <mergeCell ref="E14:L14"/>
  </mergeCells>
  <printOptions horizontalCentered="1"/>
  <pageMargins left="0.78740157480314965" right="0.78740157480314965" top="0.62992125984251968" bottom="0.98425196850393704" header="0" footer="0"/>
  <pageSetup paperSize="120" scale="33" orientation="portrait" r:id="rId1"/>
  <headerFooter alignWithMargins="0">
    <oddFooter>&amp;C&amp;20&amp;P</oddFooter>
  </headerFooter>
  <colBreaks count="1" manualBreakCount="1">
    <brk id="12" max="104857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O83"/>
  <sheetViews>
    <sheetView showGridLines="0" view="pageBreakPreview" zoomScaleNormal="100" zoomScaleSheetLayoutView="100" workbookViewId="0">
      <selection activeCell="A16" sqref="A16:G16"/>
    </sheetView>
  </sheetViews>
  <sheetFormatPr baseColWidth="10" defaultRowHeight="15" x14ac:dyDescent="0.25"/>
  <cols>
    <col min="1" max="1" width="27.140625" style="185" customWidth="1"/>
    <col min="2" max="2" width="29.28515625" style="185" customWidth="1"/>
    <col min="3" max="3" width="53.5703125" style="185" customWidth="1"/>
    <col min="4" max="4" width="28.140625" style="185" customWidth="1"/>
    <col min="5" max="5" width="39.85546875" style="185" customWidth="1"/>
    <col min="6" max="6" width="20.42578125" style="185" customWidth="1"/>
    <col min="7" max="7" width="80.7109375" style="185" customWidth="1"/>
    <col min="8" max="8" width="42.85546875" style="185" customWidth="1"/>
    <col min="9" max="9" width="42.85546875" style="185" bestFit="1" customWidth="1"/>
    <col min="10" max="10" width="25.28515625" style="185" customWidth="1"/>
    <col min="11" max="15" width="11.42578125" style="185"/>
    <col min="16" max="19" width="0" style="185" hidden="1" customWidth="1"/>
    <col min="20" max="16384" width="11.42578125" style="185"/>
  </cols>
  <sheetData>
    <row r="1" spans="1:9" x14ac:dyDescent="0.25">
      <c r="A1" s="184"/>
      <c r="B1" s="179"/>
      <c r="C1" s="184"/>
      <c r="D1" s="184"/>
      <c r="E1" s="184"/>
      <c r="F1" s="184"/>
      <c r="G1" s="184"/>
      <c r="H1" s="184"/>
    </row>
    <row r="2" spans="1:9" x14ac:dyDescent="0.25">
      <c r="A2" s="431"/>
      <c r="B2" s="431"/>
      <c r="C2" s="431"/>
      <c r="D2" s="431"/>
      <c r="E2" s="431"/>
      <c r="F2" s="184"/>
      <c r="G2" s="184"/>
      <c r="H2" s="184"/>
    </row>
    <row r="3" spans="1:9" x14ac:dyDescent="0.25">
      <c r="A3" s="431"/>
      <c r="B3" s="431"/>
      <c r="C3" s="431"/>
      <c r="D3" s="431"/>
      <c r="E3" s="431"/>
      <c r="F3" s="184"/>
      <c r="G3" s="184"/>
      <c r="H3" s="184"/>
    </row>
    <row r="4" spans="1:9" x14ac:dyDescent="0.25">
      <c r="A4" s="184"/>
      <c r="B4" s="179"/>
      <c r="C4" s="179"/>
      <c r="D4" s="184"/>
      <c r="E4" s="184"/>
      <c r="F4" s="184"/>
      <c r="G4" s="184"/>
      <c r="H4" s="184"/>
    </row>
    <row r="5" spans="1:9" x14ac:dyDescent="0.25">
      <c r="A5" s="435" t="s">
        <v>297</v>
      </c>
      <c r="B5" s="435"/>
      <c r="C5" s="435"/>
      <c r="D5" s="435"/>
      <c r="E5" s="435"/>
      <c r="F5" s="435"/>
      <c r="G5" s="435"/>
      <c r="H5" s="184"/>
    </row>
    <row r="6" spans="1:9" ht="48.75" customHeight="1" x14ac:dyDescent="0.25">
      <c r="A6" s="434" t="s">
        <v>261</v>
      </c>
      <c r="B6" s="434"/>
      <c r="C6" s="434"/>
      <c r="D6" s="434"/>
      <c r="E6" s="434"/>
      <c r="F6" s="434"/>
      <c r="G6" s="434"/>
      <c r="H6" s="250"/>
    </row>
    <row r="7" spans="1:9" x14ac:dyDescent="0.25">
      <c r="A7" s="186"/>
      <c r="B7" s="184"/>
      <c r="C7" s="184"/>
      <c r="D7" s="184"/>
      <c r="E7" s="184"/>
      <c r="F7" s="184"/>
      <c r="G7" s="184"/>
      <c r="H7" s="184"/>
    </row>
    <row r="8" spans="1:9" x14ac:dyDescent="0.25">
      <c r="A8" s="187" t="s">
        <v>17</v>
      </c>
      <c r="B8" s="432">
        <f ca="1">+TODAY()</f>
        <v>46108</v>
      </c>
      <c r="C8" s="433"/>
      <c r="D8" s="433"/>
      <c r="E8" s="433"/>
      <c r="F8" s="432"/>
      <c r="G8" s="433"/>
      <c r="H8" s="433"/>
      <c r="I8" s="433"/>
    </row>
    <row r="9" spans="1:9" x14ac:dyDescent="0.25">
      <c r="A9" s="187" t="s">
        <v>16</v>
      </c>
      <c r="B9" s="187" t="s">
        <v>80</v>
      </c>
      <c r="C9" s="184"/>
      <c r="D9" s="184"/>
      <c r="F9" s="187"/>
      <c r="G9" s="184"/>
      <c r="H9" s="184"/>
    </row>
    <row r="10" spans="1:9" x14ac:dyDescent="0.25">
      <c r="A10" s="184"/>
      <c r="B10" s="184"/>
      <c r="C10" s="184"/>
      <c r="D10" s="184"/>
      <c r="E10" s="184"/>
      <c r="F10" s="184"/>
      <c r="G10" s="184"/>
      <c r="H10" s="184"/>
    </row>
    <row r="11" spans="1:9" x14ac:dyDescent="0.25">
      <c r="A11" s="188" t="s">
        <v>3</v>
      </c>
    </row>
    <row r="12" spans="1:9" x14ac:dyDescent="0.25">
      <c r="A12" s="189"/>
    </row>
    <row r="13" spans="1:9" x14ac:dyDescent="0.25">
      <c r="A13" s="189" t="s">
        <v>78</v>
      </c>
    </row>
    <row r="14" spans="1:9" x14ac:dyDescent="0.25">
      <c r="A14" s="189"/>
    </row>
    <row r="15" spans="1:9" x14ac:dyDescent="0.25">
      <c r="A15" s="189" t="s">
        <v>15</v>
      </c>
    </row>
    <row r="16" spans="1:9" ht="62.25" customHeight="1" x14ac:dyDescent="0.25">
      <c r="A16" s="430" t="s">
        <v>294</v>
      </c>
      <c r="B16" s="430"/>
      <c r="C16" s="430"/>
      <c r="D16" s="430"/>
      <c r="E16" s="430"/>
      <c r="F16" s="430"/>
      <c r="G16" s="430"/>
      <c r="H16" s="192"/>
    </row>
    <row r="17" spans="1:8" x14ac:dyDescent="0.25">
      <c r="A17" s="190"/>
      <c r="B17" s="190"/>
      <c r="C17" s="190"/>
      <c r="D17" s="190"/>
      <c r="E17" s="190"/>
      <c r="F17" s="190"/>
      <c r="G17" s="190"/>
      <c r="H17" s="190"/>
    </row>
    <row r="18" spans="1:8" x14ac:dyDescent="0.25">
      <c r="A18" s="191" t="s">
        <v>57</v>
      </c>
      <c r="B18" s="190"/>
      <c r="C18" s="190"/>
      <c r="D18" s="190"/>
      <c r="E18" s="190"/>
      <c r="F18" s="190"/>
      <c r="G18" s="190"/>
      <c r="H18" s="190"/>
    </row>
    <row r="19" spans="1:8" ht="31.5" customHeight="1" x14ac:dyDescent="0.25">
      <c r="A19" s="430" t="s">
        <v>188</v>
      </c>
      <c r="B19" s="430"/>
      <c r="C19" s="430"/>
      <c r="D19" s="430"/>
      <c r="E19" s="430"/>
      <c r="F19" s="430"/>
      <c r="G19" s="430"/>
      <c r="H19" s="192"/>
    </row>
    <row r="20" spans="1:8" x14ac:dyDescent="0.25">
      <c r="A20" s="436"/>
      <c r="B20" s="436"/>
      <c r="C20" s="436"/>
      <c r="D20" s="436"/>
      <c r="E20" s="436"/>
      <c r="F20" s="436"/>
      <c r="G20" s="436"/>
      <c r="H20" s="436"/>
    </row>
    <row r="21" spans="1:8" x14ac:dyDescent="0.25">
      <c r="A21" s="192"/>
      <c r="B21" s="193"/>
      <c r="C21" s="193"/>
      <c r="D21" s="193"/>
      <c r="E21" s="192"/>
      <c r="F21" s="192"/>
      <c r="G21" s="192"/>
      <c r="H21" s="192"/>
    </row>
    <row r="22" spans="1:8" x14ac:dyDescent="0.25">
      <c r="A22" s="201" t="s">
        <v>226</v>
      </c>
      <c r="B22" s="193"/>
      <c r="C22" s="193"/>
      <c r="D22" s="193"/>
      <c r="E22" s="192"/>
      <c r="F22" s="192"/>
      <c r="G22" s="192"/>
      <c r="H22" s="192"/>
    </row>
    <row r="23" spans="1:8" x14ac:dyDescent="0.25">
      <c r="A23" s="189"/>
      <c r="C23" s="194"/>
      <c r="D23" s="195"/>
    </row>
    <row r="24" spans="1:8" x14ac:dyDescent="0.25">
      <c r="A24" s="189" t="s">
        <v>79</v>
      </c>
    </row>
    <row r="25" spans="1:8" x14ac:dyDescent="0.25">
      <c r="A25" s="189" t="s">
        <v>151</v>
      </c>
    </row>
    <row r="26" spans="1:8" x14ac:dyDescent="0.25">
      <c r="A26" s="189" t="s">
        <v>152</v>
      </c>
    </row>
    <row r="27" spans="1:8" x14ac:dyDescent="0.25">
      <c r="A27" s="189" t="s">
        <v>153</v>
      </c>
    </row>
    <row r="28" spans="1:8" x14ac:dyDescent="0.25">
      <c r="A28" s="189" t="s">
        <v>154</v>
      </c>
    </row>
    <row r="29" spans="1:8" x14ac:dyDescent="0.25">
      <c r="A29" s="189"/>
    </row>
    <row r="30" spans="1:8" x14ac:dyDescent="0.25">
      <c r="A30" s="189"/>
    </row>
    <row r="31" spans="1:8" x14ac:dyDescent="0.25">
      <c r="A31" s="189" t="s">
        <v>303</v>
      </c>
    </row>
    <row r="32" spans="1:8" ht="15.75" thickBot="1" x14ac:dyDescent="0.3">
      <c r="A32" s="189"/>
    </row>
    <row r="33" spans="2:10" ht="21" thickBot="1" x14ac:dyDescent="0.3">
      <c r="B33" s="437" t="s">
        <v>273</v>
      </c>
      <c r="C33" s="438"/>
      <c r="D33" s="438"/>
      <c r="E33" s="439"/>
      <c r="H33" s="209"/>
    </row>
    <row r="34" spans="2:10" ht="28.5" customHeight="1" x14ac:dyDescent="0.25">
      <c r="B34" s="270"/>
      <c r="C34" s="270"/>
      <c r="D34" s="270"/>
      <c r="E34" s="270"/>
      <c r="H34" s="209"/>
    </row>
    <row r="35" spans="2:10" ht="20.25" x14ac:dyDescent="0.25">
      <c r="B35" s="237" t="s">
        <v>274</v>
      </c>
      <c r="C35" s="271" t="s">
        <v>304</v>
      </c>
      <c r="D35" s="272">
        <v>59563756</v>
      </c>
      <c r="E35" s="270"/>
      <c r="H35" s="209"/>
    </row>
    <row r="36" spans="2:10" ht="26.25" customHeight="1" x14ac:dyDescent="0.25">
      <c r="B36" s="237" t="s">
        <v>275</v>
      </c>
      <c r="C36" s="271" t="s">
        <v>179</v>
      </c>
      <c r="D36" s="268"/>
      <c r="E36" s="270"/>
      <c r="H36" s="209"/>
    </row>
    <row r="37" spans="2:10" ht="46.5" customHeight="1" x14ac:dyDescent="0.25">
      <c r="B37" s="237" t="s">
        <v>262</v>
      </c>
      <c r="C37" s="271" t="s">
        <v>276</v>
      </c>
      <c r="D37" s="268">
        <v>59850000</v>
      </c>
      <c r="E37" s="270"/>
      <c r="H37" s="209"/>
    </row>
    <row r="38" spans="2:10" ht="52.5" customHeight="1" x14ac:dyDescent="0.25">
      <c r="B38" s="237"/>
      <c r="C38" s="271" t="s">
        <v>277</v>
      </c>
      <c r="D38" s="268">
        <f>+D36+D37</f>
        <v>59850000</v>
      </c>
      <c r="E38" s="270"/>
      <c r="H38" s="209"/>
    </row>
    <row r="39" spans="2:10" ht="44.25" customHeight="1" x14ac:dyDescent="0.25">
      <c r="B39"/>
      <c r="C39"/>
      <c r="D39" s="270"/>
      <c r="E39" s="270"/>
      <c r="H39" s="256">
        <v>6000000</v>
      </c>
      <c r="I39" s="257">
        <v>8</v>
      </c>
      <c r="J39" s="257">
        <f>+H39*I39</f>
        <v>48000000</v>
      </c>
    </row>
    <row r="40" spans="2:10" ht="83.25" customHeight="1" x14ac:dyDescent="0.25">
      <c r="B40" s="258" t="s">
        <v>262</v>
      </c>
      <c r="C40" s="266" t="s">
        <v>180</v>
      </c>
      <c r="D40" s="238" t="s">
        <v>263</v>
      </c>
      <c r="E40" s="238" t="s">
        <v>181</v>
      </c>
      <c r="H40" s="256">
        <v>5000000</v>
      </c>
      <c r="I40" s="257">
        <v>9</v>
      </c>
      <c r="J40" s="257">
        <f>+H39*I39</f>
        <v>48000000</v>
      </c>
    </row>
    <row r="41" spans="2:10" ht="65.25" customHeight="1" x14ac:dyDescent="0.25">
      <c r="B41" s="239" t="s">
        <v>264</v>
      </c>
      <c r="C41" s="259" t="s">
        <v>160</v>
      </c>
      <c r="D41" s="210"/>
      <c r="E41" s="210"/>
      <c r="H41" s="256"/>
      <c r="I41" s="257"/>
      <c r="J41" s="257">
        <f>+J39+J40</f>
        <v>96000000</v>
      </c>
    </row>
    <row r="42" spans="2:10" ht="65.25" customHeight="1" x14ac:dyDescent="0.25">
      <c r="B42" s="239" t="s">
        <v>265</v>
      </c>
      <c r="C42" s="259" t="s">
        <v>161</v>
      </c>
      <c r="D42" s="210"/>
      <c r="E42" s="210"/>
      <c r="H42" s="209"/>
    </row>
    <row r="43" spans="2:10" ht="65.25" customHeight="1" x14ac:dyDescent="0.25">
      <c r="B43" s="239" t="s">
        <v>266</v>
      </c>
      <c r="C43" s="259" t="s">
        <v>162</v>
      </c>
      <c r="D43" s="210">
        <v>35000000</v>
      </c>
      <c r="E43" s="210" t="s">
        <v>300</v>
      </c>
      <c r="H43" s="209"/>
    </row>
    <row r="44" spans="2:10" ht="65.25" customHeight="1" x14ac:dyDescent="0.25">
      <c r="B44" s="239" t="s">
        <v>267</v>
      </c>
      <c r="C44" s="259" t="s">
        <v>163</v>
      </c>
      <c r="D44" s="210">
        <v>24850000</v>
      </c>
      <c r="E44" s="210" t="s">
        <v>301</v>
      </c>
      <c r="H44" s="209"/>
    </row>
    <row r="45" spans="2:10" ht="65.25" customHeight="1" x14ac:dyDescent="0.25">
      <c r="B45" s="239" t="s">
        <v>268</v>
      </c>
      <c r="C45" s="259" t="s">
        <v>164</v>
      </c>
      <c r="D45" s="210"/>
      <c r="E45" s="210"/>
      <c r="H45" s="209"/>
    </row>
    <row r="46" spans="2:10" ht="65.25" customHeight="1" x14ac:dyDescent="0.25">
      <c r="B46" s="239" t="s">
        <v>269</v>
      </c>
      <c r="C46" s="259" t="s">
        <v>165</v>
      </c>
      <c r="D46" s="210"/>
      <c r="E46" s="210"/>
      <c r="H46" s="209"/>
    </row>
    <row r="47" spans="2:10" ht="65.25" customHeight="1" x14ac:dyDescent="0.25">
      <c r="B47" s="239" t="s">
        <v>270</v>
      </c>
      <c r="C47" s="259" t="s">
        <v>166</v>
      </c>
      <c r="D47" s="210"/>
      <c r="E47" s="210"/>
      <c r="H47" s="209"/>
    </row>
    <row r="48" spans="2:10" ht="65.25" customHeight="1" x14ac:dyDescent="0.25">
      <c r="B48" s="239" t="s">
        <v>271</v>
      </c>
      <c r="C48" s="259" t="s">
        <v>167</v>
      </c>
      <c r="D48" s="210"/>
      <c r="E48" s="210"/>
      <c r="H48" s="189"/>
    </row>
    <row r="49" spans="1:15" ht="65.25" customHeight="1" x14ac:dyDescent="0.25">
      <c r="A49" s="189"/>
      <c r="B49" s="239" t="s">
        <v>272</v>
      </c>
      <c r="C49" s="259" t="s">
        <v>168</v>
      </c>
      <c r="D49" s="210"/>
      <c r="E49" s="210"/>
      <c r="F49" s="189"/>
      <c r="G49" s="189"/>
      <c r="H49" s="189"/>
    </row>
    <row r="50" spans="1:15" ht="27.75" customHeight="1" x14ac:dyDescent="0.25">
      <c r="A50" s="189"/>
      <c r="B50" s="239"/>
      <c r="C50" s="267" t="s">
        <v>182</v>
      </c>
      <c r="D50" s="268">
        <f>+SUM(D41:D49)</f>
        <v>59850000</v>
      </c>
      <c r="E50" s="259"/>
      <c r="F50" s="189"/>
      <c r="G50" s="189"/>
      <c r="H50" s="189"/>
    </row>
    <row r="51" spans="1:15" ht="41.25" customHeight="1" x14ac:dyDescent="0.25">
      <c r="A51" s="192"/>
      <c r="B51" s="239"/>
      <c r="C51" s="269" t="s">
        <v>183</v>
      </c>
      <c r="D51" s="268">
        <f>+D36</f>
        <v>0</v>
      </c>
      <c r="E51" s="259"/>
      <c r="F51" s="189"/>
      <c r="G51" s="189"/>
      <c r="H51" s="189"/>
    </row>
    <row r="52" spans="1:15" ht="33" customHeight="1" x14ac:dyDescent="0.25">
      <c r="A52" s="192"/>
      <c r="B52" s="429" t="s">
        <v>278</v>
      </c>
      <c r="C52" s="429"/>
      <c r="D52" s="429"/>
      <c r="E52" s="429"/>
      <c r="F52" s="189"/>
      <c r="G52" s="189"/>
      <c r="H52" s="189"/>
      <c r="I52" s="185" t="s">
        <v>233</v>
      </c>
    </row>
    <row r="53" spans="1:15" x14ac:dyDescent="0.25">
      <c r="A53" s="236"/>
      <c r="B53" s="193"/>
      <c r="C53" s="193"/>
      <c r="D53" s="212"/>
      <c r="E53" s="213"/>
      <c r="F53" s="189"/>
      <c r="G53" s="189"/>
      <c r="H53" s="189"/>
      <c r="I53" s="185" t="s">
        <v>279</v>
      </c>
      <c r="K53" s="254">
        <v>7.0000000000000007E-2</v>
      </c>
      <c r="M53" s="254">
        <v>6.9900000000000004E-2</v>
      </c>
      <c r="O53" s="254">
        <v>6.9900000000000004E-2</v>
      </c>
    </row>
    <row r="54" spans="1:15" x14ac:dyDescent="0.25">
      <c r="A54" s="192"/>
      <c r="B54" s="193"/>
      <c r="C54" s="193"/>
      <c r="D54" s="212"/>
      <c r="E54" s="213"/>
      <c r="F54" s="189"/>
      <c r="G54" s="189"/>
      <c r="H54" s="189"/>
      <c r="I54" s="185" t="s">
        <v>234</v>
      </c>
      <c r="K54" s="185">
        <v>50</v>
      </c>
    </row>
    <row r="55" spans="1:15" x14ac:dyDescent="0.25">
      <c r="A55" s="192"/>
      <c r="B55" s="193"/>
      <c r="C55" s="193"/>
      <c r="D55" s="212"/>
      <c r="E55" s="213"/>
      <c r="F55" s="189"/>
      <c r="G55" s="189"/>
      <c r="H55" s="189"/>
    </row>
    <row r="56" spans="1:15" x14ac:dyDescent="0.25">
      <c r="A56" s="201" t="s">
        <v>175</v>
      </c>
      <c r="B56" s="193"/>
      <c r="C56" s="193"/>
      <c r="D56" s="193"/>
      <c r="E56" s="189"/>
      <c r="F56" s="189"/>
      <c r="G56" s="189"/>
      <c r="H56" s="189"/>
      <c r="I56" s="254"/>
    </row>
    <row r="57" spans="1:15" ht="15.75" thickBot="1" x14ac:dyDescent="0.3">
      <c r="A57" s="201"/>
      <c r="B57" s="193"/>
      <c r="C57" s="193"/>
      <c r="D57" s="193"/>
      <c r="E57" s="189"/>
      <c r="F57" s="189"/>
      <c r="G57" s="189"/>
      <c r="H57" s="189"/>
      <c r="I57" s="254"/>
    </row>
    <row r="58" spans="1:15" ht="36" customHeight="1" thickTop="1" thickBot="1" x14ac:dyDescent="0.3">
      <c r="B58" s="205" t="s">
        <v>176</v>
      </c>
      <c r="C58" s="202" t="s">
        <v>177</v>
      </c>
      <c r="D58" s="202" t="s">
        <v>280</v>
      </c>
      <c r="E58" s="189"/>
      <c r="F58" s="189"/>
      <c r="G58" s="189"/>
      <c r="H58" s="189"/>
    </row>
    <row r="59" spans="1:15" ht="39.75" customHeight="1" thickTop="1" thickBot="1" x14ac:dyDescent="0.3">
      <c r="B59" s="203" t="s">
        <v>80</v>
      </c>
      <c r="C59" s="204">
        <v>7.4999999999999997E-2</v>
      </c>
      <c r="D59" s="202" t="s">
        <v>254</v>
      </c>
      <c r="E59" s="189"/>
      <c r="F59" s="189"/>
      <c r="G59" s="189"/>
      <c r="H59" s="189"/>
    </row>
    <row r="60" spans="1:15" ht="15.75" thickTop="1" x14ac:dyDescent="0.25">
      <c r="A60" s="192"/>
      <c r="B60" s="193"/>
      <c r="C60" s="193"/>
      <c r="D60" s="193"/>
      <c r="E60" s="189"/>
      <c r="F60" s="189"/>
      <c r="G60" s="189"/>
      <c r="H60" s="189"/>
    </row>
    <row r="61" spans="1:15" x14ac:dyDescent="0.25">
      <c r="A61" s="192"/>
      <c r="B61" s="193"/>
      <c r="C61" s="193"/>
      <c r="D61" s="193"/>
      <c r="E61" s="189"/>
      <c r="F61" s="189"/>
      <c r="G61" s="189"/>
      <c r="H61" s="189"/>
      <c r="K61" s="185" t="s">
        <v>242</v>
      </c>
    </row>
    <row r="62" spans="1:15" x14ac:dyDescent="0.25">
      <c r="A62" s="189" t="s">
        <v>187</v>
      </c>
      <c r="B62" s="193"/>
      <c r="C62" s="193"/>
      <c r="D62" s="193"/>
      <c r="E62" s="189"/>
      <c r="F62" s="189"/>
      <c r="G62" s="189"/>
      <c r="H62" s="189"/>
      <c r="K62" s="185">
        <f>(7%*25)/5.81%</f>
        <v>30.120481927710848</v>
      </c>
      <c r="L62" s="185">
        <f>+K62/K63</f>
        <v>518.42481803288899</v>
      </c>
    </row>
    <row r="63" spans="1:15" ht="15.75" thickBot="1" x14ac:dyDescent="0.3">
      <c r="A63" s="189"/>
      <c r="B63" s="193"/>
      <c r="C63" s="193"/>
      <c r="D63" s="193"/>
      <c r="E63" s="189"/>
      <c r="F63" s="189"/>
      <c r="G63" s="189"/>
      <c r="H63" s="189"/>
      <c r="J63" s="255"/>
      <c r="K63" s="254">
        <v>5.8099999999999999E-2</v>
      </c>
    </row>
    <row r="64" spans="1:15" ht="32.25" customHeight="1" thickTop="1" thickBot="1" x14ac:dyDescent="0.3">
      <c r="B64" s="215" t="s">
        <v>186</v>
      </c>
      <c r="C64" s="215" t="s">
        <v>18</v>
      </c>
      <c r="D64" s="215"/>
    </row>
    <row r="65" spans="1:4" ht="43.5" customHeight="1" thickTop="1" thickBot="1" x14ac:dyDescent="0.3">
      <c r="B65" s="273" t="s">
        <v>235</v>
      </c>
      <c r="C65" s="274">
        <v>10</v>
      </c>
      <c r="D65" s="273" t="s">
        <v>4</v>
      </c>
    </row>
    <row r="66" spans="1:4" ht="33" customHeight="1" thickTop="1" thickBot="1" x14ac:dyDescent="0.3">
      <c r="B66" s="273" t="s">
        <v>184</v>
      </c>
      <c r="C66" s="274">
        <v>25</v>
      </c>
      <c r="D66" s="214" t="s">
        <v>4</v>
      </c>
    </row>
    <row r="67" spans="1:4" ht="22.5" customHeight="1" thickTop="1" thickBot="1" x14ac:dyDescent="0.3">
      <c r="A67" s="189"/>
      <c r="B67" s="211" t="s">
        <v>230</v>
      </c>
      <c r="C67" s="275">
        <f>+SUM(C65:C66)</f>
        <v>35</v>
      </c>
      <c r="D67" s="214" t="s">
        <v>4</v>
      </c>
    </row>
    <row r="68" spans="1:4" ht="15.75" thickTop="1" x14ac:dyDescent="0.25"/>
    <row r="71" spans="1:4" x14ac:dyDescent="0.25">
      <c r="A71" s="180" t="s">
        <v>189</v>
      </c>
    </row>
    <row r="72" spans="1:4" x14ac:dyDescent="0.25">
      <c r="A72" s="181"/>
    </row>
    <row r="73" spans="1:4" x14ac:dyDescent="0.25">
      <c r="A73" s="182" t="s">
        <v>83</v>
      </c>
    </row>
    <row r="74" spans="1:4" x14ac:dyDescent="0.25">
      <c r="A74" s="182"/>
    </row>
    <row r="75" spans="1:4" x14ac:dyDescent="0.25">
      <c r="A75" s="182"/>
    </row>
    <row r="76" spans="1:4" x14ac:dyDescent="0.25">
      <c r="A76" s="182"/>
    </row>
    <row r="78" spans="1:4" x14ac:dyDescent="0.25">
      <c r="A78" s="183" t="s">
        <v>84</v>
      </c>
      <c r="D78" s="183"/>
    </row>
    <row r="79" spans="1:4" x14ac:dyDescent="0.25">
      <c r="A79" s="182" t="s">
        <v>85</v>
      </c>
      <c r="D79" s="182"/>
    </row>
    <row r="80" spans="1:4" x14ac:dyDescent="0.25">
      <c r="A80" s="183" t="s">
        <v>86</v>
      </c>
      <c r="D80" s="183"/>
    </row>
    <row r="81" spans="1:4" x14ac:dyDescent="0.25">
      <c r="D81" s="189"/>
    </row>
    <row r="82" spans="1:4" x14ac:dyDescent="0.25">
      <c r="A82" s="185" t="s">
        <v>208</v>
      </c>
    </row>
    <row r="83" spans="1:4" x14ac:dyDescent="0.25">
      <c r="A83" s="196"/>
    </row>
  </sheetData>
  <mergeCells count="11">
    <mergeCell ref="B52:E52"/>
    <mergeCell ref="A16:G16"/>
    <mergeCell ref="A2:E2"/>
    <mergeCell ref="A3:E3"/>
    <mergeCell ref="B8:E8"/>
    <mergeCell ref="F8:I8"/>
    <mergeCell ref="A6:G6"/>
    <mergeCell ref="A5:G5"/>
    <mergeCell ref="A20:H20"/>
    <mergeCell ref="B33:E33"/>
    <mergeCell ref="A19:G19"/>
  </mergeCells>
  <phoneticPr fontId="0" type="noConversion"/>
  <printOptions horizontalCentered="1"/>
  <pageMargins left="0.59055118110236227" right="0.59055118110236227" top="0.55118110236220474" bottom="0.78740157480314965" header="0" footer="0"/>
  <pageSetup scale="32" orientation="portrait" horizontalDpi="4294967294" verticalDpi="4294967294"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87E64-B704-4C87-8EEB-B061962D1A4E}">
  <dimension ref="A3:J5"/>
  <sheetViews>
    <sheetView showGridLines="0" tabSelected="1" workbookViewId="0">
      <selection activeCell="A6" sqref="A6:XFD6"/>
    </sheetView>
  </sheetViews>
  <sheetFormatPr baseColWidth="10" defaultRowHeight="12.75" x14ac:dyDescent="0.2"/>
  <cols>
    <col min="1" max="1" width="12.42578125" customWidth="1"/>
    <col min="2" max="2" width="35.28515625" bestFit="1" customWidth="1"/>
    <col min="3" max="3" width="11.42578125" customWidth="1"/>
    <col min="4" max="4" width="13" customWidth="1"/>
    <col min="5" max="5" width="15.7109375" customWidth="1"/>
    <col min="6" max="6" width="14.5703125" customWidth="1"/>
    <col min="7" max="7" width="14.140625" customWidth="1"/>
    <col min="8" max="8" width="13.28515625" bestFit="1" customWidth="1"/>
    <col min="9" max="9" width="12.5703125" customWidth="1"/>
    <col min="10" max="10" width="8" customWidth="1"/>
  </cols>
  <sheetData>
    <row r="3" spans="1:10" ht="12.75" customHeight="1" x14ac:dyDescent="0.2">
      <c r="A3" s="440" t="s">
        <v>281</v>
      </c>
      <c r="B3" s="440" t="s">
        <v>282</v>
      </c>
      <c r="C3" s="441" t="s">
        <v>290</v>
      </c>
      <c r="D3" s="442"/>
      <c r="E3" s="442"/>
      <c r="F3" s="442"/>
      <c r="G3" s="443"/>
      <c r="H3" s="278"/>
      <c r="I3" s="278"/>
      <c r="J3" s="278"/>
    </row>
    <row r="4" spans="1:10" s="276" customFormat="1" ht="38.25" x14ac:dyDescent="0.2">
      <c r="A4" s="440"/>
      <c r="B4" s="440"/>
      <c r="C4" s="232" t="s">
        <v>283</v>
      </c>
      <c r="D4" s="232" t="s">
        <v>284</v>
      </c>
      <c r="E4" s="232" t="s">
        <v>285</v>
      </c>
      <c r="F4" s="232" t="s">
        <v>286</v>
      </c>
      <c r="G4" s="232" t="s">
        <v>286</v>
      </c>
      <c r="H4" s="232" t="s">
        <v>287</v>
      </c>
      <c r="I4" s="232" t="s">
        <v>177</v>
      </c>
      <c r="J4" s="232" t="s">
        <v>2</v>
      </c>
    </row>
    <row r="5" spans="1:10" ht="30" customHeight="1" x14ac:dyDescent="0.2">
      <c r="A5" s="277">
        <v>1</v>
      </c>
      <c r="B5" s="277" t="s">
        <v>80</v>
      </c>
      <c r="C5" s="277" t="s">
        <v>288</v>
      </c>
      <c r="D5" s="277" t="s">
        <v>288</v>
      </c>
      <c r="E5" s="277" t="s">
        <v>288</v>
      </c>
      <c r="F5" s="277" t="s">
        <v>289</v>
      </c>
      <c r="G5" s="277" t="s">
        <v>288</v>
      </c>
      <c r="H5" s="444">
        <f>+'Resultados CSI'!C65</f>
        <v>10</v>
      </c>
      <c r="I5" s="444">
        <f>+'Resultados CSI'!C66</f>
        <v>25</v>
      </c>
      <c r="J5" s="444">
        <f>+H5+I5</f>
        <v>35</v>
      </c>
    </row>
  </sheetData>
  <mergeCells count="3">
    <mergeCell ref="B3:B4"/>
    <mergeCell ref="A3:A4"/>
    <mergeCell ref="C3:G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13</vt:i4>
      </vt:variant>
    </vt:vector>
  </HeadingPairs>
  <TitlesOfParts>
    <vt:vector size="25" baseType="lpstr">
      <vt:lpstr>Anexo . Experiencia</vt:lpstr>
      <vt:lpstr>Coordinador Arteria</vt:lpstr>
      <vt:lpstr>Cálculo SMMLV</vt:lpstr>
      <vt:lpstr>Anexo. Experiencia</vt:lpstr>
      <vt:lpstr>Anexo 6A. ExperienciaAdicional</vt:lpstr>
      <vt:lpstr>Hoja2</vt:lpstr>
      <vt:lpstr>Anexo 7 Coordinador</vt:lpstr>
      <vt:lpstr>ANEXO 7 Contador</vt:lpstr>
      <vt:lpstr>ANEXO 7 Abogado</vt:lpstr>
      <vt:lpstr>ANEXO 7 Artista o Pedagogo</vt:lpstr>
      <vt:lpstr>Resultados CSI</vt:lpstr>
      <vt:lpstr>RESUMEN</vt:lpstr>
      <vt:lpstr>'Anexo . Experiencia'!Área_de_impresión</vt:lpstr>
      <vt:lpstr>'Anexo 6A. ExperienciaAdicional'!Área_de_impresión</vt:lpstr>
      <vt:lpstr>'ANEXO 7 Abogado'!Área_de_impresión</vt:lpstr>
      <vt:lpstr>'ANEXO 7 Artista o Pedagogo'!Área_de_impresión</vt:lpstr>
      <vt:lpstr>'ANEXO 7 Contador'!Área_de_impresión</vt:lpstr>
      <vt:lpstr>'Anexo 7 Coordinador'!Área_de_impresión</vt:lpstr>
      <vt:lpstr>'Anexo. Experiencia'!Área_de_impresión</vt:lpstr>
      <vt:lpstr>'Coordinador Arteria'!Área_de_impresión</vt:lpstr>
      <vt:lpstr>'Resultados CSI'!Área_de_impresión</vt:lpstr>
      <vt:lpstr>'ANEXO 7 Abogado'!Títulos_a_imprimir</vt:lpstr>
      <vt:lpstr>'ANEXO 7 Artista o Pedagogo'!Títulos_a_imprimir</vt:lpstr>
      <vt:lpstr>'ANEXO 7 Contador'!Títulos_a_imprimir</vt:lpstr>
      <vt:lpstr>'Anexo 7 Coordinador'!Títulos_a_imprimir</vt:lpstr>
    </vt:vector>
  </TitlesOfParts>
  <Company>MINISTERIO DE CULTURA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dc:creator>
  <cp:lastModifiedBy>Juan Pablo Ochoa Giraldo</cp:lastModifiedBy>
  <cp:lastPrinted>2026-03-26T23:43:54Z</cp:lastPrinted>
  <dcterms:created xsi:type="dcterms:W3CDTF">2004-05-28T21:39:55Z</dcterms:created>
  <dcterms:modified xsi:type="dcterms:W3CDTF">2026-03-27T23:20:26Z</dcterms:modified>
</cp:coreProperties>
</file>