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agabrielaensunchobetin/Desktop/CARDIQUE/AÑO 2026/2. ASEO Y CAFETERIA /SECOPII/"/>
    </mc:Choice>
  </mc:AlternateContent>
  <xr:revisionPtr revIDLastSave="0" documentId="8_{610070C1-FBD4-A64B-B735-CC854A852B37}" xr6:coauthVersionLast="47" xr6:coauthVersionMax="47" xr10:uidLastSave="{00000000-0000-0000-0000-000000000000}"/>
  <bookViews>
    <workbookView xWindow="0" yWindow="500" windowWidth="20740" windowHeight="11040" xr2:uid="{3D1AF492-224B-49F0-9352-6679B1746022}"/>
  </bookViews>
  <sheets>
    <sheet name="listado de precios" sheetId="4" r:id="rId1"/>
  </sheets>
  <definedNames>
    <definedName name="_xlnm._FilterDatabase" localSheetId="0" hidden="1">'listado de precios'!$A$3:$AD$79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84" i="4" l="1"/>
  <c r="M83" i="4"/>
  <c r="M85" i="4" s="1"/>
  <c r="M82" i="4"/>
  <c r="M81" i="4"/>
  <c r="AA81" i="4" l="1"/>
  <c r="T81" i="4"/>
  <c r="AD80" i="4"/>
  <c r="AA84" i="4"/>
  <c r="AA83" i="4"/>
  <c r="AA82" i="4"/>
  <c r="T84" i="4"/>
  <c r="T82" i="4"/>
  <c r="M80" i="4"/>
  <c r="J56" i="4"/>
  <c r="I56" i="4"/>
  <c r="AC4" i="4"/>
  <c r="I4" i="4"/>
  <c r="J4" i="4"/>
  <c r="K4" i="4"/>
  <c r="X74" i="4" l="1"/>
  <c r="Z74" i="4" s="1"/>
  <c r="W74" i="4"/>
  <c r="X52" i="4"/>
  <c r="Z52" i="4" s="1"/>
  <c r="W52" i="4"/>
  <c r="X46" i="4"/>
  <c r="Z46" i="4" s="1"/>
  <c r="W46" i="4"/>
  <c r="X29" i="4"/>
  <c r="Y29" i="4" s="1"/>
  <c r="AA29" i="4" s="1"/>
  <c r="W29" i="4"/>
  <c r="Q52" i="4"/>
  <c r="R52" i="4" s="1"/>
  <c r="T52" i="4" s="1"/>
  <c r="Q74" i="4"/>
  <c r="S74" i="4" s="1"/>
  <c r="P74" i="4"/>
  <c r="P52" i="4"/>
  <c r="Q46" i="4"/>
  <c r="S46" i="4" s="1"/>
  <c r="P46" i="4"/>
  <c r="Q29" i="4"/>
  <c r="S29" i="4" s="1"/>
  <c r="P29" i="4"/>
  <c r="J74" i="4"/>
  <c r="L74" i="4" s="1"/>
  <c r="I74" i="4"/>
  <c r="J52" i="4"/>
  <c r="L52" i="4" s="1"/>
  <c r="I52" i="4"/>
  <c r="J46" i="4"/>
  <c r="L46" i="4" s="1"/>
  <c r="I46" i="4"/>
  <c r="I29" i="4"/>
  <c r="J29" i="4"/>
  <c r="K29" i="4" s="1"/>
  <c r="M29" i="4" s="1"/>
  <c r="I53" i="4"/>
  <c r="J53" i="4"/>
  <c r="K53" i="4" s="1"/>
  <c r="M53" i="4" s="1"/>
  <c r="P53" i="4"/>
  <c r="Q53" i="4"/>
  <c r="S53" i="4" s="1"/>
  <c r="W53" i="4"/>
  <c r="X53" i="4"/>
  <c r="Y53" i="4" s="1"/>
  <c r="X77" i="4"/>
  <c r="Z77" i="4" s="1"/>
  <c r="W77" i="4"/>
  <c r="Q77" i="4"/>
  <c r="P77" i="4"/>
  <c r="J77" i="4"/>
  <c r="I77" i="4"/>
  <c r="X76" i="4"/>
  <c r="Y76" i="4" s="1"/>
  <c r="AA76" i="4" s="1"/>
  <c r="W76" i="4"/>
  <c r="Q76" i="4"/>
  <c r="S76" i="4" s="1"/>
  <c r="P76" i="4"/>
  <c r="J76" i="4"/>
  <c r="K76" i="4" s="1"/>
  <c r="I76" i="4"/>
  <c r="X75" i="4"/>
  <c r="Z75" i="4" s="1"/>
  <c r="W75" i="4"/>
  <c r="Q75" i="4"/>
  <c r="S75" i="4" s="1"/>
  <c r="P75" i="4"/>
  <c r="J75" i="4"/>
  <c r="L75" i="4" s="1"/>
  <c r="I75" i="4"/>
  <c r="X78" i="4"/>
  <c r="Z78" i="4" s="1"/>
  <c r="W78" i="4"/>
  <c r="Q78" i="4"/>
  <c r="R78" i="4" s="1"/>
  <c r="T78" i="4" s="1"/>
  <c r="P78" i="4"/>
  <c r="J78" i="4"/>
  <c r="L78" i="4" s="1"/>
  <c r="I78" i="4"/>
  <c r="X73" i="4"/>
  <c r="Z73" i="4" s="1"/>
  <c r="W73" i="4"/>
  <c r="Q73" i="4"/>
  <c r="S73" i="4" s="1"/>
  <c r="P73" i="4"/>
  <c r="J73" i="4"/>
  <c r="K73" i="4" s="1"/>
  <c r="M73" i="4" s="1"/>
  <c r="I73" i="4"/>
  <c r="X72" i="4"/>
  <c r="W72" i="4"/>
  <c r="Q72" i="4"/>
  <c r="S72" i="4" s="1"/>
  <c r="P72" i="4"/>
  <c r="J72" i="4"/>
  <c r="I72" i="4"/>
  <c r="X71" i="4"/>
  <c r="Z71" i="4" s="1"/>
  <c r="W71" i="4"/>
  <c r="Q71" i="4"/>
  <c r="P71" i="4"/>
  <c r="J71" i="4"/>
  <c r="I71" i="4"/>
  <c r="X70" i="4"/>
  <c r="W70" i="4"/>
  <c r="Q70" i="4"/>
  <c r="S70" i="4" s="1"/>
  <c r="P70" i="4"/>
  <c r="J70" i="4"/>
  <c r="L70" i="4" s="1"/>
  <c r="I70" i="4"/>
  <c r="X69" i="4"/>
  <c r="Z69" i="4" s="1"/>
  <c r="W69" i="4"/>
  <c r="Q69" i="4"/>
  <c r="S69" i="4" s="1"/>
  <c r="P69" i="4"/>
  <c r="J69" i="4"/>
  <c r="L69" i="4" s="1"/>
  <c r="I69" i="4"/>
  <c r="X68" i="4"/>
  <c r="Z68" i="4" s="1"/>
  <c r="W68" i="4"/>
  <c r="Q68" i="4"/>
  <c r="S68" i="4" s="1"/>
  <c r="P68" i="4"/>
  <c r="J68" i="4"/>
  <c r="K68" i="4" s="1"/>
  <c r="M68" i="4" s="1"/>
  <c r="I68" i="4"/>
  <c r="X67" i="4"/>
  <c r="Z67" i="4" s="1"/>
  <c r="W67" i="4"/>
  <c r="Q67" i="4"/>
  <c r="R67" i="4" s="1"/>
  <c r="T67" i="4" s="1"/>
  <c r="P67" i="4"/>
  <c r="J67" i="4"/>
  <c r="L67" i="4" s="1"/>
  <c r="I67" i="4"/>
  <c r="X66" i="4"/>
  <c r="Y66" i="4" s="1"/>
  <c r="AA66" i="4" s="1"/>
  <c r="W66" i="4"/>
  <c r="Q66" i="4"/>
  <c r="S66" i="4" s="1"/>
  <c r="P66" i="4"/>
  <c r="J66" i="4"/>
  <c r="L66" i="4" s="1"/>
  <c r="I66" i="4"/>
  <c r="X65" i="4"/>
  <c r="W65" i="4"/>
  <c r="Q65" i="4"/>
  <c r="R65" i="4" s="1"/>
  <c r="T65" i="4" s="1"/>
  <c r="P65" i="4"/>
  <c r="J65" i="4"/>
  <c r="L65" i="4" s="1"/>
  <c r="I65" i="4"/>
  <c r="X64" i="4"/>
  <c r="Z64" i="4" s="1"/>
  <c r="W64" i="4"/>
  <c r="Q64" i="4"/>
  <c r="S64" i="4" s="1"/>
  <c r="P64" i="4"/>
  <c r="J64" i="4"/>
  <c r="I64" i="4"/>
  <c r="X63" i="4"/>
  <c r="Z63" i="4" s="1"/>
  <c r="W63" i="4"/>
  <c r="Q63" i="4"/>
  <c r="R63" i="4" s="1"/>
  <c r="T63" i="4" s="1"/>
  <c r="P63" i="4"/>
  <c r="J63" i="4"/>
  <c r="L63" i="4" s="1"/>
  <c r="I63" i="4"/>
  <c r="X62" i="4"/>
  <c r="Y62" i="4" s="1"/>
  <c r="AA62" i="4" s="1"/>
  <c r="W62" i="4"/>
  <c r="Q62" i="4"/>
  <c r="S62" i="4" s="1"/>
  <c r="P62" i="4"/>
  <c r="J62" i="4"/>
  <c r="L62" i="4" s="1"/>
  <c r="I62" i="4"/>
  <c r="X61" i="4"/>
  <c r="Z61" i="4" s="1"/>
  <c r="W61" i="4"/>
  <c r="Q61" i="4"/>
  <c r="S61" i="4" s="1"/>
  <c r="P61" i="4"/>
  <c r="J61" i="4"/>
  <c r="K61" i="4" s="1"/>
  <c r="M61" i="4" s="1"/>
  <c r="I61" i="4"/>
  <c r="X60" i="4"/>
  <c r="Y60" i="4" s="1"/>
  <c r="AA60" i="4" s="1"/>
  <c r="W60" i="4"/>
  <c r="Q60" i="4"/>
  <c r="S60" i="4" s="1"/>
  <c r="P60" i="4"/>
  <c r="J60" i="4"/>
  <c r="I60" i="4"/>
  <c r="X59" i="4"/>
  <c r="Y59" i="4" s="1"/>
  <c r="AA59" i="4" s="1"/>
  <c r="W59" i="4"/>
  <c r="Q59" i="4"/>
  <c r="R59" i="4" s="1"/>
  <c r="T59" i="4" s="1"/>
  <c r="P59" i="4"/>
  <c r="J59" i="4"/>
  <c r="L59" i="4" s="1"/>
  <c r="I59" i="4"/>
  <c r="X58" i="4"/>
  <c r="W58" i="4"/>
  <c r="Q58" i="4"/>
  <c r="P58" i="4"/>
  <c r="J58" i="4"/>
  <c r="K58" i="4" s="1"/>
  <c r="M58" i="4" s="1"/>
  <c r="I58" i="4"/>
  <c r="X57" i="4"/>
  <c r="W57" i="4"/>
  <c r="Q57" i="4"/>
  <c r="R57" i="4" s="1"/>
  <c r="T57" i="4" s="1"/>
  <c r="P57" i="4"/>
  <c r="J57" i="4"/>
  <c r="I57" i="4"/>
  <c r="X56" i="4"/>
  <c r="Z56" i="4" s="1"/>
  <c r="W56" i="4"/>
  <c r="Q56" i="4"/>
  <c r="R56" i="4" s="1"/>
  <c r="T56" i="4" s="1"/>
  <c r="P56" i="4"/>
  <c r="K56" i="4"/>
  <c r="X55" i="4"/>
  <c r="Y55" i="4" s="1"/>
  <c r="AA55" i="4" s="1"/>
  <c r="W55" i="4"/>
  <c r="Q55" i="4"/>
  <c r="P55" i="4"/>
  <c r="J55" i="4"/>
  <c r="I55" i="4"/>
  <c r="X54" i="4"/>
  <c r="Y54" i="4" s="1"/>
  <c r="AA54" i="4" s="1"/>
  <c r="W54" i="4"/>
  <c r="Q54" i="4"/>
  <c r="S54" i="4" s="1"/>
  <c r="P54" i="4"/>
  <c r="J54" i="4"/>
  <c r="I54" i="4"/>
  <c r="X51" i="4"/>
  <c r="W51" i="4"/>
  <c r="Q51" i="4"/>
  <c r="S51" i="4" s="1"/>
  <c r="P51" i="4"/>
  <c r="J51" i="4"/>
  <c r="K51" i="4" s="1"/>
  <c r="M51" i="4" s="1"/>
  <c r="I51" i="4"/>
  <c r="X50" i="4"/>
  <c r="Z50" i="4" s="1"/>
  <c r="W50" i="4"/>
  <c r="Q50" i="4"/>
  <c r="R50" i="4" s="1"/>
  <c r="T50" i="4" s="1"/>
  <c r="P50" i="4"/>
  <c r="J50" i="4"/>
  <c r="I50" i="4"/>
  <c r="X49" i="4"/>
  <c r="Y49" i="4" s="1"/>
  <c r="AA49" i="4" s="1"/>
  <c r="W49" i="4"/>
  <c r="Q49" i="4"/>
  <c r="R49" i="4" s="1"/>
  <c r="T49" i="4" s="1"/>
  <c r="P49" i="4"/>
  <c r="J49" i="4"/>
  <c r="L49" i="4" s="1"/>
  <c r="I49" i="4"/>
  <c r="X48" i="4"/>
  <c r="Y48" i="4" s="1"/>
  <c r="AA48" i="4" s="1"/>
  <c r="W48" i="4"/>
  <c r="Q48" i="4"/>
  <c r="S48" i="4" s="1"/>
  <c r="P48" i="4"/>
  <c r="J48" i="4"/>
  <c r="K48" i="4" s="1"/>
  <c r="I48" i="4"/>
  <c r="X47" i="4"/>
  <c r="W47" i="4"/>
  <c r="Q47" i="4"/>
  <c r="R47" i="4" s="1"/>
  <c r="T47" i="4" s="1"/>
  <c r="P47" i="4"/>
  <c r="J47" i="4"/>
  <c r="I47" i="4"/>
  <c r="X45" i="4"/>
  <c r="W45" i="4"/>
  <c r="Q45" i="4"/>
  <c r="S45" i="4" s="1"/>
  <c r="P45" i="4"/>
  <c r="J45" i="4"/>
  <c r="I45" i="4"/>
  <c r="X44" i="4"/>
  <c r="Z44" i="4" s="1"/>
  <c r="W44" i="4"/>
  <c r="Q44" i="4"/>
  <c r="R44" i="4" s="1"/>
  <c r="T44" i="4" s="1"/>
  <c r="P44" i="4"/>
  <c r="J44" i="4"/>
  <c r="L44" i="4" s="1"/>
  <c r="I44" i="4"/>
  <c r="X43" i="4"/>
  <c r="Y43" i="4" s="1"/>
  <c r="AA43" i="4" s="1"/>
  <c r="W43" i="4"/>
  <c r="Q43" i="4"/>
  <c r="S43" i="4" s="1"/>
  <c r="P43" i="4"/>
  <c r="J43" i="4"/>
  <c r="K43" i="4" s="1"/>
  <c r="M43" i="4" s="1"/>
  <c r="I43" i="4"/>
  <c r="X42" i="4"/>
  <c r="Z42" i="4" s="1"/>
  <c r="W42" i="4"/>
  <c r="Q42" i="4"/>
  <c r="S42" i="4" s="1"/>
  <c r="P42" i="4"/>
  <c r="J42" i="4"/>
  <c r="L42" i="4" s="1"/>
  <c r="I42" i="4"/>
  <c r="X41" i="4"/>
  <c r="Y41" i="4" s="1"/>
  <c r="AA41" i="4" s="1"/>
  <c r="W41" i="4"/>
  <c r="Q41" i="4"/>
  <c r="S41" i="4" s="1"/>
  <c r="P41" i="4"/>
  <c r="J41" i="4"/>
  <c r="K41" i="4" s="1"/>
  <c r="M41" i="4" s="1"/>
  <c r="I41" i="4"/>
  <c r="X40" i="4"/>
  <c r="Y40" i="4" s="1"/>
  <c r="AA40" i="4" s="1"/>
  <c r="W40" i="4"/>
  <c r="Q40" i="4"/>
  <c r="R40" i="4" s="1"/>
  <c r="T40" i="4" s="1"/>
  <c r="P40" i="4"/>
  <c r="J40" i="4"/>
  <c r="L40" i="4" s="1"/>
  <c r="I40" i="4"/>
  <c r="X39" i="4"/>
  <c r="W39" i="4"/>
  <c r="Q39" i="4"/>
  <c r="P39" i="4"/>
  <c r="J39" i="4"/>
  <c r="I39" i="4"/>
  <c r="X38" i="4"/>
  <c r="Z38" i="4" s="1"/>
  <c r="W38" i="4"/>
  <c r="Q38" i="4"/>
  <c r="R38" i="4" s="1"/>
  <c r="T38" i="4" s="1"/>
  <c r="P38" i="4"/>
  <c r="J38" i="4"/>
  <c r="K38" i="4" s="1"/>
  <c r="M38" i="4" s="1"/>
  <c r="I38" i="4"/>
  <c r="X37" i="4"/>
  <c r="Z37" i="4" s="1"/>
  <c r="W37" i="4"/>
  <c r="Q37" i="4"/>
  <c r="P37" i="4"/>
  <c r="J37" i="4"/>
  <c r="K37" i="4" s="1"/>
  <c r="I37" i="4"/>
  <c r="X36" i="4"/>
  <c r="Z36" i="4" s="1"/>
  <c r="W36" i="4"/>
  <c r="Q36" i="4"/>
  <c r="P36" i="4"/>
  <c r="J36" i="4"/>
  <c r="I36" i="4"/>
  <c r="X35" i="4"/>
  <c r="Y35" i="4" s="1"/>
  <c r="AA35" i="4" s="1"/>
  <c r="W35" i="4"/>
  <c r="Q35" i="4"/>
  <c r="S35" i="4" s="1"/>
  <c r="P35" i="4"/>
  <c r="J35" i="4"/>
  <c r="L35" i="4" s="1"/>
  <c r="I35" i="4"/>
  <c r="X34" i="4"/>
  <c r="Z34" i="4" s="1"/>
  <c r="W34" i="4"/>
  <c r="Q34" i="4"/>
  <c r="S34" i="4" s="1"/>
  <c r="P34" i="4"/>
  <c r="J34" i="4"/>
  <c r="K34" i="4" s="1"/>
  <c r="I34" i="4"/>
  <c r="X33" i="4"/>
  <c r="Y33" i="4" s="1"/>
  <c r="AA33" i="4" s="1"/>
  <c r="W33" i="4"/>
  <c r="Q33" i="4"/>
  <c r="S33" i="4" s="1"/>
  <c r="P33" i="4"/>
  <c r="J33" i="4"/>
  <c r="K33" i="4" s="1"/>
  <c r="M33" i="4" s="1"/>
  <c r="I33" i="4"/>
  <c r="X32" i="4"/>
  <c r="Z32" i="4" s="1"/>
  <c r="W32" i="4"/>
  <c r="Q32" i="4"/>
  <c r="R32" i="4" s="1"/>
  <c r="T32" i="4" s="1"/>
  <c r="P32" i="4"/>
  <c r="J32" i="4"/>
  <c r="L32" i="4" s="1"/>
  <c r="I32" i="4"/>
  <c r="X31" i="4"/>
  <c r="Y31" i="4" s="1"/>
  <c r="AA31" i="4" s="1"/>
  <c r="W31" i="4"/>
  <c r="Q31" i="4"/>
  <c r="S31" i="4" s="1"/>
  <c r="P31" i="4"/>
  <c r="J31" i="4"/>
  <c r="K31" i="4" s="1"/>
  <c r="I31" i="4"/>
  <c r="X30" i="4"/>
  <c r="W30" i="4"/>
  <c r="Q30" i="4"/>
  <c r="R30" i="4" s="1"/>
  <c r="T30" i="4" s="1"/>
  <c r="P30" i="4"/>
  <c r="J30" i="4"/>
  <c r="I30" i="4"/>
  <c r="X28" i="4"/>
  <c r="W28" i="4"/>
  <c r="Q28" i="4"/>
  <c r="R28" i="4" s="1"/>
  <c r="T28" i="4" s="1"/>
  <c r="P28" i="4"/>
  <c r="J28" i="4"/>
  <c r="I28" i="4"/>
  <c r="X27" i="4"/>
  <c r="Z27" i="4" s="1"/>
  <c r="W27" i="4"/>
  <c r="Q27" i="4"/>
  <c r="R27" i="4" s="1"/>
  <c r="T27" i="4" s="1"/>
  <c r="P27" i="4"/>
  <c r="J27" i="4"/>
  <c r="L27" i="4" s="1"/>
  <c r="I27" i="4"/>
  <c r="X26" i="4"/>
  <c r="Y26" i="4" s="1"/>
  <c r="AA26" i="4" s="1"/>
  <c r="W26" i="4"/>
  <c r="Q26" i="4"/>
  <c r="S26" i="4" s="1"/>
  <c r="P26" i="4"/>
  <c r="J26" i="4"/>
  <c r="L26" i="4" s="1"/>
  <c r="I26" i="4"/>
  <c r="X25" i="4"/>
  <c r="Z25" i="4" s="1"/>
  <c r="W25" i="4"/>
  <c r="Q25" i="4"/>
  <c r="S25" i="4" s="1"/>
  <c r="P25" i="4"/>
  <c r="J25" i="4"/>
  <c r="L25" i="4" s="1"/>
  <c r="I25" i="4"/>
  <c r="X24" i="4"/>
  <c r="Y24" i="4" s="1"/>
  <c r="AA24" i="4" s="1"/>
  <c r="W24" i="4"/>
  <c r="Q24" i="4"/>
  <c r="S24" i="4" s="1"/>
  <c r="P24" i="4"/>
  <c r="J24" i="4"/>
  <c r="K24" i="4" s="1"/>
  <c r="M24" i="4" s="1"/>
  <c r="I24" i="4"/>
  <c r="X23" i="4"/>
  <c r="W23" i="4"/>
  <c r="Q23" i="4"/>
  <c r="P23" i="4"/>
  <c r="J23" i="4"/>
  <c r="K23" i="4" s="1"/>
  <c r="M23" i="4" s="1"/>
  <c r="I23" i="4"/>
  <c r="X22" i="4"/>
  <c r="Z22" i="4" s="1"/>
  <c r="W22" i="4"/>
  <c r="Q22" i="4"/>
  <c r="S22" i="4" s="1"/>
  <c r="P22" i="4"/>
  <c r="J22" i="4"/>
  <c r="I22" i="4"/>
  <c r="X21" i="4"/>
  <c r="Z21" i="4" s="1"/>
  <c r="W21" i="4"/>
  <c r="Q21" i="4"/>
  <c r="S21" i="4" s="1"/>
  <c r="P21" i="4"/>
  <c r="J21" i="4"/>
  <c r="K21" i="4" s="1"/>
  <c r="M21" i="4" s="1"/>
  <c r="I21" i="4"/>
  <c r="X20" i="4"/>
  <c r="W20" i="4"/>
  <c r="Q20" i="4"/>
  <c r="P20" i="4"/>
  <c r="J20" i="4"/>
  <c r="I20" i="4"/>
  <c r="X19" i="4"/>
  <c r="Y19" i="4" s="1"/>
  <c r="AA19" i="4" s="1"/>
  <c r="W19" i="4"/>
  <c r="Q19" i="4"/>
  <c r="S19" i="4" s="1"/>
  <c r="P19" i="4"/>
  <c r="J19" i="4"/>
  <c r="L19" i="4" s="1"/>
  <c r="I19" i="4"/>
  <c r="X18" i="4"/>
  <c r="W18" i="4"/>
  <c r="Q18" i="4"/>
  <c r="R18" i="4" s="1"/>
  <c r="T18" i="4" s="1"/>
  <c r="P18" i="4"/>
  <c r="J18" i="4"/>
  <c r="L18" i="4" s="1"/>
  <c r="I18" i="4"/>
  <c r="X17" i="4"/>
  <c r="W17" i="4"/>
  <c r="Q17" i="4"/>
  <c r="S17" i="4" s="1"/>
  <c r="P17" i="4"/>
  <c r="J17" i="4"/>
  <c r="L17" i="4" s="1"/>
  <c r="I17" i="4"/>
  <c r="X16" i="4"/>
  <c r="Z16" i="4" s="1"/>
  <c r="W16" i="4"/>
  <c r="Q16" i="4"/>
  <c r="S16" i="4" s="1"/>
  <c r="P16" i="4"/>
  <c r="J16" i="4"/>
  <c r="L16" i="4" s="1"/>
  <c r="I16" i="4"/>
  <c r="X15" i="4"/>
  <c r="Y15" i="4" s="1"/>
  <c r="AA15" i="4" s="1"/>
  <c r="W15" i="4"/>
  <c r="Q15" i="4"/>
  <c r="S15" i="4" s="1"/>
  <c r="P15" i="4"/>
  <c r="J15" i="4"/>
  <c r="K15" i="4" s="1"/>
  <c r="M15" i="4" s="1"/>
  <c r="I15" i="4"/>
  <c r="X14" i="4"/>
  <c r="Y14" i="4" s="1"/>
  <c r="AA14" i="4" s="1"/>
  <c r="W14" i="4"/>
  <c r="Q14" i="4"/>
  <c r="R14" i="4" s="1"/>
  <c r="T14" i="4" s="1"/>
  <c r="P14" i="4"/>
  <c r="J14" i="4"/>
  <c r="I14" i="4"/>
  <c r="X13" i="4"/>
  <c r="Y13" i="4" s="1"/>
  <c r="AA13" i="4" s="1"/>
  <c r="W13" i="4"/>
  <c r="Q13" i="4"/>
  <c r="S13" i="4" s="1"/>
  <c r="P13" i="4"/>
  <c r="J13" i="4"/>
  <c r="I13" i="4"/>
  <c r="X12" i="4"/>
  <c r="W12" i="4"/>
  <c r="Q12" i="4"/>
  <c r="S12" i="4" s="1"/>
  <c r="P12" i="4"/>
  <c r="J12" i="4"/>
  <c r="K12" i="4" s="1"/>
  <c r="I12" i="4"/>
  <c r="X11" i="4"/>
  <c r="W11" i="4"/>
  <c r="Q11" i="4"/>
  <c r="R11" i="4" s="1"/>
  <c r="T11" i="4" s="1"/>
  <c r="P11" i="4"/>
  <c r="J11" i="4"/>
  <c r="L11" i="4" s="1"/>
  <c r="I11" i="4"/>
  <c r="X10" i="4"/>
  <c r="W10" i="4"/>
  <c r="Q10" i="4"/>
  <c r="S10" i="4" s="1"/>
  <c r="P10" i="4"/>
  <c r="J10" i="4"/>
  <c r="L10" i="4" s="1"/>
  <c r="I10" i="4"/>
  <c r="X9" i="4"/>
  <c r="Z9" i="4" s="1"/>
  <c r="W9" i="4"/>
  <c r="Q9" i="4"/>
  <c r="S9" i="4" s="1"/>
  <c r="P9" i="4"/>
  <c r="J9" i="4"/>
  <c r="L9" i="4" s="1"/>
  <c r="I9" i="4"/>
  <c r="X8" i="4"/>
  <c r="W8" i="4"/>
  <c r="Q8" i="4"/>
  <c r="S8" i="4" s="1"/>
  <c r="P8" i="4"/>
  <c r="J8" i="4"/>
  <c r="K8" i="4" s="1"/>
  <c r="M8" i="4" s="1"/>
  <c r="I8" i="4"/>
  <c r="X7" i="4"/>
  <c r="W7" i="4"/>
  <c r="Q7" i="4"/>
  <c r="S7" i="4" s="1"/>
  <c r="P7" i="4"/>
  <c r="J7" i="4"/>
  <c r="L7" i="4" s="1"/>
  <c r="I7" i="4"/>
  <c r="X6" i="4"/>
  <c r="Z6" i="4" s="1"/>
  <c r="W6" i="4"/>
  <c r="Q6" i="4"/>
  <c r="S6" i="4" s="1"/>
  <c r="P6" i="4"/>
  <c r="J6" i="4"/>
  <c r="K6" i="4" s="1"/>
  <c r="M6" i="4" s="1"/>
  <c r="I6" i="4"/>
  <c r="X5" i="4"/>
  <c r="Y5" i="4" s="1"/>
  <c r="AA5" i="4" s="1"/>
  <c r="W5" i="4"/>
  <c r="Q5" i="4"/>
  <c r="R5" i="4" s="1"/>
  <c r="T5" i="4" s="1"/>
  <c r="P5" i="4"/>
  <c r="J5" i="4"/>
  <c r="L5" i="4" s="1"/>
  <c r="I5" i="4"/>
  <c r="X4" i="4"/>
  <c r="Y4" i="4" s="1"/>
  <c r="AA4" i="4" s="1"/>
  <c r="W4" i="4"/>
  <c r="Q4" i="4"/>
  <c r="S4" i="4" s="1"/>
  <c r="P4" i="4"/>
  <c r="L4" i="4"/>
  <c r="S52" i="4" l="1"/>
  <c r="Z29" i="4"/>
  <c r="AA80" i="4"/>
  <c r="Y74" i="4"/>
  <c r="AA74" i="4" s="1"/>
  <c r="Y52" i="4"/>
  <c r="AA52" i="4" s="1"/>
  <c r="Y46" i="4"/>
  <c r="AA46" i="4" s="1"/>
  <c r="R74" i="4"/>
  <c r="T74" i="4" s="1"/>
  <c r="R46" i="4"/>
  <c r="T46" i="4" s="1"/>
  <c r="R29" i="4"/>
  <c r="T29" i="4" s="1"/>
  <c r="AD29" i="4" s="1"/>
  <c r="K74" i="4"/>
  <c r="K52" i="4"/>
  <c r="K46" i="4"/>
  <c r="L29" i="4"/>
  <c r="L53" i="4"/>
  <c r="R53" i="4"/>
  <c r="T53" i="4" s="1"/>
  <c r="AA53" i="4"/>
  <c r="S38" i="4"/>
  <c r="Z53" i="4"/>
  <c r="Y63" i="4"/>
  <c r="AA63" i="4" s="1"/>
  <c r="K17" i="4"/>
  <c r="K65" i="4"/>
  <c r="Z49" i="4"/>
  <c r="Z55" i="4"/>
  <c r="Y64" i="4"/>
  <c r="AA64" i="4" s="1"/>
  <c r="K67" i="4"/>
  <c r="S28" i="4"/>
  <c r="Z33" i="4"/>
  <c r="K42" i="4"/>
  <c r="Z66" i="4"/>
  <c r="Y75" i="4"/>
  <c r="AA75" i="4" s="1"/>
  <c r="R33" i="4"/>
  <c r="T33" i="4" s="1"/>
  <c r="AD33" i="4" s="1"/>
  <c r="Y44" i="4"/>
  <c r="AA44" i="4" s="1"/>
  <c r="K25" i="4"/>
  <c r="L43" i="4"/>
  <c r="Z59" i="4"/>
  <c r="Z48" i="4"/>
  <c r="R72" i="4"/>
  <c r="T72" i="4" s="1"/>
  <c r="L76" i="4"/>
  <c r="R10" i="4"/>
  <c r="T10" i="4" s="1"/>
  <c r="S14" i="4"/>
  <c r="K16" i="4"/>
  <c r="Y21" i="4"/>
  <c r="AA21" i="4" s="1"/>
  <c r="L38" i="4"/>
  <c r="Z40" i="4"/>
  <c r="R45" i="4"/>
  <c r="T45" i="4" s="1"/>
  <c r="S56" i="4"/>
  <c r="R61" i="4"/>
  <c r="T61" i="4" s="1"/>
  <c r="S65" i="4"/>
  <c r="R66" i="4"/>
  <c r="T66" i="4" s="1"/>
  <c r="L6" i="4"/>
  <c r="Z14" i="4"/>
  <c r="Y27" i="4"/>
  <c r="AA27" i="4" s="1"/>
  <c r="Y32" i="4"/>
  <c r="AA32" i="4" s="1"/>
  <c r="R34" i="4"/>
  <c r="Y34" i="4"/>
  <c r="AA34" i="4" s="1"/>
  <c r="R41" i="4"/>
  <c r="T41" i="4" s="1"/>
  <c r="AD41" i="4" s="1"/>
  <c r="L48" i="4"/>
  <c r="K49" i="4"/>
  <c r="Y50" i="4"/>
  <c r="AA50" i="4" s="1"/>
  <c r="L51" i="4"/>
  <c r="R51" i="4"/>
  <c r="T51" i="4" s="1"/>
  <c r="K59" i="4"/>
  <c r="L61" i="4"/>
  <c r="K66" i="4"/>
  <c r="K69" i="4"/>
  <c r="L73" i="4"/>
  <c r="R73" i="4"/>
  <c r="T73" i="4" s="1"/>
  <c r="Y73" i="4"/>
  <c r="AA73" i="4" s="1"/>
  <c r="K75" i="4"/>
  <c r="Z76" i="4"/>
  <c r="Y77" i="4"/>
  <c r="AA77" i="4" s="1"/>
  <c r="S5" i="4"/>
  <c r="R8" i="4"/>
  <c r="T8" i="4" s="1"/>
  <c r="Z26" i="4"/>
  <c r="L33" i="4"/>
  <c r="Z43" i="4"/>
  <c r="S47" i="4"/>
  <c r="Y67" i="4"/>
  <c r="AA67" i="4" s="1"/>
  <c r="K70" i="4"/>
  <c r="K10" i="4"/>
  <c r="R12" i="4"/>
  <c r="T12" i="4" s="1"/>
  <c r="Z19" i="4"/>
  <c r="R21" i="4"/>
  <c r="T21" i="4" s="1"/>
  <c r="R24" i="4"/>
  <c r="T24" i="4" s="1"/>
  <c r="AD24" i="4" s="1"/>
  <c r="R26" i="4"/>
  <c r="T26" i="4" s="1"/>
  <c r="Z4" i="4"/>
  <c r="K9" i="4"/>
  <c r="R15" i="4"/>
  <c r="T15" i="4" s="1"/>
  <c r="AD15" i="4" s="1"/>
  <c r="R17" i="4"/>
  <c r="T17" i="4" s="1"/>
  <c r="L21" i="4"/>
  <c r="K26" i="4"/>
  <c r="S27" i="4"/>
  <c r="L31" i="4"/>
  <c r="L34" i="4"/>
  <c r="Y36" i="4"/>
  <c r="AA36" i="4" s="1"/>
  <c r="K40" i="4"/>
  <c r="AC40" i="4" s="1"/>
  <c r="R42" i="4"/>
  <c r="T42" i="4" s="1"/>
  <c r="R76" i="4"/>
  <c r="T76" i="4" s="1"/>
  <c r="Z51" i="4"/>
  <c r="Y51" i="4"/>
  <c r="AA51" i="4" s="1"/>
  <c r="L57" i="4"/>
  <c r="K57" i="4"/>
  <c r="Z5" i="4"/>
  <c r="Y10" i="4"/>
  <c r="AA10" i="4" s="1"/>
  <c r="Z10" i="4"/>
  <c r="M12" i="4"/>
  <c r="Y18" i="4"/>
  <c r="AA18" i="4" s="1"/>
  <c r="Z18" i="4"/>
  <c r="K47" i="4"/>
  <c r="L47" i="4"/>
  <c r="Y7" i="4"/>
  <c r="AA7" i="4" s="1"/>
  <c r="Z7" i="4"/>
  <c r="Y8" i="4"/>
  <c r="AA8" i="4" s="1"/>
  <c r="Z8" i="4"/>
  <c r="K22" i="4"/>
  <c r="L22" i="4"/>
  <c r="L14" i="4"/>
  <c r="K14" i="4"/>
  <c r="AC14" i="4" s="1"/>
  <c r="K13" i="4"/>
  <c r="L13" i="4"/>
  <c r="Z28" i="4"/>
  <c r="Y28" i="4"/>
  <c r="AA28" i="4" s="1"/>
  <c r="M34" i="4"/>
  <c r="Y11" i="4"/>
  <c r="AA11" i="4" s="1"/>
  <c r="Z11" i="4"/>
  <c r="Z12" i="4"/>
  <c r="Y12" i="4"/>
  <c r="AA12" i="4" s="1"/>
  <c r="Y17" i="4"/>
  <c r="AA17" i="4" s="1"/>
  <c r="Z17" i="4"/>
  <c r="Z20" i="4"/>
  <c r="Y20" i="4"/>
  <c r="AA20" i="4" s="1"/>
  <c r="K30" i="4"/>
  <c r="L30" i="4"/>
  <c r="R37" i="4"/>
  <c r="T37" i="4" s="1"/>
  <c r="S37" i="4"/>
  <c r="K39" i="4"/>
  <c r="L39" i="4"/>
  <c r="Y45" i="4"/>
  <c r="AA45" i="4" s="1"/>
  <c r="Z45" i="4"/>
  <c r="Z15" i="4"/>
  <c r="K27" i="4"/>
  <c r="S40" i="4"/>
  <c r="R43" i="4"/>
  <c r="T43" i="4" s="1"/>
  <c r="AD43" i="4" s="1"/>
  <c r="R48" i="4"/>
  <c r="T48" i="4" s="1"/>
  <c r="S59" i="4"/>
  <c r="R64" i="4"/>
  <c r="T64" i="4" s="1"/>
  <c r="L68" i="4"/>
  <c r="R68" i="4"/>
  <c r="T68" i="4" s="1"/>
  <c r="Y68" i="4"/>
  <c r="AA68" i="4" s="1"/>
  <c r="R69" i="4"/>
  <c r="T69" i="4" s="1"/>
  <c r="Y69" i="4"/>
  <c r="AA69" i="4" s="1"/>
  <c r="Y71" i="4"/>
  <c r="AA71" i="4" s="1"/>
  <c r="K78" i="4"/>
  <c r="S78" i="4"/>
  <c r="Y78" i="4"/>
  <c r="AA78" i="4" s="1"/>
  <c r="L58" i="4"/>
  <c r="R60" i="4"/>
  <c r="T60" i="4" s="1"/>
  <c r="K62" i="4"/>
  <c r="R62" i="4"/>
  <c r="T62" i="4" s="1"/>
  <c r="Z62" i="4"/>
  <c r="M31" i="4"/>
  <c r="R4" i="4"/>
  <c r="R6" i="4"/>
  <c r="K7" i="4"/>
  <c r="K11" i="4"/>
  <c r="S11" i="4"/>
  <c r="K18" i="4"/>
  <c r="S18" i="4"/>
  <c r="Y23" i="4"/>
  <c r="AA23" i="4" s="1"/>
  <c r="Z23" i="4"/>
  <c r="K28" i="4"/>
  <c r="L28" i="4"/>
  <c r="L36" i="4"/>
  <c r="K36" i="4"/>
  <c r="M48" i="4"/>
  <c r="L55" i="4"/>
  <c r="K55" i="4"/>
  <c r="Z57" i="4"/>
  <c r="Y57" i="4"/>
  <c r="AA57" i="4" s="1"/>
  <c r="K60" i="4"/>
  <c r="L60" i="4"/>
  <c r="K64" i="4"/>
  <c r="L64" i="4"/>
  <c r="K5" i="4"/>
  <c r="AC5" i="4" s="1"/>
  <c r="Y6" i="4"/>
  <c r="AA6" i="4" s="1"/>
  <c r="R7" i="4"/>
  <c r="T7" i="4" s="1"/>
  <c r="L8" i="4"/>
  <c r="R9" i="4"/>
  <c r="Y9" i="4"/>
  <c r="AA9" i="4" s="1"/>
  <c r="L15" i="4"/>
  <c r="R16" i="4"/>
  <c r="Y16" i="4"/>
  <c r="AA16" i="4" s="1"/>
  <c r="R19" i="4"/>
  <c r="T19" i="4" s="1"/>
  <c r="S23" i="4"/>
  <c r="R23" i="4"/>
  <c r="T23" i="4" s="1"/>
  <c r="Z30" i="4"/>
  <c r="Y30" i="4"/>
  <c r="AA30" i="4" s="1"/>
  <c r="Z35" i="4"/>
  <c r="L37" i="4"/>
  <c r="Y37" i="4"/>
  <c r="AA37" i="4" s="1"/>
  <c r="Y39" i="4"/>
  <c r="AA39" i="4" s="1"/>
  <c r="Z39" i="4"/>
  <c r="K44" i="4"/>
  <c r="S44" i="4"/>
  <c r="K45" i="4"/>
  <c r="L45" i="4"/>
  <c r="S50" i="4"/>
  <c r="Z54" i="4"/>
  <c r="L56" i="4"/>
  <c r="Y56" i="4"/>
  <c r="AA56" i="4" s="1"/>
  <c r="Y58" i="4"/>
  <c r="AA58" i="4" s="1"/>
  <c r="Z58" i="4"/>
  <c r="Y70" i="4"/>
  <c r="AA70" i="4" s="1"/>
  <c r="Z70" i="4"/>
  <c r="R71" i="4"/>
  <c r="T71" i="4" s="1"/>
  <c r="S71" i="4"/>
  <c r="K72" i="4"/>
  <c r="L72" i="4"/>
  <c r="M76" i="4"/>
  <c r="R77" i="4"/>
  <c r="T77" i="4" s="1"/>
  <c r="S77" i="4"/>
  <c r="L12" i="4"/>
  <c r="R13" i="4"/>
  <c r="T13" i="4" s="1"/>
  <c r="Z13" i="4"/>
  <c r="K19" i="4"/>
  <c r="AC19" i="4" s="1"/>
  <c r="R20" i="4"/>
  <c r="T20" i="4" s="1"/>
  <c r="S20" i="4"/>
  <c r="R22" i="4"/>
  <c r="T22" i="4" s="1"/>
  <c r="Y22" i="4"/>
  <c r="AA22" i="4" s="1"/>
  <c r="L24" i="4"/>
  <c r="Z24" i="4"/>
  <c r="Y25" i="4"/>
  <c r="AA25" i="4" s="1"/>
  <c r="S32" i="4"/>
  <c r="R35" i="4"/>
  <c r="T35" i="4" s="1"/>
  <c r="M37" i="4"/>
  <c r="S39" i="4"/>
  <c r="R39" i="4"/>
  <c r="T39" i="4" s="1"/>
  <c r="Z47" i="4"/>
  <c r="Y47" i="4"/>
  <c r="L50" i="4"/>
  <c r="K50" i="4"/>
  <c r="AC50" i="4" s="1"/>
  <c r="R54" i="4"/>
  <c r="T54" i="4" s="1"/>
  <c r="M56" i="4"/>
  <c r="S57" i="4"/>
  <c r="S63" i="4"/>
  <c r="R75" i="4"/>
  <c r="T75" i="4" s="1"/>
  <c r="L20" i="4"/>
  <c r="K20" i="4"/>
  <c r="L23" i="4"/>
  <c r="R25" i="4"/>
  <c r="T25" i="4" s="1"/>
  <c r="S30" i="4"/>
  <c r="R31" i="4"/>
  <c r="T31" i="4" s="1"/>
  <c r="Z31" i="4"/>
  <c r="K32" i="4"/>
  <c r="K35" i="4"/>
  <c r="R36" i="4"/>
  <c r="T36" i="4" s="1"/>
  <c r="S36" i="4"/>
  <c r="Y38" i="4"/>
  <c r="L41" i="4"/>
  <c r="Z41" i="4"/>
  <c r="Y42" i="4"/>
  <c r="AA42" i="4" s="1"/>
  <c r="S49" i="4"/>
  <c r="L54" i="4"/>
  <c r="K54" i="4"/>
  <c r="S58" i="4"/>
  <c r="R58" i="4"/>
  <c r="K63" i="4"/>
  <c r="L71" i="4"/>
  <c r="K71" i="4"/>
  <c r="Z72" i="4"/>
  <c r="Y72" i="4"/>
  <c r="AA72" i="4" s="1"/>
  <c r="L77" i="4"/>
  <c r="K77" i="4"/>
  <c r="Z65" i="4"/>
  <c r="Y65" i="4"/>
  <c r="R55" i="4"/>
  <c r="T55" i="4" s="1"/>
  <c r="S55" i="4"/>
  <c r="Z60" i="4"/>
  <c r="Y61" i="4"/>
  <c r="AA61" i="4" s="1"/>
  <c r="S67" i="4"/>
  <c r="R70" i="4"/>
  <c r="T70" i="4" s="1"/>
  <c r="AC64" i="4" l="1"/>
  <c r="AD48" i="4"/>
  <c r="AC28" i="4"/>
  <c r="T4" i="4"/>
  <c r="AC35" i="4"/>
  <c r="AD56" i="4"/>
  <c r="AD37" i="4"/>
  <c r="AD76" i="4"/>
  <c r="AC44" i="4"/>
  <c r="AD23" i="4"/>
  <c r="AD68" i="4"/>
  <c r="AC27" i="4"/>
  <c r="AC77" i="4"/>
  <c r="AC55" i="4"/>
  <c r="AC36" i="4"/>
  <c r="AD21" i="4"/>
  <c r="AD53" i="4"/>
  <c r="AC37" i="4"/>
  <c r="AC24" i="4"/>
  <c r="AC31" i="4"/>
  <c r="AC43" i="4"/>
  <c r="AC63" i="4"/>
  <c r="AC7" i="4"/>
  <c r="AC78" i="4"/>
  <c r="AD8" i="4"/>
  <c r="AD51" i="4"/>
  <c r="AC33" i="4"/>
  <c r="AD61" i="4"/>
  <c r="AC18" i="4"/>
  <c r="AD73" i="4"/>
  <c r="AC73" i="4"/>
  <c r="M47" i="4"/>
  <c r="AC47" i="4"/>
  <c r="M69" i="4"/>
  <c r="AD69" i="4" s="1"/>
  <c r="AC69" i="4"/>
  <c r="M67" i="4"/>
  <c r="AD67" i="4" s="1"/>
  <c r="AC67" i="4"/>
  <c r="AC23" i="4"/>
  <c r="AC32" i="4"/>
  <c r="T6" i="4"/>
  <c r="AD6" i="4" s="1"/>
  <c r="AC6" i="4"/>
  <c r="M30" i="4"/>
  <c r="AD30" i="4" s="1"/>
  <c r="AC30" i="4"/>
  <c r="M10" i="4"/>
  <c r="AD10" i="4" s="1"/>
  <c r="AC10" i="4"/>
  <c r="M42" i="4"/>
  <c r="AD42" i="4" s="1"/>
  <c r="AC42" i="4"/>
  <c r="M17" i="4"/>
  <c r="AD17" i="4" s="1"/>
  <c r="AC17" i="4"/>
  <c r="AC41" i="4"/>
  <c r="AC48" i="4"/>
  <c r="AC72" i="4"/>
  <c r="M13" i="4"/>
  <c r="AD13" i="4" s="1"/>
  <c r="AC13" i="4"/>
  <c r="M9" i="4"/>
  <c r="AC9" i="4"/>
  <c r="M52" i="4"/>
  <c r="AD52" i="4" s="1"/>
  <c r="AC52" i="4"/>
  <c r="AC51" i="4"/>
  <c r="AC21" i="4"/>
  <c r="AC53" i="4"/>
  <c r="AC12" i="4"/>
  <c r="M75" i="4"/>
  <c r="AD75" i="4" s="1"/>
  <c r="AC75" i="4"/>
  <c r="M16" i="4"/>
  <c r="AC16" i="4"/>
  <c r="M25" i="4"/>
  <c r="AD25" i="4" s="1"/>
  <c r="AC25" i="4"/>
  <c r="M65" i="4"/>
  <c r="AC65" i="4"/>
  <c r="T58" i="4"/>
  <c r="AD58" i="4" s="1"/>
  <c r="AC58" i="4"/>
  <c r="AA38" i="4"/>
  <c r="AD38" i="4" s="1"/>
  <c r="AC38" i="4"/>
  <c r="M39" i="4"/>
  <c r="AD39" i="4" s="1"/>
  <c r="AC39" i="4"/>
  <c r="M66" i="4"/>
  <c r="AD66" i="4" s="1"/>
  <c r="AC66" i="4"/>
  <c r="M46" i="4"/>
  <c r="AD46" i="4" s="1"/>
  <c r="AC46" i="4"/>
  <c r="AC68" i="4"/>
  <c r="AC71" i="4"/>
  <c r="AC45" i="4"/>
  <c r="M22" i="4"/>
  <c r="AD22" i="4" s="1"/>
  <c r="AC22" i="4"/>
  <c r="AC26" i="4"/>
  <c r="M70" i="4"/>
  <c r="AD70" i="4" s="1"/>
  <c r="AC70" i="4"/>
  <c r="AC54" i="4"/>
  <c r="AC20" i="4"/>
  <c r="AC60" i="4"/>
  <c r="AC11" i="4"/>
  <c r="M62" i="4"/>
  <c r="AD62" i="4" s="1"/>
  <c r="AC62" i="4"/>
  <c r="AD12" i="4"/>
  <c r="AC57" i="4"/>
  <c r="M59" i="4"/>
  <c r="AD59" i="4" s="1"/>
  <c r="AC59" i="4"/>
  <c r="M49" i="4"/>
  <c r="AD49" i="4" s="1"/>
  <c r="AC49" i="4"/>
  <c r="T34" i="4"/>
  <c r="AD34" i="4" s="1"/>
  <c r="AC34" i="4"/>
  <c r="M74" i="4"/>
  <c r="AC74" i="4"/>
  <c r="AC15" i="4"/>
  <c r="AC8" i="4"/>
  <c r="AC29" i="4"/>
  <c r="AC61" i="4"/>
  <c r="AC56" i="4"/>
  <c r="AC76" i="4"/>
  <c r="AD31" i="4"/>
  <c r="T80" i="4"/>
  <c r="AD74" i="4"/>
  <c r="M14" i="4"/>
  <c r="AD14" i="4" s="1"/>
  <c r="M40" i="4"/>
  <c r="AD40" i="4" s="1"/>
  <c r="M26" i="4"/>
  <c r="AD26" i="4" s="1"/>
  <c r="M78" i="4"/>
  <c r="AD78" i="4" s="1"/>
  <c r="T83" i="4"/>
  <c r="M57" i="4"/>
  <c r="AD57" i="4" s="1"/>
  <c r="M27" i="4"/>
  <c r="AD27" i="4" s="1"/>
  <c r="M63" i="4"/>
  <c r="AD63" i="4" s="1"/>
  <c r="M5" i="4"/>
  <c r="AD5" i="4" s="1"/>
  <c r="M11" i="4"/>
  <c r="AD11" i="4" s="1"/>
  <c r="M77" i="4"/>
  <c r="AD77" i="4" s="1"/>
  <c r="M32" i="4"/>
  <c r="AD32" i="4" s="1"/>
  <c r="M72" i="4"/>
  <c r="AD72" i="4" s="1"/>
  <c r="M36" i="4"/>
  <c r="AD36" i="4" s="1"/>
  <c r="T9" i="4"/>
  <c r="M60" i="4"/>
  <c r="AD60" i="4" s="1"/>
  <c r="M28" i="4"/>
  <c r="AD28" i="4" s="1"/>
  <c r="M71" i="4"/>
  <c r="AD71" i="4" s="1"/>
  <c r="AA47" i="4"/>
  <c r="M19" i="4"/>
  <c r="AD19" i="4" s="1"/>
  <c r="M45" i="4"/>
  <c r="AD45" i="4" s="1"/>
  <c r="M64" i="4"/>
  <c r="AD64" i="4" s="1"/>
  <c r="M7" i="4"/>
  <c r="AD7" i="4" s="1"/>
  <c r="M50" i="4"/>
  <c r="AD50" i="4" s="1"/>
  <c r="M44" i="4"/>
  <c r="AD44" i="4" s="1"/>
  <c r="T16" i="4"/>
  <c r="AD16" i="4" s="1"/>
  <c r="M18" i="4"/>
  <c r="AD18" i="4" s="1"/>
  <c r="M4" i="4"/>
  <c r="AA65" i="4"/>
  <c r="M54" i="4"/>
  <c r="AD54" i="4" s="1"/>
  <c r="M35" i="4"/>
  <c r="AD35" i="4" s="1"/>
  <c r="M20" i="4"/>
  <c r="AD20" i="4" s="1"/>
  <c r="M55" i="4"/>
  <c r="AD55" i="4" s="1"/>
  <c r="AD4" i="4" l="1"/>
  <c r="AD65" i="4"/>
  <c r="AD47" i="4"/>
  <c r="AD9" i="4"/>
  <c r="AA85" i="4"/>
  <c r="T85" i="4"/>
</calcChain>
</file>

<file path=xl/sharedStrings.xml><?xml version="1.0" encoding="utf-8"?>
<sst xmlns="http://schemas.openxmlformats.org/spreadsheetml/2006/main" count="351" uniqueCount="109">
  <si>
    <t>n</t>
  </si>
  <si>
    <t>DESCRIPCIÓN</t>
  </si>
  <si>
    <t>UNIDAD DE MEDIDA</t>
  </si>
  <si>
    <t>CAN.</t>
  </si>
  <si>
    <t>ELEMENTOS</t>
  </si>
  <si>
    <t>TIPO DE ELEMENTO</t>
  </si>
  <si>
    <t>PRECIO UNITARIO</t>
  </si>
  <si>
    <t>TARIFA IVA</t>
  </si>
  <si>
    <t>PRECIO x CANTIDAD</t>
  </si>
  <si>
    <t>IVA</t>
  </si>
  <si>
    <t>PRECIO CON IVA</t>
  </si>
  <si>
    <t>IVA x CANT.</t>
  </si>
  <si>
    <t>PRECIO TOTAL</t>
  </si>
  <si>
    <t>Promedio valores totales</t>
  </si>
  <si>
    <t>Alcohol industrial</t>
  </si>
  <si>
    <t>UN</t>
  </si>
  <si>
    <t>ASEO</t>
  </si>
  <si>
    <t>CONSUMIBLE</t>
  </si>
  <si>
    <t>Ambientador</t>
  </si>
  <si>
    <t>Balde</t>
  </si>
  <si>
    <t>ELEMENTO</t>
  </si>
  <si>
    <t>Blanqueador</t>
  </si>
  <si>
    <t>CAFETERIA</t>
  </si>
  <si>
    <t>Cepillo</t>
  </si>
  <si>
    <t xml:space="preserve">Cepillo para sanitario </t>
  </si>
  <si>
    <t xml:space="preserve">Contenedor de basura </t>
  </si>
  <si>
    <t>Contenedor de basura</t>
  </si>
  <si>
    <t xml:space="preserve">Detergente multiusos </t>
  </si>
  <si>
    <t>Escurridor para platos</t>
  </si>
  <si>
    <t>Esponjilla</t>
  </si>
  <si>
    <t>Guantes (Par)</t>
  </si>
  <si>
    <t>PAR</t>
  </si>
  <si>
    <t xml:space="preserve">Insecticida   </t>
  </si>
  <si>
    <t xml:space="preserve">Jabón para manos </t>
  </si>
  <si>
    <t xml:space="preserve">Jabón para loza  </t>
  </si>
  <si>
    <t>Limpiador desinfectante</t>
  </si>
  <si>
    <t>Limpiones</t>
  </si>
  <si>
    <t xml:space="preserve">Líquido para limpiar vidrios </t>
  </si>
  <si>
    <t>Mango en madera escoba</t>
  </si>
  <si>
    <t xml:space="preserve">Organizador  porta escobas </t>
  </si>
  <si>
    <t xml:space="preserve">Papel higiénico </t>
  </si>
  <si>
    <t>PAQUETE X4</t>
  </si>
  <si>
    <t>Papelera</t>
  </si>
  <si>
    <t xml:space="preserve">Papelera residuos peligrosos </t>
  </si>
  <si>
    <t xml:space="preserve">Punto Ecológico </t>
  </si>
  <si>
    <t xml:space="preserve">Servilletas de mano AZ </t>
  </si>
  <si>
    <t>Trapero</t>
  </si>
  <si>
    <t>ROL</t>
  </si>
  <si>
    <t xml:space="preserve">Aromática </t>
  </si>
  <si>
    <t>CAJA</t>
  </si>
  <si>
    <t>Azúcar morena (bolsa)</t>
  </si>
  <si>
    <t>UNIDAD</t>
  </si>
  <si>
    <t>Azucar morena (tubipack de papel)</t>
  </si>
  <si>
    <t>PAQUETE</t>
  </si>
  <si>
    <t xml:space="preserve">Bandeja en acero inoxidable  </t>
  </si>
  <si>
    <t>Café molido tradicional C</t>
  </si>
  <si>
    <t xml:space="preserve">Carro de bebidas </t>
  </si>
  <si>
    <t>Churrusco para tubos de greca</t>
  </si>
  <si>
    <t xml:space="preserve">Filtro para greca </t>
  </si>
  <si>
    <t xml:space="preserve">Mezclador </t>
  </si>
  <si>
    <t xml:space="preserve">Pocillo loza tinto </t>
  </si>
  <si>
    <t>Servilleta papel</t>
  </si>
  <si>
    <t xml:space="preserve">Servilletas suave Gourmet </t>
  </si>
  <si>
    <t xml:space="preserve">Vasos biodegradables  </t>
  </si>
  <si>
    <t>Vasos biodegradables</t>
  </si>
  <si>
    <t>Paño hogareño</t>
  </si>
  <si>
    <t xml:space="preserve">Ponchera plastica 10 litros </t>
  </si>
  <si>
    <t xml:space="preserve">UN </t>
  </si>
  <si>
    <t>Ponchera plastica 20 litros</t>
  </si>
  <si>
    <t>Detergente líquido neutro</t>
  </si>
  <si>
    <t xml:space="preserve">Detergente neutro en polvo </t>
  </si>
  <si>
    <t xml:space="preserve">Vinagre blanco </t>
  </si>
  <si>
    <t>Bicarbonato de sodio</t>
  </si>
  <si>
    <t>Termo de agua</t>
  </si>
  <si>
    <t xml:space="preserve">Escoba Rastrillo Plástico </t>
  </si>
  <si>
    <t>Juego de 4 Posavasos</t>
  </si>
  <si>
    <t xml:space="preserve">Copa de vidrio </t>
  </si>
  <si>
    <t>Subtotal gravado 19%</t>
  </si>
  <si>
    <t>total promedio</t>
  </si>
  <si>
    <t>Subtotal gravado 5%</t>
  </si>
  <si>
    <t>IVA 19%</t>
  </si>
  <si>
    <t>IVA 5%</t>
  </si>
  <si>
    <t>Total</t>
  </si>
  <si>
    <t>Escoba suave</t>
  </si>
  <si>
    <t>Escoba dura</t>
  </si>
  <si>
    <t>Líquido desengrasante</t>
  </si>
  <si>
    <t>Gel antibacterial para manos</t>
  </si>
  <si>
    <t>Recogedor de basura</t>
  </si>
  <si>
    <t xml:space="preserve">Varsol ecológico </t>
  </si>
  <si>
    <t xml:space="preserve">Toalla de cocina  </t>
  </si>
  <si>
    <t>Toalla de cocina reutilizable</t>
  </si>
  <si>
    <t>Cepillo de limpieza telearañas</t>
  </si>
  <si>
    <t>Garrafa x 19 litros (5 galones)</t>
  </si>
  <si>
    <t>Bolsas plasticas 70 cms verde</t>
  </si>
  <si>
    <t>Bolsas plasticas 55 cms negro</t>
  </si>
  <si>
    <t>Bolsas plasticas 70 cms negro</t>
  </si>
  <si>
    <t>Bolsas plasticas 70 cms blanco</t>
  </si>
  <si>
    <t>Bolsas plasticas 70 cms rojo</t>
  </si>
  <si>
    <t>Bolsas plasticas 90 cms negro</t>
  </si>
  <si>
    <t>Bolsas plasticas 90 cms verde</t>
  </si>
  <si>
    <t>Bolsas plasticas 90 cms blanco</t>
  </si>
  <si>
    <t>Bolsas plasticas 120 cms negro</t>
  </si>
  <si>
    <t>Bolsas plasticas 120 cms verde</t>
  </si>
  <si>
    <t>Bolsas plasticas 120 cms blanco</t>
  </si>
  <si>
    <t>Subtotal exento</t>
  </si>
  <si>
    <t>Cotización 1: empresa A</t>
  </si>
  <si>
    <t>Cotización 2: empresa B</t>
  </si>
  <si>
    <t>Cotización 3: empresa C</t>
  </si>
  <si>
    <t>Promedio valores unitarios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</si>
</sst>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sz val="18"/>
      <name val="Arial"/>
      <family val="2"/>
    </font>
    <font>
      <b/>
      <sz val="18"/>
      <color theme="1"/>
      <name val="Arial"/>
      <family val="2"/>
    </font>
    <font>
      <sz val="18"/>
      <color rgb="FF000000"/>
      <name val="Arial"/>
      <family val="2"/>
    </font>
    <font>
      <sz val="18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1FB8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6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4" fillId="6" borderId="4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43" fontId="2" fillId="0" borderId="15" xfId="1" applyFont="1" applyBorder="1" applyAlignment="1">
      <alignment horizontal="center" vertical="center" wrapText="1"/>
    </xf>
    <xf numFmtId="43" fontId="2" fillId="0" borderId="4" xfId="1" applyFont="1" applyBorder="1" applyAlignment="1">
      <alignment horizontal="center" vertical="center" wrapText="1"/>
    </xf>
    <xf numFmtId="43" fontId="2" fillId="0" borderId="5" xfId="1" applyFont="1" applyBorder="1" applyAlignment="1">
      <alignment horizontal="center" vertical="center" wrapText="1"/>
    </xf>
    <xf numFmtId="43" fontId="2" fillId="0" borderId="17" xfId="1" applyFont="1" applyBorder="1" applyAlignment="1">
      <alignment horizontal="center" vertical="center" wrapText="1"/>
    </xf>
    <xf numFmtId="9" fontId="5" fillId="0" borderId="4" xfId="2" applyFont="1" applyBorder="1" applyAlignment="1">
      <alignment horizontal="center" vertical="center" wrapText="1"/>
    </xf>
    <xf numFmtId="43" fontId="2" fillId="0" borderId="18" xfId="1" applyFont="1" applyBorder="1" applyAlignment="1">
      <alignment horizontal="center" vertical="center" wrapText="1"/>
    </xf>
    <xf numFmtId="164" fontId="2" fillId="0" borderId="0" xfId="1" applyNumberFormat="1" applyFont="1"/>
    <xf numFmtId="43" fontId="2" fillId="0" borderId="0" xfId="0" applyNumberFormat="1" applyFont="1"/>
    <xf numFmtId="0" fontId="2" fillId="0" borderId="4" xfId="0" applyFont="1" applyBorder="1" applyAlignment="1">
      <alignment horizontal="center" vertical="center" wrapText="1"/>
    </xf>
    <xf numFmtId="43" fontId="2" fillId="0" borderId="6" xfId="1" applyFont="1" applyBorder="1" applyAlignment="1">
      <alignment horizontal="center" vertical="center" wrapText="1"/>
    </xf>
    <xf numFmtId="43" fontId="2" fillId="2" borderId="4" xfId="1" applyFont="1" applyFill="1" applyBorder="1" applyAlignment="1">
      <alignment horizontal="center" vertical="center" wrapText="1"/>
    </xf>
    <xf numFmtId="43" fontId="2" fillId="2" borderId="5" xfId="1" applyFont="1" applyFill="1" applyBorder="1" applyAlignment="1">
      <alignment horizontal="center" vertical="center" wrapText="1"/>
    </xf>
    <xf numFmtId="43" fontId="2" fillId="2" borderId="15" xfId="1" applyFont="1" applyFill="1" applyBorder="1" applyAlignment="1">
      <alignment horizontal="center" vertical="center" wrapText="1"/>
    </xf>
    <xf numFmtId="9" fontId="5" fillId="2" borderId="4" xfId="2" applyFont="1" applyFill="1" applyBorder="1" applyAlignment="1">
      <alignment horizontal="center" vertical="center" wrapText="1"/>
    </xf>
    <xf numFmtId="43" fontId="2" fillId="0" borderId="24" xfId="1" applyFont="1" applyBorder="1" applyAlignment="1">
      <alignment horizontal="center" vertical="center" wrapText="1"/>
    </xf>
    <xf numFmtId="43" fontId="2" fillId="0" borderId="25" xfId="1" applyFont="1" applyBorder="1" applyAlignment="1">
      <alignment horizontal="center" vertical="center" wrapText="1"/>
    </xf>
    <xf numFmtId="43" fontId="2" fillId="0" borderId="26" xfId="1" applyFont="1" applyBorder="1" applyAlignment="1">
      <alignment horizontal="center" vertical="center" wrapText="1"/>
    </xf>
    <xf numFmtId="9" fontId="5" fillId="0" borderId="25" xfId="2" applyFont="1" applyBorder="1" applyAlignment="1">
      <alignment horizontal="center" vertical="center" wrapText="1"/>
    </xf>
    <xf numFmtId="43" fontId="2" fillId="0" borderId="27" xfId="1" applyFont="1" applyBorder="1" applyAlignment="1">
      <alignment horizontal="center" vertical="center" wrapText="1"/>
    </xf>
    <xf numFmtId="43" fontId="2" fillId="0" borderId="28" xfId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43" fontId="2" fillId="0" borderId="4" xfId="0" applyNumberFormat="1" applyFont="1" applyBorder="1" applyAlignment="1">
      <alignment horizontal="center" vertical="center" wrapText="1"/>
    </xf>
    <xf numFmtId="43" fontId="2" fillId="0" borderId="4" xfId="0" applyNumberFormat="1" applyFont="1" applyBorder="1"/>
    <xf numFmtId="0" fontId="4" fillId="0" borderId="4" xfId="0" applyFont="1" applyBorder="1" applyAlignment="1">
      <alignment horizontal="right" vertical="center" wrapText="1"/>
    </xf>
    <xf numFmtId="43" fontId="4" fillId="0" borderId="4" xfId="0" applyNumberFormat="1" applyFont="1" applyBorder="1" applyAlignment="1">
      <alignment horizontal="center" vertical="center" wrapText="1"/>
    </xf>
    <xf numFmtId="0" fontId="4" fillId="7" borderId="29" xfId="0" applyFont="1" applyFill="1" applyBorder="1" applyAlignment="1">
      <alignment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164" fontId="5" fillId="0" borderId="4" xfId="1" applyNumberFormat="1" applyFont="1" applyBorder="1" applyAlignment="1">
      <alignment horizontal="center" vertical="center" wrapText="1"/>
    </xf>
    <xf numFmtId="164" fontId="5" fillId="2" borderId="4" xfId="1" applyNumberFormat="1" applyFont="1" applyFill="1" applyBorder="1" applyAlignment="1">
      <alignment horizontal="center" vertical="center" wrapText="1"/>
    </xf>
    <xf numFmtId="43" fontId="2" fillId="0" borderId="31" xfId="1" applyFont="1" applyBorder="1" applyAlignment="1">
      <alignment horizontal="center" vertical="center" wrapText="1"/>
    </xf>
    <xf numFmtId="164" fontId="5" fillId="0" borderId="25" xfId="1" applyNumberFormat="1" applyFont="1" applyBorder="1" applyAlignment="1">
      <alignment horizontal="center" vertical="center" wrapText="1"/>
    </xf>
    <xf numFmtId="43" fontId="2" fillId="0" borderId="32" xfId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4" fillId="7" borderId="33" xfId="0" applyFont="1" applyFill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9" fontId="5" fillId="0" borderId="7" xfId="2" applyFont="1" applyBorder="1" applyAlignment="1">
      <alignment horizontal="center" vertical="center" wrapText="1"/>
    </xf>
    <xf numFmtId="164" fontId="5" fillId="0" borderId="7" xfId="1" applyNumberFormat="1" applyFont="1" applyBorder="1" applyAlignment="1">
      <alignment horizontal="center" vertical="center" wrapText="1"/>
    </xf>
    <xf numFmtId="43" fontId="2" fillId="0" borderId="7" xfId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4" xfId="0" applyFont="1" applyBorder="1" applyAlignment="1">
      <alignment horizontal="right"/>
    </xf>
    <xf numFmtId="43" fontId="2" fillId="0" borderId="8" xfId="1" applyFont="1" applyFill="1" applyBorder="1" applyAlignment="1">
      <alignment horizontal="center" vertical="center" wrapText="1"/>
    </xf>
    <xf numFmtId="43" fontId="2" fillId="0" borderId="5" xfId="1" applyFont="1" applyFill="1" applyBorder="1" applyAlignment="1">
      <alignment horizontal="center" vertical="center" wrapText="1"/>
    </xf>
    <xf numFmtId="43" fontId="2" fillId="0" borderId="26" xfId="1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43" fontId="2" fillId="0" borderId="9" xfId="1" applyFont="1" applyBorder="1" applyAlignment="1">
      <alignment horizontal="center" vertical="center" wrapText="1"/>
    </xf>
    <xf numFmtId="0" fontId="4" fillId="0" borderId="21" xfId="0" applyFont="1" applyBorder="1" applyAlignment="1">
      <alignment vertical="center" wrapText="1"/>
    </xf>
    <xf numFmtId="164" fontId="2" fillId="0" borderId="4" xfId="0" applyNumberFormat="1" applyFont="1" applyBorder="1"/>
    <xf numFmtId="4" fontId="2" fillId="2" borderId="11" xfId="0" applyNumberFormat="1" applyFont="1" applyFill="1" applyBorder="1" applyAlignment="1">
      <alignment horizontal="left" vertical="center" wrapText="1"/>
    </xf>
    <xf numFmtId="49" fontId="5" fillId="2" borderId="12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4" fontId="2" fillId="2" borderId="19" xfId="0" applyNumberFormat="1" applyFont="1" applyFill="1" applyBorder="1" applyAlignment="1">
      <alignment horizontal="left" vertical="center" wrapText="1"/>
    </xf>
    <xf numFmtId="49" fontId="5" fillId="2" borderId="20" xfId="0" applyNumberFormat="1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left" vertical="center" wrapText="1"/>
    </xf>
    <xf numFmtId="49" fontId="5" fillId="2" borderId="4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left" vertical="center" wrapText="1"/>
    </xf>
    <xf numFmtId="49" fontId="5" fillId="2" borderId="23" xfId="0" applyNumberFormat="1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" fontId="2" fillId="0" borderId="19" xfId="0" applyNumberFormat="1" applyFont="1" applyBorder="1" applyAlignment="1">
      <alignment horizontal="left" vertical="center" wrapText="1"/>
    </xf>
    <xf numFmtId="49" fontId="3" fillId="0" borderId="20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43" fontId="2" fillId="0" borderId="15" xfId="1" applyFont="1" applyFill="1" applyBorder="1" applyAlignment="1">
      <alignment horizontal="center" vertical="center" wrapText="1"/>
    </xf>
    <xf numFmtId="9" fontId="5" fillId="0" borderId="4" xfId="2" applyFont="1" applyFill="1" applyBorder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 wrapText="1"/>
    </xf>
    <xf numFmtId="43" fontId="2" fillId="0" borderId="4" xfId="1" applyFont="1" applyFill="1" applyBorder="1" applyAlignment="1">
      <alignment horizontal="center" vertical="center" wrapText="1"/>
    </xf>
    <xf numFmtId="43" fontId="2" fillId="0" borderId="31" xfId="1" applyFont="1" applyFill="1" applyBorder="1" applyAlignment="1">
      <alignment horizontal="center" vertical="center" wrapText="1"/>
    </xf>
    <xf numFmtId="43" fontId="2" fillId="0" borderId="17" xfId="1" applyFont="1" applyFill="1" applyBorder="1" applyAlignment="1">
      <alignment horizontal="center" vertical="center" wrapText="1"/>
    </xf>
    <xf numFmtId="43" fontId="2" fillId="0" borderId="18" xfId="1" applyFont="1" applyFill="1" applyBorder="1" applyAlignment="1">
      <alignment horizontal="center" vertical="center" wrapText="1"/>
    </xf>
    <xf numFmtId="164" fontId="2" fillId="0" borderId="0" xfId="1" applyNumberFormat="1" applyFont="1" applyFill="1"/>
    <xf numFmtId="49" fontId="5" fillId="0" borderId="20" xfId="0" applyNumberFormat="1" applyFont="1" applyBorder="1" applyAlignment="1">
      <alignment horizontal="center" vertical="center"/>
    </xf>
    <xf numFmtId="43" fontId="4" fillId="0" borderId="30" xfId="0" applyNumberFormat="1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43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/>
    <xf numFmtId="43" fontId="4" fillId="0" borderId="0" xfId="0" applyNumberFormat="1" applyFont="1" applyAlignment="1">
      <alignment horizontal="center" vertical="center" wrapText="1"/>
    </xf>
    <xf numFmtId="43" fontId="2" fillId="0" borderId="0" xfId="1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top" wrapText="1"/>
    </xf>
    <xf numFmtId="0" fontId="6" fillId="0" borderId="0" xfId="0" applyFont="1"/>
    <xf numFmtId="164" fontId="4" fillId="0" borderId="0" xfId="1" applyNumberFormat="1" applyFont="1" applyFill="1"/>
    <xf numFmtId="164" fontId="6" fillId="0" borderId="0" xfId="0" applyNumberFormat="1" applyFont="1"/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FFF99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26</xdr:col>
      <xdr:colOff>0</xdr:colOff>
      <xdr:row>75</xdr:row>
      <xdr:rowOff>0</xdr:rowOff>
    </xdr:from>
    <xdr:ext cx="304800" cy="304800"/>
    <xdr:sp macro="" textlink="">
      <xdr:nvSpPr>
        <xdr:cNvPr id="2" name="AutoShape 1" descr="Copa Agua Lexington Av Vidrio Color Cristar">
          <a:extLst>
            <a:ext uri="{FF2B5EF4-FFF2-40B4-BE49-F238E27FC236}">
              <a16:creationId xmlns:a16="http://schemas.microsoft.com/office/drawing/2014/main" id="{9425A14A-A98C-49A8-A02F-34BC46B26376}"/>
            </a:ext>
          </a:extLst>
        </xdr:cNvPr>
        <xdr:cNvSpPr>
          <a:spLocks noChangeAspect="1" noChangeArrowheads="1"/>
        </xdr:cNvSpPr>
      </xdr:nvSpPr>
      <xdr:spPr bwMode="auto">
        <a:xfrm>
          <a:off x="38909625" y="2674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2AC4A-1FC5-4F17-BE4B-A038FEB02398}">
  <sheetPr>
    <tabColor theme="8"/>
  </sheetPr>
  <dimension ref="A1:AH89"/>
  <sheetViews>
    <sheetView tabSelected="1" zoomScale="50" zoomScaleNormal="50" workbookViewId="0">
      <selection activeCell="A31" sqref="A31:XFD56"/>
    </sheetView>
  </sheetViews>
  <sheetFormatPr baseColWidth="10" defaultColWidth="11.5" defaultRowHeight="84" customHeight="1"/>
  <cols>
    <col min="1" max="1" width="6.1640625" style="5" customWidth="1"/>
    <col min="2" max="2" width="59.5" style="33" customWidth="1"/>
    <col min="3" max="3" width="20.1640625" style="5" customWidth="1"/>
    <col min="4" max="4" width="11" style="34" customWidth="1"/>
    <col min="5" max="5" width="26.1640625" style="4" customWidth="1"/>
    <col min="6" max="6" width="31.5" style="4" customWidth="1"/>
    <col min="7" max="7" width="23.6640625" style="5" customWidth="1"/>
    <col min="8" max="8" width="13.5" style="5" customWidth="1"/>
    <col min="9" max="9" width="20.83203125" style="5" customWidth="1"/>
    <col min="10" max="10" width="24.1640625" style="5" customWidth="1"/>
    <col min="11" max="11" width="23.5" style="5" customWidth="1"/>
    <col min="12" max="12" width="25.33203125" style="5" customWidth="1"/>
    <col min="13" max="13" width="27.5" style="5" customWidth="1"/>
    <col min="14" max="14" width="23.83203125" style="5" customWidth="1"/>
    <col min="15" max="15" width="17.83203125" style="5" customWidth="1"/>
    <col min="16" max="16" width="23.6640625" style="5" customWidth="1"/>
    <col min="17" max="17" width="21.5" style="5" customWidth="1"/>
    <col min="18" max="18" width="23.6640625" style="5" customWidth="1"/>
    <col min="19" max="19" width="24.5" style="5" customWidth="1"/>
    <col min="20" max="20" width="31.33203125" style="5" customWidth="1"/>
    <col min="21" max="21" width="23.5" style="5" customWidth="1"/>
    <col min="22" max="22" width="18.5" style="5" customWidth="1"/>
    <col min="23" max="23" width="22.5" style="5" customWidth="1"/>
    <col min="24" max="24" width="20.6640625" style="5" customWidth="1"/>
    <col min="25" max="25" width="26.5" style="5" customWidth="1"/>
    <col min="26" max="26" width="25.6640625" style="5" customWidth="1"/>
    <col min="27" max="27" width="27.83203125" style="5" customWidth="1"/>
    <col min="28" max="28" width="11.5" style="5" customWidth="1"/>
    <col min="29" max="29" width="29.5" style="5" customWidth="1"/>
    <col min="30" max="30" width="28.6640625" style="5" customWidth="1"/>
    <col min="31" max="31" width="28.33203125" style="5" customWidth="1"/>
    <col min="32" max="32" width="28.5" style="5" customWidth="1"/>
    <col min="33" max="33" width="26.5" style="5" customWidth="1"/>
    <col min="34" max="34" width="21.1640625" style="5" customWidth="1"/>
    <col min="35" max="16384" width="11.5" style="5"/>
  </cols>
  <sheetData>
    <row r="1" spans="1:34" ht="31.5" customHeight="1" thickBot="1">
      <c r="A1" s="1"/>
      <c r="B1" s="2"/>
      <c r="C1" s="1"/>
      <c r="D1" s="3"/>
      <c r="G1" s="106" t="s">
        <v>105</v>
      </c>
      <c r="H1" s="107"/>
      <c r="I1" s="107"/>
      <c r="J1" s="107"/>
      <c r="K1" s="107"/>
      <c r="L1" s="107"/>
      <c r="M1" s="108"/>
      <c r="N1" s="109" t="s">
        <v>106</v>
      </c>
      <c r="O1" s="110"/>
      <c r="P1" s="110"/>
      <c r="Q1" s="110"/>
      <c r="R1" s="110"/>
      <c r="S1" s="110"/>
      <c r="T1" s="111"/>
      <c r="U1" s="112" t="s">
        <v>107</v>
      </c>
      <c r="V1" s="113"/>
      <c r="W1" s="113"/>
      <c r="X1" s="113"/>
      <c r="Y1" s="113"/>
      <c r="Z1" s="113"/>
      <c r="AA1" s="114"/>
      <c r="AB1" s="97"/>
      <c r="AC1" s="1"/>
      <c r="AD1" s="1"/>
    </row>
    <row r="2" spans="1:34" ht="29.25" customHeight="1" thickBot="1">
      <c r="A2" s="1"/>
      <c r="B2" s="2"/>
      <c r="C2" s="1"/>
      <c r="D2" s="3"/>
      <c r="AC2" s="1"/>
      <c r="AD2" s="1"/>
    </row>
    <row r="3" spans="1:34" ht="50.25" customHeight="1" thickBot="1">
      <c r="A3" s="6" t="s">
        <v>0</v>
      </c>
      <c r="B3" s="6" t="s">
        <v>1</v>
      </c>
      <c r="C3" s="6" t="s">
        <v>2</v>
      </c>
      <c r="D3" s="6" t="s">
        <v>3</v>
      </c>
      <c r="E3" s="7" t="s">
        <v>4</v>
      </c>
      <c r="F3" s="7" t="s">
        <v>5</v>
      </c>
      <c r="G3" s="8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10" t="s">
        <v>12</v>
      </c>
      <c r="N3" s="53" t="s">
        <v>6</v>
      </c>
      <c r="O3" s="54" t="s">
        <v>7</v>
      </c>
      <c r="P3" s="54" t="s">
        <v>8</v>
      </c>
      <c r="Q3" s="54" t="s">
        <v>9</v>
      </c>
      <c r="R3" s="54" t="s">
        <v>10</v>
      </c>
      <c r="S3" s="54" t="s">
        <v>11</v>
      </c>
      <c r="T3" s="55" t="s">
        <v>12</v>
      </c>
      <c r="U3" s="64" t="s">
        <v>6</v>
      </c>
      <c r="V3" s="54" t="s">
        <v>7</v>
      </c>
      <c r="W3" s="54" t="s">
        <v>8</v>
      </c>
      <c r="X3" s="54" t="s">
        <v>9</v>
      </c>
      <c r="Y3" s="54" t="s">
        <v>10</v>
      </c>
      <c r="Z3" s="54" t="s">
        <v>11</v>
      </c>
      <c r="AA3" s="55" t="s">
        <v>12</v>
      </c>
      <c r="AB3" s="97"/>
      <c r="AC3" s="102" t="s">
        <v>108</v>
      </c>
      <c r="AD3" s="11" t="s">
        <v>13</v>
      </c>
    </row>
    <row r="4" spans="1:34" ht="27" customHeight="1">
      <c r="A4" s="12">
        <v>1</v>
      </c>
      <c r="B4" s="68" t="s">
        <v>14</v>
      </c>
      <c r="C4" s="69" t="s">
        <v>15</v>
      </c>
      <c r="D4" s="40">
        <v>60</v>
      </c>
      <c r="E4" s="70" t="s">
        <v>16</v>
      </c>
      <c r="F4" s="71" t="s">
        <v>17</v>
      </c>
      <c r="G4" s="13">
        <v>15780</v>
      </c>
      <c r="H4" s="17">
        <v>0.19</v>
      </c>
      <c r="I4" s="45">
        <f t="shared" ref="I4:I68" si="0">+D4*G4</f>
        <v>946800</v>
      </c>
      <c r="J4" s="14">
        <f t="shared" ref="J4:J68" si="1">+G4*H4</f>
        <v>2998.2</v>
      </c>
      <c r="K4" s="14">
        <f>+J4+G4</f>
        <v>18778.2</v>
      </c>
      <c r="L4" s="14">
        <f t="shared" ref="L4:L68" si="2">+J4*D4</f>
        <v>179892</v>
      </c>
      <c r="M4" s="15">
        <f t="shared" ref="M4:M68" si="3">+K4*D4</f>
        <v>1126692</v>
      </c>
      <c r="N4" s="22">
        <v>14168</v>
      </c>
      <c r="O4" s="56">
        <v>0.19</v>
      </c>
      <c r="P4" s="57">
        <f t="shared" ref="P4:P68" si="4">+D4*N4</f>
        <v>850080</v>
      </c>
      <c r="Q4" s="58">
        <f t="shared" ref="Q4:Q68" si="5">+N4*O4</f>
        <v>2691.92</v>
      </c>
      <c r="R4" s="58">
        <f t="shared" ref="R4:R68" si="6">+Q4+N4</f>
        <v>16859.919999999998</v>
      </c>
      <c r="S4" s="58">
        <f t="shared" ref="S4:S68" si="7">+Q4*D4</f>
        <v>161515.20000000001</v>
      </c>
      <c r="T4" s="61">
        <f t="shared" ref="T4:T68" si="8">+R4*D4</f>
        <v>1011595.2</v>
      </c>
      <c r="U4" s="22">
        <v>20000</v>
      </c>
      <c r="V4" s="56">
        <v>0.19</v>
      </c>
      <c r="W4" s="57">
        <f t="shared" ref="W4:W68" si="9">+D4*U4</f>
        <v>1200000</v>
      </c>
      <c r="X4" s="58">
        <f t="shared" ref="X4:X68" si="10">+U4*V4</f>
        <v>3800</v>
      </c>
      <c r="Y4" s="58">
        <f t="shared" ref="Y4:Y68" si="11">+X4+U4</f>
        <v>23800</v>
      </c>
      <c r="Z4" s="58">
        <f t="shared" ref="Z4:Z68" si="12">+X4*D4</f>
        <v>228000</v>
      </c>
      <c r="AA4" s="65">
        <f t="shared" ref="AA4:AA68" si="13">+Y4*D4</f>
        <v>1428000</v>
      </c>
      <c r="AB4" s="101"/>
      <c r="AC4" s="16">
        <f>AVERAGE(K4,R4,Y4)</f>
        <v>19812.706666666665</v>
      </c>
      <c r="AD4" s="18">
        <f>AVERAGE(M4,T4,AA4)</f>
        <v>1188762.4000000001</v>
      </c>
      <c r="AE4" s="19"/>
      <c r="AF4" s="20"/>
      <c r="AG4" s="19"/>
      <c r="AH4" s="20"/>
    </row>
    <row r="5" spans="1:34" ht="27" customHeight="1">
      <c r="A5" s="21">
        <v>2</v>
      </c>
      <c r="B5" s="72" t="s">
        <v>18</v>
      </c>
      <c r="C5" s="73" t="s">
        <v>15</v>
      </c>
      <c r="D5" s="40">
        <v>100</v>
      </c>
      <c r="E5" s="71" t="s">
        <v>16</v>
      </c>
      <c r="F5" s="71" t="s">
        <v>17</v>
      </c>
      <c r="G5" s="13">
        <v>14750</v>
      </c>
      <c r="H5" s="17">
        <v>0.19</v>
      </c>
      <c r="I5" s="45">
        <f t="shared" si="0"/>
        <v>1475000</v>
      </c>
      <c r="J5" s="14">
        <f t="shared" si="1"/>
        <v>2802.5</v>
      </c>
      <c r="K5" s="14">
        <f t="shared" ref="K5:K68" si="14">+J5+G5</f>
        <v>17552.5</v>
      </c>
      <c r="L5" s="14">
        <f t="shared" si="2"/>
        <v>280250</v>
      </c>
      <c r="M5" s="15">
        <f t="shared" si="3"/>
        <v>1755250</v>
      </c>
      <c r="N5" s="13">
        <v>13173</v>
      </c>
      <c r="O5" s="17">
        <v>0.19</v>
      </c>
      <c r="P5" s="45">
        <f t="shared" si="4"/>
        <v>1317300</v>
      </c>
      <c r="Q5" s="14">
        <f t="shared" si="5"/>
        <v>2502.87</v>
      </c>
      <c r="R5" s="14">
        <f t="shared" si="6"/>
        <v>15675.869999999999</v>
      </c>
      <c r="S5" s="14">
        <f t="shared" si="7"/>
        <v>250287</v>
      </c>
      <c r="T5" s="62">
        <f t="shared" si="8"/>
        <v>1567587</v>
      </c>
      <c r="U5" s="13">
        <v>19338</v>
      </c>
      <c r="V5" s="17">
        <v>0.19</v>
      </c>
      <c r="W5" s="45">
        <f t="shared" si="9"/>
        <v>1933800</v>
      </c>
      <c r="X5" s="14">
        <f t="shared" si="10"/>
        <v>3674.2200000000003</v>
      </c>
      <c r="Y5" s="14">
        <f t="shared" si="11"/>
        <v>23012.22</v>
      </c>
      <c r="Z5" s="14">
        <f t="shared" si="12"/>
        <v>367422</v>
      </c>
      <c r="AA5" s="47">
        <f t="shared" si="13"/>
        <v>2301222</v>
      </c>
      <c r="AB5" s="101"/>
      <c r="AC5" s="16">
        <f t="shared" ref="AC5:AC68" si="15">AVERAGE(K5,R5,Y5)</f>
        <v>18746.863333333331</v>
      </c>
      <c r="AD5" s="18">
        <f t="shared" ref="AD5:AD68" si="16">AVERAGE(M5,T5,AA5)</f>
        <v>1874686.3333333333</v>
      </c>
      <c r="AG5" s="19"/>
      <c r="AH5" s="20"/>
    </row>
    <row r="6" spans="1:34" ht="27" customHeight="1">
      <c r="A6" s="12">
        <v>3</v>
      </c>
      <c r="B6" s="72" t="s">
        <v>19</v>
      </c>
      <c r="C6" s="73" t="s">
        <v>15</v>
      </c>
      <c r="D6" s="40">
        <v>5</v>
      </c>
      <c r="E6" s="71" t="s">
        <v>16</v>
      </c>
      <c r="F6" s="71" t="s">
        <v>20</v>
      </c>
      <c r="G6" s="13">
        <v>12715</v>
      </c>
      <c r="H6" s="17">
        <v>0.19</v>
      </c>
      <c r="I6" s="45">
        <f t="shared" si="0"/>
        <v>63575</v>
      </c>
      <c r="J6" s="14">
        <f t="shared" si="1"/>
        <v>2415.85</v>
      </c>
      <c r="K6" s="14">
        <f t="shared" si="14"/>
        <v>15130.85</v>
      </c>
      <c r="L6" s="14">
        <f t="shared" si="2"/>
        <v>12079.25</v>
      </c>
      <c r="M6" s="15">
        <f t="shared" si="3"/>
        <v>75654.25</v>
      </c>
      <c r="N6" s="13">
        <v>11220</v>
      </c>
      <c r="O6" s="17">
        <v>0.19</v>
      </c>
      <c r="P6" s="45">
        <f t="shared" si="4"/>
        <v>56100</v>
      </c>
      <c r="Q6" s="14">
        <f t="shared" si="5"/>
        <v>2131.8000000000002</v>
      </c>
      <c r="R6" s="14">
        <f t="shared" si="6"/>
        <v>13351.8</v>
      </c>
      <c r="S6" s="14">
        <f t="shared" si="7"/>
        <v>10659</v>
      </c>
      <c r="T6" s="62">
        <f t="shared" si="8"/>
        <v>66759</v>
      </c>
      <c r="U6" s="13">
        <v>7500</v>
      </c>
      <c r="V6" s="17">
        <v>0.19</v>
      </c>
      <c r="W6" s="45">
        <f t="shared" si="9"/>
        <v>37500</v>
      </c>
      <c r="X6" s="14">
        <f t="shared" si="10"/>
        <v>1425</v>
      </c>
      <c r="Y6" s="14">
        <f t="shared" si="11"/>
        <v>8925</v>
      </c>
      <c r="Z6" s="14">
        <f t="shared" si="12"/>
        <v>7125</v>
      </c>
      <c r="AA6" s="47">
        <f t="shared" si="13"/>
        <v>44625</v>
      </c>
      <c r="AB6" s="101"/>
      <c r="AC6" s="16">
        <f t="shared" si="15"/>
        <v>12469.216666666667</v>
      </c>
      <c r="AD6" s="18">
        <f t="shared" si="16"/>
        <v>62346.083333333336</v>
      </c>
      <c r="AG6" s="19"/>
      <c r="AH6" s="20"/>
    </row>
    <row r="7" spans="1:34" ht="27" customHeight="1">
      <c r="A7" s="21">
        <v>4</v>
      </c>
      <c r="B7" s="72" t="s">
        <v>21</v>
      </c>
      <c r="C7" s="73" t="s">
        <v>15</v>
      </c>
      <c r="D7" s="40">
        <v>300</v>
      </c>
      <c r="E7" s="71" t="s">
        <v>16</v>
      </c>
      <c r="F7" s="71" t="s">
        <v>17</v>
      </c>
      <c r="G7" s="13">
        <v>5600</v>
      </c>
      <c r="H7" s="17">
        <v>0.19</v>
      </c>
      <c r="I7" s="45">
        <f t="shared" si="0"/>
        <v>1680000</v>
      </c>
      <c r="J7" s="14">
        <f t="shared" si="1"/>
        <v>1064</v>
      </c>
      <c r="K7" s="14">
        <f t="shared" si="14"/>
        <v>6664</v>
      </c>
      <c r="L7" s="14">
        <f t="shared" si="2"/>
        <v>319200</v>
      </c>
      <c r="M7" s="15">
        <f t="shared" si="3"/>
        <v>1999200</v>
      </c>
      <c r="N7" s="13">
        <v>4350</v>
      </c>
      <c r="O7" s="17">
        <v>0.19</v>
      </c>
      <c r="P7" s="45">
        <f t="shared" si="4"/>
        <v>1305000</v>
      </c>
      <c r="Q7" s="14">
        <f t="shared" si="5"/>
        <v>826.5</v>
      </c>
      <c r="R7" s="14">
        <f t="shared" si="6"/>
        <v>5176.5</v>
      </c>
      <c r="S7" s="14">
        <f t="shared" si="7"/>
        <v>247950</v>
      </c>
      <c r="T7" s="62">
        <f t="shared" si="8"/>
        <v>1552950</v>
      </c>
      <c r="U7" s="13">
        <v>4300</v>
      </c>
      <c r="V7" s="17">
        <v>0.19</v>
      </c>
      <c r="W7" s="45">
        <f t="shared" si="9"/>
        <v>1290000</v>
      </c>
      <c r="X7" s="14">
        <f t="shared" si="10"/>
        <v>817</v>
      </c>
      <c r="Y7" s="14">
        <f t="shared" si="11"/>
        <v>5117</v>
      </c>
      <c r="Z7" s="14">
        <f t="shared" si="12"/>
        <v>245100</v>
      </c>
      <c r="AA7" s="47">
        <f t="shared" si="13"/>
        <v>1535100</v>
      </c>
      <c r="AB7" s="101"/>
      <c r="AC7" s="16">
        <f t="shared" si="15"/>
        <v>5652.5</v>
      </c>
      <c r="AD7" s="18">
        <f t="shared" si="16"/>
        <v>1695750</v>
      </c>
      <c r="AG7" s="19"/>
      <c r="AH7" s="20"/>
    </row>
    <row r="8" spans="1:34" ht="27" customHeight="1">
      <c r="A8" s="12">
        <v>5</v>
      </c>
      <c r="B8" s="72" t="s">
        <v>94</v>
      </c>
      <c r="C8" s="73" t="s">
        <v>15</v>
      </c>
      <c r="D8" s="40">
        <v>296</v>
      </c>
      <c r="E8" s="71" t="s">
        <v>16</v>
      </c>
      <c r="F8" s="71" t="s">
        <v>17</v>
      </c>
      <c r="G8" s="13">
        <v>2700</v>
      </c>
      <c r="H8" s="17">
        <v>0.19</v>
      </c>
      <c r="I8" s="45">
        <f t="shared" si="0"/>
        <v>799200</v>
      </c>
      <c r="J8" s="14">
        <f t="shared" si="1"/>
        <v>513</v>
      </c>
      <c r="K8" s="14">
        <f t="shared" si="14"/>
        <v>3213</v>
      </c>
      <c r="L8" s="14">
        <f t="shared" si="2"/>
        <v>151848</v>
      </c>
      <c r="M8" s="15">
        <f t="shared" si="3"/>
        <v>951048</v>
      </c>
      <c r="N8" s="13">
        <v>1856</v>
      </c>
      <c r="O8" s="17">
        <v>0.19</v>
      </c>
      <c r="P8" s="45">
        <f t="shared" si="4"/>
        <v>549376</v>
      </c>
      <c r="Q8" s="14">
        <f t="shared" si="5"/>
        <v>352.64</v>
      </c>
      <c r="R8" s="14">
        <f t="shared" si="6"/>
        <v>2208.64</v>
      </c>
      <c r="S8" s="14">
        <f t="shared" si="7"/>
        <v>104381.44</v>
      </c>
      <c r="T8" s="62">
        <f t="shared" si="8"/>
        <v>653757.43999999994</v>
      </c>
      <c r="U8" s="13">
        <v>3100</v>
      </c>
      <c r="V8" s="17">
        <v>0.19</v>
      </c>
      <c r="W8" s="45">
        <f t="shared" si="9"/>
        <v>917600</v>
      </c>
      <c r="X8" s="14">
        <f t="shared" si="10"/>
        <v>589</v>
      </c>
      <c r="Y8" s="14">
        <f t="shared" si="11"/>
        <v>3689</v>
      </c>
      <c r="Z8" s="14">
        <f t="shared" si="12"/>
        <v>174344</v>
      </c>
      <c r="AA8" s="47">
        <f t="shared" si="13"/>
        <v>1091944</v>
      </c>
      <c r="AB8" s="101"/>
      <c r="AC8" s="16">
        <f t="shared" si="15"/>
        <v>3036.8799999999997</v>
      </c>
      <c r="AD8" s="18">
        <f t="shared" si="16"/>
        <v>898916.48</v>
      </c>
      <c r="AG8" s="19"/>
      <c r="AH8" s="20"/>
    </row>
    <row r="9" spans="1:34" ht="27" customHeight="1">
      <c r="A9" s="21">
        <v>6</v>
      </c>
      <c r="B9" s="72" t="s">
        <v>95</v>
      </c>
      <c r="C9" s="73" t="s">
        <v>15</v>
      </c>
      <c r="D9" s="40">
        <v>300</v>
      </c>
      <c r="E9" s="71" t="s">
        <v>16</v>
      </c>
      <c r="F9" s="71" t="s">
        <v>17</v>
      </c>
      <c r="G9" s="13">
        <v>4760</v>
      </c>
      <c r="H9" s="17">
        <v>0.19</v>
      </c>
      <c r="I9" s="45">
        <f t="shared" si="0"/>
        <v>1428000</v>
      </c>
      <c r="J9" s="14">
        <f t="shared" si="1"/>
        <v>904.4</v>
      </c>
      <c r="K9" s="14">
        <f t="shared" si="14"/>
        <v>5664.4</v>
      </c>
      <c r="L9" s="14">
        <f t="shared" si="2"/>
        <v>271320</v>
      </c>
      <c r="M9" s="15">
        <f t="shared" si="3"/>
        <v>1699320</v>
      </c>
      <c r="N9" s="13">
        <v>5714</v>
      </c>
      <c r="O9" s="17">
        <v>0.19</v>
      </c>
      <c r="P9" s="45">
        <f t="shared" si="4"/>
        <v>1714200</v>
      </c>
      <c r="Q9" s="14">
        <f t="shared" si="5"/>
        <v>1085.6600000000001</v>
      </c>
      <c r="R9" s="14">
        <f t="shared" si="6"/>
        <v>6799.66</v>
      </c>
      <c r="S9" s="14">
        <f t="shared" si="7"/>
        <v>325698</v>
      </c>
      <c r="T9" s="62">
        <f t="shared" si="8"/>
        <v>2039898</v>
      </c>
      <c r="U9" s="13">
        <v>4000</v>
      </c>
      <c r="V9" s="17">
        <v>0.19</v>
      </c>
      <c r="W9" s="45">
        <f t="shared" si="9"/>
        <v>1200000</v>
      </c>
      <c r="X9" s="14">
        <f t="shared" si="10"/>
        <v>760</v>
      </c>
      <c r="Y9" s="14">
        <f t="shared" si="11"/>
        <v>4760</v>
      </c>
      <c r="Z9" s="14">
        <f t="shared" si="12"/>
        <v>228000</v>
      </c>
      <c r="AA9" s="47">
        <f t="shared" si="13"/>
        <v>1428000</v>
      </c>
      <c r="AB9" s="101"/>
      <c r="AC9" s="16">
        <f t="shared" si="15"/>
        <v>5741.3533333333326</v>
      </c>
      <c r="AD9" s="18">
        <f t="shared" si="16"/>
        <v>1722406</v>
      </c>
      <c r="AG9" s="19"/>
      <c r="AH9" s="20"/>
    </row>
    <row r="10" spans="1:34" ht="27" customHeight="1">
      <c r="A10" s="12">
        <v>7</v>
      </c>
      <c r="B10" s="72" t="s">
        <v>93</v>
      </c>
      <c r="C10" s="73" t="s">
        <v>15</v>
      </c>
      <c r="D10" s="40">
        <v>300</v>
      </c>
      <c r="E10" s="71" t="s">
        <v>16</v>
      </c>
      <c r="F10" s="71" t="s">
        <v>17</v>
      </c>
      <c r="G10" s="13">
        <v>4760</v>
      </c>
      <c r="H10" s="17">
        <v>0.19</v>
      </c>
      <c r="I10" s="45">
        <f t="shared" si="0"/>
        <v>1428000</v>
      </c>
      <c r="J10" s="14">
        <f t="shared" si="1"/>
        <v>904.4</v>
      </c>
      <c r="K10" s="14">
        <f t="shared" si="14"/>
        <v>5664.4</v>
      </c>
      <c r="L10" s="14">
        <f t="shared" si="2"/>
        <v>271320</v>
      </c>
      <c r="M10" s="15">
        <f t="shared" si="3"/>
        <v>1699320</v>
      </c>
      <c r="N10" s="13">
        <v>5714</v>
      </c>
      <c r="O10" s="17">
        <v>0.19</v>
      </c>
      <c r="P10" s="45">
        <f t="shared" si="4"/>
        <v>1714200</v>
      </c>
      <c r="Q10" s="14">
        <f t="shared" si="5"/>
        <v>1085.6600000000001</v>
      </c>
      <c r="R10" s="14">
        <f t="shared" si="6"/>
        <v>6799.66</v>
      </c>
      <c r="S10" s="14">
        <f t="shared" si="7"/>
        <v>325698</v>
      </c>
      <c r="T10" s="62">
        <f t="shared" si="8"/>
        <v>2039898</v>
      </c>
      <c r="U10" s="13">
        <v>4000</v>
      </c>
      <c r="V10" s="17">
        <v>0.19</v>
      </c>
      <c r="W10" s="45">
        <f t="shared" si="9"/>
        <v>1200000</v>
      </c>
      <c r="X10" s="14">
        <f t="shared" si="10"/>
        <v>760</v>
      </c>
      <c r="Y10" s="14">
        <f t="shared" si="11"/>
        <v>4760</v>
      </c>
      <c r="Z10" s="14">
        <f t="shared" si="12"/>
        <v>228000</v>
      </c>
      <c r="AA10" s="47">
        <f t="shared" si="13"/>
        <v>1428000</v>
      </c>
      <c r="AB10" s="101"/>
      <c r="AC10" s="16">
        <f t="shared" si="15"/>
        <v>5741.3533333333326</v>
      </c>
      <c r="AD10" s="18">
        <f t="shared" si="16"/>
        <v>1722406</v>
      </c>
      <c r="AG10" s="19"/>
      <c r="AH10" s="20"/>
    </row>
    <row r="11" spans="1:34" ht="27" customHeight="1">
      <c r="A11" s="21">
        <v>8</v>
      </c>
      <c r="B11" s="72" t="s">
        <v>96</v>
      </c>
      <c r="C11" s="73" t="s">
        <v>15</v>
      </c>
      <c r="D11" s="40">
        <v>300</v>
      </c>
      <c r="E11" s="71" t="s">
        <v>16</v>
      </c>
      <c r="F11" s="71" t="s">
        <v>17</v>
      </c>
      <c r="G11" s="13">
        <v>4760</v>
      </c>
      <c r="H11" s="17">
        <v>0.19</v>
      </c>
      <c r="I11" s="45">
        <f t="shared" si="0"/>
        <v>1428000</v>
      </c>
      <c r="J11" s="14">
        <f t="shared" si="1"/>
        <v>904.4</v>
      </c>
      <c r="K11" s="14">
        <f t="shared" si="14"/>
        <v>5664.4</v>
      </c>
      <c r="L11" s="14">
        <f t="shared" si="2"/>
        <v>271320</v>
      </c>
      <c r="M11" s="15">
        <f t="shared" si="3"/>
        <v>1699320</v>
      </c>
      <c r="N11" s="13">
        <v>5714</v>
      </c>
      <c r="O11" s="17">
        <v>0.19</v>
      </c>
      <c r="P11" s="45">
        <f t="shared" si="4"/>
        <v>1714200</v>
      </c>
      <c r="Q11" s="14">
        <f t="shared" si="5"/>
        <v>1085.6600000000001</v>
      </c>
      <c r="R11" s="14">
        <f t="shared" si="6"/>
        <v>6799.66</v>
      </c>
      <c r="S11" s="14">
        <f t="shared" si="7"/>
        <v>325698</v>
      </c>
      <c r="T11" s="62">
        <f t="shared" si="8"/>
        <v>2039898</v>
      </c>
      <c r="U11" s="13">
        <v>4300</v>
      </c>
      <c r="V11" s="17">
        <v>0.19</v>
      </c>
      <c r="W11" s="45">
        <f t="shared" si="9"/>
        <v>1290000</v>
      </c>
      <c r="X11" s="14">
        <f t="shared" si="10"/>
        <v>817</v>
      </c>
      <c r="Y11" s="14">
        <f t="shared" si="11"/>
        <v>5117</v>
      </c>
      <c r="Z11" s="14">
        <f t="shared" si="12"/>
        <v>245100</v>
      </c>
      <c r="AA11" s="47">
        <f t="shared" si="13"/>
        <v>1535100</v>
      </c>
      <c r="AB11" s="101"/>
      <c r="AC11" s="16">
        <f t="shared" si="15"/>
        <v>5860.3533333333326</v>
      </c>
      <c r="AD11" s="18">
        <f t="shared" si="16"/>
        <v>1758106</v>
      </c>
      <c r="AG11" s="19"/>
      <c r="AH11" s="20"/>
    </row>
    <row r="12" spans="1:34" ht="27" customHeight="1">
      <c r="A12" s="12">
        <v>9</v>
      </c>
      <c r="B12" s="72" t="s">
        <v>97</v>
      </c>
      <c r="C12" s="73" t="s">
        <v>15</v>
      </c>
      <c r="D12" s="40">
        <v>100</v>
      </c>
      <c r="E12" s="71" t="s">
        <v>16</v>
      </c>
      <c r="F12" s="71" t="s">
        <v>17</v>
      </c>
      <c r="G12" s="13">
        <v>4760</v>
      </c>
      <c r="H12" s="17">
        <v>0.19</v>
      </c>
      <c r="I12" s="45">
        <f t="shared" si="0"/>
        <v>476000</v>
      </c>
      <c r="J12" s="14">
        <f t="shared" si="1"/>
        <v>904.4</v>
      </c>
      <c r="K12" s="14">
        <f t="shared" si="14"/>
        <v>5664.4</v>
      </c>
      <c r="L12" s="14">
        <f t="shared" si="2"/>
        <v>90440</v>
      </c>
      <c r="M12" s="15">
        <f t="shared" si="3"/>
        <v>566440</v>
      </c>
      <c r="N12" s="13">
        <v>5714</v>
      </c>
      <c r="O12" s="17">
        <v>0.19</v>
      </c>
      <c r="P12" s="45">
        <f t="shared" si="4"/>
        <v>571400</v>
      </c>
      <c r="Q12" s="14">
        <f t="shared" si="5"/>
        <v>1085.6600000000001</v>
      </c>
      <c r="R12" s="14">
        <f t="shared" si="6"/>
        <v>6799.66</v>
      </c>
      <c r="S12" s="14">
        <f t="shared" si="7"/>
        <v>108566.00000000001</v>
      </c>
      <c r="T12" s="62">
        <f t="shared" si="8"/>
        <v>679966</v>
      </c>
      <c r="U12" s="13">
        <v>4900</v>
      </c>
      <c r="V12" s="17">
        <v>0.19</v>
      </c>
      <c r="W12" s="45">
        <f t="shared" si="9"/>
        <v>490000</v>
      </c>
      <c r="X12" s="14">
        <f t="shared" si="10"/>
        <v>931</v>
      </c>
      <c r="Y12" s="14">
        <f t="shared" si="11"/>
        <v>5831</v>
      </c>
      <c r="Z12" s="14">
        <f t="shared" si="12"/>
        <v>93100</v>
      </c>
      <c r="AA12" s="47">
        <f t="shared" si="13"/>
        <v>583100</v>
      </c>
      <c r="AB12" s="101"/>
      <c r="AC12" s="16">
        <f t="shared" si="15"/>
        <v>6098.3533333333326</v>
      </c>
      <c r="AD12" s="18">
        <f t="shared" si="16"/>
        <v>609835.33333333337</v>
      </c>
      <c r="AG12" s="19"/>
      <c r="AH12" s="20"/>
    </row>
    <row r="13" spans="1:34" ht="27" customHeight="1">
      <c r="A13" s="21">
        <v>10</v>
      </c>
      <c r="B13" s="72" t="s">
        <v>98</v>
      </c>
      <c r="C13" s="73" t="s">
        <v>15</v>
      </c>
      <c r="D13" s="40">
        <v>200</v>
      </c>
      <c r="E13" s="71" t="s">
        <v>16</v>
      </c>
      <c r="F13" s="71" t="s">
        <v>17</v>
      </c>
      <c r="G13" s="13">
        <v>9672</v>
      </c>
      <c r="H13" s="17">
        <v>0.19</v>
      </c>
      <c r="I13" s="45">
        <f t="shared" si="0"/>
        <v>1934400</v>
      </c>
      <c r="J13" s="14">
        <f t="shared" si="1"/>
        <v>1837.68</v>
      </c>
      <c r="K13" s="14">
        <f t="shared" si="14"/>
        <v>11509.68</v>
      </c>
      <c r="L13" s="14">
        <f t="shared" si="2"/>
        <v>367536</v>
      </c>
      <c r="M13" s="15">
        <f t="shared" si="3"/>
        <v>2301936</v>
      </c>
      <c r="N13" s="13">
        <v>7857</v>
      </c>
      <c r="O13" s="17">
        <v>0.19</v>
      </c>
      <c r="P13" s="45">
        <f t="shared" si="4"/>
        <v>1571400</v>
      </c>
      <c r="Q13" s="14">
        <f t="shared" si="5"/>
        <v>1492.83</v>
      </c>
      <c r="R13" s="14">
        <f t="shared" si="6"/>
        <v>9349.83</v>
      </c>
      <c r="S13" s="14">
        <f t="shared" si="7"/>
        <v>298566</v>
      </c>
      <c r="T13" s="62">
        <f t="shared" si="8"/>
        <v>1869966</v>
      </c>
      <c r="U13" s="13">
        <v>3500</v>
      </c>
      <c r="V13" s="17">
        <v>0.19</v>
      </c>
      <c r="W13" s="45">
        <f t="shared" si="9"/>
        <v>700000</v>
      </c>
      <c r="X13" s="14">
        <f t="shared" si="10"/>
        <v>665</v>
      </c>
      <c r="Y13" s="14">
        <f t="shared" si="11"/>
        <v>4165</v>
      </c>
      <c r="Z13" s="14">
        <f t="shared" si="12"/>
        <v>133000</v>
      </c>
      <c r="AA13" s="47">
        <f t="shared" si="13"/>
        <v>833000</v>
      </c>
      <c r="AB13" s="101"/>
      <c r="AC13" s="16">
        <f t="shared" si="15"/>
        <v>8341.503333333334</v>
      </c>
      <c r="AD13" s="18">
        <f t="shared" si="16"/>
        <v>1668300.6666666667</v>
      </c>
      <c r="AG13" s="19"/>
      <c r="AH13" s="20"/>
    </row>
    <row r="14" spans="1:34" ht="27" customHeight="1">
      <c r="A14" s="12">
        <v>11</v>
      </c>
      <c r="B14" s="72" t="s">
        <v>99</v>
      </c>
      <c r="C14" s="73" t="s">
        <v>15</v>
      </c>
      <c r="D14" s="40">
        <v>200</v>
      </c>
      <c r="E14" s="71" t="s">
        <v>16</v>
      </c>
      <c r="F14" s="71" t="s">
        <v>17</v>
      </c>
      <c r="G14" s="13">
        <v>9672</v>
      </c>
      <c r="H14" s="17">
        <v>0.19</v>
      </c>
      <c r="I14" s="45">
        <f t="shared" si="0"/>
        <v>1934400</v>
      </c>
      <c r="J14" s="14">
        <f t="shared" si="1"/>
        <v>1837.68</v>
      </c>
      <c r="K14" s="14">
        <f t="shared" si="14"/>
        <v>11509.68</v>
      </c>
      <c r="L14" s="14">
        <f t="shared" si="2"/>
        <v>367536</v>
      </c>
      <c r="M14" s="15">
        <f t="shared" si="3"/>
        <v>2301936</v>
      </c>
      <c r="N14" s="13">
        <v>7857</v>
      </c>
      <c r="O14" s="17">
        <v>0.19</v>
      </c>
      <c r="P14" s="45">
        <f t="shared" si="4"/>
        <v>1571400</v>
      </c>
      <c r="Q14" s="14">
        <f t="shared" si="5"/>
        <v>1492.83</v>
      </c>
      <c r="R14" s="14">
        <f t="shared" si="6"/>
        <v>9349.83</v>
      </c>
      <c r="S14" s="14">
        <f t="shared" si="7"/>
        <v>298566</v>
      </c>
      <c r="T14" s="62">
        <f t="shared" si="8"/>
        <v>1869966</v>
      </c>
      <c r="U14" s="13">
        <v>7000</v>
      </c>
      <c r="V14" s="17">
        <v>0.19</v>
      </c>
      <c r="W14" s="45">
        <f t="shared" si="9"/>
        <v>1400000</v>
      </c>
      <c r="X14" s="14">
        <f t="shared" si="10"/>
        <v>1330</v>
      </c>
      <c r="Y14" s="14">
        <f t="shared" si="11"/>
        <v>8330</v>
      </c>
      <c r="Z14" s="14">
        <f t="shared" si="12"/>
        <v>266000</v>
      </c>
      <c r="AA14" s="47">
        <f t="shared" si="13"/>
        <v>1666000</v>
      </c>
      <c r="AB14" s="101"/>
      <c r="AC14" s="16">
        <f t="shared" si="15"/>
        <v>9729.836666666668</v>
      </c>
      <c r="AD14" s="18">
        <f t="shared" si="16"/>
        <v>1945967.3333333333</v>
      </c>
      <c r="AG14" s="19"/>
      <c r="AH14" s="20"/>
    </row>
    <row r="15" spans="1:34" ht="27" customHeight="1">
      <c r="A15" s="21">
        <v>12</v>
      </c>
      <c r="B15" s="72" t="s">
        <v>100</v>
      </c>
      <c r="C15" s="73" t="s">
        <v>15</v>
      </c>
      <c r="D15" s="40">
        <v>200</v>
      </c>
      <c r="E15" s="71" t="s">
        <v>16</v>
      </c>
      <c r="F15" s="71" t="s">
        <v>17</v>
      </c>
      <c r="G15" s="13">
        <v>9672</v>
      </c>
      <c r="H15" s="17">
        <v>0.19</v>
      </c>
      <c r="I15" s="45">
        <f t="shared" si="0"/>
        <v>1934400</v>
      </c>
      <c r="J15" s="14">
        <f t="shared" si="1"/>
        <v>1837.68</v>
      </c>
      <c r="K15" s="14">
        <f t="shared" si="14"/>
        <v>11509.68</v>
      </c>
      <c r="L15" s="14">
        <f t="shared" si="2"/>
        <v>367536</v>
      </c>
      <c r="M15" s="15">
        <f t="shared" si="3"/>
        <v>2301936</v>
      </c>
      <c r="N15" s="13">
        <v>7857</v>
      </c>
      <c r="O15" s="17">
        <v>0.19</v>
      </c>
      <c r="P15" s="45">
        <f t="shared" si="4"/>
        <v>1571400</v>
      </c>
      <c r="Q15" s="14">
        <f t="shared" si="5"/>
        <v>1492.83</v>
      </c>
      <c r="R15" s="14">
        <f t="shared" si="6"/>
        <v>9349.83</v>
      </c>
      <c r="S15" s="14">
        <f t="shared" si="7"/>
        <v>298566</v>
      </c>
      <c r="T15" s="62">
        <f t="shared" si="8"/>
        <v>1869966</v>
      </c>
      <c r="U15" s="13">
        <v>7000</v>
      </c>
      <c r="V15" s="17">
        <v>0.19</v>
      </c>
      <c r="W15" s="45">
        <f t="shared" si="9"/>
        <v>1400000</v>
      </c>
      <c r="X15" s="14">
        <f t="shared" si="10"/>
        <v>1330</v>
      </c>
      <c r="Y15" s="14">
        <f t="shared" si="11"/>
        <v>8330</v>
      </c>
      <c r="Z15" s="14">
        <f t="shared" si="12"/>
        <v>266000</v>
      </c>
      <c r="AA15" s="47">
        <f t="shared" si="13"/>
        <v>1666000</v>
      </c>
      <c r="AB15" s="101"/>
      <c r="AC15" s="16">
        <f t="shared" si="15"/>
        <v>9729.836666666668</v>
      </c>
      <c r="AD15" s="18">
        <f t="shared" si="16"/>
        <v>1945967.3333333333</v>
      </c>
      <c r="AG15" s="19"/>
      <c r="AH15" s="20"/>
    </row>
    <row r="16" spans="1:34" ht="27" customHeight="1">
      <c r="A16" s="12">
        <v>13</v>
      </c>
      <c r="B16" s="72" t="s">
        <v>101</v>
      </c>
      <c r="C16" s="73" t="s">
        <v>15</v>
      </c>
      <c r="D16" s="40">
        <v>250</v>
      </c>
      <c r="E16" s="71" t="s">
        <v>16</v>
      </c>
      <c r="F16" s="71" t="s">
        <v>17</v>
      </c>
      <c r="G16" s="13">
        <v>12320</v>
      </c>
      <c r="H16" s="17">
        <v>0.19</v>
      </c>
      <c r="I16" s="45">
        <f t="shared" si="0"/>
        <v>3080000</v>
      </c>
      <c r="J16" s="14">
        <f t="shared" si="1"/>
        <v>2340.8000000000002</v>
      </c>
      <c r="K16" s="14">
        <f t="shared" si="14"/>
        <v>14660.8</v>
      </c>
      <c r="L16" s="14">
        <f t="shared" si="2"/>
        <v>585200</v>
      </c>
      <c r="M16" s="15">
        <f t="shared" si="3"/>
        <v>3665200</v>
      </c>
      <c r="N16" s="13">
        <v>10715</v>
      </c>
      <c r="O16" s="17">
        <v>0.19</v>
      </c>
      <c r="P16" s="45">
        <f t="shared" si="4"/>
        <v>2678750</v>
      </c>
      <c r="Q16" s="14">
        <f t="shared" si="5"/>
        <v>2035.8500000000001</v>
      </c>
      <c r="R16" s="14">
        <f t="shared" si="6"/>
        <v>12750.85</v>
      </c>
      <c r="S16" s="14">
        <f t="shared" si="7"/>
        <v>508962.50000000006</v>
      </c>
      <c r="T16" s="62">
        <f t="shared" si="8"/>
        <v>3187712.5</v>
      </c>
      <c r="U16" s="13">
        <v>13200</v>
      </c>
      <c r="V16" s="17">
        <v>0.19</v>
      </c>
      <c r="W16" s="45">
        <f t="shared" si="9"/>
        <v>3300000</v>
      </c>
      <c r="X16" s="14">
        <f t="shared" si="10"/>
        <v>2508</v>
      </c>
      <c r="Y16" s="14">
        <f t="shared" si="11"/>
        <v>15708</v>
      </c>
      <c r="Z16" s="14">
        <f t="shared" si="12"/>
        <v>627000</v>
      </c>
      <c r="AA16" s="47">
        <f t="shared" si="13"/>
        <v>3927000</v>
      </c>
      <c r="AB16" s="101"/>
      <c r="AC16" s="16">
        <f t="shared" si="15"/>
        <v>14373.216666666667</v>
      </c>
      <c r="AD16" s="18">
        <f t="shared" si="16"/>
        <v>3593304.1666666665</v>
      </c>
      <c r="AG16" s="19"/>
      <c r="AH16" s="20"/>
    </row>
    <row r="17" spans="1:34" ht="27" customHeight="1">
      <c r="A17" s="21">
        <v>14</v>
      </c>
      <c r="B17" s="72" t="s">
        <v>102</v>
      </c>
      <c r="C17" s="73" t="s">
        <v>15</v>
      </c>
      <c r="D17" s="40">
        <v>250</v>
      </c>
      <c r="E17" s="71" t="s">
        <v>16</v>
      </c>
      <c r="F17" s="71" t="s">
        <v>17</v>
      </c>
      <c r="G17" s="13">
        <v>12320</v>
      </c>
      <c r="H17" s="17">
        <v>0.19</v>
      </c>
      <c r="I17" s="45">
        <f t="shared" si="0"/>
        <v>3080000</v>
      </c>
      <c r="J17" s="14">
        <f t="shared" si="1"/>
        <v>2340.8000000000002</v>
      </c>
      <c r="K17" s="14">
        <f t="shared" si="14"/>
        <v>14660.8</v>
      </c>
      <c r="L17" s="14">
        <f t="shared" si="2"/>
        <v>585200</v>
      </c>
      <c r="M17" s="15">
        <f t="shared" si="3"/>
        <v>3665200</v>
      </c>
      <c r="N17" s="13">
        <v>10715</v>
      </c>
      <c r="O17" s="17">
        <v>0.19</v>
      </c>
      <c r="P17" s="45">
        <f t="shared" si="4"/>
        <v>2678750</v>
      </c>
      <c r="Q17" s="14">
        <f t="shared" si="5"/>
        <v>2035.8500000000001</v>
      </c>
      <c r="R17" s="14">
        <f t="shared" si="6"/>
        <v>12750.85</v>
      </c>
      <c r="S17" s="14">
        <f t="shared" si="7"/>
        <v>508962.50000000006</v>
      </c>
      <c r="T17" s="62">
        <f t="shared" si="8"/>
        <v>3187712.5</v>
      </c>
      <c r="U17" s="13">
        <v>13200</v>
      </c>
      <c r="V17" s="17">
        <v>0.19</v>
      </c>
      <c r="W17" s="45">
        <f t="shared" si="9"/>
        <v>3300000</v>
      </c>
      <c r="X17" s="14">
        <f t="shared" si="10"/>
        <v>2508</v>
      </c>
      <c r="Y17" s="14">
        <f t="shared" si="11"/>
        <v>15708</v>
      </c>
      <c r="Z17" s="14">
        <f t="shared" si="12"/>
        <v>627000</v>
      </c>
      <c r="AA17" s="47">
        <f t="shared" si="13"/>
        <v>3927000</v>
      </c>
      <c r="AB17" s="101"/>
      <c r="AC17" s="16">
        <f t="shared" si="15"/>
        <v>14373.216666666667</v>
      </c>
      <c r="AD17" s="18">
        <f t="shared" si="16"/>
        <v>3593304.1666666665</v>
      </c>
      <c r="AG17" s="19"/>
      <c r="AH17" s="20"/>
    </row>
    <row r="18" spans="1:34" ht="30" customHeight="1">
      <c r="A18" s="12">
        <v>15</v>
      </c>
      <c r="B18" s="72" t="s">
        <v>103</v>
      </c>
      <c r="C18" s="73" t="s">
        <v>15</v>
      </c>
      <c r="D18" s="40">
        <v>250</v>
      </c>
      <c r="E18" s="71" t="s">
        <v>16</v>
      </c>
      <c r="F18" s="71" t="s">
        <v>17</v>
      </c>
      <c r="G18" s="13">
        <v>12320</v>
      </c>
      <c r="H18" s="17">
        <v>0.19</v>
      </c>
      <c r="I18" s="45">
        <f t="shared" si="0"/>
        <v>3080000</v>
      </c>
      <c r="J18" s="14">
        <f t="shared" si="1"/>
        <v>2340.8000000000002</v>
      </c>
      <c r="K18" s="14">
        <f t="shared" si="14"/>
        <v>14660.8</v>
      </c>
      <c r="L18" s="14">
        <f t="shared" si="2"/>
        <v>585200</v>
      </c>
      <c r="M18" s="15">
        <f t="shared" si="3"/>
        <v>3665200</v>
      </c>
      <c r="N18" s="13">
        <v>10715</v>
      </c>
      <c r="O18" s="17">
        <v>0.19</v>
      </c>
      <c r="P18" s="45">
        <f t="shared" si="4"/>
        <v>2678750</v>
      </c>
      <c r="Q18" s="14">
        <f t="shared" si="5"/>
        <v>2035.8500000000001</v>
      </c>
      <c r="R18" s="14">
        <f t="shared" si="6"/>
        <v>12750.85</v>
      </c>
      <c r="S18" s="14">
        <f t="shared" si="7"/>
        <v>508962.50000000006</v>
      </c>
      <c r="T18" s="62">
        <f t="shared" si="8"/>
        <v>3187712.5</v>
      </c>
      <c r="U18" s="13">
        <v>13200</v>
      </c>
      <c r="V18" s="17">
        <v>0.19</v>
      </c>
      <c r="W18" s="45">
        <f t="shared" si="9"/>
        <v>3300000</v>
      </c>
      <c r="X18" s="14">
        <f t="shared" si="10"/>
        <v>2508</v>
      </c>
      <c r="Y18" s="14">
        <f t="shared" si="11"/>
        <v>15708</v>
      </c>
      <c r="Z18" s="14">
        <f t="shared" si="12"/>
        <v>627000</v>
      </c>
      <c r="AA18" s="47">
        <f t="shared" si="13"/>
        <v>3927000</v>
      </c>
      <c r="AB18" s="101"/>
      <c r="AC18" s="16">
        <f t="shared" si="15"/>
        <v>14373.216666666667</v>
      </c>
      <c r="AD18" s="18">
        <f t="shared" si="16"/>
        <v>3593304.1666666665</v>
      </c>
      <c r="AG18" s="19"/>
      <c r="AH18" s="20"/>
    </row>
    <row r="19" spans="1:34" ht="27" customHeight="1">
      <c r="A19" s="21">
        <v>16</v>
      </c>
      <c r="B19" s="72" t="s">
        <v>23</v>
      </c>
      <c r="C19" s="73" t="s">
        <v>15</v>
      </c>
      <c r="D19" s="40">
        <v>5</v>
      </c>
      <c r="E19" s="71" t="s">
        <v>16</v>
      </c>
      <c r="F19" s="71" t="s">
        <v>17</v>
      </c>
      <c r="G19" s="13">
        <v>7660</v>
      </c>
      <c r="H19" s="17">
        <v>0.19</v>
      </c>
      <c r="I19" s="45">
        <f t="shared" si="0"/>
        <v>38300</v>
      </c>
      <c r="J19" s="14">
        <f t="shared" si="1"/>
        <v>1455.4</v>
      </c>
      <c r="K19" s="14">
        <f t="shared" si="14"/>
        <v>9115.4</v>
      </c>
      <c r="L19" s="14">
        <f t="shared" si="2"/>
        <v>7277</v>
      </c>
      <c r="M19" s="15">
        <f t="shared" si="3"/>
        <v>45577</v>
      </c>
      <c r="N19" s="13">
        <v>5467</v>
      </c>
      <c r="O19" s="17">
        <v>0.19</v>
      </c>
      <c r="P19" s="45">
        <f t="shared" si="4"/>
        <v>27335</v>
      </c>
      <c r="Q19" s="14">
        <f t="shared" si="5"/>
        <v>1038.73</v>
      </c>
      <c r="R19" s="14">
        <f t="shared" si="6"/>
        <v>6505.73</v>
      </c>
      <c r="S19" s="14">
        <f t="shared" si="7"/>
        <v>5193.6499999999996</v>
      </c>
      <c r="T19" s="62">
        <f t="shared" si="8"/>
        <v>32528.649999999998</v>
      </c>
      <c r="U19" s="13">
        <v>9227</v>
      </c>
      <c r="V19" s="17">
        <v>0.19</v>
      </c>
      <c r="W19" s="45">
        <f t="shared" si="9"/>
        <v>46135</v>
      </c>
      <c r="X19" s="14">
        <f t="shared" si="10"/>
        <v>1753.13</v>
      </c>
      <c r="Y19" s="14">
        <f t="shared" si="11"/>
        <v>10980.130000000001</v>
      </c>
      <c r="Z19" s="14">
        <f t="shared" si="12"/>
        <v>8765.6500000000015</v>
      </c>
      <c r="AA19" s="47">
        <f t="shared" si="13"/>
        <v>54900.650000000009</v>
      </c>
      <c r="AB19" s="101"/>
      <c r="AC19" s="16">
        <f t="shared" si="15"/>
        <v>8867.086666666668</v>
      </c>
      <c r="AD19" s="18">
        <f t="shared" si="16"/>
        <v>44335.433333333327</v>
      </c>
      <c r="AG19" s="19"/>
      <c r="AH19" s="20"/>
    </row>
    <row r="20" spans="1:34" ht="27" customHeight="1">
      <c r="A20" s="12">
        <v>17</v>
      </c>
      <c r="B20" s="72" t="s">
        <v>24</v>
      </c>
      <c r="C20" s="73" t="s">
        <v>15</v>
      </c>
      <c r="D20" s="40">
        <v>5</v>
      </c>
      <c r="E20" s="71" t="s">
        <v>16</v>
      </c>
      <c r="F20" s="71" t="s">
        <v>17</v>
      </c>
      <c r="G20" s="13">
        <v>9100</v>
      </c>
      <c r="H20" s="17">
        <v>0.19</v>
      </c>
      <c r="I20" s="45">
        <f t="shared" si="0"/>
        <v>45500</v>
      </c>
      <c r="J20" s="14">
        <f t="shared" si="1"/>
        <v>1729</v>
      </c>
      <c r="K20" s="14">
        <f t="shared" si="14"/>
        <v>10829</v>
      </c>
      <c r="L20" s="14">
        <f t="shared" si="2"/>
        <v>8645</v>
      </c>
      <c r="M20" s="15">
        <f t="shared" si="3"/>
        <v>54145</v>
      </c>
      <c r="N20" s="13">
        <v>8568</v>
      </c>
      <c r="O20" s="17">
        <v>0.19</v>
      </c>
      <c r="P20" s="45">
        <f t="shared" si="4"/>
        <v>42840</v>
      </c>
      <c r="Q20" s="14">
        <f t="shared" si="5"/>
        <v>1627.92</v>
      </c>
      <c r="R20" s="14">
        <f t="shared" si="6"/>
        <v>10195.92</v>
      </c>
      <c r="S20" s="14">
        <f t="shared" si="7"/>
        <v>8139.6</v>
      </c>
      <c r="T20" s="62">
        <f t="shared" si="8"/>
        <v>50979.6</v>
      </c>
      <c r="U20" s="13">
        <v>7700</v>
      </c>
      <c r="V20" s="17">
        <v>0.19</v>
      </c>
      <c r="W20" s="45">
        <f t="shared" si="9"/>
        <v>38500</v>
      </c>
      <c r="X20" s="14">
        <f t="shared" si="10"/>
        <v>1463</v>
      </c>
      <c r="Y20" s="14">
        <f t="shared" si="11"/>
        <v>9163</v>
      </c>
      <c r="Z20" s="14">
        <f t="shared" si="12"/>
        <v>7315</v>
      </c>
      <c r="AA20" s="47">
        <f t="shared" si="13"/>
        <v>45815</v>
      </c>
      <c r="AB20" s="101"/>
      <c r="AC20" s="16">
        <f t="shared" si="15"/>
        <v>10062.64</v>
      </c>
      <c r="AD20" s="18">
        <f t="shared" si="16"/>
        <v>50313.200000000004</v>
      </c>
      <c r="AG20" s="19"/>
      <c r="AH20" s="20"/>
    </row>
    <row r="21" spans="1:34" ht="27" customHeight="1">
      <c r="A21" s="21">
        <v>18</v>
      </c>
      <c r="B21" s="72" t="s">
        <v>25</v>
      </c>
      <c r="C21" s="73" t="s">
        <v>15</v>
      </c>
      <c r="D21" s="40">
        <v>1</v>
      </c>
      <c r="E21" s="71" t="s">
        <v>22</v>
      </c>
      <c r="F21" s="71" t="s">
        <v>20</v>
      </c>
      <c r="G21" s="13">
        <v>1523600</v>
      </c>
      <c r="H21" s="17">
        <v>0.19</v>
      </c>
      <c r="I21" s="45">
        <f t="shared" si="0"/>
        <v>1523600</v>
      </c>
      <c r="J21" s="14">
        <f t="shared" si="1"/>
        <v>289484</v>
      </c>
      <c r="K21" s="14">
        <f t="shared" si="14"/>
        <v>1813084</v>
      </c>
      <c r="L21" s="14">
        <f t="shared" si="2"/>
        <v>289484</v>
      </c>
      <c r="M21" s="15">
        <f t="shared" si="3"/>
        <v>1813084</v>
      </c>
      <c r="N21" s="13">
        <v>1417142</v>
      </c>
      <c r="O21" s="17">
        <v>0.19</v>
      </c>
      <c r="P21" s="45">
        <f t="shared" si="4"/>
        <v>1417142</v>
      </c>
      <c r="Q21" s="14">
        <f t="shared" si="5"/>
        <v>269256.98</v>
      </c>
      <c r="R21" s="14">
        <f t="shared" si="6"/>
        <v>1686398.98</v>
      </c>
      <c r="S21" s="14">
        <f t="shared" si="7"/>
        <v>269256.98</v>
      </c>
      <c r="T21" s="62">
        <f t="shared" si="8"/>
        <v>1686398.98</v>
      </c>
      <c r="U21" s="13">
        <v>1100000</v>
      </c>
      <c r="V21" s="17">
        <v>0.19</v>
      </c>
      <c r="W21" s="45">
        <f t="shared" si="9"/>
        <v>1100000</v>
      </c>
      <c r="X21" s="14">
        <f t="shared" si="10"/>
        <v>209000</v>
      </c>
      <c r="Y21" s="14">
        <f t="shared" si="11"/>
        <v>1309000</v>
      </c>
      <c r="Z21" s="14">
        <f t="shared" si="12"/>
        <v>209000</v>
      </c>
      <c r="AA21" s="47">
        <f t="shared" si="13"/>
        <v>1309000</v>
      </c>
      <c r="AB21" s="101"/>
      <c r="AC21" s="16">
        <f t="shared" si="15"/>
        <v>1602827.6600000001</v>
      </c>
      <c r="AD21" s="18">
        <f t="shared" si="16"/>
        <v>1602827.6600000001</v>
      </c>
      <c r="AG21" s="19"/>
      <c r="AH21" s="20"/>
    </row>
    <row r="22" spans="1:34" ht="27" customHeight="1">
      <c r="A22" s="12">
        <v>19</v>
      </c>
      <c r="B22" s="72" t="s">
        <v>26</v>
      </c>
      <c r="C22" s="73" t="s">
        <v>15</v>
      </c>
      <c r="D22" s="40">
        <v>1</v>
      </c>
      <c r="E22" s="71" t="s">
        <v>22</v>
      </c>
      <c r="F22" s="71" t="s">
        <v>20</v>
      </c>
      <c r="G22" s="13">
        <v>3417180</v>
      </c>
      <c r="H22" s="17">
        <v>0.19</v>
      </c>
      <c r="I22" s="45">
        <f t="shared" si="0"/>
        <v>3417180</v>
      </c>
      <c r="J22" s="14">
        <f t="shared" si="1"/>
        <v>649264.19999999995</v>
      </c>
      <c r="K22" s="14">
        <f t="shared" si="14"/>
        <v>4066444.2</v>
      </c>
      <c r="L22" s="14">
        <f t="shared" si="2"/>
        <v>649264.19999999995</v>
      </c>
      <c r="M22" s="15">
        <f t="shared" si="3"/>
        <v>4066444.2</v>
      </c>
      <c r="N22" s="13">
        <v>3185572</v>
      </c>
      <c r="O22" s="17">
        <v>0.19</v>
      </c>
      <c r="P22" s="45">
        <f t="shared" si="4"/>
        <v>3185572</v>
      </c>
      <c r="Q22" s="14">
        <f t="shared" si="5"/>
        <v>605258.68000000005</v>
      </c>
      <c r="R22" s="14">
        <f t="shared" si="6"/>
        <v>3790830.68</v>
      </c>
      <c r="S22" s="14">
        <f t="shared" si="7"/>
        <v>605258.68000000005</v>
      </c>
      <c r="T22" s="62">
        <f t="shared" si="8"/>
        <v>3790830.68</v>
      </c>
      <c r="U22" s="13">
        <v>3300000</v>
      </c>
      <c r="V22" s="17">
        <v>0.19</v>
      </c>
      <c r="W22" s="45">
        <f t="shared" si="9"/>
        <v>3300000</v>
      </c>
      <c r="X22" s="14">
        <f t="shared" si="10"/>
        <v>627000</v>
      </c>
      <c r="Y22" s="14">
        <f t="shared" si="11"/>
        <v>3927000</v>
      </c>
      <c r="Z22" s="14">
        <f t="shared" si="12"/>
        <v>627000</v>
      </c>
      <c r="AA22" s="47">
        <f t="shared" si="13"/>
        <v>3927000</v>
      </c>
      <c r="AB22" s="101"/>
      <c r="AC22" s="16">
        <f t="shared" si="15"/>
        <v>3928091.6266666669</v>
      </c>
      <c r="AD22" s="18">
        <f t="shared" si="16"/>
        <v>3928091.6266666669</v>
      </c>
      <c r="AG22" s="19"/>
      <c r="AH22" s="20"/>
    </row>
    <row r="23" spans="1:34" ht="27" customHeight="1">
      <c r="A23" s="21">
        <v>20</v>
      </c>
      <c r="B23" s="72" t="s">
        <v>27</v>
      </c>
      <c r="C23" s="73" t="s">
        <v>15</v>
      </c>
      <c r="D23" s="40">
        <v>200</v>
      </c>
      <c r="E23" s="71" t="s">
        <v>16</v>
      </c>
      <c r="F23" s="71" t="s">
        <v>17</v>
      </c>
      <c r="G23" s="13">
        <v>21700</v>
      </c>
      <c r="H23" s="17">
        <v>0.19</v>
      </c>
      <c r="I23" s="45">
        <f t="shared" si="0"/>
        <v>4340000</v>
      </c>
      <c r="J23" s="14">
        <f t="shared" si="1"/>
        <v>4123</v>
      </c>
      <c r="K23" s="14">
        <f t="shared" si="14"/>
        <v>25823</v>
      </c>
      <c r="L23" s="14">
        <f t="shared" si="2"/>
        <v>824600</v>
      </c>
      <c r="M23" s="15">
        <f t="shared" si="3"/>
        <v>5164600</v>
      </c>
      <c r="N23" s="13">
        <v>18749</v>
      </c>
      <c r="O23" s="17">
        <v>0.19</v>
      </c>
      <c r="P23" s="45">
        <f t="shared" si="4"/>
        <v>3749800</v>
      </c>
      <c r="Q23" s="14">
        <f t="shared" si="5"/>
        <v>3562.31</v>
      </c>
      <c r="R23" s="14">
        <f t="shared" si="6"/>
        <v>22311.31</v>
      </c>
      <c r="S23" s="14">
        <f t="shared" si="7"/>
        <v>712462</v>
      </c>
      <c r="T23" s="62">
        <f t="shared" si="8"/>
        <v>4462262</v>
      </c>
      <c r="U23" s="13">
        <v>8900</v>
      </c>
      <c r="V23" s="17">
        <v>0.19</v>
      </c>
      <c r="W23" s="45">
        <f t="shared" si="9"/>
        <v>1780000</v>
      </c>
      <c r="X23" s="14">
        <f t="shared" si="10"/>
        <v>1691</v>
      </c>
      <c r="Y23" s="14">
        <f t="shared" si="11"/>
        <v>10591</v>
      </c>
      <c r="Z23" s="14">
        <f t="shared" si="12"/>
        <v>338200</v>
      </c>
      <c r="AA23" s="47">
        <f t="shared" si="13"/>
        <v>2118200</v>
      </c>
      <c r="AB23" s="101"/>
      <c r="AC23" s="16">
        <f t="shared" si="15"/>
        <v>19575.103333333333</v>
      </c>
      <c r="AD23" s="18">
        <f t="shared" si="16"/>
        <v>3915020.6666666665</v>
      </c>
      <c r="AG23" s="19"/>
      <c r="AH23" s="20"/>
    </row>
    <row r="24" spans="1:34" ht="27" customHeight="1">
      <c r="A24" s="12">
        <v>21</v>
      </c>
      <c r="B24" s="72" t="s">
        <v>83</v>
      </c>
      <c r="C24" s="73" t="s">
        <v>15</v>
      </c>
      <c r="D24" s="40">
        <v>50</v>
      </c>
      <c r="E24" s="71" t="s">
        <v>16</v>
      </c>
      <c r="F24" s="71" t="s">
        <v>17</v>
      </c>
      <c r="G24" s="13">
        <v>14100</v>
      </c>
      <c r="H24" s="17">
        <v>0.19</v>
      </c>
      <c r="I24" s="45">
        <f t="shared" si="0"/>
        <v>705000</v>
      </c>
      <c r="J24" s="14">
        <f t="shared" si="1"/>
        <v>2679</v>
      </c>
      <c r="K24" s="14">
        <f t="shared" si="14"/>
        <v>16779</v>
      </c>
      <c r="L24" s="14">
        <f t="shared" si="2"/>
        <v>133950</v>
      </c>
      <c r="M24" s="15">
        <f t="shared" si="3"/>
        <v>838950</v>
      </c>
      <c r="N24" s="13">
        <v>10724</v>
      </c>
      <c r="O24" s="17">
        <v>0.19</v>
      </c>
      <c r="P24" s="45">
        <f t="shared" si="4"/>
        <v>536200</v>
      </c>
      <c r="Q24" s="14">
        <f t="shared" si="5"/>
        <v>2037.56</v>
      </c>
      <c r="R24" s="14">
        <f t="shared" si="6"/>
        <v>12761.56</v>
      </c>
      <c r="S24" s="14">
        <f t="shared" si="7"/>
        <v>101878</v>
      </c>
      <c r="T24" s="62">
        <f t="shared" si="8"/>
        <v>638078</v>
      </c>
      <c r="U24" s="13">
        <v>14500</v>
      </c>
      <c r="V24" s="17">
        <v>0.19</v>
      </c>
      <c r="W24" s="45">
        <f t="shared" si="9"/>
        <v>725000</v>
      </c>
      <c r="X24" s="14">
        <f t="shared" si="10"/>
        <v>2755</v>
      </c>
      <c r="Y24" s="14">
        <f t="shared" si="11"/>
        <v>17255</v>
      </c>
      <c r="Z24" s="14">
        <f t="shared" si="12"/>
        <v>137750</v>
      </c>
      <c r="AA24" s="47">
        <f t="shared" si="13"/>
        <v>862750</v>
      </c>
      <c r="AB24" s="101"/>
      <c r="AC24" s="16">
        <f t="shared" si="15"/>
        <v>15598.519999999999</v>
      </c>
      <c r="AD24" s="18">
        <f t="shared" si="16"/>
        <v>779926</v>
      </c>
      <c r="AG24" s="19"/>
      <c r="AH24" s="20"/>
    </row>
    <row r="25" spans="1:34" ht="27" customHeight="1">
      <c r="A25" s="21">
        <v>22</v>
      </c>
      <c r="B25" s="72" t="s">
        <v>84</v>
      </c>
      <c r="C25" s="73" t="s">
        <v>15</v>
      </c>
      <c r="D25" s="40">
        <v>40</v>
      </c>
      <c r="E25" s="71" t="s">
        <v>16</v>
      </c>
      <c r="F25" s="71" t="s">
        <v>17</v>
      </c>
      <c r="G25" s="13">
        <v>14200</v>
      </c>
      <c r="H25" s="17">
        <v>0.19</v>
      </c>
      <c r="I25" s="45">
        <f t="shared" si="0"/>
        <v>568000</v>
      </c>
      <c r="J25" s="14">
        <f t="shared" si="1"/>
        <v>2698</v>
      </c>
      <c r="K25" s="14">
        <f t="shared" si="14"/>
        <v>16898</v>
      </c>
      <c r="L25" s="14">
        <f t="shared" si="2"/>
        <v>107920</v>
      </c>
      <c r="M25" s="15">
        <f t="shared" si="3"/>
        <v>675920</v>
      </c>
      <c r="N25" s="13">
        <v>13566</v>
      </c>
      <c r="O25" s="17">
        <v>0.19</v>
      </c>
      <c r="P25" s="45">
        <f t="shared" si="4"/>
        <v>542640</v>
      </c>
      <c r="Q25" s="14">
        <f t="shared" si="5"/>
        <v>2577.54</v>
      </c>
      <c r="R25" s="14">
        <f t="shared" si="6"/>
        <v>16143.54</v>
      </c>
      <c r="S25" s="14">
        <f t="shared" si="7"/>
        <v>103101.6</v>
      </c>
      <c r="T25" s="62">
        <f t="shared" si="8"/>
        <v>645741.60000000009</v>
      </c>
      <c r="U25" s="13">
        <v>4000</v>
      </c>
      <c r="V25" s="17">
        <v>0.19</v>
      </c>
      <c r="W25" s="45">
        <f t="shared" si="9"/>
        <v>160000</v>
      </c>
      <c r="X25" s="14">
        <f t="shared" si="10"/>
        <v>760</v>
      </c>
      <c r="Y25" s="14">
        <f t="shared" si="11"/>
        <v>4760</v>
      </c>
      <c r="Z25" s="14">
        <f t="shared" si="12"/>
        <v>30400</v>
      </c>
      <c r="AA25" s="47">
        <f t="shared" si="13"/>
        <v>190400</v>
      </c>
      <c r="AB25" s="101"/>
      <c r="AC25" s="16">
        <f t="shared" si="15"/>
        <v>12600.513333333334</v>
      </c>
      <c r="AD25" s="18">
        <f t="shared" si="16"/>
        <v>504020.53333333338</v>
      </c>
      <c r="AG25" s="19"/>
      <c r="AH25" s="20"/>
    </row>
    <row r="26" spans="1:34" ht="27" customHeight="1">
      <c r="A26" s="12">
        <v>23</v>
      </c>
      <c r="B26" s="72" t="s">
        <v>28</v>
      </c>
      <c r="C26" s="73" t="s">
        <v>15</v>
      </c>
      <c r="D26" s="40">
        <v>2</v>
      </c>
      <c r="E26" s="71" t="s">
        <v>22</v>
      </c>
      <c r="F26" s="71" t="s">
        <v>20</v>
      </c>
      <c r="G26" s="13">
        <v>59990</v>
      </c>
      <c r="H26" s="17">
        <v>0.19</v>
      </c>
      <c r="I26" s="45">
        <f t="shared" si="0"/>
        <v>119980</v>
      </c>
      <c r="J26" s="14">
        <f t="shared" si="1"/>
        <v>11398.1</v>
      </c>
      <c r="K26" s="14">
        <f t="shared" si="14"/>
        <v>71388.100000000006</v>
      </c>
      <c r="L26" s="14">
        <f t="shared" si="2"/>
        <v>22796.2</v>
      </c>
      <c r="M26" s="15">
        <f t="shared" si="3"/>
        <v>142776.20000000001</v>
      </c>
      <c r="N26" s="13">
        <v>57142</v>
      </c>
      <c r="O26" s="17">
        <v>0.19</v>
      </c>
      <c r="P26" s="45">
        <f t="shared" si="4"/>
        <v>114284</v>
      </c>
      <c r="Q26" s="14">
        <f t="shared" si="5"/>
        <v>10856.98</v>
      </c>
      <c r="R26" s="14">
        <f t="shared" si="6"/>
        <v>67998.98</v>
      </c>
      <c r="S26" s="14">
        <f t="shared" si="7"/>
        <v>21713.96</v>
      </c>
      <c r="T26" s="62">
        <f t="shared" si="8"/>
        <v>135997.96</v>
      </c>
      <c r="U26" s="13">
        <v>32000</v>
      </c>
      <c r="V26" s="17">
        <v>0.19</v>
      </c>
      <c r="W26" s="45">
        <f t="shared" si="9"/>
        <v>64000</v>
      </c>
      <c r="X26" s="14">
        <f t="shared" si="10"/>
        <v>6080</v>
      </c>
      <c r="Y26" s="14">
        <f t="shared" si="11"/>
        <v>38080</v>
      </c>
      <c r="Z26" s="14">
        <f t="shared" si="12"/>
        <v>12160</v>
      </c>
      <c r="AA26" s="47">
        <f t="shared" si="13"/>
        <v>76160</v>
      </c>
      <c r="AB26" s="101"/>
      <c r="AC26" s="16">
        <f t="shared" si="15"/>
        <v>59155.693333333336</v>
      </c>
      <c r="AD26" s="18">
        <f t="shared" si="16"/>
        <v>118311.38666666667</v>
      </c>
      <c r="AG26" s="19"/>
      <c r="AH26" s="20"/>
    </row>
    <row r="27" spans="1:34" ht="27" customHeight="1">
      <c r="A27" s="21">
        <v>24</v>
      </c>
      <c r="B27" s="83" t="s">
        <v>29</v>
      </c>
      <c r="C27" s="95" t="s">
        <v>15</v>
      </c>
      <c r="D27" s="85">
        <v>25</v>
      </c>
      <c r="E27" s="71" t="s">
        <v>22</v>
      </c>
      <c r="F27" s="71" t="s">
        <v>17</v>
      </c>
      <c r="G27" s="13">
        <v>3715</v>
      </c>
      <c r="H27" s="17">
        <v>0.19</v>
      </c>
      <c r="I27" s="45">
        <f t="shared" si="0"/>
        <v>92875</v>
      </c>
      <c r="J27" s="14">
        <f t="shared" si="1"/>
        <v>705.85</v>
      </c>
      <c r="K27" s="14">
        <f t="shared" si="14"/>
        <v>4420.8500000000004</v>
      </c>
      <c r="L27" s="14">
        <f t="shared" si="2"/>
        <v>17646.25</v>
      </c>
      <c r="M27" s="15">
        <f t="shared" si="3"/>
        <v>110521.25000000001</v>
      </c>
      <c r="N27" s="13">
        <v>2176</v>
      </c>
      <c r="O27" s="17">
        <v>0.19</v>
      </c>
      <c r="P27" s="45">
        <f t="shared" si="4"/>
        <v>54400</v>
      </c>
      <c r="Q27" s="14">
        <f t="shared" si="5"/>
        <v>413.44</v>
      </c>
      <c r="R27" s="14">
        <f t="shared" si="6"/>
        <v>2589.44</v>
      </c>
      <c r="S27" s="14">
        <f t="shared" si="7"/>
        <v>10336</v>
      </c>
      <c r="T27" s="62">
        <f t="shared" si="8"/>
        <v>64736</v>
      </c>
      <c r="U27" s="13">
        <v>2200</v>
      </c>
      <c r="V27" s="17">
        <v>0.19</v>
      </c>
      <c r="W27" s="45">
        <f t="shared" si="9"/>
        <v>55000</v>
      </c>
      <c r="X27" s="14">
        <f t="shared" si="10"/>
        <v>418</v>
      </c>
      <c r="Y27" s="14">
        <f t="shared" si="11"/>
        <v>2618</v>
      </c>
      <c r="Z27" s="14">
        <f t="shared" si="12"/>
        <v>10450</v>
      </c>
      <c r="AA27" s="47">
        <f t="shared" si="13"/>
        <v>65450</v>
      </c>
      <c r="AB27" s="101"/>
      <c r="AC27" s="16">
        <f t="shared" si="15"/>
        <v>3209.4300000000003</v>
      </c>
      <c r="AD27" s="18">
        <f t="shared" si="16"/>
        <v>80235.75</v>
      </c>
      <c r="AG27" s="19"/>
      <c r="AH27" s="20"/>
    </row>
    <row r="28" spans="1:34" ht="27" customHeight="1">
      <c r="A28" s="12">
        <v>25</v>
      </c>
      <c r="B28" s="83" t="s">
        <v>29</v>
      </c>
      <c r="C28" s="95" t="s">
        <v>15</v>
      </c>
      <c r="D28" s="85">
        <v>25</v>
      </c>
      <c r="E28" s="71" t="s">
        <v>22</v>
      </c>
      <c r="F28" s="71" t="s">
        <v>17</v>
      </c>
      <c r="G28" s="13">
        <v>1050</v>
      </c>
      <c r="H28" s="17">
        <v>0.19</v>
      </c>
      <c r="I28" s="45">
        <f t="shared" si="0"/>
        <v>26250</v>
      </c>
      <c r="J28" s="14">
        <f t="shared" si="1"/>
        <v>199.5</v>
      </c>
      <c r="K28" s="14">
        <f t="shared" si="14"/>
        <v>1249.5</v>
      </c>
      <c r="L28" s="14">
        <f t="shared" si="2"/>
        <v>4987.5</v>
      </c>
      <c r="M28" s="15">
        <f t="shared" si="3"/>
        <v>31237.5</v>
      </c>
      <c r="N28" s="13">
        <v>445</v>
      </c>
      <c r="O28" s="17">
        <v>0.19</v>
      </c>
      <c r="P28" s="45">
        <f t="shared" si="4"/>
        <v>11125</v>
      </c>
      <c r="Q28" s="14">
        <f t="shared" si="5"/>
        <v>84.55</v>
      </c>
      <c r="R28" s="14">
        <f t="shared" si="6"/>
        <v>529.54999999999995</v>
      </c>
      <c r="S28" s="14">
        <f t="shared" si="7"/>
        <v>2113.75</v>
      </c>
      <c r="T28" s="62">
        <f t="shared" si="8"/>
        <v>13238.749999999998</v>
      </c>
      <c r="U28" s="13">
        <v>800</v>
      </c>
      <c r="V28" s="17">
        <v>0.19</v>
      </c>
      <c r="W28" s="45">
        <f t="shared" si="9"/>
        <v>20000</v>
      </c>
      <c r="X28" s="14">
        <f t="shared" si="10"/>
        <v>152</v>
      </c>
      <c r="Y28" s="14">
        <f t="shared" si="11"/>
        <v>952</v>
      </c>
      <c r="Z28" s="14">
        <f t="shared" si="12"/>
        <v>3800</v>
      </c>
      <c r="AA28" s="47">
        <f t="shared" si="13"/>
        <v>23800</v>
      </c>
      <c r="AB28" s="101"/>
      <c r="AC28" s="16">
        <f t="shared" si="15"/>
        <v>910.35</v>
      </c>
      <c r="AD28" s="18">
        <f t="shared" si="16"/>
        <v>22758.75</v>
      </c>
      <c r="AG28" s="19"/>
      <c r="AH28" s="20"/>
    </row>
    <row r="29" spans="1:34" ht="27" customHeight="1">
      <c r="A29" s="21">
        <v>26</v>
      </c>
      <c r="B29" s="72" t="s">
        <v>86</v>
      </c>
      <c r="C29" s="73" t="s">
        <v>15</v>
      </c>
      <c r="D29" s="40">
        <v>13</v>
      </c>
      <c r="E29" s="71" t="s">
        <v>16</v>
      </c>
      <c r="F29" s="71" t="s">
        <v>17</v>
      </c>
      <c r="G29" s="13">
        <v>38716</v>
      </c>
      <c r="H29" s="17">
        <v>0.19</v>
      </c>
      <c r="I29" s="45">
        <f t="shared" ref="I29" si="17">+D29*G29</f>
        <v>503308</v>
      </c>
      <c r="J29" s="14">
        <f t="shared" ref="J29" si="18">+G29*H29</f>
        <v>7356.04</v>
      </c>
      <c r="K29" s="14">
        <f t="shared" ref="K29" si="19">+J29+G29</f>
        <v>46072.04</v>
      </c>
      <c r="L29" s="14">
        <f t="shared" ref="L29" si="20">+J29*D29</f>
        <v>95628.52</v>
      </c>
      <c r="M29" s="15">
        <f t="shared" ref="M29" si="21">+K29*D29</f>
        <v>598936.52</v>
      </c>
      <c r="N29" s="13">
        <v>39083</v>
      </c>
      <c r="O29" s="17">
        <v>0.19</v>
      </c>
      <c r="P29" s="45">
        <f t="shared" ref="P29" si="22">+D29*N29</f>
        <v>508079</v>
      </c>
      <c r="Q29" s="14">
        <f t="shared" ref="Q29" si="23">+N29*O29</f>
        <v>7425.77</v>
      </c>
      <c r="R29" s="14">
        <f t="shared" ref="R29" si="24">+Q29+N29</f>
        <v>46508.770000000004</v>
      </c>
      <c r="S29" s="14">
        <f t="shared" ref="S29" si="25">+Q29*D29</f>
        <v>96535.010000000009</v>
      </c>
      <c r="T29" s="62">
        <f t="shared" ref="T29" si="26">+R29*D29</f>
        <v>604614.01</v>
      </c>
      <c r="U29" s="13">
        <v>64000</v>
      </c>
      <c r="V29" s="17">
        <v>0.19</v>
      </c>
      <c r="W29" s="45">
        <f t="shared" ref="W29" si="27">+D29*U29</f>
        <v>832000</v>
      </c>
      <c r="X29" s="14">
        <f t="shared" ref="X29" si="28">+U29*V29</f>
        <v>12160</v>
      </c>
      <c r="Y29" s="14">
        <f t="shared" ref="Y29" si="29">+X29+U29</f>
        <v>76160</v>
      </c>
      <c r="Z29" s="14">
        <f t="shared" ref="Z29" si="30">+X29*D29</f>
        <v>158080</v>
      </c>
      <c r="AA29" s="47">
        <f t="shared" ref="AA29" si="31">+Y29*D29</f>
        <v>990080</v>
      </c>
      <c r="AB29" s="101"/>
      <c r="AC29" s="16">
        <f t="shared" si="15"/>
        <v>56246.936666666668</v>
      </c>
      <c r="AD29" s="18">
        <f t="shared" si="16"/>
        <v>731210.17666666675</v>
      </c>
      <c r="AG29" s="19"/>
      <c r="AH29" s="20"/>
    </row>
    <row r="30" spans="1:34" ht="27" customHeight="1">
      <c r="A30" s="12">
        <v>27</v>
      </c>
      <c r="B30" s="72" t="s">
        <v>30</v>
      </c>
      <c r="C30" s="73" t="s">
        <v>31</v>
      </c>
      <c r="D30" s="40">
        <v>30</v>
      </c>
      <c r="E30" s="71" t="s">
        <v>22</v>
      </c>
      <c r="F30" s="71" t="s">
        <v>17</v>
      </c>
      <c r="G30" s="13">
        <v>6100</v>
      </c>
      <c r="H30" s="17">
        <v>0.19</v>
      </c>
      <c r="I30" s="45">
        <f t="shared" si="0"/>
        <v>183000</v>
      </c>
      <c r="J30" s="14">
        <f t="shared" si="1"/>
        <v>1159</v>
      </c>
      <c r="K30" s="14">
        <f t="shared" si="14"/>
        <v>7259</v>
      </c>
      <c r="L30" s="14">
        <f t="shared" si="2"/>
        <v>34770</v>
      </c>
      <c r="M30" s="15">
        <f t="shared" si="3"/>
        <v>217770</v>
      </c>
      <c r="N30" s="13">
        <v>5899</v>
      </c>
      <c r="O30" s="17">
        <v>0.19</v>
      </c>
      <c r="P30" s="45">
        <f t="shared" si="4"/>
        <v>176970</v>
      </c>
      <c r="Q30" s="14">
        <f t="shared" si="5"/>
        <v>1120.81</v>
      </c>
      <c r="R30" s="14">
        <f t="shared" si="6"/>
        <v>7019.8099999999995</v>
      </c>
      <c r="S30" s="14">
        <f t="shared" si="7"/>
        <v>33624.299999999996</v>
      </c>
      <c r="T30" s="62">
        <f t="shared" si="8"/>
        <v>210594.3</v>
      </c>
      <c r="U30" s="13">
        <v>10000</v>
      </c>
      <c r="V30" s="17">
        <v>0.19</v>
      </c>
      <c r="W30" s="45">
        <f t="shared" si="9"/>
        <v>300000</v>
      </c>
      <c r="X30" s="14">
        <f t="shared" si="10"/>
        <v>1900</v>
      </c>
      <c r="Y30" s="14">
        <f t="shared" si="11"/>
        <v>11900</v>
      </c>
      <c r="Z30" s="14">
        <f t="shared" si="12"/>
        <v>57000</v>
      </c>
      <c r="AA30" s="47">
        <f t="shared" si="13"/>
        <v>357000</v>
      </c>
      <c r="AB30" s="101"/>
      <c r="AC30" s="16">
        <f t="shared" si="15"/>
        <v>8726.2699999999986</v>
      </c>
      <c r="AD30" s="18">
        <f t="shared" si="16"/>
        <v>261788.1</v>
      </c>
      <c r="AG30" s="19"/>
      <c r="AH30" s="20"/>
    </row>
    <row r="31" spans="1:34" ht="27" customHeight="1">
      <c r="A31" s="21">
        <v>28</v>
      </c>
      <c r="B31" s="83" t="s">
        <v>32</v>
      </c>
      <c r="C31" s="95" t="s">
        <v>15</v>
      </c>
      <c r="D31" s="85">
        <v>40</v>
      </c>
      <c r="E31" s="86" t="s">
        <v>16</v>
      </c>
      <c r="F31" s="86" t="s">
        <v>17</v>
      </c>
      <c r="G31" s="87">
        <v>30752</v>
      </c>
      <c r="H31" s="88">
        <v>0</v>
      </c>
      <c r="I31" s="89">
        <f t="shared" si="0"/>
        <v>1230080</v>
      </c>
      <c r="J31" s="90">
        <f t="shared" si="1"/>
        <v>0</v>
      </c>
      <c r="K31" s="90">
        <f t="shared" si="14"/>
        <v>30752</v>
      </c>
      <c r="L31" s="90">
        <f t="shared" si="2"/>
        <v>0</v>
      </c>
      <c r="M31" s="62">
        <f t="shared" si="3"/>
        <v>1230080</v>
      </c>
      <c r="N31" s="87">
        <v>26617</v>
      </c>
      <c r="O31" s="88">
        <v>0</v>
      </c>
      <c r="P31" s="89">
        <f t="shared" si="4"/>
        <v>1064680</v>
      </c>
      <c r="Q31" s="90">
        <f t="shared" si="5"/>
        <v>0</v>
      </c>
      <c r="R31" s="90">
        <f t="shared" si="6"/>
        <v>26617</v>
      </c>
      <c r="S31" s="90">
        <f t="shared" si="7"/>
        <v>0</v>
      </c>
      <c r="T31" s="62">
        <f t="shared" si="8"/>
        <v>1064680</v>
      </c>
      <c r="U31" s="87">
        <v>16000</v>
      </c>
      <c r="V31" s="88">
        <v>0</v>
      </c>
      <c r="W31" s="89">
        <f t="shared" si="9"/>
        <v>640000</v>
      </c>
      <c r="X31" s="90">
        <f t="shared" si="10"/>
        <v>0</v>
      </c>
      <c r="Y31" s="90">
        <f t="shared" si="11"/>
        <v>16000</v>
      </c>
      <c r="Z31" s="90">
        <f t="shared" si="12"/>
        <v>0</v>
      </c>
      <c r="AA31" s="91">
        <f t="shared" si="13"/>
        <v>640000</v>
      </c>
      <c r="AB31" s="101"/>
      <c r="AC31" s="92">
        <f t="shared" si="15"/>
        <v>24456.333333333332</v>
      </c>
      <c r="AD31" s="93">
        <f t="shared" si="16"/>
        <v>978253.33333333337</v>
      </c>
      <c r="AG31" s="94"/>
      <c r="AH31" s="20"/>
    </row>
    <row r="32" spans="1:34" ht="27" customHeight="1">
      <c r="A32" s="12">
        <v>29</v>
      </c>
      <c r="B32" s="83" t="s">
        <v>33</v>
      </c>
      <c r="C32" s="95" t="s">
        <v>15</v>
      </c>
      <c r="D32" s="85">
        <v>200</v>
      </c>
      <c r="E32" s="86" t="s">
        <v>16</v>
      </c>
      <c r="F32" s="86" t="s">
        <v>17</v>
      </c>
      <c r="G32" s="87">
        <v>4954</v>
      </c>
      <c r="H32" s="88">
        <v>0.19</v>
      </c>
      <c r="I32" s="89">
        <f t="shared" si="0"/>
        <v>990800</v>
      </c>
      <c r="J32" s="90">
        <f t="shared" si="1"/>
        <v>941.26</v>
      </c>
      <c r="K32" s="90">
        <f t="shared" si="14"/>
        <v>5895.26</v>
      </c>
      <c r="L32" s="90">
        <f t="shared" si="2"/>
        <v>188252</v>
      </c>
      <c r="M32" s="62">
        <f t="shared" si="3"/>
        <v>1179052</v>
      </c>
      <c r="N32" s="87">
        <v>5574</v>
      </c>
      <c r="O32" s="88">
        <v>0.19</v>
      </c>
      <c r="P32" s="89">
        <f t="shared" si="4"/>
        <v>1114800</v>
      </c>
      <c r="Q32" s="90">
        <f t="shared" si="5"/>
        <v>1059.06</v>
      </c>
      <c r="R32" s="90">
        <f t="shared" si="6"/>
        <v>6633.0599999999995</v>
      </c>
      <c r="S32" s="90">
        <f t="shared" si="7"/>
        <v>211812</v>
      </c>
      <c r="T32" s="62">
        <f t="shared" si="8"/>
        <v>1326612</v>
      </c>
      <c r="U32" s="87">
        <v>13000</v>
      </c>
      <c r="V32" s="88">
        <v>0.19</v>
      </c>
      <c r="W32" s="89">
        <f t="shared" si="9"/>
        <v>2600000</v>
      </c>
      <c r="X32" s="90">
        <f t="shared" si="10"/>
        <v>2470</v>
      </c>
      <c r="Y32" s="90">
        <f t="shared" si="11"/>
        <v>15470</v>
      </c>
      <c r="Z32" s="90">
        <f t="shared" si="12"/>
        <v>494000</v>
      </c>
      <c r="AA32" s="91">
        <f t="shared" si="13"/>
        <v>3094000</v>
      </c>
      <c r="AB32" s="101"/>
      <c r="AC32" s="92">
        <f t="shared" si="15"/>
        <v>9332.7733333333326</v>
      </c>
      <c r="AD32" s="93">
        <f t="shared" si="16"/>
        <v>1866554.6666666667</v>
      </c>
      <c r="AG32" s="94"/>
      <c r="AH32" s="20"/>
    </row>
    <row r="33" spans="1:34" ht="27" customHeight="1">
      <c r="A33" s="21">
        <v>30</v>
      </c>
      <c r="B33" s="83" t="s">
        <v>34</v>
      </c>
      <c r="C33" s="95" t="s">
        <v>15</v>
      </c>
      <c r="D33" s="85">
        <v>24</v>
      </c>
      <c r="E33" s="86" t="s">
        <v>22</v>
      </c>
      <c r="F33" s="86" t="s">
        <v>17</v>
      </c>
      <c r="G33" s="87">
        <v>18600</v>
      </c>
      <c r="H33" s="88">
        <v>0.19</v>
      </c>
      <c r="I33" s="89">
        <f t="shared" si="0"/>
        <v>446400</v>
      </c>
      <c r="J33" s="90">
        <f t="shared" si="1"/>
        <v>3534</v>
      </c>
      <c r="K33" s="90">
        <f t="shared" si="14"/>
        <v>22134</v>
      </c>
      <c r="L33" s="90">
        <f t="shared" si="2"/>
        <v>84816</v>
      </c>
      <c r="M33" s="62">
        <f t="shared" si="3"/>
        <v>531216</v>
      </c>
      <c r="N33" s="87">
        <v>17422</v>
      </c>
      <c r="O33" s="88">
        <v>0.19</v>
      </c>
      <c r="P33" s="89">
        <f t="shared" si="4"/>
        <v>418128</v>
      </c>
      <c r="Q33" s="90">
        <f t="shared" si="5"/>
        <v>3310.18</v>
      </c>
      <c r="R33" s="90">
        <f t="shared" si="6"/>
        <v>20732.18</v>
      </c>
      <c r="S33" s="90">
        <f t="shared" si="7"/>
        <v>79444.319999999992</v>
      </c>
      <c r="T33" s="62">
        <f t="shared" si="8"/>
        <v>497572.32</v>
      </c>
      <c r="U33" s="87">
        <v>14500</v>
      </c>
      <c r="V33" s="88">
        <v>0.19</v>
      </c>
      <c r="W33" s="89">
        <f t="shared" si="9"/>
        <v>348000</v>
      </c>
      <c r="X33" s="90">
        <f t="shared" si="10"/>
        <v>2755</v>
      </c>
      <c r="Y33" s="90">
        <f t="shared" si="11"/>
        <v>17255</v>
      </c>
      <c r="Z33" s="90">
        <f t="shared" si="12"/>
        <v>66120</v>
      </c>
      <c r="AA33" s="91">
        <f t="shared" si="13"/>
        <v>414120</v>
      </c>
      <c r="AB33" s="101"/>
      <c r="AC33" s="92">
        <f t="shared" si="15"/>
        <v>20040.393333333333</v>
      </c>
      <c r="AD33" s="93">
        <f t="shared" si="16"/>
        <v>480969.44</v>
      </c>
      <c r="AG33" s="94"/>
      <c r="AH33" s="20"/>
    </row>
    <row r="34" spans="1:34" ht="27" customHeight="1">
      <c r="A34" s="12">
        <v>31</v>
      </c>
      <c r="B34" s="83" t="s">
        <v>35</v>
      </c>
      <c r="C34" s="95" t="s">
        <v>15</v>
      </c>
      <c r="D34" s="85">
        <v>250</v>
      </c>
      <c r="E34" s="86" t="s">
        <v>16</v>
      </c>
      <c r="F34" s="86" t="s">
        <v>17</v>
      </c>
      <c r="G34" s="87">
        <v>3600</v>
      </c>
      <c r="H34" s="88">
        <v>0.19</v>
      </c>
      <c r="I34" s="89">
        <f t="shared" si="0"/>
        <v>900000</v>
      </c>
      <c r="J34" s="90">
        <f t="shared" si="1"/>
        <v>684</v>
      </c>
      <c r="K34" s="90">
        <f t="shared" si="14"/>
        <v>4284</v>
      </c>
      <c r="L34" s="90">
        <f t="shared" si="2"/>
        <v>171000</v>
      </c>
      <c r="M34" s="62">
        <f t="shared" si="3"/>
        <v>1071000</v>
      </c>
      <c r="N34" s="87">
        <v>2543</v>
      </c>
      <c r="O34" s="88">
        <v>0.19</v>
      </c>
      <c r="P34" s="89">
        <f t="shared" si="4"/>
        <v>635750</v>
      </c>
      <c r="Q34" s="90">
        <f t="shared" si="5"/>
        <v>483.17</v>
      </c>
      <c r="R34" s="90">
        <f t="shared" si="6"/>
        <v>3026.17</v>
      </c>
      <c r="S34" s="90">
        <f t="shared" si="7"/>
        <v>120792.5</v>
      </c>
      <c r="T34" s="62">
        <f t="shared" si="8"/>
        <v>756542.5</v>
      </c>
      <c r="U34" s="87">
        <v>6900</v>
      </c>
      <c r="V34" s="88">
        <v>0.19</v>
      </c>
      <c r="W34" s="89">
        <f t="shared" si="9"/>
        <v>1725000</v>
      </c>
      <c r="X34" s="90">
        <f t="shared" si="10"/>
        <v>1311</v>
      </c>
      <c r="Y34" s="90">
        <f t="shared" si="11"/>
        <v>8211</v>
      </c>
      <c r="Z34" s="90">
        <f t="shared" si="12"/>
        <v>327750</v>
      </c>
      <c r="AA34" s="91">
        <f t="shared" si="13"/>
        <v>2052750</v>
      </c>
      <c r="AB34" s="101"/>
      <c r="AC34" s="92">
        <f t="shared" si="15"/>
        <v>5173.7233333333334</v>
      </c>
      <c r="AD34" s="93">
        <f t="shared" si="16"/>
        <v>1293430.8333333333</v>
      </c>
      <c r="AG34" s="94"/>
      <c r="AH34" s="20"/>
    </row>
    <row r="35" spans="1:34" ht="27" customHeight="1">
      <c r="A35" s="21">
        <v>32</v>
      </c>
      <c r="B35" s="83" t="s">
        <v>36</v>
      </c>
      <c r="C35" s="95" t="s">
        <v>15</v>
      </c>
      <c r="D35" s="85">
        <v>60</v>
      </c>
      <c r="E35" s="86" t="s">
        <v>16</v>
      </c>
      <c r="F35" s="86" t="s">
        <v>17</v>
      </c>
      <c r="G35" s="87">
        <v>4315</v>
      </c>
      <c r="H35" s="88">
        <v>0.19</v>
      </c>
      <c r="I35" s="89">
        <f t="shared" si="0"/>
        <v>258900</v>
      </c>
      <c r="J35" s="90">
        <f t="shared" si="1"/>
        <v>819.85</v>
      </c>
      <c r="K35" s="90">
        <f t="shared" si="14"/>
        <v>5134.8500000000004</v>
      </c>
      <c r="L35" s="90">
        <f t="shared" si="2"/>
        <v>49191</v>
      </c>
      <c r="M35" s="62">
        <f t="shared" si="3"/>
        <v>308091</v>
      </c>
      <c r="N35" s="87">
        <v>7752</v>
      </c>
      <c r="O35" s="88">
        <v>0.19</v>
      </c>
      <c r="P35" s="89">
        <f t="shared" si="4"/>
        <v>465120</v>
      </c>
      <c r="Q35" s="90">
        <f t="shared" si="5"/>
        <v>1472.88</v>
      </c>
      <c r="R35" s="90">
        <f t="shared" si="6"/>
        <v>9224.880000000001</v>
      </c>
      <c r="S35" s="90">
        <f t="shared" si="7"/>
        <v>88372.800000000003</v>
      </c>
      <c r="T35" s="62">
        <f t="shared" si="8"/>
        <v>553492.80000000005</v>
      </c>
      <c r="U35" s="87">
        <v>6000</v>
      </c>
      <c r="V35" s="88">
        <v>0.19</v>
      </c>
      <c r="W35" s="89">
        <f t="shared" si="9"/>
        <v>360000</v>
      </c>
      <c r="X35" s="90">
        <f t="shared" si="10"/>
        <v>1140</v>
      </c>
      <c r="Y35" s="90">
        <f t="shared" si="11"/>
        <v>7140</v>
      </c>
      <c r="Z35" s="90">
        <f t="shared" si="12"/>
        <v>68400</v>
      </c>
      <c r="AA35" s="91">
        <f t="shared" si="13"/>
        <v>428400</v>
      </c>
      <c r="AB35" s="101"/>
      <c r="AC35" s="92">
        <f t="shared" si="15"/>
        <v>7166.5766666666677</v>
      </c>
      <c r="AD35" s="93">
        <f t="shared" si="16"/>
        <v>429994.60000000003</v>
      </c>
      <c r="AG35" s="94"/>
      <c r="AH35" s="20"/>
    </row>
    <row r="36" spans="1:34" ht="27" customHeight="1">
      <c r="A36" s="12">
        <v>33</v>
      </c>
      <c r="B36" s="83" t="s">
        <v>85</v>
      </c>
      <c r="C36" s="95" t="s">
        <v>15</v>
      </c>
      <c r="D36" s="85">
        <v>15</v>
      </c>
      <c r="E36" s="86" t="s">
        <v>16</v>
      </c>
      <c r="F36" s="86" t="s">
        <v>17</v>
      </c>
      <c r="G36" s="87">
        <v>5100</v>
      </c>
      <c r="H36" s="88">
        <v>0.19</v>
      </c>
      <c r="I36" s="89">
        <f t="shared" si="0"/>
        <v>76500</v>
      </c>
      <c r="J36" s="90">
        <f t="shared" si="1"/>
        <v>969</v>
      </c>
      <c r="K36" s="90">
        <f t="shared" si="14"/>
        <v>6069</v>
      </c>
      <c r="L36" s="90">
        <f t="shared" si="2"/>
        <v>14535</v>
      </c>
      <c r="M36" s="62">
        <f t="shared" si="3"/>
        <v>91035</v>
      </c>
      <c r="N36" s="87">
        <v>4859</v>
      </c>
      <c r="O36" s="88">
        <v>0.19</v>
      </c>
      <c r="P36" s="89">
        <f t="shared" si="4"/>
        <v>72885</v>
      </c>
      <c r="Q36" s="90">
        <f t="shared" si="5"/>
        <v>923.21</v>
      </c>
      <c r="R36" s="90">
        <f t="shared" si="6"/>
        <v>5782.21</v>
      </c>
      <c r="S36" s="90">
        <f t="shared" si="7"/>
        <v>13848.150000000001</v>
      </c>
      <c r="T36" s="62">
        <f t="shared" si="8"/>
        <v>86733.15</v>
      </c>
      <c r="U36" s="87">
        <v>19000</v>
      </c>
      <c r="V36" s="88">
        <v>0.19</v>
      </c>
      <c r="W36" s="89">
        <f t="shared" si="9"/>
        <v>285000</v>
      </c>
      <c r="X36" s="90">
        <f t="shared" si="10"/>
        <v>3610</v>
      </c>
      <c r="Y36" s="90">
        <f t="shared" si="11"/>
        <v>22610</v>
      </c>
      <c r="Z36" s="90">
        <f t="shared" si="12"/>
        <v>54150</v>
      </c>
      <c r="AA36" s="91">
        <f t="shared" si="13"/>
        <v>339150</v>
      </c>
      <c r="AB36" s="101"/>
      <c r="AC36" s="92">
        <f t="shared" si="15"/>
        <v>11487.07</v>
      </c>
      <c r="AD36" s="93">
        <f t="shared" si="16"/>
        <v>172306.05000000002</v>
      </c>
      <c r="AG36" s="94"/>
      <c r="AH36" s="20"/>
    </row>
    <row r="37" spans="1:34" ht="27" customHeight="1">
      <c r="A37" s="21">
        <v>34</v>
      </c>
      <c r="B37" s="83" t="s">
        <v>37</v>
      </c>
      <c r="C37" s="95" t="s">
        <v>15</v>
      </c>
      <c r="D37" s="85">
        <v>150</v>
      </c>
      <c r="E37" s="86" t="s">
        <v>16</v>
      </c>
      <c r="F37" s="86" t="s">
        <v>17</v>
      </c>
      <c r="G37" s="87">
        <v>5660</v>
      </c>
      <c r="H37" s="88">
        <v>0.19</v>
      </c>
      <c r="I37" s="89">
        <f t="shared" si="0"/>
        <v>849000</v>
      </c>
      <c r="J37" s="90">
        <f t="shared" si="1"/>
        <v>1075.4000000000001</v>
      </c>
      <c r="K37" s="90">
        <f t="shared" si="14"/>
        <v>6735.4</v>
      </c>
      <c r="L37" s="90">
        <f t="shared" si="2"/>
        <v>161310</v>
      </c>
      <c r="M37" s="62">
        <f t="shared" si="3"/>
        <v>1010310</v>
      </c>
      <c r="N37" s="87">
        <v>5160</v>
      </c>
      <c r="O37" s="88">
        <v>0.19</v>
      </c>
      <c r="P37" s="89">
        <f t="shared" si="4"/>
        <v>774000</v>
      </c>
      <c r="Q37" s="90">
        <f t="shared" si="5"/>
        <v>980.4</v>
      </c>
      <c r="R37" s="90">
        <f t="shared" si="6"/>
        <v>6140.4</v>
      </c>
      <c r="S37" s="90">
        <f t="shared" si="7"/>
        <v>147060</v>
      </c>
      <c r="T37" s="62">
        <f t="shared" si="8"/>
        <v>921060</v>
      </c>
      <c r="U37" s="87">
        <v>4500</v>
      </c>
      <c r="V37" s="88">
        <v>0.19</v>
      </c>
      <c r="W37" s="89">
        <f t="shared" si="9"/>
        <v>675000</v>
      </c>
      <c r="X37" s="90">
        <f t="shared" si="10"/>
        <v>855</v>
      </c>
      <c r="Y37" s="90">
        <f t="shared" si="11"/>
        <v>5355</v>
      </c>
      <c r="Z37" s="90">
        <f t="shared" si="12"/>
        <v>128250</v>
      </c>
      <c r="AA37" s="91">
        <f t="shared" si="13"/>
        <v>803250</v>
      </c>
      <c r="AB37" s="101"/>
      <c r="AC37" s="92">
        <f t="shared" si="15"/>
        <v>6076.9333333333334</v>
      </c>
      <c r="AD37" s="93">
        <f t="shared" si="16"/>
        <v>911540</v>
      </c>
      <c r="AG37" s="94"/>
      <c r="AH37" s="20"/>
    </row>
    <row r="38" spans="1:34" ht="27" customHeight="1">
      <c r="A38" s="12">
        <v>35</v>
      </c>
      <c r="B38" s="83" t="s">
        <v>38</v>
      </c>
      <c r="C38" s="95" t="s">
        <v>15</v>
      </c>
      <c r="D38" s="85">
        <v>50</v>
      </c>
      <c r="E38" s="86" t="s">
        <v>16</v>
      </c>
      <c r="F38" s="86" t="s">
        <v>17</v>
      </c>
      <c r="G38" s="87">
        <v>9130</v>
      </c>
      <c r="H38" s="88">
        <v>0.19</v>
      </c>
      <c r="I38" s="89">
        <f t="shared" si="0"/>
        <v>456500</v>
      </c>
      <c r="J38" s="90">
        <f t="shared" si="1"/>
        <v>1734.7</v>
      </c>
      <c r="K38" s="90">
        <f t="shared" si="14"/>
        <v>10864.7</v>
      </c>
      <c r="L38" s="90">
        <f t="shared" si="2"/>
        <v>86735</v>
      </c>
      <c r="M38" s="62">
        <f t="shared" si="3"/>
        <v>543235</v>
      </c>
      <c r="N38" s="87">
        <v>8364</v>
      </c>
      <c r="O38" s="88">
        <v>0.19</v>
      </c>
      <c r="P38" s="89">
        <f t="shared" si="4"/>
        <v>418200</v>
      </c>
      <c r="Q38" s="90">
        <f t="shared" si="5"/>
        <v>1589.16</v>
      </c>
      <c r="R38" s="90">
        <f t="shared" si="6"/>
        <v>9953.16</v>
      </c>
      <c r="S38" s="90">
        <f t="shared" si="7"/>
        <v>79458</v>
      </c>
      <c r="T38" s="62">
        <f t="shared" si="8"/>
        <v>497658</v>
      </c>
      <c r="U38" s="87">
        <v>18000</v>
      </c>
      <c r="V38" s="88">
        <v>0.19</v>
      </c>
      <c r="W38" s="89">
        <f t="shared" si="9"/>
        <v>900000</v>
      </c>
      <c r="X38" s="90">
        <f t="shared" si="10"/>
        <v>3420</v>
      </c>
      <c r="Y38" s="90">
        <f t="shared" si="11"/>
        <v>21420</v>
      </c>
      <c r="Z38" s="90">
        <f t="shared" si="12"/>
        <v>171000</v>
      </c>
      <c r="AA38" s="91">
        <f t="shared" si="13"/>
        <v>1071000</v>
      </c>
      <c r="AB38" s="101"/>
      <c r="AC38" s="92">
        <f t="shared" si="15"/>
        <v>14079.286666666667</v>
      </c>
      <c r="AD38" s="93">
        <f t="shared" si="16"/>
        <v>703964.33333333337</v>
      </c>
      <c r="AG38" s="94"/>
      <c r="AH38" s="20"/>
    </row>
    <row r="39" spans="1:34" ht="27" customHeight="1">
      <c r="A39" s="21">
        <v>36</v>
      </c>
      <c r="B39" s="83" t="s">
        <v>39</v>
      </c>
      <c r="C39" s="95" t="s">
        <v>15</v>
      </c>
      <c r="D39" s="85">
        <v>3</v>
      </c>
      <c r="E39" s="86" t="s">
        <v>16</v>
      </c>
      <c r="F39" s="86" t="s">
        <v>17</v>
      </c>
      <c r="G39" s="87">
        <v>31514</v>
      </c>
      <c r="H39" s="88">
        <v>0.19</v>
      </c>
      <c r="I39" s="89">
        <f t="shared" si="0"/>
        <v>94542</v>
      </c>
      <c r="J39" s="90">
        <f t="shared" si="1"/>
        <v>5987.66</v>
      </c>
      <c r="K39" s="90">
        <f t="shared" si="14"/>
        <v>37501.660000000003</v>
      </c>
      <c r="L39" s="90">
        <f t="shared" si="2"/>
        <v>17962.98</v>
      </c>
      <c r="M39" s="62">
        <f t="shared" si="3"/>
        <v>112504.98000000001</v>
      </c>
      <c r="N39" s="87">
        <v>29580</v>
      </c>
      <c r="O39" s="88">
        <v>0.19</v>
      </c>
      <c r="P39" s="89">
        <f t="shared" si="4"/>
        <v>88740</v>
      </c>
      <c r="Q39" s="90">
        <f t="shared" si="5"/>
        <v>5620.2</v>
      </c>
      <c r="R39" s="90">
        <f t="shared" si="6"/>
        <v>35200.199999999997</v>
      </c>
      <c r="S39" s="90">
        <f t="shared" si="7"/>
        <v>16860.599999999999</v>
      </c>
      <c r="T39" s="62">
        <f t="shared" si="8"/>
        <v>105600.59999999999</v>
      </c>
      <c r="U39" s="87">
        <v>13200</v>
      </c>
      <c r="V39" s="88">
        <v>0.19</v>
      </c>
      <c r="W39" s="89">
        <f t="shared" si="9"/>
        <v>39600</v>
      </c>
      <c r="X39" s="90">
        <f t="shared" si="10"/>
        <v>2508</v>
      </c>
      <c r="Y39" s="90">
        <f t="shared" si="11"/>
        <v>15708</v>
      </c>
      <c r="Z39" s="90">
        <f t="shared" si="12"/>
        <v>7524</v>
      </c>
      <c r="AA39" s="91">
        <f t="shared" si="13"/>
        <v>47124</v>
      </c>
      <c r="AB39" s="101"/>
      <c r="AC39" s="92">
        <f t="shared" si="15"/>
        <v>29469.953333333335</v>
      </c>
      <c r="AD39" s="93">
        <f t="shared" si="16"/>
        <v>88409.86</v>
      </c>
      <c r="AG39" s="94"/>
      <c r="AH39" s="20"/>
    </row>
    <row r="40" spans="1:34" ht="27" customHeight="1">
      <c r="A40" s="12">
        <v>37</v>
      </c>
      <c r="B40" s="83" t="s">
        <v>40</v>
      </c>
      <c r="C40" s="95" t="s">
        <v>41</v>
      </c>
      <c r="D40" s="85">
        <v>150</v>
      </c>
      <c r="E40" s="86" t="s">
        <v>16</v>
      </c>
      <c r="F40" s="86" t="s">
        <v>17</v>
      </c>
      <c r="G40" s="87">
        <v>74300</v>
      </c>
      <c r="H40" s="88">
        <v>0.19</v>
      </c>
      <c r="I40" s="89">
        <f t="shared" si="0"/>
        <v>11145000</v>
      </c>
      <c r="J40" s="90">
        <f t="shared" si="1"/>
        <v>14117</v>
      </c>
      <c r="K40" s="90">
        <f t="shared" si="14"/>
        <v>88417</v>
      </c>
      <c r="L40" s="90">
        <f t="shared" si="2"/>
        <v>2117550</v>
      </c>
      <c r="M40" s="62">
        <f t="shared" si="3"/>
        <v>13262550</v>
      </c>
      <c r="N40" s="87">
        <v>60000</v>
      </c>
      <c r="O40" s="88">
        <v>0.19</v>
      </c>
      <c r="P40" s="89">
        <f t="shared" si="4"/>
        <v>9000000</v>
      </c>
      <c r="Q40" s="90">
        <f t="shared" si="5"/>
        <v>11400</v>
      </c>
      <c r="R40" s="90">
        <f t="shared" si="6"/>
        <v>71400</v>
      </c>
      <c r="S40" s="90">
        <f t="shared" si="7"/>
        <v>1710000</v>
      </c>
      <c r="T40" s="62">
        <f t="shared" si="8"/>
        <v>10710000</v>
      </c>
      <c r="U40" s="87">
        <v>70000</v>
      </c>
      <c r="V40" s="88">
        <v>0.19</v>
      </c>
      <c r="W40" s="89">
        <f t="shared" si="9"/>
        <v>10500000</v>
      </c>
      <c r="X40" s="90">
        <f t="shared" si="10"/>
        <v>13300</v>
      </c>
      <c r="Y40" s="90">
        <f t="shared" si="11"/>
        <v>83300</v>
      </c>
      <c r="Z40" s="90">
        <f t="shared" si="12"/>
        <v>1995000</v>
      </c>
      <c r="AA40" s="91">
        <f t="shared" si="13"/>
        <v>12495000</v>
      </c>
      <c r="AB40" s="101"/>
      <c r="AC40" s="92">
        <f t="shared" si="15"/>
        <v>81039</v>
      </c>
      <c r="AD40" s="93">
        <f t="shared" si="16"/>
        <v>12155850</v>
      </c>
      <c r="AG40" s="94"/>
      <c r="AH40" s="20"/>
    </row>
    <row r="41" spans="1:34" ht="27" customHeight="1">
      <c r="A41" s="21">
        <v>38</v>
      </c>
      <c r="B41" s="83" t="s">
        <v>42</v>
      </c>
      <c r="C41" s="95" t="s">
        <v>15</v>
      </c>
      <c r="D41" s="85">
        <v>5</v>
      </c>
      <c r="E41" s="86" t="s">
        <v>16</v>
      </c>
      <c r="F41" s="86" t="s">
        <v>20</v>
      </c>
      <c r="G41" s="87">
        <v>87600</v>
      </c>
      <c r="H41" s="88">
        <v>0.19</v>
      </c>
      <c r="I41" s="89">
        <f t="shared" si="0"/>
        <v>438000</v>
      </c>
      <c r="J41" s="90">
        <f t="shared" si="1"/>
        <v>16644</v>
      </c>
      <c r="K41" s="90">
        <f t="shared" si="14"/>
        <v>104244</v>
      </c>
      <c r="L41" s="90">
        <f t="shared" si="2"/>
        <v>83220</v>
      </c>
      <c r="M41" s="62">
        <f t="shared" si="3"/>
        <v>521220</v>
      </c>
      <c r="N41" s="87">
        <v>89872</v>
      </c>
      <c r="O41" s="88">
        <v>0.19</v>
      </c>
      <c r="P41" s="89">
        <f t="shared" si="4"/>
        <v>449360</v>
      </c>
      <c r="Q41" s="90">
        <f t="shared" si="5"/>
        <v>17075.68</v>
      </c>
      <c r="R41" s="90">
        <f t="shared" si="6"/>
        <v>106947.68</v>
      </c>
      <c r="S41" s="90">
        <f t="shared" si="7"/>
        <v>85378.4</v>
      </c>
      <c r="T41" s="62">
        <f t="shared" si="8"/>
        <v>534738.39999999991</v>
      </c>
      <c r="U41" s="87">
        <v>43200</v>
      </c>
      <c r="V41" s="88">
        <v>0.19</v>
      </c>
      <c r="W41" s="89">
        <f t="shared" si="9"/>
        <v>216000</v>
      </c>
      <c r="X41" s="90">
        <f t="shared" si="10"/>
        <v>8208</v>
      </c>
      <c r="Y41" s="90">
        <f t="shared" si="11"/>
        <v>51408</v>
      </c>
      <c r="Z41" s="90">
        <f t="shared" si="12"/>
        <v>41040</v>
      </c>
      <c r="AA41" s="91">
        <f t="shared" si="13"/>
        <v>257040</v>
      </c>
      <c r="AB41" s="101"/>
      <c r="AC41" s="92">
        <f t="shared" si="15"/>
        <v>87533.226666666669</v>
      </c>
      <c r="AD41" s="93">
        <f t="shared" si="16"/>
        <v>437666.1333333333</v>
      </c>
      <c r="AG41" s="94"/>
      <c r="AH41" s="20"/>
    </row>
    <row r="42" spans="1:34" ht="27" customHeight="1">
      <c r="A42" s="12">
        <v>39</v>
      </c>
      <c r="B42" s="83" t="s">
        <v>43</v>
      </c>
      <c r="C42" s="95" t="s">
        <v>15</v>
      </c>
      <c r="D42" s="85">
        <v>2</v>
      </c>
      <c r="E42" s="86" t="s">
        <v>16</v>
      </c>
      <c r="F42" s="86" t="s">
        <v>20</v>
      </c>
      <c r="G42" s="87">
        <v>8990</v>
      </c>
      <c r="H42" s="88">
        <v>0.19</v>
      </c>
      <c r="I42" s="89">
        <f t="shared" si="0"/>
        <v>17980</v>
      </c>
      <c r="J42" s="90">
        <f t="shared" si="1"/>
        <v>1708.1</v>
      </c>
      <c r="K42" s="90">
        <f t="shared" si="14"/>
        <v>10698.1</v>
      </c>
      <c r="L42" s="90">
        <f t="shared" si="2"/>
        <v>3416.2</v>
      </c>
      <c r="M42" s="62">
        <f t="shared" si="3"/>
        <v>21396.2</v>
      </c>
      <c r="N42" s="87">
        <v>89872</v>
      </c>
      <c r="O42" s="88">
        <v>0.19</v>
      </c>
      <c r="P42" s="89">
        <f t="shared" si="4"/>
        <v>179744</v>
      </c>
      <c r="Q42" s="90">
        <f t="shared" si="5"/>
        <v>17075.68</v>
      </c>
      <c r="R42" s="90">
        <f t="shared" si="6"/>
        <v>106947.68</v>
      </c>
      <c r="S42" s="90">
        <f t="shared" si="7"/>
        <v>34151.360000000001</v>
      </c>
      <c r="T42" s="62">
        <f t="shared" si="8"/>
        <v>213895.36</v>
      </c>
      <c r="U42" s="87">
        <v>43200</v>
      </c>
      <c r="V42" s="88">
        <v>0.19</v>
      </c>
      <c r="W42" s="89">
        <f t="shared" si="9"/>
        <v>86400</v>
      </c>
      <c r="X42" s="90">
        <f t="shared" si="10"/>
        <v>8208</v>
      </c>
      <c r="Y42" s="90">
        <f t="shared" si="11"/>
        <v>51408</v>
      </c>
      <c r="Z42" s="90">
        <f t="shared" si="12"/>
        <v>16416</v>
      </c>
      <c r="AA42" s="91">
        <f t="shared" si="13"/>
        <v>102816</v>
      </c>
      <c r="AB42" s="101"/>
      <c r="AC42" s="92">
        <f t="shared" si="15"/>
        <v>56351.26</v>
      </c>
      <c r="AD42" s="93">
        <f t="shared" si="16"/>
        <v>112702.52</v>
      </c>
      <c r="AG42" s="94"/>
      <c r="AH42" s="20"/>
    </row>
    <row r="43" spans="1:34" ht="27" customHeight="1">
      <c r="A43" s="21">
        <v>40</v>
      </c>
      <c r="B43" s="83" t="s">
        <v>43</v>
      </c>
      <c r="C43" s="95" t="s">
        <v>15</v>
      </c>
      <c r="D43" s="85">
        <v>2</v>
      </c>
      <c r="E43" s="86" t="s">
        <v>16</v>
      </c>
      <c r="F43" s="86" t="s">
        <v>20</v>
      </c>
      <c r="G43" s="87">
        <v>127160</v>
      </c>
      <c r="H43" s="88">
        <v>0.19</v>
      </c>
      <c r="I43" s="89">
        <f t="shared" si="0"/>
        <v>254320</v>
      </c>
      <c r="J43" s="90">
        <f t="shared" si="1"/>
        <v>24160.400000000001</v>
      </c>
      <c r="K43" s="90">
        <f t="shared" si="14"/>
        <v>151320.4</v>
      </c>
      <c r="L43" s="90">
        <f t="shared" si="2"/>
        <v>48320.800000000003</v>
      </c>
      <c r="M43" s="62">
        <f t="shared" si="3"/>
        <v>302640.8</v>
      </c>
      <c r="N43" s="87">
        <v>122014</v>
      </c>
      <c r="O43" s="88">
        <v>0.19</v>
      </c>
      <c r="P43" s="89">
        <f t="shared" si="4"/>
        <v>244028</v>
      </c>
      <c r="Q43" s="90">
        <f t="shared" si="5"/>
        <v>23182.66</v>
      </c>
      <c r="R43" s="90">
        <f t="shared" si="6"/>
        <v>145196.66</v>
      </c>
      <c r="S43" s="90">
        <f t="shared" si="7"/>
        <v>46365.32</v>
      </c>
      <c r="T43" s="62">
        <f t="shared" si="8"/>
        <v>290393.32</v>
      </c>
      <c r="U43" s="87">
        <v>53000</v>
      </c>
      <c r="V43" s="88">
        <v>0.19</v>
      </c>
      <c r="W43" s="89">
        <f t="shared" si="9"/>
        <v>106000</v>
      </c>
      <c r="X43" s="90">
        <f t="shared" si="10"/>
        <v>10070</v>
      </c>
      <c r="Y43" s="90">
        <f t="shared" si="11"/>
        <v>63070</v>
      </c>
      <c r="Z43" s="90">
        <f t="shared" si="12"/>
        <v>20140</v>
      </c>
      <c r="AA43" s="91">
        <f t="shared" si="13"/>
        <v>126140</v>
      </c>
      <c r="AB43" s="101"/>
      <c r="AC43" s="92">
        <f t="shared" si="15"/>
        <v>119862.35333333333</v>
      </c>
      <c r="AD43" s="93">
        <f t="shared" si="16"/>
        <v>239724.70666666667</v>
      </c>
      <c r="AG43" s="94"/>
      <c r="AH43" s="20"/>
    </row>
    <row r="44" spans="1:34" ht="27" customHeight="1">
      <c r="A44" s="12">
        <v>41</v>
      </c>
      <c r="B44" s="83" t="s">
        <v>44</v>
      </c>
      <c r="C44" s="95" t="s">
        <v>15</v>
      </c>
      <c r="D44" s="85">
        <v>1</v>
      </c>
      <c r="E44" s="86" t="s">
        <v>22</v>
      </c>
      <c r="F44" s="86" t="s">
        <v>20</v>
      </c>
      <c r="G44" s="87">
        <v>1140000</v>
      </c>
      <c r="H44" s="88">
        <v>0.19</v>
      </c>
      <c r="I44" s="89">
        <f t="shared" si="0"/>
        <v>1140000</v>
      </c>
      <c r="J44" s="90">
        <f t="shared" si="1"/>
        <v>216600</v>
      </c>
      <c r="K44" s="90">
        <f t="shared" si="14"/>
        <v>1356600</v>
      </c>
      <c r="L44" s="90">
        <f t="shared" si="2"/>
        <v>216600</v>
      </c>
      <c r="M44" s="62">
        <f t="shared" si="3"/>
        <v>1356600</v>
      </c>
      <c r="N44" s="87">
        <v>1092729</v>
      </c>
      <c r="O44" s="88">
        <v>0.19</v>
      </c>
      <c r="P44" s="89">
        <f t="shared" si="4"/>
        <v>1092729</v>
      </c>
      <c r="Q44" s="90">
        <f t="shared" si="5"/>
        <v>207618.51</v>
      </c>
      <c r="R44" s="90">
        <f t="shared" si="6"/>
        <v>1300347.51</v>
      </c>
      <c r="S44" s="90">
        <f t="shared" si="7"/>
        <v>207618.51</v>
      </c>
      <c r="T44" s="62">
        <f t="shared" si="8"/>
        <v>1300347.51</v>
      </c>
      <c r="U44" s="87">
        <v>570000</v>
      </c>
      <c r="V44" s="88">
        <v>0.19</v>
      </c>
      <c r="W44" s="89">
        <f t="shared" si="9"/>
        <v>570000</v>
      </c>
      <c r="X44" s="90">
        <f t="shared" si="10"/>
        <v>108300</v>
      </c>
      <c r="Y44" s="90">
        <f t="shared" si="11"/>
        <v>678300</v>
      </c>
      <c r="Z44" s="90">
        <f t="shared" si="12"/>
        <v>108300</v>
      </c>
      <c r="AA44" s="91">
        <f t="shared" si="13"/>
        <v>678300</v>
      </c>
      <c r="AB44" s="101"/>
      <c r="AC44" s="92">
        <f t="shared" si="15"/>
        <v>1111749.17</v>
      </c>
      <c r="AD44" s="93">
        <f t="shared" si="16"/>
        <v>1111749.17</v>
      </c>
      <c r="AG44" s="94"/>
      <c r="AH44" s="20"/>
    </row>
    <row r="45" spans="1:34" ht="27" customHeight="1">
      <c r="A45" s="21">
        <v>42</v>
      </c>
      <c r="B45" s="83" t="s">
        <v>44</v>
      </c>
      <c r="C45" s="95" t="s">
        <v>15</v>
      </c>
      <c r="D45" s="85">
        <v>1</v>
      </c>
      <c r="E45" s="86" t="s">
        <v>22</v>
      </c>
      <c r="F45" s="86" t="s">
        <v>20</v>
      </c>
      <c r="G45" s="87">
        <v>1999600</v>
      </c>
      <c r="H45" s="88">
        <v>0.19</v>
      </c>
      <c r="I45" s="89">
        <f t="shared" si="0"/>
        <v>1999600</v>
      </c>
      <c r="J45" s="90">
        <f t="shared" si="1"/>
        <v>379924</v>
      </c>
      <c r="K45" s="90">
        <f t="shared" si="14"/>
        <v>2379524</v>
      </c>
      <c r="L45" s="90">
        <f t="shared" si="2"/>
        <v>379924</v>
      </c>
      <c r="M45" s="62">
        <f t="shared" si="3"/>
        <v>2379524</v>
      </c>
      <c r="N45" s="87">
        <v>1889871</v>
      </c>
      <c r="O45" s="88">
        <v>0.19</v>
      </c>
      <c r="P45" s="89">
        <f t="shared" si="4"/>
        <v>1889871</v>
      </c>
      <c r="Q45" s="90">
        <f t="shared" si="5"/>
        <v>359075.49</v>
      </c>
      <c r="R45" s="90">
        <f t="shared" si="6"/>
        <v>2248946.4900000002</v>
      </c>
      <c r="S45" s="90">
        <f t="shared" si="7"/>
        <v>359075.49</v>
      </c>
      <c r="T45" s="62">
        <f t="shared" si="8"/>
        <v>2248946.4900000002</v>
      </c>
      <c r="U45" s="87">
        <v>970000</v>
      </c>
      <c r="V45" s="88">
        <v>0.19</v>
      </c>
      <c r="W45" s="89">
        <f t="shared" si="9"/>
        <v>970000</v>
      </c>
      <c r="X45" s="90">
        <f t="shared" si="10"/>
        <v>184300</v>
      </c>
      <c r="Y45" s="90">
        <f t="shared" si="11"/>
        <v>1154300</v>
      </c>
      <c r="Z45" s="90">
        <f t="shared" si="12"/>
        <v>184300</v>
      </c>
      <c r="AA45" s="91">
        <f t="shared" si="13"/>
        <v>1154300</v>
      </c>
      <c r="AB45" s="101"/>
      <c r="AC45" s="92">
        <f t="shared" si="15"/>
        <v>1927590.1633333333</v>
      </c>
      <c r="AD45" s="93">
        <f t="shared" si="16"/>
        <v>1927590.1633333333</v>
      </c>
      <c r="AG45" s="94"/>
      <c r="AH45" s="20"/>
    </row>
    <row r="46" spans="1:34" ht="27" customHeight="1">
      <c r="A46" s="12">
        <v>43</v>
      </c>
      <c r="B46" s="83" t="s">
        <v>87</v>
      </c>
      <c r="C46" s="95" t="s">
        <v>15</v>
      </c>
      <c r="D46" s="85">
        <v>10</v>
      </c>
      <c r="E46" s="86" t="s">
        <v>16</v>
      </c>
      <c r="F46" s="86" t="s">
        <v>20</v>
      </c>
      <c r="G46" s="87">
        <v>7200</v>
      </c>
      <c r="H46" s="88">
        <v>0.19</v>
      </c>
      <c r="I46" s="89">
        <f t="shared" ref="I46" si="32">+D46*G46</f>
        <v>72000</v>
      </c>
      <c r="J46" s="90">
        <f t="shared" ref="J46" si="33">+G46*H46</f>
        <v>1368</v>
      </c>
      <c r="K46" s="90">
        <f t="shared" ref="K46" si="34">+J46+G46</f>
        <v>8568</v>
      </c>
      <c r="L46" s="90">
        <f t="shared" ref="L46" si="35">+J46*D46</f>
        <v>13680</v>
      </c>
      <c r="M46" s="62">
        <f t="shared" ref="M46" si="36">+K46*D46</f>
        <v>85680</v>
      </c>
      <c r="N46" s="87">
        <v>5712</v>
      </c>
      <c r="O46" s="88">
        <v>0.19</v>
      </c>
      <c r="P46" s="89">
        <f t="shared" ref="P46" si="37">+D46*N46</f>
        <v>57120</v>
      </c>
      <c r="Q46" s="90">
        <f t="shared" ref="Q46" si="38">+N46*O46</f>
        <v>1085.28</v>
      </c>
      <c r="R46" s="90">
        <f t="shared" ref="R46" si="39">+Q46+N46</f>
        <v>6797.28</v>
      </c>
      <c r="S46" s="90">
        <f t="shared" ref="S46" si="40">+Q46*D46</f>
        <v>10852.8</v>
      </c>
      <c r="T46" s="62">
        <f t="shared" ref="T46" si="41">+R46*D46</f>
        <v>67972.800000000003</v>
      </c>
      <c r="U46" s="87">
        <v>13500</v>
      </c>
      <c r="V46" s="88">
        <v>0.19</v>
      </c>
      <c r="W46" s="89">
        <f t="shared" ref="W46" si="42">+D46*U46</f>
        <v>135000</v>
      </c>
      <c r="X46" s="90">
        <f t="shared" ref="X46" si="43">+U46*V46</f>
        <v>2565</v>
      </c>
      <c r="Y46" s="90">
        <f t="shared" ref="Y46" si="44">+X46+U46</f>
        <v>16065</v>
      </c>
      <c r="Z46" s="90">
        <f t="shared" ref="Z46" si="45">+X46*D46</f>
        <v>25650</v>
      </c>
      <c r="AA46" s="91">
        <f t="shared" ref="AA46" si="46">+Y46*D46</f>
        <v>160650</v>
      </c>
      <c r="AB46" s="101"/>
      <c r="AC46" s="92">
        <f t="shared" si="15"/>
        <v>10476.76</v>
      </c>
      <c r="AD46" s="93">
        <f t="shared" si="16"/>
        <v>104767.59999999999</v>
      </c>
      <c r="AG46" s="94"/>
      <c r="AH46" s="20"/>
    </row>
    <row r="47" spans="1:34" ht="27" customHeight="1">
      <c r="A47" s="21">
        <v>44</v>
      </c>
      <c r="B47" s="83" t="s">
        <v>45</v>
      </c>
      <c r="C47" s="95" t="s">
        <v>15</v>
      </c>
      <c r="D47" s="85">
        <v>200</v>
      </c>
      <c r="E47" s="86" t="s">
        <v>22</v>
      </c>
      <c r="F47" s="86" t="s">
        <v>17</v>
      </c>
      <c r="G47" s="87">
        <v>12100</v>
      </c>
      <c r="H47" s="88">
        <v>0.19</v>
      </c>
      <c r="I47" s="89">
        <f t="shared" si="0"/>
        <v>2420000</v>
      </c>
      <c r="J47" s="90">
        <f t="shared" si="1"/>
        <v>2299</v>
      </c>
      <c r="K47" s="90">
        <f t="shared" si="14"/>
        <v>14399</v>
      </c>
      <c r="L47" s="90">
        <f t="shared" si="2"/>
        <v>459800</v>
      </c>
      <c r="M47" s="62">
        <f t="shared" si="3"/>
        <v>2879800</v>
      </c>
      <c r="N47" s="87">
        <v>10030</v>
      </c>
      <c r="O47" s="88">
        <v>0.19</v>
      </c>
      <c r="P47" s="89">
        <f t="shared" si="4"/>
        <v>2006000</v>
      </c>
      <c r="Q47" s="90">
        <f t="shared" si="5"/>
        <v>1905.7</v>
      </c>
      <c r="R47" s="90">
        <f t="shared" si="6"/>
        <v>11935.7</v>
      </c>
      <c r="S47" s="90">
        <f t="shared" si="7"/>
        <v>381140</v>
      </c>
      <c r="T47" s="62">
        <f t="shared" si="8"/>
        <v>2387140</v>
      </c>
      <c r="U47" s="87">
        <v>12000</v>
      </c>
      <c r="V47" s="88">
        <v>0.19</v>
      </c>
      <c r="W47" s="89">
        <f t="shared" si="9"/>
        <v>2400000</v>
      </c>
      <c r="X47" s="90">
        <f t="shared" si="10"/>
        <v>2280</v>
      </c>
      <c r="Y47" s="90">
        <f t="shared" si="11"/>
        <v>14280</v>
      </c>
      <c r="Z47" s="90">
        <f t="shared" si="12"/>
        <v>456000</v>
      </c>
      <c r="AA47" s="91">
        <f t="shared" si="13"/>
        <v>2856000</v>
      </c>
      <c r="AB47" s="101"/>
      <c r="AC47" s="92">
        <f t="shared" si="15"/>
        <v>13538.233333333332</v>
      </c>
      <c r="AD47" s="93">
        <f t="shared" si="16"/>
        <v>2707646.6666666665</v>
      </c>
      <c r="AG47" s="94"/>
      <c r="AH47" s="20"/>
    </row>
    <row r="48" spans="1:34" ht="27" customHeight="1">
      <c r="A48" s="12">
        <v>45</v>
      </c>
      <c r="B48" s="83" t="s">
        <v>46</v>
      </c>
      <c r="C48" s="95" t="s">
        <v>15</v>
      </c>
      <c r="D48" s="85">
        <v>50</v>
      </c>
      <c r="E48" s="86" t="s">
        <v>16</v>
      </c>
      <c r="F48" s="86" t="s">
        <v>17</v>
      </c>
      <c r="G48" s="87">
        <v>13370</v>
      </c>
      <c r="H48" s="88">
        <v>0.19</v>
      </c>
      <c r="I48" s="89">
        <f t="shared" si="0"/>
        <v>668500</v>
      </c>
      <c r="J48" s="90">
        <f t="shared" si="1"/>
        <v>2540.3000000000002</v>
      </c>
      <c r="K48" s="90">
        <f t="shared" si="14"/>
        <v>15910.3</v>
      </c>
      <c r="L48" s="90">
        <f t="shared" si="2"/>
        <v>127015.00000000001</v>
      </c>
      <c r="M48" s="62">
        <f t="shared" si="3"/>
        <v>795515</v>
      </c>
      <c r="N48" s="87">
        <v>12689</v>
      </c>
      <c r="O48" s="88">
        <v>0.19</v>
      </c>
      <c r="P48" s="89">
        <f t="shared" si="4"/>
        <v>634450</v>
      </c>
      <c r="Q48" s="90">
        <f t="shared" si="5"/>
        <v>2410.91</v>
      </c>
      <c r="R48" s="90">
        <f t="shared" si="6"/>
        <v>15099.91</v>
      </c>
      <c r="S48" s="90">
        <f t="shared" si="7"/>
        <v>120545.5</v>
      </c>
      <c r="T48" s="62">
        <f t="shared" si="8"/>
        <v>754995.5</v>
      </c>
      <c r="U48" s="87">
        <v>15800</v>
      </c>
      <c r="V48" s="88">
        <v>0.19</v>
      </c>
      <c r="W48" s="89">
        <f t="shared" si="9"/>
        <v>790000</v>
      </c>
      <c r="X48" s="90">
        <f t="shared" si="10"/>
        <v>3002</v>
      </c>
      <c r="Y48" s="90">
        <f t="shared" si="11"/>
        <v>18802</v>
      </c>
      <c r="Z48" s="90">
        <f t="shared" si="12"/>
        <v>150100</v>
      </c>
      <c r="AA48" s="91">
        <f t="shared" si="13"/>
        <v>940100</v>
      </c>
      <c r="AB48" s="101"/>
      <c r="AC48" s="92">
        <f t="shared" si="15"/>
        <v>16604.07</v>
      </c>
      <c r="AD48" s="93">
        <f t="shared" si="16"/>
        <v>830203.5</v>
      </c>
      <c r="AG48" s="94"/>
      <c r="AH48" s="20"/>
    </row>
    <row r="49" spans="1:34" ht="27" customHeight="1">
      <c r="A49" s="21">
        <v>46</v>
      </c>
      <c r="B49" s="83" t="s">
        <v>88</v>
      </c>
      <c r="C49" s="95" t="s">
        <v>15</v>
      </c>
      <c r="D49" s="85">
        <v>70</v>
      </c>
      <c r="E49" s="86" t="s">
        <v>16</v>
      </c>
      <c r="F49" s="86" t="s">
        <v>17</v>
      </c>
      <c r="G49" s="87">
        <v>8560</v>
      </c>
      <c r="H49" s="88">
        <v>0.19</v>
      </c>
      <c r="I49" s="89">
        <f t="shared" si="0"/>
        <v>599200</v>
      </c>
      <c r="J49" s="90">
        <f t="shared" si="1"/>
        <v>1626.4</v>
      </c>
      <c r="K49" s="90">
        <f t="shared" si="14"/>
        <v>10186.4</v>
      </c>
      <c r="L49" s="90">
        <f t="shared" si="2"/>
        <v>113848</v>
      </c>
      <c r="M49" s="62">
        <f t="shared" si="3"/>
        <v>713048</v>
      </c>
      <c r="N49" s="87">
        <v>9132</v>
      </c>
      <c r="O49" s="88">
        <v>0.19</v>
      </c>
      <c r="P49" s="89">
        <f t="shared" si="4"/>
        <v>639240</v>
      </c>
      <c r="Q49" s="90">
        <f t="shared" si="5"/>
        <v>1735.08</v>
      </c>
      <c r="R49" s="90">
        <f t="shared" si="6"/>
        <v>10867.08</v>
      </c>
      <c r="S49" s="90">
        <f t="shared" si="7"/>
        <v>121455.59999999999</v>
      </c>
      <c r="T49" s="62">
        <f t="shared" si="8"/>
        <v>760695.6</v>
      </c>
      <c r="U49" s="87">
        <v>12000</v>
      </c>
      <c r="V49" s="88">
        <v>0.19</v>
      </c>
      <c r="W49" s="89">
        <f t="shared" si="9"/>
        <v>840000</v>
      </c>
      <c r="X49" s="90">
        <f t="shared" si="10"/>
        <v>2280</v>
      </c>
      <c r="Y49" s="90">
        <f t="shared" si="11"/>
        <v>14280</v>
      </c>
      <c r="Z49" s="90">
        <f t="shared" si="12"/>
        <v>159600</v>
      </c>
      <c r="AA49" s="91">
        <f t="shared" si="13"/>
        <v>999600</v>
      </c>
      <c r="AB49" s="101"/>
      <c r="AC49" s="92">
        <f t="shared" si="15"/>
        <v>11777.826666666666</v>
      </c>
      <c r="AD49" s="93">
        <f t="shared" si="16"/>
        <v>824447.8666666667</v>
      </c>
      <c r="AG49" s="94"/>
      <c r="AH49" s="20"/>
    </row>
    <row r="50" spans="1:34" ht="27" customHeight="1">
      <c r="A50" s="12">
        <v>47</v>
      </c>
      <c r="B50" s="83" t="s">
        <v>89</v>
      </c>
      <c r="C50" s="95" t="s">
        <v>47</v>
      </c>
      <c r="D50" s="85">
        <v>100</v>
      </c>
      <c r="E50" s="86" t="s">
        <v>22</v>
      </c>
      <c r="F50" s="86" t="s">
        <v>17</v>
      </c>
      <c r="G50" s="87">
        <v>9620</v>
      </c>
      <c r="H50" s="88">
        <v>0.19</v>
      </c>
      <c r="I50" s="89">
        <f t="shared" si="0"/>
        <v>962000</v>
      </c>
      <c r="J50" s="90">
        <f t="shared" si="1"/>
        <v>1827.8</v>
      </c>
      <c r="K50" s="90">
        <f t="shared" si="14"/>
        <v>11447.8</v>
      </c>
      <c r="L50" s="90">
        <f t="shared" si="2"/>
        <v>182780</v>
      </c>
      <c r="M50" s="62">
        <f t="shared" si="3"/>
        <v>1144780</v>
      </c>
      <c r="N50" s="87">
        <v>9930</v>
      </c>
      <c r="O50" s="88">
        <v>0.19</v>
      </c>
      <c r="P50" s="89">
        <f t="shared" si="4"/>
        <v>993000</v>
      </c>
      <c r="Q50" s="90">
        <f t="shared" si="5"/>
        <v>1886.7</v>
      </c>
      <c r="R50" s="90">
        <f t="shared" si="6"/>
        <v>11816.7</v>
      </c>
      <c r="S50" s="90">
        <f t="shared" si="7"/>
        <v>188670</v>
      </c>
      <c r="T50" s="62">
        <f t="shared" si="8"/>
        <v>1181670</v>
      </c>
      <c r="U50" s="87">
        <v>150000</v>
      </c>
      <c r="V50" s="88">
        <v>0.19</v>
      </c>
      <c r="W50" s="89">
        <f t="shared" si="9"/>
        <v>15000000</v>
      </c>
      <c r="X50" s="90">
        <f t="shared" si="10"/>
        <v>28500</v>
      </c>
      <c r="Y50" s="90">
        <f t="shared" si="11"/>
        <v>178500</v>
      </c>
      <c r="Z50" s="90">
        <f t="shared" si="12"/>
        <v>2850000</v>
      </c>
      <c r="AA50" s="91">
        <f t="shared" si="13"/>
        <v>17850000</v>
      </c>
      <c r="AB50" s="101"/>
      <c r="AC50" s="92">
        <f t="shared" si="15"/>
        <v>67254.833333333328</v>
      </c>
      <c r="AD50" s="93">
        <f t="shared" si="16"/>
        <v>6725483.333333333</v>
      </c>
      <c r="AG50" s="94"/>
      <c r="AH50" s="20"/>
    </row>
    <row r="51" spans="1:34" ht="27" customHeight="1">
      <c r="A51" s="21">
        <v>48</v>
      </c>
      <c r="B51" s="83" t="s">
        <v>90</v>
      </c>
      <c r="C51" s="95" t="s">
        <v>47</v>
      </c>
      <c r="D51" s="85">
        <v>50</v>
      </c>
      <c r="E51" s="86" t="s">
        <v>22</v>
      </c>
      <c r="F51" s="86" t="s">
        <v>17</v>
      </c>
      <c r="G51" s="87">
        <v>30460</v>
      </c>
      <c r="H51" s="88">
        <v>0.19</v>
      </c>
      <c r="I51" s="89">
        <f t="shared" si="0"/>
        <v>1523000</v>
      </c>
      <c r="J51" s="90">
        <f t="shared" si="1"/>
        <v>5787.4</v>
      </c>
      <c r="K51" s="90">
        <f t="shared" si="14"/>
        <v>36247.4</v>
      </c>
      <c r="L51" s="90">
        <f t="shared" si="2"/>
        <v>289370</v>
      </c>
      <c r="M51" s="62">
        <f t="shared" si="3"/>
        <v>1812370</v>
      </c>
      <c r="N51" s="87">
        <v>33215</v>
      </c>
      <c r="O51" s="88">
        <v>0.19</v>
      </c>
      <c r="P51" s="89">
        <f t="shared" si="4"/>
        <v>1660750</v>
      </c>
      <c r="Q51" s="90">
        <f t="shared" si="5"/>
        <v>6310.85</v>
      </c>
      <c r="R51" s="90">
        <f t="shared" si="6"/>
        <v>39525.85</v>
      </c>
      <c r="S51" s="90">
        <f t="shared" si="7"/>
        <v>315542.5</v>
      </c>
      <c r="T51" s="62">
        <f t="shared" si="8"/>
        <v>1976292.5</v>
      </c>
      <c r="U51" s="87">
        <v>42000</v>
      </c>
      <c r="V51" s="88">
        <v>0.19</v>
      </c>
      <c r="W51" s="89">
        <f t="shared" si="9"/>
        <v>2100000</v>
      </c>
      <c r="X51" s="90">
        <f t="shared" si="10"/>
        <v>7980</v>
      </c>
      <c r="Y51" s="90">
        <f t="shared" si="11"/>
        <v>49980</v>
      </c>
      <c r="Z51" s="90">
        <f t="shared" si="12"/>
        <v>399000</v>
      </c>
      <c r="AA51" s="91">
        <f t="shared" si="13"/>
        <v>2499000</v>
      </c>
      <c r="AB51" s="101"/>
      <c r="AC51" s="92">
        <f t="shared" si="15"/>
        <v>41917.75</v>
      </c>
      <c r="AD51" s="93">
        <f t="shared" si="16"/>
        <v>2095887.5</v>
      </c>
      <c r="AG51" s="94"/>
      <c r="AH51" s="20"/>
    </row>
    <row r="52" spans="1:34" ht="27" customHeight="1">
      <c r="A52" s="12">
        <v>49</v>
      </c>
      <c r="B52" s="83" t="s">
        <v>91</v>
      </c>
      <c r="C52" s="95" t="s">
        <v>15</v>
      </c>
      <c r="D52" s="85">
        <v>3</v>
      </c>
      <c r="E52" s="86" t="s">
        <v>16</v>
      </c>
      <c r="F52" s="86" t="s">
        <v>20</v>
      </c>
      <c r="G52" s="87">
        <v>33998</v>
      </c>
      <c r="H52" s="88">
        <v>0.19</v>
      </c>
      <c r="I52" s="89">
        <f t="shared" ref="I52" si="47">+D52*G52</f>
        <v>101994</v>
      </c>
      <c r="J52" s="90">
        <f t="shared" ref="J52" si="48">+G52*H52</f>
        <v>6459.62</v>
      </c>
      <c r="K52" s="90">
        <f t="shared" ref="K52" si="49">+J52+G52</f>
        <v>40457.620000000003</v>
      </c>
      <c r="L52" s="90">
        <f t="shared" ref="L52" si="50">+J52*D52</f>
        <v>19378.86</v>
      </c>
      <c r="M52" s="62">
        <f t="shared" ref="M52" si="51">+K52*D52</f>
        <v>121372.86000000002</v>
      </c>
      <c r="N52" s="87">
        <v>37128</v>
      </c>
      <c r="O52" s="88">
        <v>0.19</v>
      </c>
      <c r="P52" s="89">
        <f t="shared" si="4"/>
        <v>111384</v>
      </c>
      <c r="Q52" s="90">
        <f t="shared" si="5"/>
        <v>7054.32</v>
      </c>
      <c r="R52" s="90">
        <f t="shared" si="6"/>
        <v>44182.32</v>
      </c>
      <c r="S52" s="90">
        <f t="shared" si="7"/>
        <v>21162.959999999999</v>
      </c>
      <c r="T52" s="62">
        <f t="shared" si="8"/>
        <v>132546.96</v>
      </c>
      <c r="U52" s="87">
        <v>30000</v>
      </c>
      <c r="V52" s="88">
        <v>0.19</v>
      </c>
      <c r="W52" s="89">
        <f t="shared" ref="W52" si="52">+D52*U52</f>
        <v>90000</v>
      </c>
      <c r="X52" s="90">
        <f t="shared" ref="X52" si="53">+U52*V52</f>
        <v>5700</v>
      </c>
      <c r="Y52" s="90">
        <f t="shared" ref="Y52" si="54">+X52+U52</f>
        <v>35700</v>
      </c>
      <c r="Z52" s="90">
        <f t="shared" ref="Z52" si="55">+X52*D52</f>
        <v>17100</v>
      </c>
      <c r="AA52" s="91">
        <f t="shared" ref="AA52" si="56">+Y52*D52</f>
        <v>107100</v>
      </c>
      <c r="AB52" s="101"/>
      <c r="AC52" s="92">
        <f t="shared" si="15"/>
        <v>40113.313333333332</v>
      </c>
      <c r="AD52" s="93">
        <f t="shared" si="16"/>
        <v>120339.94</v>
      </c>
      <c r="AG52" s="94"/>
      <c r="AH52" s="20"/>
    </row>
    <row r="53" spans="1:34" ht="27" customHeight="1">
      <c r="A53" s="21">
        <v>50</v>
      </c>
      <c r="B53" s="83" t="s">
        <v>48</v>
      </c>
      <c r="C53" s="95" t="s">
        <v>49</v>
      </c>
      <c r="D53" s="85">
        <v>60</v>
      </c>
      <c r="E53" s="86" t="s">
        <v>22</v>
      </c>
      <c r="F53" s="86" t="s">
        <v>17</v>
      </c>
      <c r="G53" s="87">
        <v>3770</v>
      </c>
      <c r="H53" s="88">
        <v>0.19</v>
      </c>
      <c r="I53" s="89">
        <f t="shared" si="0"/>
        <v>226200</v>
      </c>
      <c r="J53" s="90">
        <f t="shared" si="1"/>
        <v>716.3</v>
      </c>
      <c r="K53" s="90">
        <f t="shared" si="14"/>
        <v>4486.3</v>
      </c>
      <c r="L53" s="90">
        <f t="shared" si="2"/>
        <v>42978</v>
      </c>
      <c r="M53" s="62">
        <f t="shared" si="3"/>
        <v>269178</v>
      </c>
      <c r="N53" s="87">
        <v>2922</v>
      </c>
      <c r="O53" s="88">
        <v>0.19</v>
      </c>
      <c r="P53" s="89">
        <f t="shared" si="4"/>
        <v>175320</v>
      </c>
      <c r="Q53" s="90">
        <f t="shared" si="5"/>
        <v>555.17999999999995</v>
      </c>
      <c r="R53" s="90">
        <f t="shared" si="6"/>
        <v>3477.18</v>
      </c>
      <c r="S53" s="90">
        <f t="shared" si="7"/>
        <v>33310.799999999996</v>
      </c>
      <c r="T53" s="62">
        <f t="shared" si="8"/>
        <v>208630.8</v>
      </c>
      <c r="U53" s="87">
        <v>5500</v>
      </c>
      <c r="V53" s="88">
        <v>0.19</v>
      </c>
      <c r="W53" s="89">
        <f t="shared" si="9"/>
        <v>330000</v>
      </c>
      <c r="X53" s="90">
        <f t="shared" si="10"/>
        <v>1045</v>
      </c>
      <c r="Y53" s="90">
        <f t="shared" si="11"/>
        <v>6545</v>
      </c>
      <c r="Z53" s="90">
        <f t="shared" si="12"/>
        <v>62700</v>
      </c>
      <c r="AA53" s="91">
        <f t="shared" si="13"/>
        <v>392700</v>
      </c>
      <c r="AB53" s="101"/>
      <c r="AC53" s="92">
        <f t="shared" si="15"/>
        <v>4836.16</v>
      </c>
      <c r="AD53" s="93">
        <f t="shared" si="16"/>
        <v>290169.60000000003</v>
      </c>
      <c r="AG53" s="94"/>
      <c r="AH53" s="20"/>
    </row>
    <row r="54" spans="1:34" ht="27" customHeight="1">
      <c r="A54" s="12">
        <v>51</v>
      </c>
      <c r="B54" s="83" t="s">
        <v>50</v>
      </c>
      <c r="C54" s="84" t="s">
        <v>51</v>
      </c>
      <c r="D54" s="85">
        <v>345</v>
      </c>
      <c r="E54" s="86" t="s">
        <v>22</v>
      </c>
      <c r="F54" s="86" t="s">
        <v>17</v>
      </c>
      <c r="G54" s="87">
        <v>6500</v>
      </c>
      <c r="H54" s="88">
        <v>0.05</v>
      </c>
      <c r="I54" s="89">
        <f t="shared" si="0"/>
        <v>2242500</v>
      </c>
      <c r="J54" s="90">
        <f t="shared" si="1"/>
        <v>325</v>
      </c>
      <c r="K54" s="90">
        <f t="shared" si="14"/>
        <v>6825</v>
      </c>
      <c r="L54" s="90">
        <f t="shared" si="2"/>
        <v>112125</v>
      </c>
      <c r="M54" s="62">
        <f t="shared" si="3"/>
        <v>2354625</v>
      </c>
      <c r="N54" s="87">
        <v>4151</v>
      </c>
      <c r="O54" s="88">
        <v>0.05</v>
      </c>
      <c r="P54" s="89">
        <f t="shared" si="4"/>
        <v>1432095</v>
      </c>
      <c r="Q54" s="90">
        <f t="shared" si="5"/>
        <v>207.55</v>
      </c>
      <c r="R54" s="90">
        <f t="shared" si="6"/>
        <v>4358.55</v>
      </c>
      <c r="S54" s="90">
        <f t="shared" si="7"/>
        <v>71604.75</v>
      </c>
      <c r="T54" s="62">
        <f t="shared" si="8"/>
        <v>1503699.75</v>
      </c>
      <c r="U54" s="87">
        <v>4000</v>
      </c>
      <c r="V54" s="88">
        <v>0.05</v>
      </c>
      <c r="W54" s="89">
        <f t="shared" si="9"/>
        <v>1380000</v>
      </c>
      <c r="X54" s="90">
        <f t="shared" si="10"/>
        <v>200</v>
      </c>
      <c r="Y54" s="90">
        <f t="shared" si="11"/>
        <v>4200</v>
      </c>
      <c r="Z54" s="90">
        <f t="shared" si="12"/>
        <v>69000</v>
      </c>
      <c r="AA54" s="91">
        <f t="shared" si="13"/>
        <v>1449000</v>
      </c>
      <c r="AB54" s="101"/>
      <c r="AC54" s="92">
        <f t="shared" si="15"/>
        <v>5127.8499999999995</v>
      </c>
      <c r="AD54" s="93">
        <f t="shared" si="16"/>
        <v>1769108.25</v>
      </c>
      <c r="AG54" s="94"/>
      <c r="AH54" s="20"/>
    </row>
    <row r="55" spans="1:34" ht="30" customHeight="1">
      <c r="A55" s="21">
        <v>52</v>
      </c>
      <c r="B55" s="83" t="s">
        <v>52</v>
      </c>
      <c r="C55" s="84" t="s">
        <v>53</v>
      </c>
      <c r="D55" s="85">
        <v>10</v>
      </c>
      <c r="E55" s="86" t="s">
        <v>22</v>
      </c>
      <c r="F55" s="86" t="s">
        <v>17</v>
      </c>
      <c r="G55" s="87">
        <v>14200</v>
      </c>
      <c r="H55" s="88">
        <v>0.05</v>
      </c>
      <c r="I55" s="89">
        <f t="shared" si="0"/>
        <v>142000</v>
      </c>
      <c r="J55" s="90">
        <f t="shared" si="1"/>
        <v>710</v>
      </c>
      <c r="K55" s="90">
        <f t="shared" si="14"/>
        <v>14910</v>
      </c>
      <c r="L55" s="90">
        <f t="shared" si="2"/>
        <v>7100</v>
      </c>
      <c r="M55" s="62">
        <f t="shared" si="3"/>
        <v>149100</v>
      </c>
      <c r="N55" s="87">
        <v>13224</v>
      </c>
      <c r="O55" s="88">
        <v>0.05</v>
      </c>
      <c r="P55" s="89">
        <f t="shared" si="4"/>
        <v>132240</v>
      </c>
      <c r="Q55" s="90">
        <f t="shared" si="5"/>
        <v>661.2</v>
      </c>
      <c r="R55" s="90">
        <f t="shared" si="6"/>
        <v>13885.2</v>
      </c>
      <c r="S55" s="90">
        <f t="shared" si="7"/>
        <v>6612</v>
      </c>
      <c r="T55" s="62">
        <f t="shared" si="8"/>
        <v>138852</v>
      </c>
      <c r="U55" s="87">
        <v>14000</v>
      </c>
      <c r="V55" s="88">
        <v>0.05</v>
      </c>
      <c r="W55" s="89">
        <f t="shared" si="9"/>
        <v>140000</v>
      </c>
      <c r="X55" s="90">
        <f t="shared" si="10"/>
        <v>700</v>
      </c>
      <c r="Y55" s="90">
        <f t="shared" si="11"/>
        <v>14700</v>
      </c>
      <c r="Z55" s="90">
        <f t="shared" si="12"/>
        <v>7000</v>
      </c>
      <c r="AA55" s="91">
        <f t="shared" si="13"/>
        <v>147000</v>
      </c>
      <c r="AB55" s="101"/>
      <c r="AC55" s="92">
        <f t="shared" si="15"/>
        <v>14498.4</v>
      </c>
      <c r="AD55" s="93">
        <f t="shared" si="16"/>
        <v>144984</v>
      </c>
      <c r="AG55" s="94"/>
      <c r="AH55" s="20"/>
    </row>
    <row r="56" spans="1:34" ht="27" customHeight="1">
      <c r="A56" s="12">
        <v>53</v>
      </c>
      <c r="B56" s="83" t="s">
        <v>54</v>
      </c>
      <c r="C56" s="95" t="s">
        <v>15</v>
      </c>
      <c r="D56" s="85">
        <v>3</v>
      </c>
      <c r="E56" s="86" t="s">
        <v>22</v>
      </c>
      <c r="F56" s="86" t="s">
        <v>20</v>
      </c>
      <c r="G56" s="87">
        <v>77900</v>
      </c>
      <c r="H56" s="88">
        <v>0.19</v>
      </c>
      <c r="I56" s="89">
        <f>+D56*G56</f>
        <v>233700</v>
      </c>
      <c r="J56" s="90">
        <f>+G56*H56</f>
        <v>14801</v>
      </c>
      <c r="K56" s="90">
        <f t="shared" si="14"/>
        <v>92701</v>
      </c>
      <c r="L56" s="90">
        <f t="shared" si="2"/>
        <v>44403</v>
      </c>
      <c r="M56" s="62">
        <f t="shared" si="3"/>
        <v>278103</v>
      </c>
      <c r="N56" s="87">
        <v>78571</v>
      </c>
      <c r="O56" s="88">
        <v>0.19</v>
      </c>
      <c r="P56" s="89">
        <f t="shared" si="4"/>
        <v>235713</v>
      </c>
      <c r="Q56" s="90">
        <f t="shared" si="5"/>
        <v>14928.49</v>
      </c>
      <c r="R56" s="90">
        <f t="shared" si="6"/>
        <v>93499.49</v>
      </c>
      <c r="S56" s="90">
        <f t="shared" si="7"/>
        <v>44785.47</v>
      </c>
      <c r="T56" s="62">
        <f t="shared" si="8"/>
        <v>280498.47000000003</v>
      </c>
      <c r="U56" s="87">
        <v>142857</v>
      </c>
      <c r="V56" s="88">
        <v>0.19</v>
      </c>
      <c r="W56" s="89">
        <f t="shared" si="9"/>
        <v>428571</v>
      </c>
      <c r="X56" s="90">
        <f t="shared" si="10"/>
        <v>27142.83</v>
      </c>
      <c r="Y56" s="90">
        <f t="shared" si="11"/>
        <v>169999.83000000002</v>
      </c>
      <c r="Z56" s="90">
        <f t="shared" si="12"/>
        <v>81428.490000000005</v>
      </c>
      <c r="AA56" s="91">
        <f t="shared" si="13"/>
        <v>509999.49000000005</v>
      </c>
      <c r="AB56" s="101"/>
      <c r="AC56" s="92">
        <f t="shared" si="15"/>
        <v>118733.44</v>
      </c>
      <c r="AD56" s="93">
        <f t="shared" si="16"/>
        <v>356200.32</v>
      </c>
      <c r="AG56" s="94"/>
      <c r="AH56" s="20"/>
    </row>
    <row r="57" spans="1:34" ht="27" customHeight="1">
      <c r="A57" s="21">
        <v>54</v>
      </c>
      <c r="B57" s="83" t="s">
        <v>55</v>
      </c>
      <c r="C57" s="84" t="s">
        <v>15</v>
      </c>
      <c r="D57" s="85">
        <v>350</v>
      </c>
      <c r="E57" s="86" t="s">
        <v>22</v>
      </c>
      <c r="F57" s="86" t="s">
        <v>17</v>
      </c>
      <c r="G57" s="87">
        <v>43420</v>
      </c>
      <c r="H57" s="88">
        <v>0.05</v>
      </c>
      <c r="I57" s="89">
        <f t="shared" si="0"/>
        <v>15197000</v>
      </c>
      <c r="J57" s="90">
        <f t="shared" si="1"/>
        <v>2171</v>
      </c>
      <c r="K57" s="90">
        <f t="shared" si="14"/>
        <v>45591</v>
      </c>
      <c r="L57" s="90">
        <f t="shared" si="2"/>
        <v>759850</v>
      </c>
      <c r="M57" s="62">
        <f t="shared" si="3"/>
        <v>15956850</v>
      </c>
      <c r="N57" s="87">
        <v>43228</v>
      </c>
      <c r="O57" s="88">
        <v>0.05</v>
      </c>
      <c r="P57" s="89">
        <f t="shared" si="4"/>
        <v>15129800</v>
      </c>
      <c r="Q57" s="90">
        <f t="shared" si="5"/>
        <v>2161.4</v>
      </c>
      <c r="R57" s="90">
        <f t="shared" si="6"/>
        <v>45389.4</v>
      </c>
      <c r="S57" s="90">
        <f t="shared" si="7"/>
        <v>756490</v>
      </c>
      <c r="T57" s="62">
        <f t="shared" si="8"/>
        <v>15886290</v>
      </c>
      <c r="U57" s="87">
        <v>23400</v>
      </c>
      <c r="V57" s="88">
        <v>0.05</v>
      </c>
      <c r="W57" s="89">
        <f t="shared" si="9"/>
        <v>8190000</v>
      </c>
      <c r="X57" s="90">
        <f t="shared" si="10"/>
        <v>1170</v>
      </c>
      <c r="Y57" s="90">
        <f t="shared" si="11"/>
        <v>24570</v>
      </c>
      <c r="Z57" s="90">
        <f t="shared" si="12"/>
        <v>409500</v>
      </c>
      <c r="AA57" s="91">
        <f t="shared" si="13"/>
        <v>8599500</v>
      </c>
      <c r="AB57" s="101"/>
      <c r="AC57" s="92">
        <f t="shared" si="15"/>
        <v>38516.799999999996</v>
      </c>
      <c r="AD57" s="93">
        <f t="shared" si="16"/>
        <v>13480880</v>
      </c>
      <c r="AG57" s="94"/>
      <c r="AH57" s="20"/>
    </row>
    <row r="58" spans="1:34" ht="27" customHeight="1">
      <c r="A58" s="81">
        <v>55</v>
      </c>
      <c r="B58" s="72" t="s">
        <v>56</v>
      </c>
      <c r="C58" s="73" t="s">
        <v>15</v>
      </c>
      <c r="D58" s="40">
        <v>1</v>
      </c>
      <c r="E58" s="71" t="s">
        <v>22</v>
      </c>
      <c r="F58" s="71" t="s">
        <v>17</v>
      </c>
      <c r="G58" s="13">
        <v>689000</v>
      </c>
      <c r="H58" s="26">
        <v>0.19</v>
      </c>
      <c r="I58" s="46">
        <f t="shared" si="0"/>
        <v>689000</v>
      </c>
      <c r="J58" s="23">
        <f t="shared" si="1"/>
        <v>130910</v>
      </c>
      <c r="K58" s="23">
        <f t="shared" si="14"/>
        <v>819910</v>
      </c>
      <c r="L58" s="23">
        <f t="shared" si="2"/>
        <v>130910</v>
      </c>
      <c r="M58" s="24">
        <f t="shared" si="3"/>
        <v>819910</v>
      </c>
      <c r="N58" s="25">
        <v>677000</v>
      </c>
      <c r="O58" s="26">
        <v>0.19</v>
      </c>
      <c r="P58" s="46">
        <f t="shared" si="4"/>
        <v>677000</v>
      </c>
      <c r="Q58" s="23">
        <f t="shared" si="5"/>
        <v>128630</v>
      </c>
      <c r="R58" s="23">
        <f t="shared" si="6"/>
        <v>805630</v>
      </c>
      <c r="S58" s="23">
        <f t="shared" si="7"/>
        <v>128630</v>
      </c>
      <c r="T58" s="24">
        <f t="shared" si="8"/>
        <v>805630</v>
      </c>
      <c r="U58" s="25">
        <v>760000</v>
      </c>
      <c r="V58" s="26">
        <v>0.19</v>
      </c>
      <c r="W58" s="45">
        <f t="shared" si="9"/>
        <v>760000</v>
      </c>
      <c r="X58" s="14">
        <f t="shared" si="10"/>
        <v>144400</v>
      </c>
      <c r="Y58" s="14">
        <f t="shared" si="11"/>
        <v>904400</v>
      </c>
      <c r="Z58" s="14">
        <f t="shared" si="12"/>
        <v>144400</v>
      </c>
      <c r="AA58" s="47">
        <f t="shared" si="13"/>
        <v>904400</v>
      </c>
      <c r="AB58" s="101"/>
      <c r="AC58" s="16">
        <f t="shared" si="15"/>
        <v>843313.33333333337</v>
      </c>
      <c r="AD58" s="18">
        <f t="shared" si="16"/>
        <v>843313.33333333337</v>
      </c>
      <c r="AG58" s="19"/>
      <c r="AH58" s="20"/>
    </row>
    <row r="59" spans="1:34" ht="27" customHeight="1">
      <c r="A59" s="82">
        <v>56</v>
      </c>
      <c r="B59" s="72" t="s">
        <v>57</v>
      </c>
      <c r="C59" s="73" t="s">
        <v>15</v>
      </c>
      <c r="D59" s="40">
        <v>5</v>
      </c>
      <c r="E59" s="71" t="s">
        <v>22</v>
      </c>
      <c r="F59" s="71" t="s">
        <v>17</v>
      </c>
      <c r="G59" s="13">
        <v>11230</v>
      </c>
      <c r="H59" s="17">
        <v>0.19</v>
      </c>
      <c r="I59" s="45">
        <f t="shared" si="0"/>
        <v>56150</v>
      </c>
      <c r="J59" s="14">
        <f t="shared" si="1"/>
        <v>2133.6999999999998</v>
      </c>
      <c r="K59" s="14">
        <f t="shared" si="14"/>
        <v>13363.7</v>
      </c>
      <c r="L59" s="14">
        <f t="shared" si="2"/>
        <v>10668.5</v>
      </c>
      <c r="M59" s="15">
        <f t="shared" si="3"/>
        <v>66818.5</v>
      </c>
      <c r="N59" s="13">
        <v>9857</v>
      </c>
      <c r="O59" s="17">
        <v>0.19</v>
      </c>
      <c r="P59" s="45">
        <f t="shared" si="4"/>
        <v>49285</v>
      </c>
      <c r="Q59" s="14">
        <f t="shared" si="5"/>
        <v>1872.83</v>
      </c>
      <c r="R59" s="14">
        <f t="shared" si="6"/>
        <v>11729.83</v>
      </c>
      <c r="S59" s="14">
        <f t="shared" si="7"/>
        <v>9364.15</v>
      </c>
      <c r="T59" s="62">
        <f t="shared" si="8"/>
        <v>58649.15</v>
      </c>
      <c r="U59" s="13">
        <v>15000</v>
      </c>
      <c r="V59" s="17">
        <v>0.19</v>
      </c>
      <c r="W59" s="45">
        <f t="shared" si="9"/>
        <v>75000</v>
      </c>
      <c r="X59" s="14">
        <f t="shared" si="10"/>
        <v>2850</v>
      </c>
      <c r="Y59" s="14">
        <f t="shared" si="11"/>
        <v>17850</v>
      </c>
      <c r="Z59" s="14">
        <f t="shared" si="12"/>
        <v>14250</v>
      </c>
      <c r="AA59" s="47">
        <f t="shared" si="13"/>
        <v>89250</v>
      </c>
      <c r="AB59" s="101"/>
      <c r="AC59" s="16">
        <f t="shared" si="15"/>
        <v>14314.51</v>
      </c>
      <c r="AD59" s="18">
        <f t="shared" si="16"/>
        <v>71572.55</v>
      </c>
      <c r="AG59" s="19"/>
      <c r="AH59" s="20"/>
    </row>
    <row r="60" spans="1:34" ht="27" customHeight="1">
      <c r="A60" s="81">
        <v>57</v>
      </c>
      <c r="B60" s="72" t="s">
        <v>58</v>
      </c>
      <c r="C60" s="73" t="s">
        <v>15</v>
      </c>
      <c r="D60" s="40">
        <v>30</v>
      </c>
      <c r="E60" s="71" t="s">
        <v>22</v>
      </c>
      <c r="F60" s="71" t="s">
        <v>17</v>
      </c>
      <c r="G60" s="13">
        <v>5200</v>
      </c>
      <c r="H60" s="17">
        <v>0.19</v>
      </c>
      <c r="I60" s="45">
        <f t="shared" si="0"/>
        <v>156000</v>
      </c>
      <c r="J60" s="14">
        <f t="shared" si="1"/>
        <v>988</v>
      </c>
      <c r="K60" s="14">
        <f t="shared" si="14"/>
        <v>6188</v>
      </c>
      <c r="L60" s="14">
        <f t="shared" si="2"/>
        <v>29640</v>
      </c>
      <c r="M60" s="15">
        <f t="shared" si="3"/>
        <v>185640</v>
      </c>
      <c r="N60" s="13">
        <v>4175</v>
      </c>
      <c r="O60" s="17">
        <v>0.19</v>
      </c>
      <c r="P60" s="45">
        <f t="shared" si="4"/>
        <v>125250</v>
      </c>
      <c r="Q60" s="14">
        <f t="shared" si="5"/>
        <v>793.25</v>
      </c>
      <c r="R60" s="14">
        <f t="shared" si="6"/>
        <v>4968.25</v>
      </c>
      <c r="S60" s="14">
        <f t="shared" si="7"/>
        <v>23797.5</v>
      </c>
      <c r="T60" s="62">
        <f t="shared" si="8"/>
        <v>149047.5</v>
      </c>
      <c r="U60" s="13">
        <v>8000</v>
      </c>
      <c r="V60" s="17">
        <v>0.19</v>
      </c>
      <c r="W60" s="45">
        <f t="shared" si="9"/>
        <v>240000</v>
      </c>
      <c r="X60" s="14">
        <f t="shared" si="10"/>
        <v>1520</v>
      </c>
      <c r="Y60" s="14">
        <f t="shared" si="11"/>
        <v>9520</v>
      </c>
      <c r="Z60" s="14">
        <f t="shared" si="12"/>
        <v>45600</v>
      </c>
      <c r="AA60" s="47">
        <f t="shared" si="13"/>
        <v>285600</v>
      </c>
      <c r="AB60" s="101"/>
      <c r="AC60" s="16">
        <f t="shared" si="15"/>
        <v>6892.083333333333</v>
      </c>
      <c r="AD60" s="18">
        <f t="shared" si="16"/>
        <v>206762.5</v>
      </c>
      <c r="AG60" s="19"/>
      <c r="AH60" s="20"/>
    </row>
    <row r="61" spans="1:34" ht="27" customHeight="1">
      <c r="A61" s="82">
        <v>58</v>
      </c>
      <c r="B61" s="72" t="s">
        <v>59</v>
      </c>
      <c r="C61" s="73" t="s">
        <v>53</v>
      </c>
      <c r="D61" s="40">
        <v>31</v>
      </c>
      <c r="E61" s="71" t="s">
        <v>22</v>
      </c>
      <c r="F61" s="71" t="s">
        <v>17</v>
      </c>
      <c r="G61" s="13">
        <v>6890</v>
      </c>
      <c r="H61" s="17">
        <v>0.19</v>
      </c>
      <c r="I61" s="45">
        <f t="shared" si="0"/>
        <v>213590</v>
      </c>
      <c r="J61" s="14">
        <f t="shared" si="1"/>
        <v>1309.0999999999999</v>
      </c>
      <c r="K61" s="14">
        <f t="shared" si="14"/>
        <v>8199.1</v>
      </c>
      <c r="L61" s="14">
        <f t="shared" si="2"/>
        <v>40582.1</v>
      </c>
      <c r="M61" s="15">
        <f t="shared" si="3"/>
        <v>254172.1</v>
      </c>
      <c r="N61" s="13">
        <v>5685</v>
      </c>
      <c r="O61" s="17">
        <v>0.19</v>
      </c>
      <c r="P61" s="45">
        <f t="shared" si="4"/>
        <v>176235</v>
      </c>
      <c r="Q61" s="14">
        <f t="shared" si="5"/>
        <v>1080.1500000000001</v>
      </c>
      <c r="R61" s="14">
        <f t="shared" si="6"/>
        <v>6765.15</v>
      </c>
      <c r="S61" s="14">
        <f t="shared" si="7"/>
        <v>33484.65</v>
      </c>
      <c r="T61" s="62">
        <f t="shared" si="8"/>
        <v>209719.65</v>
      </c>
      <c r="U61" s="13">
        <v>18000</v>
      </c>
      <c r="V61" s="17">
        <v>0.19</v>
      </c>
      <c r="W61" s="45">
        <f t="shared" si="9"/>
        <v>558000</v>
      </c>
      <c r="X61" s="14">
        <f t="shared" si="10"/>
        <v>3420</v>
      </c>
      <c r="Y61" s="14">
        <f t="shared" si="11"/>
        <v>21420</v>
      </c>
      <c r="Z61" s="14">
        <f t="shared" si="12"/>
        <v>106020</v>
      </c>
      <c r="AA61" s="47">
        <f t="shared" si="13"/>
        <v>664020</v>
      </c>
      <c r="AB61" s="101"/>
      <c r="AC61" s="16">
        <f t="shared" si="15"/>
        <v>12128.083333333334</v>
      </c>
      <c r="AD61" s="18">
        <f t="shared" si="16"/>
        <v>375970.58333333331</v>
      </c>
      <c r="AG61" s="19"/>
      <c r="AH61" s="20"/>
    </row>
    <row r="62" spans="1:34" ht="27" customHeight="1">
      <c r="A62" s="81">
        <v>59</v>
      </c>
      <c r="B62" s="72" t="s">
        <v>60</v>
      </c>
      <c r="C62" s="73" t="s">
        <v>15</v>
      </c>
      <c r="D62" s="40">
        <v>12</v>
      </c>
      <c r="E62" s="71" t="s">
        <v>22</v>
      </c>
      <c r="F62" s="71" t="s">
        <v>20</v>
      </c>
      <c r="G62" s="13">
        <v>16300</v>
      </c>
      <c r="H62" s="17">
        <v>0.19</v>
      </c>
      <c r="I62" s="45">
        <f t="shared" si="0"/>
        <v>195600</v>
      </c>
      <c r="J62" s="14">
        <f t="shared" si="1"/>
        <v>3097</v>
      </c>
      <c r="K62" s="14">
        <f t="shared" si="14"/>
        <v>19397</v>
      </c>
      <c r="L62" s="14">
        <f t="shared" si="2"/>
        <v>37164</v>
      </c>
      <c r="M62" s="15">
        <f t="shared" si="3"/>
        <v>232764</v>
      </c>
      <c r="N62" s="13">
        <v>15572</v>
      </c>
      <c r="O62" s="17">
        <v>0.19</v>
      </c>
      <c r="P62" s="45">
        <f t="shared" si="4"/>
        <v>186864</v>
      </c>
      <c r="Q62" s="14">
        <f t="shared" si="5"/>
        <v>2958.68</v>
      </c>
      <c r="R62" s="14">
        <f t="shared" si="6"/>
        <v>18530.68</v>
      </c>
      <c r="S62" s="14">
        <f t="shared" si="7"/>
        <v>35504.159999999996</v>
      </c>
      <c r="T62" s="62">
        <f t="shared" si="8"/>
        <v>222368.16</v>
      </c>
      <c r="U62" s="13">
        <v>29000</v>
      </c>
      <c r="V62" s="17">
        <v>0.19</v>
      </c>
      <c r="W62" s="45">
        <f t="shared" si="9"/>
        <v>348000</v>
      </c>
      <c r="X62" s="14">
        <f t="shared" si="10"/>
        <v>5510</v>
      </c>
      <c r="Y62" s="14">
        <f t="shared" si="11"/>
        <v>34510</v>
      </c>
      <c r="Z62" s="14">
        <f t="shared" si="12"/>
        <v>66120</v>
      </c>
      <c r="AA62" s="47">
        <f t="shared" si="13"/>
        <v>414120</v>
      </c>
      <c r="AB62" s="101"/>
      <c r="AC62" s="16">
        <f t="shared" si="15"/>
        <v>24145.89333333333</v>
      </c>
      <c r="AD62" s="18">
        <f t="shared" si="16"/>
        <v>289750.72000000003</v>
      </c>
      <c r="AG62" s="19"/>
      <c r="AH62" s="20"/>
    </row>
    <row r="63" spans="1:34" ht="27" customHeight="1">
      <c r="A63" s="82">
        <v>60</v>
      </c>
      <c r="B63" s="72" t="s">
        <v>61</v>
      </c>
      <c r="C63" s="73" t="s">
        <v>15</v>
      </c>
      <c r="D63" s="40">
        <v>200</v>
      </c>
      <c r="E63" s="71" t="s">
        <v>22</v>
      </c>
      <c r="F63" s="71" t="s">
        <v>17</v>
      </c>
      <c r="G63" s="13">
        <v>8200</v>
      </c>
      <c r="H63" s="17">
        <v>0.19</v>
      </c>
      <c r="I63" s="45">
        <f t="shared" si="0"/>
        <v>1640000</v>
      </c>
      <c r="J63" s="14">
        <f t="shared" si="1"/>
        <v>1558</v>
      </c>
      <c r="K63" s="14">
        <f t="shared" si="14"/>
        <v>9758</v>
      </c>
      <c r="L63" s="14">
        <f t="shared" si="2"/>
        <v>311600</v>
      </c>
      <c r="M63" s="15">
        <f t="shared" si="3"/>
        <v>1951600</v>
      </c>
      <c r="N63" s="13">
        <v>7417</v>
      </c>
      <c r="O63" s="17">
        <v>0.19</v>
      </c>
      <c r="P63" s="45">
        <f t="shared" si="4"/>
        <v>1483400</v>
      </c>
      <c r="Q63" s="14">
        <f t="shared" si="5"/>
        <v>1409.23</v>
      </c>
      <c r="R63" s="14">
        <f t="shared" si="6"/>
        <v>8826.23</v>
      </c>
      <c r="S63" s="14">
        <f t="shared" si="7"/>
        <v>281846</v>
      </c>
      <c r="T63" s="62">
        <f t="shared" si="8"/>
        <v>1765246</v>
      </c>
      <c r="U63" s="13">
        <v>12000</v>
      </c>
      <c r="V63" s="17">
        <v>0.19</v>
      </c>
      <c r="W63" s="45">
        <f t="shared" si="9"/>
        <v>2400000</v>
      </c>
      <c r="X63" s="14">
        <f t="shared" si="10"/>
        <v>2280</v>
      </c>
      <c r="Y63" s="14">
        <f t="shared" si="11"/>
        <v>14280</v>
      </c>
      <c r="Z63" s="14">
        <f t="shared" si="12"/>
        <v>456000</v>
      </c>
      <c r="AA63" s="47">
        <f t="shared" si="13"/>
        <v>2856000</v>
      </c>
      <c r="AB63" s="101"/>
      <c r="AC63" s="16">
        <f t="shared" si="15"/>
        <v>10954.743333333332</v>
      </c>
      <c r="AD63" s="18">
        <f t="shared" si="16"/>
        <v>2190948.6666666665</v>
      </c>
      <c r="AG63" s="19"/>
      <c r="AH63" s="20"/>
    </row>
    <row r="64" spans="1:34" ht="27" customHeight="1">
      <c r="A64" s="81">
        <v>61</v>
      </c>
      <c r="B64" s="72" t="s">
        <v>62</v>
      </c>
      <c r="C64" s="73" t="s">
        <v>15</v>
      </c>
      <c r="D64" s="40">
        <v>50</v>
      </c>
      <c r="E64" s="71" t="s">
        <v>22</v>
      </c>
      <c r="F64" s="71" t="s">
        <v>17</v>
      </c>
      <c r="G64" s="13">
        <v>32470</v>
      </c>
      <c r="H64" s="17">
        <v>0.19</v>
      </c>
      <c r="I64" s="45">
        <f t="shared" si="0"/>
        <v>1623500</v>
      </c>
      <c r="J64" s="14">
        <f t="shared" si="1"/>
        <v>6169.3</v>
      </c>
      <c r="K64" s="14">
        <f t="shared" si="14"/>
        <v>38639.300000000003</v>
      </c>
      <c r="L64" s="14">
        <f t="shared" si="2"/>
        <v>308465</v>
      </c>
      <c r="M64" s="15">
        <f t="shared" si="3"/>
        <v>1931965.0000000002</v>
      </c>
      <c r="N64" s="13">
        <v>29345</v>
      </c>
      <c r="O64" s="17">
        <v>0.19</v>
      </c>
      <c r="P64" s="45">
        <f t="shared" si="4"/>
        <v>1467250</v>
      </c>
      <c r="Q64" s="14">
        <f t="shared" si="5"/>
        <v>5575.55</v>
      </c>
      <c r="R64" s="14">
        <f t="shared" si="6"/>
        <v>34920.550000000003</v>
      </c>
      <c r="S64" s="14">
        <f t="shared" si="7"/>
        <v>278777.5</v>
      </c>
      <c r="T64" s="62">
        <f t="shared" si="8"/>
        <v>1746027.5000000002</v>
      </c>
      <c r="U64" s="13">
        <v>26000</v>
      </c>
      <c r="V64" s="17">
        <v>0.19</v>
      </c>
      <c r="W64" s="45">
        <f t="shared" si="9"/>
        <v>1300000</v>
      </c>
      <c r="X64" s="14">
        <f t="shared" si="10"/>
        <v>4940</v>
      </c>
      <c r="Y64" s="14">
        <f t="shared" si="11"/>
        <v>30940</v>
      </c>
      <c r="Z64" s="14">
        <f t="shared" si="12"/>
        <v>247000</v>
      </c>
      <c r="AA64" s="47">
        <f t="shared" si="13"/>
        <v>1547000</v>
      </c>
      <c r="AB64" s="101"/>
      <c r="AC64" s="16">
        <f t="shared" si="15"/>
        <v>34833.283333333333</v>
      </c>
      <c r="AD64" s="18">
        <f t="shared" si="16"/>
        <v>1741664.1666666667</v>
      </c>
      <c r="AG64" s="19"/>
      <c r="AH64" s="20"/>
    </row>
    <row r="65" spans="1:34" ht="27" customHeight="1">
      <c r="A65" s="82">
        <v>62</v>
      </c>
      <c r="B65" s="72" t="s">
        <v>63</v>
      </c>
      <c r="C65" s="73" t="s">
        <v>15</v>
      </c>
      <c r="D65" s="40">
        <v>250</v>
      </c>
      <c r="E65" s="71" t="s">
        <v>22</v>
      </c>
      <c r="F65" s="71" t="s">
        <v>17</v>
      </c>
      <c r="G65" s="13">
        <v>3200</v>
      </c>
      <c r="H65" s="17">
        <v>0.19</v>
      </c>
      <c r="I65" s="45">
        <f t="shared" si="0"/>
        <v>800000</v>
      </c>
      <c r="J65" s="14">
        <f t="shared" si="1"/>
        <v>608</v>
      </c>
      <c r="K65" s="14">
        <f t="shared" si="14"/>
        <v>3808</v>
      </c>
      <c r="L65" s="14">
        <f t="shared" si="2"/>
        <v>152000</v>
      </c>
      <c r="M65" s="15">
        <f t="shared" si="3"/>
        <v>952000</v>
      </c>
      <c r="N65" s="13">
        <v>4701</v>
      </c>
      <c r="O65" s="17">
        <v>0.19</v>
      </c>
      <c r="P65" s="45">
        <f t="shared" si="4"/>
        <v>1175250</v>
      </c>
      <c r="Q65" s="14">
        <f t="shared" si="5"/>
        <v>893.19</v>
      </c>
      <c r="R65" s="14">
        <f t="shared" si="6"/>
        <v>5594.1900000000005</v>
      </c>
      <c r="S65" s="14">
        <f t="shared" si="7"/>
        <v>223297.5</v>
      </c>
      <c r="T65" s="62">
        <f t="shared" si="8"/>
        <v>1398547.5000000002</v>
      </c>
      <c r="U65" s="13">
        <v>5000</v>
      </c>
      <c r="V65" s="17">
        <v>0.19</v>
      </c>
      <c r="W65" s="45">
        <f t="shared" si="9"/>
        <v>1250000</v>
      </c>
      <c r="X65" s="14">
        <f t="shared" si="10"/>
        <v>950</v>
      </c>
      <c r="Y65" s="14">
        <f t="shared" si="11"/>
        <v>5950</v>
      </c>
      <c r="Z65" s="14">
        <f t="shared" si="12"/>
        <v>237500</v>
      </c>
      <c r="AA65" s="47">
        <f t="shared" si="13"/>
        <v>1487500</v>
      </c>
      <c r="AB65" s="101"/>
      <c r="AC65" s="16">
        <f t="shared" si="15"/>
        <v>5117.3966666666665</v>
      </c>
      <c r="AD65" s="18">
        <f t="shared" si="16"/>
        <v>1279349.1666666667</v>
      </c>
      <c r="AG65" s="19"/>
      <c r="AH65" s="20"/>
    </row>
    <row r="66" spans="1:34" ht="27" customHeight="1">
      <c r="A66" s="81">
        <v>63</v>
      </c>
      <c r="B66" s="72" t="s">
        <v>64</v>
      </c>
      <c r="C66" s="73" t="s">
        <v>15</v>
      </c>
      <c r="D66" s="40">
        <v>200</v>
      </c>
      <c r="E66" s="71" t="s">
        <v>22</v>
      </c>
      <c r="F66" s="71" t="s">
        <v>17</v>
      </c>
      <c r="G66" s="13">
        <v>7250</v>
      </c>
      <c r="H66" s="17">
        <v>0.19</v>
      </c>
      <c r="I66" s="45">
        <f t="shared" si="0"/>
        <v>1450000</v>
      </c>
      <c r="J66" s="14">
        <f t="shared" si="1"/>
        <v>1377.5</v>
      </c>
      <c r="K66" s="14">
        <f t="shared" si="14"/>
        <v>8627.5</v>
      </c>
      <c r="L66" s="14">
        <f t="shared" si="2"/>
        <v>275500</v>
      </c>
      <c r="M66" s="15">
        <f t="shared" si="3"/>
        <v>1725500</v>
      </c>
      <c r="N66" s="13">
        <v>6741</v>
      </c>
      <c r="O66" s="17">
        <v>0.19</v>
      </c>
      <c r="P66" s="45">
        <f t="shared" si="4"/>
        <v>1348200</v>
      </c>
      <c r="Q66" s="14">
        <f t="shared" si="5"/>
        <v>1280.79</v>
      </c>
      <c r="R66" s="14">
        <f t="shared" si="6"/>
        <v>8021.79</v>
      </c>
      <c r="S66" s="14">
        <f t="shared" si="7"/>
        <v>256158</v>
      </c>
      <c r="T66" s="62">
        <f t="shared" si="8"/>
        <v>1604358</v>
      </c>
      <c r="U66" s="13">
        <v>6500</v>
      </c>
      <c r="V66" s="17">
        <v>0.19</v>
      </c>
      <c r="W66" s="45">
        <f t="shared" si="9"/>
        <v>1300000</v>
      </c>
      <c r="X66" s="14">
        <f t="shared" si="10"/>
        <v>1235</v>
      </c>
      <c r="Y66" s="14">
        <f t="shared" si="11"/>
        <v>7735</v>
      </c>
      <c r="Z66" s="14">
        <f t="shared" si="12"/>
        <v>247000</v>
      </c>
      <c r="AA66" s="47">
        <f t="shared" si="13"/>
        <v>1547000</v>
      </c>
      <c r="AB66" s="101"/>
      <c r="AC66" s="16">
        <f t="shared" si="15"/>
        <v>8128.0966666666673</v>
      </c>
      <c r="AD66" s="18">
        <f t="shared" si="16"/>
        <v>1625619.3333333333</v>
      </c>
      <c r="AG66" s="19"/>
      <c r="AH66" s="20"/>
    </row>
    <row r="67" spans="1:34" ht="27" customHeight="1">
      <c r="A67" s="82">
        <v>64</v>
      </c>
      <c r="B67" s="74" t="s">
        <v>65</v>
      </c>
      <c r="C67" s="75" t="s">
        <v>15</v>
      </c>
      <c r="D67" s="41">
        <v>80</v>
      </c>
      <c r="E67" s="71" t="s">
        <v>22</v>
      </c>
      <c r="F67" s="71" t="s">
        <v>17</v>
      </c>
      <c r="G67" s="13">
        <v>17600</v>
      </c>
      <c r="H67" s="17">
        <v>0.19</v>
      </c>
      <c r="I67" s="45">
        <f t="shared" si="0"/>
        <v>1408000</v>
      </c>
      <c r="J67" s="14">
        <f t="shared" si="1"/>
        <v>3344</v>
      </c>
      <c r="K67" s="14">
        <f t="shared" si="14"/>
        <v>20944</v>
      </c>
      <c r="L67" s="14">
        <f t="shared" si="2"/>
        <v>267520</v>
      </c>
      <c r="M67" s="15">
        <f t="shared" si="3"/>
        <v>1675520</v>
      </c>
      <c r="N67" s="13">
        <v>17272</v>
      </c>
      <c r="O67" s="17">
        <v>0.19</v>
      </c>
      <c r="P67" s="45">
        <f t="shared" si="4"/>
        <v>1381760</v>
      </c>
      <c r="Q67" s="14">
        <f t="shared" si="5"/>
        <v>3281.68</v>
      </c>
      <c r="R67" s="14">
        <f t="shared" si="6"/>
        <v>20553.68</v>
      </c>
      <c r="S67" s="14">
        <f t="shared" si="7"/>
        <v>262534.39999999997</v>
      </c>
      <c r="T67" s="62">
        <f t="shared" si="8"/>
        <v>1644294.4</v>
      </c>
      <c r="U67" s="13">
        <v>3900</v>
      </c>
      <c r="V67" s="17">
        <v>0.19</v>
      </c>
      <c r="W67" s="45">
        <f t="shared" si="9"/>
        <v>312000</v>
      </c>
      <c r="X67" s="14">
        <f t="shared" si="10"/>
        <v>741</v>
      </c>
      <c r="Y67" s="14">
        <f t="shared" si="11"/>
        <v>4641</v>
      </c>
      <c r="Z67" s="14">
        <f t="shared" si="12"/>
        <v>59280</v>
      </c>
      <c r="AA67" s="47">
        <f t="shared" si="13"/>
        <v>371280</v>
      </c>
      <c r="AB67" s="101"/>
      <c r="AC67" s="16">
        <f t="shared" si="15"/>
        <v>15379.56</v>
      </c>
      <c r="AD67" s="18">
        <f t="shared" si="16"/>
        <v>1230364.8</v>
      </c>
      <c r="AG67" s="19"/>
      <c r="AH67" s="20"/>
    </row>
    <row r="68" spans="1:34" ht="27" customHeight="1">
      <c r="A68" s="81">
        <v>65</v>
      </c>
      <c r="B68" s="74" t="s">
        <v>66</v>
      </c>
      <c r="C68" s="75" t="s">
        <v>67</v>
      </c>
      <c r="D68" s="41">
        <v>1</v>
      </c>
      <c r="E68" s="71" t="s">
        <v>22</v>
      </c>
      <c r="F68" s="71" t="s">
        <v>20</v>
      </c>
      <c r="G68" s="13">
        <v>22100</v>
      </c>
      <c r="H68" s="17">
        <v>0.19</v>
      </c>
      <c r="I68" s="45">
        <f t="shared" si="0"/>
        <v>22100</v>
      </c>
      <c r="J68" s="14">
        <f t="shared" si="1"/>
        <v>4199</v>
      </c>
      <c r="K68" s="14">
        <f t="shared" si="14"/>
        <v>26299</v>
      </c>
      <c r="L68" s="14">
        <f t="shared" si="2"/>
        <v>4199</v>
      </c>
      <c r="M68" s="15">
        <f t="shared" si="3"/>
        <v>26299</v>
      </c>
      <c r="N68" s="13">
        <v>21429</v>
      </c>
      <c r="O68" s="17">
        <v>0.19</v>
      </c>
      <c r="P68" s="45">
        <f t="shared" si="4"/>
        <v>21429</v>
      </c>
      <c r="Q68" s="14">
        <f t="shared" si="5"/>
        <v>4071.51</v>
      </c>
      <c r="R68" s="14">
        <f t="shared" si="6"/>
        <v>25500.510000000002</v>
      </c>
      <c r="S68" s="14">
        <f t="shared" si="7"/>
        <v>4071.51</v>
      </c>
      <c r="T68" s="62">
        <f t="shared" si="8"/>
        <v>25500.510000000002</v>
      </c>
      <c r="U68" s="13">
        <v>35000</v>
      </c>
      <c r="V68" s="17">
        <v>0.19</v>
      </c>
      <c r="W68" s="45">
        <f t="shared" si="9"/>
        <v>35000</v>
      </c>
      <c r="X68" s="14">
        <f t="shared" si="10"/>
        <v>6650</v>
      </c>
      <c r="Y68" s="14">
        <f t="shared" si="11"/>
        <v>41650</v>
      </c>
      <c r="Z68" s="14">
        <f t="shared" si="12"/>
        <v>6650</v>
      </c>
      <c r="AA68" s="47">
        <f t="shared" si="13"/>
        <v>41650</v>
      </c>
      <c r="AB68" s="101"/>
      <c r="AC68" s="16">
        <f t="shared" si="15"/>
        <v>31149.83666666667</v>
      </c>
      <c r="AD68" s="18">
        <f t="shared" si="16"/>
        <v>31149.83666666667</v>
      </c>
      <c r="AG68" s="19"/>
      <c r="AH68" s="20"/>
    </row>
    <row r="69" spans="1:34" ht="27" customHeight="1">
      <c r="A69" s="82">
        <v>66</v>
      </c>
      <c r="B69" s="74" t="s">
        <v>68</v>
      </c>
      <c r="C69" s="75" t="s">
        <v>67</v>
      </c>
      <c r="D69" s="41">
        <v>1</v>
      </c>
      <c r="E69" s="71" t="s">
        <v>22</v>
      </c>
      <c r="F69" s="71" t="s">
        <v>20</v>
      </c>
      <c r="G69" s="13">
        <v>34990</v>
      </c>
      <c r="H69" s="17">
        <v>0.19</v>
      </c>
      <c r="I69" s="45">
        <f t="shared" ref="I69:I78" si="57">+D69*G69</f>
        <v>34990</v>
      </c>
      <c r="J69" s="14">
        <f t="shared" ref="J69:J78" si="58">+G69*H69</f>
        <v>6648.1</v>
      </c>
      <c r="K69" s="14">
        <f t="shared" ref="K69:K78" si="59">+J69+G69</f>
        <v>41638.1</v>
      </c>
      <c r="L69" s="14">
        <f t="shared" ref="L69:L78" si="60">+J69*D69</f>
        <v>6648.1</v>
      </c>
      <c r="M69" s="15">
        <f t="shared" ref="M69:M78" si="61">+K69*D69</f>
        <v>41638.1</v>
      </c>
      <c r="N69" s="13">
        <v>37143</v>
      </c>
      <c r="O69" s="17">
        <v>0.19</v>
      </c>
      <c r="P69" s="45">
        <f t="shared" ref="P69:P78" si="62">+D69*N69</f>
        <v>37143</v>
      </c>
      <c r="Q69" s="14">
        <f t="shared" ref="Q69:Q78" si="63">+N69*O69</f>
        <v>7057.17</v>
      </c>
      <c r="R69" s="14">
        <f t="shared" ref="R69:R78" si="64">+Q69+N69</f>
        <v>44200.17</v>
      </c>
      <c r="S69" s="14">
        <f t="shared" ref="S69:S78" si="65">+Q69*D69</f>
        <v>7057.17</v>
      </c>
      <c r="T69" s="62">
        <f t="shared" ref="T69:T78" si="66">+R69*D69</f>
        <v>44200.17</v>
      </c>
      <c r="U69" s="13">
        <v>43000</v>
      </c>
      <c r="V69" s="17">
        <v>0.19</v>
      </c>
      <c r="W69" s="45">
        <f t="shared" ref="W69:W78" si="67">+D69*U69</f>
        <v>43000</v>
      </c>
      <c r="X69" s="14">
        <f t="shared" ref="X69:X78" si="68">+U69*V69</f>
        <v>8170</v>
      </c>
      <c r="Y69" s="14">
        <f t="shared" ref="Y69:Y78" si="69">+X69+U69</f>
        <v>51170</v>
      </c>
      <c r="Z69" s="14">
        <f t="shared" ref="Z69:Z78" si="70">+X69*D69</f>
        <v>8170</v>
      </c>
      <c r="AA69" s="47">
        <f t="shared" ref="AA69:AA78" si="71">+Y69*D69</f>
        <v>51170</v>
      </c>
      <c r="AB69" s="101"/>
      <c r="AC69" s="16">
        <f t="shared" ref="AC69:AC78" si="72">AVERAGE(K69,R69,Y69)</f>
        <v>45669.423333333332</v>
      </c>
      <c r="AD69" s="18">
        <f t="shared" ref="AD69:AD78" si="73">AVERAGE(M69,T69,AA69)</f>
        <v>45669.423333333332</v>
      </c>
      <c r="AG69" s="19"/>
      <c r="AH69" s="20"/>
    </row>
    <row r="70" spans="1:34" ht="27" customHeight="1">
      <c r="A70" s="81">
        <v>67</v>
      </c>
      <c r="B70" s="74" t="s">
        <v>69</v>
      </c>
      <c r="C70" s="75" t="s">
        <v>15</v>
      </c>
      <c r="D70" s="42">
        <v>4</v>
      </c>
      <c r="E70" s="71" t="s">
        <v>22</v>
      </c>
      <c r="F70" s="71" t="s">
        <v>17</v>
      </c>
      <c r="G70" s="13">
        <v>12300</v>
      </c>
      <c r="H70" s="17">
        <v>0.19</v>
      </c>
      <c r="I70" s="45">
        <f t="shared" si="57"/>
        <v>49200</v>
      </c>
      <c r="J70" s="14">
        <f t="shared" si="58"/>
        <v>2337</v>
      </c>
      <c r="K70" s="14">
        <f t="shared" si="59"/>
        <v>14637</v>
      </c>
      <c r="L70" s="14">
        <f t="shared" si="60"/>
        <v>9348</v>
      </c>
      <c r="M70" s="15">
        <f t="shared" si="61"/>
        <v>58548</v>
      </c>
      <c r="N70" s="13">
        <v>41429</v>
      </c>
      <c r="O70" s="17">
        <v>0.19</v>
      </c>
      <c r="P70" s="45">
        <f t="shared" si="62"/>
        <v>165716</v>
      </c>
      <c r="Q70" s="14">
        <f t="shared" si="63"/>
        <v>7871.51</v>
      </c>
      <c r="R70" s="14">
        <f t="shared" si="64"/>
        <v>49300.51</v>
      </c>
      <c r="S70" s="14">
        <f t="shared" si="65"/>
        <v>31486.04</v>
      </c>
      <c r="T70" s="62">
        <f t="shared" si="66"/>
        <v>197202.04</v>
      </c>
      <c r="U70" s="13">
        <v>36000</v>
      </c>
      <c r="V70" s="17">
        <v>0.19</v>
      </c>
      <c r="W70" s="45">
        <f t="shared" si="67"/>
        <v>144000</v>
      </c>
      <c r="X70" s="14">
        <f t="shared" si="68"/>
        <v>6840</v>
      </c>
      <c r="Y70" s="14">
        <f t="shared" si="69"/>
        <v>42840</v>
      </c>
      <c r="Z70" s="14">
        <f t="shared" si="70"/>
        <v>27360</v>
      </c>
      <c r="AA70" s="47">
        <f t="shared" si="71"/>
        <v>171360</v>
      </c>
      <c r="AB70" s="101"/>
      <c r="AC70" s="16">
        <f t="shared" si="72"/>
        <v>35592.503333333334</v>
      </c>
      <c r="AD70" s="18">
        <f t="shared" si="73"/>
        <v>142370.01333333334</v>
      </c>
      <c r="AG70" s="19"/>
      <c r="AH70" s="20"/>
    </row>
    <row r="71" spans="1:34" ht="27" customHeight="1">
      <c r="A71" s="82">
        <v>68</v>
      </c>
      <c r="B71" s="74" t="s">
        <v>70</v>
      </c>
      <c r="C71" s="75" t="s">
        <v>15</v>
      </c>
      <c r="D71" s="41">
        <v>60</v>
      </c>
      <c r="E71" s="71" t="s">
        <v>16</v>
      </c>
      <c r="F71" s="71" t="s">
        <v>17</v>
      </c>
      <c r="G71" s="13">
        <v>10110</v>
      </c>
      <c r="H71" s="17">
        <v>0.19</v>
      </c>
      <c r="I71" s="45">
        <f t="shared" si="57"/>
        <v>606600</v>
      </c>
      <c r="J71" s="14">
        <f t="shared" si="58"/>
        <v>1920.9</v>
      </c>
      <c r="K71" s="14">
        <f t="shared" si="59"/>
        <v>12030.9</v>
      </c>
      <c r="L71" s="14">
        <f t="shared" si="60"/>
        <v>115254</v>
      </c>
      <c r="M71" s="15">
        <f t="shared" si="61"/>
        <v>721854</v>
      </c>
      <c r="N71" s="13">
        <v>10370</v>
      </c>
      <c r="O71" s="17">
        <v>0.19</v>
      </c>
      <c r="P71" s="45">
        <f t="shared" si="62"/>
        <v>622200</v>
      </c>
      <c r="Q71" s="14">
        <f t="shared" si="63"/>
        <v>1970.3</v>
      </c>
      <c r="R71" s="14">
        <f t="shared" si="64"/>
        <v>12340.3</v>
      </c>
      <c r="S71" s="14">
        <f t="shared" si="65"/>
        <v>118218</v>
      </c>
      <c r="T71" s="62">
        <f t="shared" si="66"/>
        <v>740418</v>
      </c>
      <c r="U71" s="13">
        <v>8900</v>
      </c>
      <c r="V71" s="17">
        <v>0.19</v>
      </c>
      <c r="W71" s="45">
        <f t="shared" si="67"/>
        <v>534000</v>
      </c>
      <c r="X71" s="14">
        <f t="shared" si="68"/>
        <v>1691</v>
      </c>
      <c r="Y71" s="14">
        <f t="shared" si="69"/>
        <v>10591</v>
      </c>
      <c r="Z71" s="14">
        <f t="shared" si="70"/>
        <v>101460</v>
      </c>
      <c r="AA71" s="47">
        <f t="shared" si="71"/>
        <v>635460</v>
      </c>
      <c r="AB71" s="101"/>
      <c r="AC71" s="16">
        <f t="shared" si="72"/>
        <v>11654.066666666666</v>
      </c>
      <c r="AD71" s="18">
        <f t="shared" si="73"/>
        <v>699244</v>
      </c>
      <c r="AG71" s="19"/>
      <c r="AH71" s="20"/>
    </row>
    <row r="72" spans="1:34" ht="27" customHeight="1">
      <c r="A72" s="81">
        <v>69</v>
      </c>
      <c r="B72" s="74" t="s">
        <v>71</v>
      </c>
      <c r="C72" s="75" t="s">
        <v>15</v>
      </c>
      <c r="D72" s="41">
        <v>10</v>
      </c>
      <c r="E72" s="71" t="s">
        <v>22</v>
      </c>
      <c r="F72" s="71" t="s">
        <v>17</v>
      </c>
      <c r="G72" s="13">
        <v>18990</v>
      </c>
      <c r="H72" s="17">
        <v>0.19</v>
      </c>
      <c r="I72" s="45">
        <f t="shared" si="57"/>
        <v>189900</v>
      </c>
      <c r="J72" s="14">
        <f t="shared" si="58"/>
        <v>3608.1</v>
      </c>
      <c r="K72" s="14">
        <f t="shared" si="59"/>
        <v>22598.1</v>
      </c>
      <c r="L72" s="14">
        <f t="shared" si="60"/>
        <v>36081</v>
      </c>
      <c r="M72" s="15">
        <f t="shared" si="61"/>
        <v>225981</v>
      </c>
      <c r="N72" s="13">
        <v>18285</v>
      </c>
      <c r="O72" s="17">
        <v>0.19</v>
      </c>
      <c r="P72" s="45">
        <f t="shared" si="62"/>
        <v>182850</v>
      </c>
      <c r="Q72" s="14">
        <f t="shared" si="63"/>
        <v>3474.15</v>
      </c>
      <c r="R72" s="14">
        <f t="shared" si="64"/>
        <v>21759.15</v>
      </c>
      <c r="S72" s="14">
        <f t="shared" si="65"/>
        <v>34741.5</v>
      </c>
      <c r="T72" s="62">
        <f t="shared" si="66"/>
        <v>217591.5</v>
      </c>
      <c r="U72" s="13">
        <v>20000</v>
      </c>
      <c r="V72" s="17">
        <v>0.19</v>
      </c>
      <c r="W72" s="45">
        <f t="shared" si="67"/>
        <v>200000</v>
      </c>
      <c r="X72" s="14">
        <f t="shared" si="68"/>
        <v>3800</v>
      </c>
      <c r="Y72" s="14">
        <f t="shared" si="69"/>
        <v>23800</v>
      </c>
      <c r="Z72" s="14">
        <f t="shared" si="70"/>
        <v>38000</v>
      </c>
      <c r="AA72" s="47">
        <f t="shared" si="71"/>
        <v>238000</v>
      </c>
      <c r="AB72" s="101"/>
      <c r="AC72" s="16">
        <f t="shared" si="72"/>
        <v>22719.083333333332</v>
      </c>
      <c r="AD72" s="18">
        <f t="shared" si="73"/>
        <v>227190.83333333334</v>
      </c>
      <c r="AG72" s="19"/>
      <c r="AH72" s="20"/>
    </row>
    <row r="73" spans="1:34" ht="27" customHeight="1">
      <c r="A73" s="82">
        <v>70</v>
      </c>
      <c r="B73" s="76" t="s">
        <v>72</v>
      </c>
      <c r="C73" s="75" t="s">
        <v>67</v>
      </c>
      <c r="D73" s="44">
        <v>5</v>
      </c>
      <c r="E73" s="77" t="s">
        <v>22</v>
      </c>
      <c r="F73" s="71" t="s">
        <v>17</v>
      </c>
      <c r="G73" s="13">
        <v>12230</v>
      </c>
      <c r="H73" s="17">
        <v>0.19</v>
      </c>
      <c r="I73" s="45">
        <f t="shared" si="57"/>
        <v>61150</v>
      </c>
      <c r="J73" s="14">
        <f t="shared" si="58"/>
        <v>2323.6999999999998</v>
      </c>
      <c r="K73" s="14">
        <f t="shared" si="59"/>
        <v>14553.7</v>
      </c>
      <c r="L73" s="14">
        <f t="shared" si="60"/>
        <v>11618.5</v>
      </c>
      <c r="M73" s="15">
        <f t="shared" si="61"/>
        <v>72768.5</v>
      </c>
      <c r="N73" s="13">
        <v>12447</v>
      </c>
      <c r="O73" s="17">
        <v>0.19</v>
      </c>
      <c r="P73" s="45">
        <f t="shared" si="62"/>
        <v>62235</v>
      </c>
      <c r="Q73" s="14">
        <f t="shared" si="63"/>
        <v>2364.9299999999998</v>
      </c>
      <c r="R73" s="14">
        <f t="shared" si="64"/>
        <v>14811.93</v>
      </c>
      <c r="S73" s="14">
        <f t="shared" si="65"/>
        <v>11824.65</v>
      </c>
      <c r="T73" s="62">
        <f t="shared" si="66"/>
        <v>74059.649999999994</v>
      </c>
      <c r="U73" s="13">
        <v>13000</v>
      </c>
      <c r="V73" s="17">
        <v>0.19</v>
      </c>
      <c r="W73" s="45">
        <f t="shared" si="67"/>
        <v>65000</v>
      </c>
      <c r="X73" s="14">
        <f t="shared" si="68"/>
        <v>2470</v>
      </c>
      <c r="Y73" s="14">
        <f t="shared" si="69"/>
        <v>15470</v>
      </c>
      <c r="Z73" s="14">
        <f t="shared" si="70"/>
        <v>12350</v>
      </c>
      <c r="AA73" s="47">
        <f t="shared" si="71"/>
        <v>77350</v>
      </c>
      <c r="AB73" s="101"/>
      <c r="AC73" s="16">
        <f t="shared" si="72"/>
        <v>14945.210000000001</v>
      </c>
      <c r="AD73" s="18">
        <f t="shared" si="73"/>
        <v>74726.05</v>
      </c>
      <c r="AG73" s="19"/>
      <c r="AH73" s="20"/>
    </row>
    <row r="74" spans="1:34" ht="27" customHeight="1">
      <c r="A74" s="81">
        <v>71</v>
      </c>
      <c r="B74" s="76" t="s">
        <v>92</v>
      </c>
      <c r="C74" s="75" t="s">
        <v>15</v>
      </c>
      <c r="D74" s="44">
        <v>20</v>
      </c>
      <c r="E74" s="71" t="s">
        <v>22</v>
      </c>
      <c r="F74" s="71" t="s">
        <v>17</v>
      </c>
      <c r="G74" s="13">
        <v>15500</v>
      </c>
      <c r="H74" s="17">
        <v>0.19</v>
      </c>
      <c r="I74" s="45">
        <f t="shared" ref="I74" si="74">+D74*G74</f>
        <v>310000</v>
      </c>
      <c r="J74" s="14">
        <f t="shared" ref="J74" si="75">+G74*H74</f>
        <v>2945</v>
      </c>
      <c r="K74" s="14">
        <f t="shared" ref="K74" si="76">+J74+G74</f>
        <v>18445</v>
      </c>
      <c r="L74" s="14">
        <f t="shared" ref="L74" si="77">+J74*D74</f>
        <v>58900</v>
      </c>
      <c r="M74" s="15">
        <f t="shared" ref="M74" si="78">+K74*D74</f>
        <v>368900</v>
      </c>
      <c r="N74" s="13">
        <v>15332</v>
      </c>
      <c r="O74" s="17">
        <v>0.19</v>
      </c>
      <c r="P74" s="45">
        <f t="shared" ref="P74" si="79">+D74*N74</f>
        <v>306640</v>
      </c>
      <c r="Q74" s="14">
        <f t="shared" ref="Q74" si="80">+N74*O74</f>
        <v>2913.08</v>
      </c>
      <c r="R74" s="14">
        <f t="shared" ref="R74" si="81">+Q74+N74</f>
        <v>18245.080000000002</v>
      </c>
      <c r="S74" s="14">
        <f t="shared" ref="S74" si="82">+Q74*D74</f>
        <v>58261.599999999999</v>
      </c>
      <c r="T74" s="62">
        <f t="shared" ref="T74" si="83">+R74*D74</f>
        <v>364901.60000000003</v>
      </c>
      <c r="U74" s="13">
        <v>43000</v>
      </c>
      <c r="V74" s="17">
        <v>0.19</v>
      </c>
      <c r="W74" s="45">
        <f t="shared" ref="W74" si="84">+D74*U74</f>
        <v>860000</v>
      </c>
      <c r="X74" s="14">
        <f t="shared" ref="X74" si="85">+U74*V74</f>
        <v>8170</v>
      </c>
      <c r="Y74" s="14">
        <f t="shared" ref="Y74" si="86">+X74+U74</f>
        <v>51170</v>
      </c>
      <c r="Z74" s="14">
        <f t="shared" ref="Z74" si="87">+X74*D74</f>
        <v>163400</v>
      </c>
      <c r="AA74" s="47">
        <f t="shared" ref="AA74" si="88">+Y74*D74</f>
        <v>1023400</v>
      </c>
      <c r="AB74" s="101"/>
      <c r="AC74" s="16">
        <f t="shared" si="72"/>
        <v>29286.693333333333</v>
      </c>
      <c r="AD74" s="18">
        <f t="shared" si="73"/>
        <v>585733.8666666667</v>
      </c>
      <c r="AG74" s="19"/>
      <c r="AH74" s="20"/>
    </row>
    <row r="75" spans="1:34" ht="27" customHeight="1">
      <c r="A75" s="82">
        <v>72</v>
      </c>
      <c r="B75" s="74" t="s">
        <v>74</v>
      </c>
      <c r="C75" s="75" t="s">
        <v>15</v>
      </c>
      <c r="D75" s="42">
        <v>6</v>
      </c>
      <c r="E75" s="71" t="s">
        <v>16</v>
      </c>
      <c r="F75" s="71" t="s">
        <v>17</v>
      </c>
      <c r="G75" s="13">
        <v>37280</v>
      </c>
      <c r="H75" s="17">
        <v>0.19</v>
      </c>
      <c r="I75" s="45">
        <f>+D75*G75</f>
        <v>223680</v>
      </c>
      <c r="J75" s="14">
        <f>+G75*H75</f>
        <v>7083.2</v>
      </c>
      <c r="K75" s="14">
        <f>+J75+G75</f>
        <v>44363.199999999997</v>
      </c>
      <c r="L75" s="14">
        <f>+J75*D75</f>
        <v>42499.199999999997</v>
      </c>
      <c r="M75" s="15">
        <f>+K75*D75</f>
        <v>266179.19999999995</v>
      </c>
      <c r="N75" s="13">
        <v>34286</v>
      </c>
      <c r="O75" s="17">
        <v>0.19</v>
      </c>
      <c r="P75" s="45">
        <f>+D75*N75</f>
        <v>205716</v>
      </c>
      <c r="Q75" s="14">
        <f>+N75*O75</f>
        <v>6514.34</v>
      </c>
      <c r="R75" s="14">
        <f>+Q75+N75</f>
        <v>40800.339999999997</v>
      </c>
      <c r="S75" s="14">
        <f>+Q75*D75</f>
        <v>39086.04</v>
      </c>
      <c r="T75" s="62">
        <f>+R75*D75</f>
        <v>244802.03999999998</v>
      </c>
      <c r="U75" s="13">
        <v>35000</v>
      </c>
      <c r="V75" s="17">
        <v>0.19</v>
      </c>
      <c r="W75" s="45">
        <f>+D75*U75</f>
        <v>210000</v>
      </c>
      <c r="X75" s="14">
        <f>+U75*V75</f>
        <v>6650</v>
      </c>
      <c r="Y75" s="14">
        <f>+X75+U75</f>
        <v>41650</v>
      </c>
      <c r="Z75" s="14">
        <f>+X75*D75</f>
        <v>39900</v>
      </c>
      <c r="AA75" s="47">
        <f>+Y75*D75</f>
        <v>249900</v>
      </c>
      <c r="AB75" s="101"/>
      <c r="AC75" s="16">
        <f t="shared" si="72"/>
        <v>42271.18</v>
      </c>
      <c r="AD75" s="18">
        <f t="shared" si="73"/>
        <v>253627.08</v>
      </c>
      <c r="AG75" s="19"/>
      <c r="AH75" s="20"/>
    </row>
    <row r="76" spans="1:34" ht="27" customHeight="1">
      <c r="A76" s="81">
        <v>73</v>
      </c>
      <c r="B76" s="78" t="s">
        <v>75</v>
      </c>
      <c r="C76" s="79" t="s">
        <v>15</v>
      </c>
      <c r="D76" s="80">
        <v>6</v>
      </c>
      <c r="E76" s="71" t="s">
        <v>22</v>
      </c>
      <c r="F76" s="71" t="s">
        <v>20</v>
      </c>
      <c r="G76" s="13">
        <v>203460</v>
      </c>
      <c r="H76" s="17">
        <v>0.19</v>
      </c>
      <c r="I76" s="45">
        <f>+D76*G76</f>
        <v>1220760</v>
      </c>
      <c r="J76" s="14">
        <f>+G76*H76</f>
        <v>38657.4</v>
      </c>
      <c r="K76" s="14">
        <f>+J76+G76</f>
        <v>242117.4</v>
      </c>
      <c r="L76" s="14">
        <f>+J76*D76</f>
        <v>231944.40000000002</v>
      </c>
      <c r="M76" s="15">
        <f>+K76*D76</f>
        <v>1452704.4</v>
      </c>
      <c r="N76" s="13">
        <v>197142</v>
      </c>
      <c r="O76" s="17">
        <v>0.19</v>
      </c>
      <c r="P76" s="45">
        <f>+D76*N76</f>
        <v>1182852</v>
      </c>
      <c r="Q76" s="14">
        <f>+N76*O76</f>
        <v>37456.980000000003</v>
      </c>
      <c r="R76" s="14">
        <f>+Q76+N76</f>
        <v>234598.98</v>
      </c>
      <c r="S76" s="14">
        <f>+Q76*D76</f>
        <v>224741.88</v>
      </c>
      <c r="T76" s="62">
        <f>+R76*D76</f>
        <v>1407593.8800000001</v>
      </c>
      <c r="U76" s="13">
        <v>159000</v>
      </c>
      <c r="V76" s="17">
        <v>0.19</v>
      </c>
      <c r="W76" s="45">
        <f>+D76*U76</f>
        <v>954000</v>
      </c>
      <c r="X76" s="14">
        <f>+U76*V76</f>
        <v>30210</v>
      </c>
      <c r="Y76" s="14">
        <f>+X76+U76</f>
        <v>189210</v>
      </c>
      <c r="Z76" s="14">
        <f>+X76*D76</f>
        <v>181260</v>
      </c>
      <c r="AA76" s="47">
        <f>+Y76*D76</f>
        <v>1135260</v>
      </c>
      <c r="AB76" s="101"/>
      <c r="AC76" s="16">
        <f t="shared" si="72"/>
        <v>221975.46</v>
      </c>
      <c r="AD76" s="18">
        <f t="shared" si="73"/>
        <v>1331852.76</v>
      </c>
      <c r="AG76" s="19"/>
      <c r="AH76" s="20"/>
    </row>
    <row r="77" spans="1:34" ht="27" customHeight="1">
      <c r="A77" s="82">
        <v>74</v>
      </c>
      <c r="B77" s="74" t="s">
        <v>76</v>
      </c>
      <c r="C77" s="75" t="s">
        <v>15</v>
      </c>
      <c r="D77" s="43">
        <v>12</v>
      </c>
      <c r="E77" s="71" t="s">
        <v>22</v>
      </c>
      <c r="F77" s="71" t="s">
        <v>20</v>
      </c>
      <c r="G77" s="13">
        <v>12300</v>
      </c>
      <c r="H77" s="17">
        <v>0.19</v>
      </c>
      <c r="I77" s="45">
        <f>+D77*G77</f>
        <v>147600</v>
      </c>
      <c r="J77" s="14">
        <f>+G77*H77</f>
        <v>2337</v>
      </c>
      <c r="K77" s="14">
        <f>+J77+G77</f>
        <v>14637</v>
      </c>
      <c r="L77" s="14">
        <f>+J77*D77</f>
        <v>28044</v>
      </c>
      <c r="M77" s="15">
        <f>+K77*D77</f>
        <v>175644</v>
      </c>
      <c r="N77" s="13">
        <v>11524</v>
      </c>
      <c r="O77" s="17">
        <v>0.19</v>
      </c>
      <c r="P77" s="45">
        <f>+D77*N77</f>
        <v>138288</v>
      </c>
      <c r="Q77" s="14">
        <f>+N77*O77</f>
        <v>2189.56</v>
      </c>
      <c r="R77" s="14">
        <f>+Q77+N77</f>
        <v>13713.56</v>
      </c>
      <c r="S77" s="14">
        <f>+Q77*D77</f>
        <v>26274.720000000001</v>
      </c>
      <c r="T77" s="62">
        <f>+R77*D77</f>
        <v>164562.72</v>
      </c>
      <c r="U77" s="13">
        <v>10200</v>
      </c>
      <c r="V77" s="17">
        <v>0.19</v>
      </c>
      <c r="W77" s="45">
        <f>+D77*U77</f>
        <v>122400</v>
      </c>
      <c r="X77" s="14">
        <f>+U77*V77</f>
        <v>1938</v>
      </c>
      <c r="Y77" s="14">
        <f>+X77+U77</f>
        <v>12138</v>
      </c>
      <c r="Z77" s="14">
        <f>+X77*D77</f>
        <v>23256</v>
      </c>
      <c r="AA77" s="47">
        <f>+Y77*D77</f>
        <v>145656</v>
      </c>
      <c r="AB77" s="101"/>
      <c r="AC77" s="16">
        <f t="shared" si="72"/>
        <v>13496.186666666666</v>
      </c>
      <c r="AD77" s="18">
        <f t="shared" si="73"/>
        <v>161954.23999999999</v>
      </c>
      <c r="AG77" s="19"/>
      <c r="AH77" s="20"/>
    </row>
    <row r="78" spans="1:34" ht="27" customHeight="1" thickBot="1">
      <c r="A78" s="81">
        <v>75</v>
      </c>
      <c r="B78" s="74" t="s">
        <v>73</v>
      </c>
      <c r="C78" s="77" t="s">
        <v>15</v>
      </c>
      <c r="D78" s="42">
        <v>1</v>
      </c>
      <c r="E78" s="71" t="s">
        <v>22</v>
      </c>
      <c r="F78" s="71" t="s">
        <v>20</v>
      </c>
      <c r="G78" s="27">
        <v>145100</v>
      </c>
      <c r="H78" s="30">
        <v>0.19</v>
      </c>
      <c r="I78" s="48">
        <f t="shared" si="57"/>
        <v>145100</v>
      </c>
      <c r="J78" s="28">
        <f t="shared" si="58"/>
        <v>27569</v>
      </c>
      <c r="K78" s="28">
        <f t="shared" si="59"/>
        <v>172669</v>
      </c>
      <c r="L78" s="28">
        <f t="shared" si="60"/>
        <v>27569</v>
      </c>
      <c r="M78" s="29">
        <f t="shared" si="61"/>
        <v>172669</v>
      </c>
      <c r="N78" s="27">
        <v>142843</v>
      </c>
      <c r="O78" s="30">
        <v>0.19</v>
      </c>
      <c r="P78" s="48">
        <f t="shared" si="62"/>
        <v>142843</v>
      </c>
      <c r="Q78" s="28">
        <f t="shared" si="63"/>
        <v>27140.170000000002</v>
      </c>
      <c r="R78" s="28">
        <f t="shared" si="64"/>
        <v>169983.17</v>
      </c>
      <c r="S78" s="28">
        <f t="shared" si="65"/>
        <v>27140.170000000002</v>
      </c>
      <c r="T78" s="63">
        <f t="shared" si="66"/>
        <v>169983.17</v>
      </c>
      <c r="U78" s="27">
        <v>149351</v>
      </c>
      <c r="V78" s="30">
        <v>0.19</v>
      </c>
      <c r="W78" s="48">
        <f t="shared" si="67"/>
        <v>149351</v>
      </c>
      <c r="X78" s="28">
        <f t="shared" si="68"/>
        <v>28376.69</v>
      </c>
      <c r="Y78" s="28">
        <f t="shared" si="69"/>
        <v>177727.69</v>
      </c>
      <c r="Z78" s="28">
        <f t="shared" si="70"/>
        <v>28376.69</v>
      </c>
      <c r="AA78" s="49">
        <f t="shared" si="71"/>
        <v>177727.69</v>
      </c>
      <c r="AB78" s="101"/>
      <c r="AC78" s="32">
        <f t="shared" si="72"/>
        <v>173459.95333333334</v>
      </c>
      <c r="AD78" s="31">
        <f t="shared" si="73"/>
        <v>173459.95333333334</v>
      </c>
      <c r="AG78" s="19"/>
      <c r="AH78" s="20"/>
    </row>
    <row r="79" spans="1:34" ht="30" customHeight="1" thickBot="1"/>
    <row r="80" spans="1:34" ht="27.75" customHeight="1" thickBot="1">
      <c r="H80" s="50"/>
      <c r="I80" s="50"/>
      <c r="J80" s="50"/>
      <c r="K80" s="115" t="s">
        <v>77</v>
      </c>
      <c r="L80" s="115"/>
      <c r="M80" s="35">
        <f>SUM(I4:I78)-I54-I55-I57-I31</f>
        <v>73447824</v>
      </c>
      <c r="O80" s="50"/>
      <c r="P80" s="50"/>
      <c r="Q80" s="50"/>
      <c r="R80" s="115" t="s">
        <v>77</v>
      </c>
      <c r="S80" s="115"/>
      <c r="T80" s="35">
        <f>SUM(P4:P78)-P54-P55-P57-T31</f>
        <v>67403431</v>
      </c>
      <c r="V80" s="50"/>
      <c r="W80" s="50"/>
      <c r="X80" s="50"/>
      <c r="Y80" s="115" t="s">
        <v>77</v>
      </c>
      <c r="Z80" s="115"/>
      <c r="AA80" s="35">
        <f>SUM(W4:W78)-W54-W55-W57-W31</f>
        <v>84733857</v>
      </c>
      <c r="AB80" s="98"/>
      <c r="AC80" s="39" t="s">
        <v>78</v>
      </c>
      <c r="AD80" s="96">
        <f>SUM(AD4:AD78)</f>
        <v>105855320.00999996</v>
      </c>
      <c r="AE80" s="20"/>
    </row>
    <row r="81" spans="7:32" ht="27.75" customHeight="1">
      <c r="G81" s="59"/>
      <c r="H81" s="59"/>
      <c r="I81" s="59"/>
      <c r="J81" s="59"/>
      <c r="K81" s="115" t="s">
        <v>104</v>
      </c>
      <c r="L81" s="115"/>
      <c r="M81" s="35">
        <f>+M31</f>
        <v>1230080</v>
      </c>
      <c r="R81" s="115" t="s">
        <v>104</v>
      </c>
      <c r="S81" s="115"/>
      <c r="T81" s="35">
        <f>+T31</f>
        <v>1064680</v>
      </c>
      <c r="U81" s="66"/>
      <c r="V81" s="50"/>
      <c r="W81" s="50"/>
      <c r="X81" s="50"/>
      <c r="Y81" s="115" t="s">
        <v>104</v>
      </c>
      <c r="Z81" s="115"/>
      <c r="AA81" s="67">
        <f>+W31</f>
        <v>640000</v>
      </c>
      <c r="AB81" s="99"/>
      <c r="AC81" s="103"/>
      <c r="AD81" s="103"/>
    </row>
    <row r="82" spans="7:32" ht="27.75" customHeight="1">
      <c r="H82" s="50"/>
      <c r="I82" s="50"/>
      <c r="J82" s="50"/>
      <c r="K82" s="115" t="s">
        <v>79</v>
      </c>
      <c r="L82" s="115"/>
      <c r="M82" s="36">
        <f>+I54+I55+I57</f>
        <v>17581500</v>
      </c>
      <c r="O82" s="50"/>
      <c r="P82" s="50"/>
      <c r="Q82" s="50"/>
      <c r="R82" s="115" t="s">
        <v>79</v>
      </c>
      <c r="S82" s="115"/>
      <c r="T82" s="35">
        <f>+P54+P55+P57</f>
        <v>16694135</v>
      </c>
      <c r="U82" s="66"/>
      <c r="V82" s="50"/>
      <c r="W82" s="50"/>
      <c r="X82" s="50"/>
      <c r="Y82" s="115" t="s">
        <v>79</v>
      </c>
      <c r="Z82" s="115"/>
      <c r="AA82" s="35">
        <f>+W54+W55+W57</f>
        <v>9710000</v>
      </c>
      <c r="AB82" s="98"/>
      <c r="AC82" s="103"/>
      <c r="AD82" s="104"/>
      <c r="AF82" s="20"/>
    </row>
    <row r="83" spans="7:32" ht="27.75" customHeight="1">
      <c r="G83" s="59"/>
      <c r="H83" s="52"/>
      <c r="I83" s="52"/>
      <c r="J83" s="52"/>
      <c r="K83" s="37"/>
      <c r="L83" s="37" t="s">
        <v>80</v>
      </c>
      <c r="M83" s="35">
        <f>SUM(L4:L78)-L54-L55-L57</f>
        <v>13955086.559999999</v>
      </c>
      <c r="O83" s="50"/>
      <c r="P83" s="50"/>
      <c r="Q83" s="50"/>
      <c r="R83" s="51"/>
      <c r="S83" s="37" t="s">
        <v>80</v>
      </c>
      <c r="T83" s="35">
        <f>SUM(S4:S79)-S54-S55-S57</f>
        <v>12806651.890000002</v>
      </c>
      <c r="U83" s="66"/>
      <c r="V83" s="50"/>
      <c r="W83" s="50"/>
      <c r="X83" s="50"/>
      <c r="Y83" s="51"/>
      <c r="Z83" s="37" t="s">
        <v>80</v>
      </c>
      <c r="AA83" s="35">
        <f>SUM(Z4:Z78)-Z54-Z55-Z57</f>
        <v>16099432.83</v>
      </c>
      <c r="AB83" s="98"/>
      <c r="AC83" s="103"/>
      <c r="AD83" s="103"/>
    </row>
    <row r="84" spans="7:32" ht="27.75" customHeight="1">
      <c r="G84" s="59"/>
      <c r="H84" s="59"/>
      <c r="I84" s="59"/>
      <c r="J84" s="59"/>
      <c r="K84" s="60"/>
      <c r="L84" s="37" t="s">
        <v>81</v>
      </c>
      <c r="M84" s="36">
        <f>+L54+L55+L57</f>
        <v>879075</v>
      </c>
      <c r="O84" s="50"/>
      <c r="P84" s="50"/>
      <c r="Q84" s="50"/>
      <c r="R84" s="51"/>
      <c r="S84" s="37" t="s">
        <v>81</v>
      </c>
      <c r="T84" s="36">
        <f>+S54+S55+S57</f>
        <v>834706.75</v>
      </c>
      <c r="Y84" s="51"/>
      <c r="Z84" s="37" t="s">
        <v>81</v>
      </c>
      <c r="AA84" s="36">
        <f>+Z54+Z55+Z57</f>
        <v>485500</v>
      </c>
      <c r="AB84" s="20"/>
      <c r="AC84" s="103"/>
      <c r="AD84" s="105"/>
    </row>
    <row r="85" spans="7:32" ht="27.75" customHeight="1">
      <c r="H85" s="52"/>
      <c r="I85" s="52"/>
      <c r="J85" s="52"/>
      <c r="K85" s="37"/>
      <c r="L85" s="37" t="s">
        <v>82</v>
      </c>
      <c r="M85" s="38">
        <f>SUM(M80:M84)</f>
        <v>107093565.56</v>
      </c>
      <c r="O85" s="50"/>
      <c r="P85" s="50"/>
      <c r="Q85" s="50"/>
      <c r="R85" s="51"/>
      <c r="S85" s="37" t="s">
        <v>82</v>
      </c>
      <c r="T85" s="38">
        <f>SUM(T80:T84)</f>
        <v>98803604.640000001</v>
      </c>
      <c r="U85" s="66"/>
      <c r="V85" s="50"/>
      <c r="W85" s="50"/>
      <c r="X85" s="50"/>
      <c r="Y85" s="51"/>
      <c r="Z85" s="37" t="s">
        <v>82</v>
      </c>
      <c r="AA85" s="38">
        <f>SUM(AA80:AA84)</f>
        <v>111668789.83</v>
      </c>
      <c r="AB85" s="100"/>
    </row>
    <row r="86" spans="7:32" ht="27.75" customHeight="1"/>
    <row r="87" spans="7:32" ht="27.75" customHeight="1"/>
    <row r="88" spans="7:32" ht="27.75" customHeight="1"/>
    <row r="89" spans="7:32" ht="27.75" customHeight="1"/>
  </sheetData>
  <mergeCells count="12">
    <mergeCell ref="R82:S82"/>
    <mergeCell ref="K82:L82"/>
    <mergeCell ref="Y82:Z82"/>
    <mergeCell ref="R81:S81"/>
    <mergeCell ref="K81:L81"/>
    <mergeCell ref="Y81:Z81"/>
    <mergeCell ref="G1:M1"/>
    <mergeCell ref="N1:T1"/>
    <mergeCell ref="U1:AA1"/>
    <mergeCell ref="R80:S80"/>
    <mergeCell ref="K80:L80"/>
    <mergeCell ref="Y80:Z80"/>
  </mergeCells>
  <pageMargins left="0.7" right="0.7" top="0.75" bottom="0.75" header="0.3" footer="0.3"/>
  <pageSetup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de precios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Dilfredo Mario González Acosta</dc:creator>
  <cp:lastModifiedBy>Microsoft Office User</cp:lastModifiedBy>
  <dcterms:created xsi:type="dcterms:W3CDTF">2025-04-23T23:44:15Z</dcterms:created>
  <dcterms:modified xsi:type="dcterms:W3CDTF">2026-04-08T21:18:57Z</dcterms:modified>
</cp:coreProperties>
</file>