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ivaneduardogomezguerrero/Documents/AGENCIAS NACIONAL DE INFRAESTRUCTURA /NUEVO CONTRATO 2026 /CONCURSO DE MERITOS VJ-VEJ-CM-002-2026/CONSOLIDADO INFORME FINANCIERO/"/>
    </mc:Choice>
  </mc:AlternateContent>
  <xr:revisionPtr revIDLastSave="0" documentId="8_{FA28AB02-4EFB-C54F-9CA5-70FA1731C76F}" xr6:coauthVersionLast="47" xr6:coauthVersionMax="47" xr10:uidLastSave="{00000000-0000-0000-0000-000000000000}"/>
  <bookViews>
    <workbookView xWindow="0" yWindow="600" windowWidth="28800" windowHeight="15900" activeTab="41" xr2:uid="{00000000-000D-0000-FFFF-FFFF00000000}"/>
  </bookViews>
  <sheets>
    <sheet name="BASE" sheetId="3" r:id="rId1"/>
    <sheet name="P1" sheetId="4" r:id="rId2"/>
    <sheet name="P2" sheetId="5" r:id="rId3"/>
    <sheet name="P3" sheetId="6" r:id="rId4"/>
    <sheet name="P4" sheetId="7" r:id="rId5"/>
    <sheet name="P5" sheetId="8" r:id="rId6"/>
    <sheet name="P6" sheetId="9" r:id="rId7"/>
    <sheet name="P7" sheetId="10" r:id="rId8"/>
    <sheet name="P8" sheetId="11" r:id="rId9"/>
    <sheet name="P9" sheetId="12" r:id="rId10"/>
    <sheet name="P10" sheetId="13" r:id="rId11"/>
    <sheet name="P11" sheetId="14" r:id="rId12"/>
    <sheet name="P12" sheetId="15" r:id="rId13"/>
    <sheet name="P13" sheetId="16" r:id="rId14"/>
    <sheet name="P14" sheetId="17" r:id="rId15"/>
    <sheet name="P15" sheetId="18" r:id="rId16"/>
    <sheet name="P16" sheetId="19" r:id="rId17"/>
    <sheet name="P17" sheetId="20" r:id="rId18"/>
    <sheet name="P18" sheetId="21" r:id="rId19"/>
    <sheet name="P19" sheetId="22" r:id="rId20"/>
    <sheet name="P20" sheetId="23" r:id="rId21"/>
    <sheet name="P21" sheetId="24" r:id="rId22"/>
    <sheet name="P22" sheetId="25" r:id="rId23"/>
    <sheet name="P23" sheetId="26" r:id="rId24"/>
    <sheet name="P24" sheetId="27" r:id="rId25"/>
    <sheet name="P25" sheetId="28" r:id="rId26"/>
    <sheet name="P26" sheetId="29" r:id="rId27"/>
    <sheet name="P27" sheetId="30" r:id="rId28"/>
    <sheet name="P28" sheetId="31" r:id="rId29"/>
    <sheet name="P29" sheetId="32" r:id="rId30"/>
    <sheet name="P30" sheetId="33" r:id="rId31"/>
    <sheet name="P31" sheetId="34" r:id="rId32"/>
    <sheet name="P32" sheetId="35" r:id="rId33"/>
    <sheet name="P33" sheetId="36" r:id="rId34"/>
    <sheet name="P34" sheetId="37" r:id="rId35"/>
    <sheet name="P35" sheetId="38" r:id="rId36"/>
    <sheet name="P36" sheetId="39" r:id="rId37"/>
    <sheet name="P37" sheetId="40" r:id="rId38"/>
    <sheet name="P38" sheetId="41" r:id="rId39"/>
    <sheet name="P39" sheetId="42" r:id="rId40"/>
    <sheet name="P40" sheetId="43" r:id="rId41"/>
    <sheet name="P41" sheetId="44" r:id="rId42"/>
  </sheets>
  <definedNames>
    <definedName name="_xlnm.Print_Area" localSheetId="0">BASE!$A$1:$F$35</definedName>
    <definedName name="_xlnm.Print_Area" localSheetId="1">'P1'!$A$1:$F$35</definedName>
    <definedName name="_xlnm.Print_Area" localSheetId="10">'P10'!$A$1:$F$35</definedName>
    <definedName name="_xlnm.Print_Area" localSheetId="2">'P2'!$A$1:$F$35</definedName>
    <definedName name="_xlnm.Print_Area" localSheetId="3">'P3'!$A$1:$F$35</definedName>
    <definedName name="_xlnm.Print_Area" localSheetId="4">'P4'!$A$1:$F$35</definedName>
    <definedName name="_xlnm.Print_Area" localSheetId="5">'P5'!$A$1:$F$35</definedName>
    <definedName name="_xlnm.Print_Area" localSheetId="6">'P6'!$A$1:$F$35</definedName>
    <definedName name="_xlnm.Print_Area" localSheetId="7">'P7'!$A$1:$F$35</definedName>
    <definedName name="_xlnm.Print_Area" localSheetId="8">'P8'!$A$1:$F$35</definedName>
    <definedName name="_xlnm.Print_Area" localSheetId="9">'P9'!$A$1:$F$35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41" l="1"/>
  <c r="G17" i="41"/>
  <c r="G16" i="41"/>
  <c r="I13" i="41"/>
  <c r="G12" i="41"/>
  <c r="G11" i="41"/>
  <c r="I9" i="41"/>
  <c r="I14" i="41" s="1"/>
  <c r="I21" i="41" s="1"/>
  <c r="G8" i="41"/>
  <c r="G7" i="41"/>
  <c r="I18" i="44"/>
  <c r="G17" i="44"/>
  <c r="G16" i="44"/>
  <c r="F14" i="44"/>
  <c r="I13" i="44"/>
  <c r="G12" i="44"/>
  <c r="G11" i="44"/>
  <c r="I9" i="44"/>
  <c r="I14" i="44" s="1"/>
  <c r="I21" i="44" s="1"/>
  <c r="G8" i="44"/>
  <c r="G7" i="44"/>
  <c r="I18" i="42"/>
  <c r="G17" i="42"/>
  <c r="G16" i="42"/>
  <c r="F14" i="42"/>
  <c r="I13" i="42"/>
  <c r="G12" i="42"/>
  <c r="G11" i="42"/>
  <c r="I9" i="42"/>
  <c r="I14" i="42" s="1"/>
  <c r="I21" i="42" s="1"/>
  <c r="G8" i="42"/>
  <c r="G7" i="42"/>
  <c r="I18" i="40"/>
  <c r="G17" i="40"/>
  <c r="G16" i="40"/>
  <c r="F14" i="40"/>
  <c r="I13" i="40"/>
  <c r="G12" i="40"/>
  <c r="G11" i="40"/>
  <c r="I9" i="40"/>
  <c r="I14" i="40" s="1"/>
  <c r="I21" i="40" s="1"/>
  <c r="G8" i="40"/>
  <c r="G7" i="40"/>
  <c r="I18" i="39"/>
  <c r="G17" i="39"/>
  <c r="G16" i="39"/>
  <c r="F14" i="39"/>
  <c r="I13" i="39"/>
  <c r="G12" i="39"/>
  <c r="G11" i="39"/>
  <c r="I9" i="39"/>
  <c r="I14" i="39" s="1"/>
  <c r="I21" i="39" s="1"/>
  <c r="G8" i="39"/>
  <c r="G7" i="39"/>
  <c r="I18" i="38"/>
  <c r="G17" i="38"/>
  <c r="G16" i="38"/>
  <c r="F14" i="38"/>
  <c r="I13" i="38"/>
  <c r="G12" i="38"/>
  <c r="G11" i="38"/>
  <c r="I9" i="38"/>
  <c r="I14" i="38" s="1"/>
  <c r="I21" i="38" s="1"/>
  <c r="G8" i="38"/>
  <c r="G7" i="38"/>
  <c r="I18" i="37"/>
  <c r="G17" i="37"/>
  <c r="G16" i="37"/>
  <c r="F14" i="37"/>
  <c r="I13" i="37"/>
  <c r="G12" i="37"/>
  <c r="G11" i="37"/>
  <c r="I9" i="37"/>
  <c r="I14" i="37" s="1"/>
  <c r="I21" i="37" s="1"/>
  <c r="G8" i="37"/>
  <c r="G7" i="37"/>
  <c r="I18" i="36"/>
  <c r="G17" i="36"/>
  <c r="G16" i="36"/>
  <c r="F14" i="36"/>
  <c r="I13" i="36"/>
  <c r="G12" i="36"/>
  <c r="G11" i="36"/>
  <c r="I9" i="36"/>
  <c r="I14" i="36" s="1"/>
  <c r="I21" i="36" s="1"/>
  <c r="G8" i="36"/>
  <c r="G7" i="36"/>
  <c r="I18" i="35"/>
  <c r="G17" i="35"/>
  <c r="G16" i="35"/>
  <c r="I13" i="35"/>
  <c r="G12" i="35"/>
  <c r="G11" i="35"/>
  <c r="I9" i="35"/>
  <c r="I14" i="35" s="1"/>
  <c r="I21" i="35" s="1"/>
  <c r="G8" i="35"/>
  <c r="G7" i="35"/>
  <c r="I18" i="34"/>
  <c r="G17" i="34"/>
  <c r="G16" i="34"/>
  <c r="I13" i="34"/>
  <c r="G12" i="34"/>
  <c r="G11" i="34"/>
  <c r="I9" i="34"/>
  <c r="I14" i="34" s="1"/>
  <c r="I21" i="34" s="1"/>
  <c r="G8" i="34"/>
  <c r="G7" i="34"/>
  <c r="I18" i="33"/>
  <c r="F18" i="33"/>
  <c r="G17" i="33"/>
  <c r="G16" i="33"/>
  <c r="I13" i="33"/>
  <c r="F13" i="33"/>
  <c r="G12" i="33"/>
  <c r="G11" i="33"/>
  <c r="I9" i="33"/>
  <c r="I14" i="33" s="1"/>
  <c r="I21" i="33" s="1"/>
  <c r="F9" i="33"/>
  <c r="F14" i="33" s="1"/>
  <c r="F21" i="33" s="1"/>
  <c r="G8" i="33"/>
  <c r="G7" i="33"/>
  <c r="I18" i="32"/>
  <c r="F18" i="32"/>
  <c r="G17" i="32"/>
  <c r="G16" i="32"/>
  <c r="I13" i="32"/>
  <c r="F13" i="32"/>
  <c r="G12" i="32"/>
  <c r="G11" i="32"/>
  <c r="I9" i="32"/>
  <c r="I14" i="32" s="1"/>
  <c r="I21" i="32" s="1"/>
  <c r="F9" i="32"/>
  <c r="F14" i="32" s="1"/>
  <c r="F21" i="32" s="1"/>
  <c r="G8" i="32"/>
  <c r="G7" i="32"/>
  <c r="I18" i="31"/>
  <c r="F18" i="31"/>
  <c r="G17" i="31"/>
  <c r="G16" i="31"/>
  <c r="I13" i="31"/>
  <c r="F13" i="31"/>
  <c r="G12" i="31"/>
  <c r="G11" i="31"/>
  <c r="I9" i="31"/>
  <c r="I14" i="31" s="1"/>
  <c r="I21" i="31" s="1"/>
  <c r="F9" i="31"/>
  <c r="F14" i="31" s="1"/>
  <c r="F21" i="31" s="1"/>
  <c r="G8" i="31"/>
  <c r="G7" i="31"/>
  <c r="I18" i="30"/>
  <c r="F18" i="30"/>
  <c r="G17" i="30"/>
  <c r="J17" i="30" s="1"/>
  <c r="G16" i="30"/>
  <c r="I13" i="30"/>
  <c r="F13" i="30"/>
  <c r="G12" i="30"/>
  <c r="J12" i="30" s="1"/>
  <c r="G11" i="30"/>
  <c r="I9" i="30"/>
  <c r="I14" i="30" s="1"/>
  <c r="I21" i="30" s="1"/>
  <c r="F9" i="30"/>
  <c r="F14" i="30" s="1"/>
  <c r="F21" i="30" s="1"/>
  <c r="G8" i="30"/>
  <c r="J8" i="30" s="1"/>
  <c r="G7" i="30"/>
  <c r="I18" i="29"/>
  <c r="F18" i="29"/>
  <c r="G17" i="29"/>
  <c r="J17" i="29" s="1"/>
  <c r="G16" i="29"/>
  <c r="I13" i="29"/>
  <c r="F13" i="29"/>
  <c r="G12" i="29"/>
  <c r="J12" i="29" s="1"/>
  <c r="G11" i="29"/>
  <c r="I9" i="29"/>
  <c r="I14" i="29" s="1"/>
  <c r="I21" i="29" s="1"/>
  <c r="F9" i="29"/>
  <c r="F14" i="29" s="1"/>
  <c r="F21" i="29" s="1"/>
  <c r="G8" i="29"/>
  <c r="J8" i="29" s="1"/>
  <c r="G7" i="29"/>
  <c r="I18" i="28"/>
  <c r="F18" i="28"/>
  <c r="G17" i="28"/>
  <c r="G16" i="28"/>
  <c r="I13" i="28"/>
  <c r="F13" i="28"/>
  <c r="G12" i="28"/>
  <c r="G11" i="28"/>
  <c r="I9" i="28"/>
  <c r="I14" i="28" s="1"/>
  <c r="I21" i="28" s="1"/>
  <c r="F9" i="28"/>
  <c r="F14" i="28" s="1"/>
  <c r="F21" i="28" s="1"/>
  <c r="G8" i="28"/>
  <c r="G7" i="28"/>
  <c r="I18" i="27"/>
  <c r="F18" i="27"/>
  <c r="G17" i="27"/>
  <c r="J17" i="27" s="1"/>
  <c r="G16" i="27"/>
  <c r="I13" i="27"/>
  <c r="F13" i="27"/>
  <c r="G12" i="27"/>
  <c r="J12" i="27" s="1"/>
  <c r="G11" i="27"/>
  <c r="I9" i="27"/>
  <c r="I14" i="27" s="1"/>
  <c r="I21" i="27" s="1"/>
  <c r="F9" i="27"/>
  <c r="F14" i="27" s="1"/>
  <c r="F21" i="27" s="1"/>
  <c r="G8" i="27"/>
  <c r="J8" i="27" s="1"/>
  <c r="G7" i="27"/>
  <c r="I18" i="26"/>
  <c r="F18" i="26"/>
  <c r="G17" i="26"/>
  <c r="G16" i="26"/>
  <c r="I13" i="26"/>
  <c r="F13" i="26"/>
  <c r="G12" i="26"/>
  <c r="G11" i="26"/>
  <c r="I9" i="26"/>
  <c r="I14" i="26" s="1"/>
  <c r="I21" i="26" s="1"/>
  <c r="F9" i="26"/>
  <c r="F14" i="26" s="1"/>
  <c r="F21" i="26" s="1"/>
  <c r="G8" i="26"/>
  <c r="G7" i="26"/>
  <c r="I18" i="25"/>
  <c r="F18" i="25"/>
  <c r="G17" i="25"/>
  <c r="J17" i="25" s="1"/>
  <c r="G16" i="25"/>
  <c r="I13" i="25"/>
  <c r="F13" i="25"/>
  <c r="G12" i="25"/>
  <c r="J12" i="25" s="1"/>
  <c r="G11" i="25"/>
  <c r="I9" i="25"/>
  <c r="I14" i="25" s="1"/>
  <c r="I21" i="25" s="1"/>
  <c r="F9" i="25"/>
  <c r="F14" i="25" s="1"/>
  <c r="F21" i="25" s="1"/>
  <c r="G8" i="25"/>
  <c r="J8" i="25" s="1"/>
  <c r="G7" i="25"/>
  <c r="I18" i="24"/>
  <c r="F18" i="24"/>
  <c r="G17" i="24"/>
  <c r="G16" i="24"/>
  <c r="I13" i="24"/>
  <c r="F13" i="24"/>
  <c r="G12" i="24"/>
  <c r="G11" i="24"/>
  <c r="I9" i="24"/>
  <c r="I14" i="24" s="1"/>
  <c r="I21" i="24" s="1"/>
  <c r="F9" i="24"/>
  <c r="F14" i="24" s="1"/>
  <c r="F21" i="24" s="1"/>
  <c r="G8" i="24"/>
  <c r="G7" i="24"/>
  <c r="I18" i="23"/>
  <c r="F18" i="23"/>
  <c r="G17" i="23"/>
  <c r="H16" i="23"/>
  <c r="G16" i="23"/>
  <c r="I13" i="23"/>
  <c r="F13" i="23"/>
  <c r="F14" i="23" s="1"/>
  <c r="F21" i="23" s="1"/>
  <c r="G12" i="23"/>
  <c r="G11" i="23"/>
  <c r="I9" i="23"/>
  <c r="I14" i="23" s="1"/>
  <c r="I21" i="23" s="1"/>
  <c r="G9" i="23"/>
  <c r="F9" i="23"/>
  <c r="G8" i="23"/>
  <c r="G7" i="23"/>
  <c r="I18" i="22"/>
  <c r="F18" i="22"/>
  <c r="G17" i="22"/>
  <c r="G16" i="22"/>
  <c r="I13" i="22"/>
  <c r="F13" i="22"/>
  <c r="F14" i="22" s="1"/>
  <c r="F21" i="22" s="1"/>
  <c r="G12" i="22"/>
  <c r="G11" i="22"/>
  <c r="I9" i="22"/>
  <c r="I14" i="22" s="1"/>
  <c r="I21" i="22" s="1"/>
  <c r="F9" i="22"/>
  <c r="G8" i="22"/>
  <c r="G7" i="22"/>
  <c r="I18" i="21"/>
  <c r="F18" i="21"/>
  <c r="G17" i="21"/>
  <c r="G16" i="21"/>
  <c r="I13" i="21"/>
  <c r="I14" i="21" s="1"/>
  <c r="I21" i="21" s="1"/>
  <c r="F13" i="21"/>
  <c r="G12" i="21"/>
  <c r="G11" i="21"/>
  <c r="I9" i="21"/>
  <c r="F9" i="21"/>
  <c r="F14" i="21" s="1"/>
  <c r="F21" i="21" s="1"/>
  <c r="G8" i="21"/>
  <c r="G7" i="21"/>
  <c r="I18" i="20"/>
  <c r="F18" i="20"/>
  <c r="G17" i="20"/>
  <c r="G16" i="20"/>
  <c r="I13" i="20"/>
  <c r="F13" i="20"/>
  <c r="G12" i="20"/>
  <c r="J11" i="20"/>
  <c r="G11" i="20"/>
  <c r="H11" i="20" s="1"/>
  <c r="I9" i="20"/>
  <c r="I14" i="20" s="1"/>
  <c r="I21" i="20" s="1"/>
  <c r="F9" i="20"/>
  <c r="F14" i="20" s="1"/>
  <c r="F21" i="20" s="1"/>
  <c r="G8" i="20"/>
  <c r="G7" i="20"/>
  <c r="I18" i="19"/>
  <c r="F18" i="19"/>
  <c r="G17" i="19"/>
  <c r="G16" i="19"/>
  <c r="I13" i="19"/>
  <c r="G13" i="19"/>
  <c r="F13" i="19"/>
  <c r="J12" i="19"/>
  <c r="H12" i="19"/>
  <c r="G12" i="19"/>
  <c r="G11" i="19"/>
  <c r="I9" i="19"/>
  <c r="I14" i="19" s="1"/>
  <c r="I21" i="19" s="1"/>
  <c r="F9" i="19"/>
  <c r="F14" i="19" s="1"/>
  <c r="F21" i="19" s="1"/>
  <c r="G8" i="19"/>
  <c r="G7" i="19"/>
  <c r="I18" i="18"/>
  <c r="F18" i="18"/>
  <c r="G17" i="18"/>
  <c r="G16" i="18"/>
  <c r="I13" i="18"/>
  <c r="G13" i="18"/>
  <c r="F13" i="18"/>
  <c r="G12" i="18"/>
  <c r="G11" i="18"/>
  <c r="I9" i="18"/>
  <c r="I14" i="18" s="1"/>
  <c r="I21" i="18" s="1"/>
  <c r="F9" i="18"/>
  <c r="F14" i="18" s="1"/>
  <c r="F21" i="18" s="1"/>
  <c r="G8" i="18"/>
  <c r="G7" i="18"/>
  <c r="I18" i="17"/>
  <c r="F18" i="17"/>
  <c r="G17" i="17"/>
  <c r="G16" i="17"/>
  <c r="I13" i="17"/>
  <c r="F13" i="17"/>
  <c r="G12" i="17"/>
  <c r="G11" i="17"/>
  <c r="I9" i="17"/>
  <c r="I14" i="17" s="1"/>
  <c r="I21" i="17" s="1"/>
  <c r="F9" i="17"/>
  <c r="F14" i="17" s="1"/>
  <c r="F21" i="17" s="1"/>
  <c r="J8" i="17"/>
  <c r="G8" i="17"/>
  <c r="H8" i="17" s="1"/>
  <c r="G7" i="17"/>
  <c r="I18" i="16"/>
  <c r="F18" i="16"/>
  <c r="G17" i="16"/>
  <c r="G16" i="16"/>
  <c r="I13" i="16"/>
  <c r="F13" i="16"/>
  <c r="G12" i="16"/>
  <c r="G11" i="16"/>
  <c r="I9" i="16"/>
  <c r="I14" i="16" s="1"/>
  <c r="I21" i="16" s="1"/>
  <c r="F9" i="16"/>
  <c r="F14" i="16" s="1"/>
  <c r="F21" i="16" s="1"/>
  <c r="G8" i="16"/>
  <c r="G7" i="16"/>
  <c r="I18" i="15"/>
  <c r="F18" i="15"/>
  <c r="G17" i="15"/>
  <c r="G16" i="15"/>
  <c r="I13" i="15"/>
  <c r="F13" i="15"/>
  <c r="G12" i="15"/>
  <c r="G11" i="15"/>
  <c r="I9" i="15"/>
  <c r="I14" i="15" s="1"/>
  <c r="I21" i="15" s="1"/>
  <c r="G9" i="15"/>
  <c r="F9" i="15"/>
  <c r="F14" i="15" s="1"/>
  <c r="F21" i="15" s="1"/>
  <c r="J8" i="15"/>
  <c r="G8" i="15"/>
  <c r="H8" i="15" s="1"/>
  <c r="G7" i="15"/>
  <c r="I18" i="14"/>
  <c r="F18" i="14"/>
  <c r="G17" i="14"/>
  <c r="G16" i="14"/>
  <c r="I13" i="14"/>
  <c r="F13" i="14"/>
  <c r="F14" i="14" s="1"/>
  <c r="F21" i="14" s="1"/>
  <c r="G12" i="14"/>
  <c r="G11" i="14"/>
  <c r="I9" i="14"/>
  <c r="I14" i="14" s="1"/>
  <c r="I21" i="14" s="1"/>
  <c r="F9" i="14"/>
  <c r="G8" i="14"/>
  <c r="G7" i="14"/>
  <c r="I24" i="13"/>
  <c r="I24" i="12"/>
  <c r="I24" i="11"/>
  <c r="I24" i="10"/>
  <c r="I24" i="9"/>
  <c r="I24" i="8"/>
  <c r="I24" i="7"/>
  <c r="I24" i="6"/>
  <c r="I24" i="5"/>
  <c r="I24" i="4"/>
  <c r="G7" i="13"/>
  <c r="H7" i="13" s="1"/>
  <c r="G8" i="13"/>
  <c r="H8" i="13" s="1"/>
  <c r="J17" i="41" l="1"/>
  <c r="H17" i="41"/>
  <c r="G18" i="41"/>
  <c r="J16" i="41"/>
  <c r="H16" i="41"/>
  <c r="J12" i="41"/>
  <c r="H12" i="41"/>
  <c r="G13" i="41"/>
  <c r="J11" i="41"/>
  <c r="H11" i="41"/>
  <c r="J8" i="41"/>
  <c r="H8" i="41"/>
  <c r="J7" i="41"/>
  <c r="H7" i="41"/>
  <c r="G9" i="41"/>
  <c r="H17" i="44"/>
  <c r="J17" i="44"/>
  <c r="G18" i="44"/>
  <c r="J16" i="44"/>
  <c r="H16" i="44"/>
  <c r="J12" i="44"/>
  <c r="H12" i="44"/>
  <c r="G13" i="44"/>
  <c r="J11" i="44"/>
  <c r="H11" i="44"/>
  <c r="J8" i="44"/>
  <c r="H8" i="44"/>
  <c r="G9" i="44"/>
  <c r="J7" i="44"/>
  <c r="H7" i="44"/>
  <c r="J17" i="42"/>
  <c r="H17" i="42"/>
  <c r="G18" i="42"/>
  <c r="J16" i="42"/>
  <c r="H16" i="42"/>
  <c r="J12" i="42"/>
  <c r="H12" i="42"/>
  <c r="H11" i="42"/>
  <c r="G13" i="42"/>
  <c r="J11" i="42"/>
  <c r="H8" i="42"/>
  <c r="J8" i="42"/>
  <c r="J7" i="42"/>
  <c r="H7" i="42"/>
  <c r="G9" i="42"/>
  <c r="J17" i="40"/>
  <c r="H17" i="40"/>
  <c r="G18" i="40"/>
  <c r="J16" i="40"/>
  <c r="H16" i="40"/>
  <c r="H12" i="40"/>
  <c r="J12" i="40"/>
  <c r="J11" i="40"/>
  <c r="H11" i="40"/>
  <c r="G13" i="40"/>
  <c r="J8" i="40"/>
  <c r="H8" i="40"/>
  <c r="H7" i="40"/>
  <c r="G9" i="40"/>
  <c r="J7" i="40"/>
  <c r="J17" i="39"/>
  <c r="H17" i="39"/>
  <c r="G18" i="39"/>
  <c r="J16" i="39"/>
  <c r="H16" i="39"/>
  <c r="J12" i="39"/>
  <c r="H12" i="39"/>
  <c r="G13" i="39"/>
  <c r="J11" i="39"/>
  <c r="H11" i="39"/>
  <c r="H8" i="39"/>
  <c r="J8" i="39"/>
  <c r="H7" i="39"/>
  <c r="G9" i="39"/>
  <c r="J7" i="39"/>
  <c r="J17" i="38"/>
  <c r="H17" i="38"/>
  <c r="G18" i="38"/>
  <c r="J16" i="38"/>
  <c r="H16" i="38"/>
  <c r="J12" i="38"/>
  <c r="H12" i="38"/>
  <c r="G13" i="38"/>
  <c r="J11" i="38"/>
  <c r="H11" i="38"/>
  <c r="H8" i="38"/>
  <c r="J8" i="38"/>
  <c r="G9" i="38"/>
  <c r="J7" i="38"/>
  <c r="H7" i="38"/>
  <c r="H17" i="37"/>
  <c r="J17" i="37"/>
  <c r="G18" i="37"/>
  <c r="J16" i="37"/>
  <c r="H16" i="37"/>
  <c r="J12" i="37"/>
  <c r="H12" i="37"/>
  <c r="G13" i="37"/>
  <c r="J11" i="37"/>
  <c r="H11" i="37"/>
  <c r="J8" i="37"/>
  <c r="H8" i="37"/>
  <c r="G9" i="37"/>
  <c r="J7" i="37"/>
  <c r="H7" i="37"/>
  <c r="J17" i="36"/>
  <c r="H17" i="36"/>
  <c r="G18" i="36"/>
  <c r="J16" i="36"/>
  <c r="H16" i="36"/>
  <c r="J12" i="36"/>
  <c r="H12" i="36"/>
  <c r="G13" i="36"/>
  <c r="J11" i="36"/>
  <c r="H11" i="36"/>
  <c r="J8" i="36"/>
  <c r="H8" i="36"/>
  <c r="H7" i="36"/>
  <c r="J7" i="36"/>
  <c r="G9" i="36"/>
  <c r="H17" i="35"/>
  <c r="J17" i="35"/>
  <c r="G18" i="35"/>
  <c r="J16" i="35"/>
  <c r="H16" i="35"/>
  <c r="H12" i="35"/>
  <c r="J12" i="35"/>
  <c r="G13" i="35"/>
  <c r="J11" i="35"/>
  <c r="H11" i="35"/>
  <c r="J8" i="35"/>
  <c r="H8" i="35"/>
  <c r="J7" i="35"/>
  <c r="G9" i="35"/>
  <c r="H7" i="35"/>
  <c r="H17" i="34"/>
  <c r="J17" i="34"/>
  <c r="J16" i="34"/>
  <c r="H16" i="34"/>
  <c r="G18" i="34"/>
  <c r="J12" i="34"/>
  <c r="H12" i="34"/>
  <c r="G13" i="34"/>
  <c r="J11" i="34"/>
  <c r="H11" i="34"/>
  <c r="J8" i="34"/>
  <c r="H8" i="34"/>
  <c r="J7" i="34"/>
  <c r="G9" i="34"/>
  <c r="H7" i="34"/>
  <c r="J17" i="33"/>
  <c r="H17" i="33"/>
  <c r="G18" i="33"/>
  <c r="J16" i="33"/>
  <c r="H16" i="33"/>
  <c r="J12" i="33"/>
  <c r="H12" i="33"/>
  <c r="G13" i="33"/>
  <c r="J11" i="33"/>
  <c r="H11" i="33"/>
  <c r="H8" i="33"/>
  <c r="J8" i="33"/>
  <c r="H7" i="33"/>
  <c r="G9" i="33"/>
  <c r="J7" i="33"/>
  <c r="J17" i="32"/>
  <c r="H17" i="32"/>
  <c r="G18" i="32"/>
  <c r="J16" i="32"/>
  <c r="H16" i="32"/>
  <c r="J12" i="32"/>
  <c r="H12" i="32"/>
  <c r="G13" i="32"/>
  <c r="J11" i="32"/>
  <c r="H11" i="32"/>
  <c r="H8" i="32"/>
  <c r="J8" i="32"/>
  <c r="J7" i="32"/>
  <c r="H7" i="32"/>
  <c r="G9" i="32"/>
  <c r="J17" i="31"/>
  <c r="H17" i="31"/>
  <c r="G18" i="31"/>
  <c r="J16" i="31"/>
  <c r="H16" i="31"/>
  <c r="J12" i="31"/>
  <c r="H12" i="31"/>
  <c r="G13" i="31"/>
  <c r="J11" i="31"/>
  <c r="H11" i="31"/>
  <c r="H8" i="31"/>
  <c r="J8" i="31"/>
  <c r="H7" i="31"/>
  <c r="J7" i="31"/>
  <c r="G9" i="31"/>
  <c r="G18" i="30"/>
  <c r="J16" i="30"/>
  <c r="G13" i="30"/>
  <c r="J11" i="30"/>
  <c r="G9" i="30"/>
  <c r="J7" i="30"/>
  <c r="G18" i="29"/>
  <c r="J16" i="29"/>
  <c r="J11" i="29"/>
  <c r="G13" i="29"/>
  <c r="G9" i="29"/>
  <c r="J7" i="29"/>
  <c r="J17" i="28"/>
  <c r="H17" i="28"/>
  <c r="G18" i="28"/>
  <c r="J16" i="28"/>
  <c r="H16" i="28"/>
  <c r="J12" i="28"/>
  <c r="H12" i="28"/>
  <c r="G13" i="28"/>
  <c r="J11" i="28"/>
  <c r="H11" i="28"/>
  <c r="J8" i="28"/>
  <c r="H8" i="28"/>
  <c r="G9" i="28"/>
  <c r="J7" i="28"/>
  <c r="H7" i="28"/>
  <c r="G18" i="27"/>
  <c r="J16" i="27"/>
  <c r="J11" i="27"/>
  <c r="G13" i="27"/>
  <c r="G9" i="27"/>
  <c r="J7" i="27"/>
  <c r="J17" i="26"/>
  <c r="H17" i="26"/>
  <c r="J16" i="26"/>
  <c r="H16" i="26"/>
  <c r="G18" i="26"/>
  <c r="H12" i="26"/>
  <c r="J12" i="26"/>
  <c r="J11" i="26"/>
  <c r="H11" i="26"/>
  <c r="G13" i="26"/>
  <c r="J8" i="26"/>
  <c r="H8" i="26"/>
  <c r="G9" i="26"/>
  <c r="J7" i="26"/>
  <c r="H7" i="26"/>
  <c r="G18" i="25"/>
  <c r="J16" i="25"/>
  <c r="G13" i="25"/>
  <c r="J11" i="25"/>
  <c r="J7" i="25"/>
  <c r="G9" i="25"/>
  <c r="J17" i="24"/>
  <c r="H17" i="24"/>
  <c r="G18" i="24"/>
  <c r="J16" i="24"/>
  <c r="H16" i="24"/>
  <c r="J12" i="24"/>
  <c r="H12" i="24"/>
  <c r="J11" i="24"/>
  <c r="H11" i="24"/>
  <c r="G13" i="24"/>
  <c r="J8" i="24"/>
  <c r="H8" i="24"/>
  <c r="G9" i="24"/>
  <c r="J7" i="24"/>
  <c r="H7" i="24"/>
  <c r="J17" i="23"/>
  <c r="H17" i="23"/>
  <c r="G18" i="23"/>
  <c r="J16" i="23"/>
  <c r="J12" i="23"/>
  <c r="H12" i="23"/>
  <c r="G13" i="23"/>
  <c r="J11" i="23"/>
  <c r="H11" i="23"/>
  <c r="G14" i="23"/>
  <c r="H9" i="23"/>
  <c r="J9" i="23"/>
  <c r="J8" i="23"/>
  <c r="H8" i="23"/>
  <c r="J7" i="23"/>
  <c r="H7" i="23"/>
  <c r="J17" i="22"/>
  <c r="H17" i="22"/>
  <c r="G18" i="22"/>
  <c r="J16" i="22"/>
  <c r="H16" i="22"/>
  <c r="J12" i="22"/>
  <c r="H12" i="22"/>
  <c r="G13" i="22"/>
  <c r="J11" i="22"/>
  <c r="H11" i="22"/>
  <c r="J8" i="22"/>
  <c r="H8" i="22"/>
  <c r="G9" i="22"/>
  <c r="J7" i="22"/>
  <c r="H7" i="22"/>
  <c r="J17" i="21"/>
  <c r="H17" i="21"/>
  <c r="G18" i="21"/>
  <c r="J16" i="21"/>
  <c r="H16" i="21"/>
  <c r="J12" i="21"/>
  <c r="H12" i="21"/>
  <c r="J11" i="21"/>
  <c r="H11" i="21"/>
  <c r="G13" i="21"/>
  <c r="J8" i="21"/>
  <c r="H8" i="21"/>
  <c r="G9" i="21"/>
  <c r="J7" i="21"/>
  <c r="H7" i="21"/>
  <c r="J17" i="20"/>
  <c r="H17" i="20"/>
  <c r="J16" i="20"/>
  <c r="H16" i="20"/>
  <c r="G18" i="20"/>
  <c r="G13" i="20"/>
  <c r="J12" i="20"/>
  <c r="H12" i="20"/>
  <c r="J8" i="20"/>
  <c r="H8" i="20"/>
  <c r="H7" i="20"/>
  <c r="G9" i="20"/>
  <c r="J7" i="20"/>
  <c r="J17" i="19"/>
  <c r="H17" i="19"/>
  <c r="G18" i="19"/>
  <c r="H16" i="19"/>
  <c r="J16" i="19"/>
  <c r="J13" i="19"/>
  <c r="H13" i="19"/>
  <c r="J11" i="19"/>
  <c r="H11" i="19"/>
  <c r="J8" i="19"/>
  <c r="H8" i="19"/>
  <c r="J7" i="19"/>
  <c r="G9" i="19"/>
  <c r="H7" i="19"/>
  <c r="J17" i="18"/>
  <c r="H17" i="18"/>
  <c r="H16" i="18"/>
  <c r="G18" i="18"/>
  <c r="J16" i="18"/>
  <c r="J13" i="18"/>
  <c r="H13" i="18"/>
  <c r="J12" i="18"/>
  <c r="H12" i="18"/>
  <c r="J11" i="18"/>
  <c r="H11" i="18"/>
  <c r="J8" i="18"/>
  <c r="H8" i="18"/>
  <c r="J7" i="18"/>
  <c r="H7" i="18"/>
  <c r="G9" i="18"/>
  <c r="J17" i="17"/>
  <c r="H17" i="17"/>
  <c r="G18" i="17"/>
  <c r="J16" i="17"/>
  <c r="H16" i="17"/>
  <c r="J12" i="17"/>
  <c r="H12" i="17"/>
  <c r="G13" i="17"/>
  <c r="J11" i="17"/>
  <c r="H11" i="17"/>
  <c r="J7" i="17"/>
  <c r="H7" i="17"/>
  <c r="G9" i="17"/>
  <c r="J17" i="16"/>
  <c r="H17" i="16"/>
  <c r="G18" i="16"/>
  <c r="J16" i="16"/>
  <c r="H16" i="16"/>
  <c r="J12" i="16"/>
  <c r="H12" i="16"/>
  <c r="G13" i="16"/>
  <c r="J11" i="16"/>
  <c r="H11" i="16"/>
  <c r="J8" i="16"/>
  <c r="H8" i="16"/>
  <c r="G9" i="16"/>
  <c r="H7" i="16"/>
  <c r="J7" i="16"/>
  <c r="J17" i="15"/>
  <c r="H17" i="15"/>
  <c r="J16" i="15"/>
  <c r="H16" i="15"/>
  <c r="G18" i="15"/>
  <c r="J12" i="15"/>
  <c r="H12" i="15"/>
  <c r="G13" i="15"/>
  <c r="J11" i="15"/>
  <c r="H11" i="15"/>
  <c r="J9" i="15"/>
  <c r="H9" i="15"/>
  <c r="G14" i="15"/>
  <c r="J7" i="15"/>
  <c r="H7" i="15"/>
  <c r="J17" i="14"/>
  <c r="H17" i="14"/>
  <c r="J16" i="14"/>
  <c r="H16" i="14"/>
  <c r="G18" i="14"/>
  <c r="J12" i="14"/>
  <c r="H12" i="14"/>
  <c r="G13" i="14"/>
  <c r="J11" i="14"/>
  <c r="H11" i="14"/>
  <c r="J8" i="14"/>
  <c r="H8" i="14"/>
  <c r="G9" i="14"/>
  <c r="J7" i="14"/>
  <c r="H7" i="14"/>
  <c r="I18" i="13"/>
  <c r="F18" i="13"/>
  <c r="G17" i="13"/>
  <c r="J17" i="13" s="1"/>
  <c r="G16" i="13"/>
  <c r="H16" i="13" s="1"/>
  <c r="I13" i="13"/>
  <c r="F13" i="13"/>
  <c r="G12" i="13"/>
  <c r="H12" i="13" s="1"/>
  <c r="G11" i="13"/>
  <c r="H11" i="13" s="1"/>
  <c r="I9" i="13"/>
  <c r="I14" i="13" s="1"/>
  <c r="I21" i="13" s="1"/>
  <c r="F9" i="13"/>
  <c r="J8" i="13"/>
  <c r="G9" i="13"/>
  <c r="J7" i="13"/>
  <c r="I18" i="12"/>
  <c r="F18" i="12"/>
  <c r="G17" i="12"/>
  <c r="J17" i="12" s="1"/>
  <c r="G16" i="12"/>
  <c r="I13" i="12"/>
  <c r="F13" i="12"/>
  <c r="J12" i="12"/>
  <c r="G12" i="12"/>
  <c r="H12" i="12" s="1"/>
  <c r="G11" i="12"/>
  <c r="H11" i="12" s="1"/>
  <c r="I9" i="12"/>
  <c r="I14" i="12" s="1"/>
  <c r="F9" i="12"/>
  <c r="G8" i="12"/>
  <c r="G7" i="12"/>
  <c r="I18" i="11"/>
  <c r="F18" i="11"/>
  <c r="G17" i="11"/>
  <c r="H17" i="11" s="1"/>
  <c r="G16" i="11"/>
  <c r="J16" i="11" s="1"/>
  <c r="I13" i="11"/>
  <c r="F13" i="11"/>
  <c r="G12" i="11"/>
  <c r="J12" i="11" s="1"/>
  <c r="G11" i="11"/>
  <c r="G13" i="11" s="1"/>
  <c r="I9" i="11"/>
  <c r="I14" i="11" s="1"/>
  <c r="F9" i="11"/>
  <c r="G8" i="11"/>
  <c r="G7" i="11"/>
  <c r="J7" i="11" s="1"/>
  <c r="H18" i="41" l="1"/>
  <c r="J18" i="41"/>
  <c r="H13" i="41"/>
  <c r="J13" i="41"/>
  <c r="H9" i="41"/>
  <c r="J9" i="41"/>
  <c r="G14" i="41"/>
  <c r="H18" i="44"/>
  <c r="J18" i="44"/>
  <c r="H13" i="44"/>
  <c r="J13" i="44"/>
  <c r="H9" i="44"/>
  <c r="J9" i="44"/>
  <c r="G14" i="44"/>
  <c r="H18" i="42"/>
  <c r="J18" i="42"/>
  <c r="J13" i="42"/>
  <c r="H13" i="42"/>
  <c r="H9" i="42"/>
  <c r="J9" i="42"/>
  <c r="G14" i="42"/>
  <c r="H18" i="40"/>
  <c r="J18" i="40"/>
  <c r="H13" i="40"/>
  <c r="J13" i="40"/>
  <c r="G14" i="40"/>
  <c r="J9" i="40"/>
  <c r="H9" i="40"/>
  <c r="H18" i="39"/>
  <c r="J18" i="39"/>
  <c r="H13" i="39"/>
  <c r="J13" i="39"/>
  <c r="H9" i="39"/>
  <c r="J9" i="39"/>
  <c r="G14" i="39"/>
  <c r="H18" i="38"/>
  <c r="J18" i="38"/>
  <c r="H13" i="38"/>
  <c r="J13" i="38"/>
  <c r="H9" i="38"/>
  <c r="G14" i="38"/>
  <c r="J9" i="38"/>
  <c r="H18" i="37"/>
  <c r="J18" i="37"/>
  <c r="H13" i="37"/>
  <c r="J13" i="37"/>
  <c r="G14" i="37"/>
  <c r="H9" i="37"/>
  <c r="J9" i="37"/>
  <c r="H18" i="36"/>
  <c r="J18" i="36"/>
  <c r="H13" i="36"/>
  <c r="J13" i="36"/>
  <c r="H9" i="36"/>
  <c r="J9" i="36"/>
  <c r="G14" i="36"/>
  <c r="H18" i="35"/>
  <c r="J18" i="35"/>
  <c r="H13" i="35"/>
  <c r="J13" i="35"/>
  <c r="H9" i="35"/>
  <c r="J9" i="35"/>
  <c r="G14" i="35"/>
  <c r="H18" i="34"/>
  <c r="J18" i="34"/>
  <c r="H13" i="34"/>
  <c r="J13" i="34"/>
  <c r="J9" i="34"/>
  <c r="G14" i="34"/>
  <c r="H9" i="34"/>
  <c r="H18" i="33"/>
  <c r="J18" i="33"/>
  <c r="H13" i="33"/>
  <c r="J13" i="33"/>
  <c r="H9" i="33"/>
  <c r="G14" i="33"/>
  <c r="J9" i="33"/>
  <c r="H18" i="32"/>
  <c r="J18" i="32"/>
  <c r="J13" i="32"/>
  <c r="H13" i="32"/>
  <c r="H9" i="32"/>
  <c r="J9" i="32"/>
  <c r="G14" i="32"/>
  <c r="H18" i="31"/>
  <c r="J18" i="31"/>
  <c r="H13" i="31"/>
  <c r="J13" i="31"/>
  <c r="H9" i="31"/>
  <c r="J9" i="31"/>
  <c r="G14" i="31"/>
  <c r="H18" i="30"/>
  <c r="J18" i="30"/>
  <c r="H13" i="30"/>
  <c r="J13" i="30"/>
  <c r="H9" i="30"/>
  <c r="J9" i="30"/>
  <c r="G14" i="30"/>
  <c r="H18" i="29"/>
  <c r="J18" i="29"/>
  <c r="J13" i="29"/>
  <c r="H13" i="29"/>
  <c r="H9" i="29"/>
  <c r="G14" i="29"/>
  <c r="J9" i="29"/>
  <c r="J18" i="28"/>
  <c r="H18" i="28"/>
  <c r="H13" i="28"/>
  <c r="J13" i="28"/>
  <c r="H9" i="28"/>
  <c r="J9" i="28"/>
  <c r="G14" i="28"/>
  <c r="H18" i="27"/>
  <c r="J18" i="27"/>
  <c r="J13" i="27"/>
  <c r="H13" i="27"/>
  <c r="J9" i="27"/>
  <c r="G14" i="27"/>
  <c r="H9" i="27"/>
  <c r="H18" i="26"/>
  <c r="J18" i="26"/>
  <c r="J13" i="26"/>
  <c r="H13" i="26"/>
  <c r="H9" i="26"/>
  <c r="G14" i="26"/>
  <c r="J9" i="26"/>
  <c r="H18" i="25"/>
  <c r="J18" i="25"/>
  <c r="H13" i="25"/>
  <c r="J13" i="25"/>
  <c r="H9" i="25"/>
  <c r="J9" i="25"/>
  <c r="G14" i="25"/>
  <c r="H18" i="24"/>
  <c r="J18" i="24"/>
  <c r="H13" i="24"/>
  <c r="J13" i="24"/>
  <c r="H9" i="24"/>
  <c r="G14" i="24"/>
  <c r="J9" i="24"/>
  <c r="H18" i="23"/>
  <c r="J18" i="23"/>
  <c r="H13" i="23"/>
  <c r="J13" i="23"/>
  <c r="H14" i="23"/>
  <c r="G21" i="23"/>
  <c r="H18" i="22"/>
  <c r="J18" i="22"/>
  <c r="H13" i="22"/>
  <c r="J13" i="22"/>
  <c r="H9" i="22"/>
  <c r="J9" i="22"/>
  <c r="G14" i="22"/>
  <c r="H18" i="21"/>
  <c r="J18" i="21"/>
  <c r="H13" i="21"/>
  <c r="J13" i="21"/>
  <c r="H9" i="21"/>
  <c r="J9" i="21"/>
  <c r="G14" i="21"/>
  <c r="H18" i="20"/>
  <c r="J18" i="20"/>
  <c r="J13" i="20"/>
  <c r="H13" i="20"/>
  <c r="H9" i="20"/>
  <c r="J9" i="20"/>
  <c r="G14" i="20"/>
  <c r="H18" i="19"/>
  <c r="J18" i="19"/>
  <c r="H9" i="19"/>
  <c r="J9" i="19"/>
  <c r="G14" i="19"/>
  <c r="H18" i="18"/>
  <c r="J18" i="18"/>
  <c r="H9" i="18"/>
  <c r="J9" i="18"/>
  <c r="G14" i="18"/>
  <c r="H18" i="17"/>
  <c r="J18" i="17"/>
  <c r="H13" i="17"/>
  <c r="J13" i="17"/>
  <c r="H9" i="17"/>
  <c r="J9" i="17"/>
  <c r="G14" i="17"/>
  <c r="H18" i="16"/>
  <c r="J18" i="16"/>
  <c r="H13" i="16"/>
  <c r="J13" i="16"/>
  <c r="H9" i="16"/>
  <c r="G14" i="16"/>
  <c r="J9" i="16"/>
  <c r="H18" i="15"/>
  <c r="J18" i="15"/>
  <c r="H13" i="15"/>
  <c r="J13" i="15"/>
  <c r="H14" i="15"/>
  <c r="G21" i="15"/>
  <c r="H18" i="14"/>
  <c r="J18" i="14"/>
  <c r="H13" i="14"/>
  <c r="J13" i="14"/>
  <c r="H9" i="14"/>
  <c r="G14" i="14"/>
  <c r="J9" i="14"/>
  <c r="F14" i="13"/>
  <c r="F21" i="13" s="1"/>
  <c r="I21" i="12"/>
  <c r="I21" i="11"/>
  <c r="G9" i="11"/>
  <c r="H16" i="12"/>
  <c r="J16" i="12"/>
  <c r="J8" i="12"/>
  <c r="H8" i="12"/>
  <c r="J11" i="13"/>
  <c r="H9" i="13"/>
  <c r="J9" i="13"/>
  <c r="G13" i="13"/>
  <c r="J12" i="13"/>
  <c r="J16" i="13"/>
  <c r="G18" i="13"/>
  <c r="H17" i="13"/>
  <c r="J11" i="12"/>
  <c r="F14" i="12"/>
  <c r="F21" i="12" s="1"/>
  <c r="G9" i="12"/>
  <c r="J9" i="12" s="1"/>
  <c r="H7" i="12"/>
  <c r="G18" i="12"/>
  <c r="J7" i="12"/>
  <c r="G13" i="12"/>
  <c r="H17" i="12"/>
  <c r="J17" i="11"/>
  <c r="H16" i="11"/>
  <c r="F14" i="11"/>
  <c r="F21" i="11" s="1"/>
  <c r="H12" i="11"/>
  <c r="H13" i="11"/>
  <c r="J13" i="11"/>
  <c r="H8" i="11"/>
  <c r="H7" i="11"/>
  <c r="J8" i="11"/>
  <c r="G18" i="11"/>
  <c r="H11" i="11"/>
  <c r="J11" i="11"/>
  <c r="H14" i="41" l="1"/>
  <c r="G21" i="41"/>
  <c r="G21" i="44"/>
  <c r="H14" i="44"/>
  <c r="H14" i="42"/>
  <c r="G21" i="42"/>
  <c r="H14" i="40"/>
  <c r="G21" i="40"/>
  <c r="G21" i="39"/>
  <c r="H14" i="39"/>
  <c r="G21" i="38"/>
  <c r="H14" i="38"/>
  <c r="G21" i="37"/>
  <c r="H14" i="37"/>
  <c r="H14" i="36"/>
  <c r="G21" i="36"/>
  <c r="H14" i="35"/>
  <c r="G21" i="35"/>
  <c r="G21" i="34"/>
  <c r="H14" i="34"/>
  <c r="H14" i="33"/>
  <c r="G21" i="33"/>
  <c r="G21" i="32"/>
  <c r="H14" i="32"/>
  <c r="G21" i="31"/>
  <c r="H14" i="31"/>
  <c r="H14" i="30"/>
  <c r="G21" i="30"/>
  <c r="H14" i="29"/>
  <c r="G21" i="29"/>
  <c r="H14" i="28"/>
  <c r="G21" i="28"/>
  <c r="H14" i="27"/>
  <c r="G21" i="27"/>
  <c r="H14" i="26"/>
  <c r="G21" i="26"/>
  <c r="H14" i="25"/>
  <c r="G21" i="25"/>
  <c r="H14" i="24"/>
  <c r="G21" i="24"/>
  <c r="H21" i="23"/>
  <c r="J21" i="23"/>
  <c r="I24" i="23" s="1"/>
  <c r="H14" i="22"/>
  <c r="G21" i="22"/>
  <c r="H14" i="21"/>
  <c r="G21" i="21"/>
  <c r="H14" i="20"/>
  <c r="G21" i="20"/>
  <c r="H14" i="19"/>
  <c r="G21" i="19"/>
  <c r="H14" i="18"/>
  <c r="G21" i="18"/>
  <c r="H14" i="17"/>
  <c r="G21" i="17"/>
  <c r="G21" i="16"/>
  <c r="H14" i="16"/>
  <c r="H21" i="15"/>
  <c r="J21" i="15"/>
  <c r="I24" i="15" s="1"/>
  <c r="H14" i="14"/>
  <c r="G21" i="14"/>
  <c r="G14" i="11"/>
  <c r="J9" i="11"/>
  <c r="H9" i="11"/>
  <c r="H18" i="13"/>
  <c r="J18" i="13"/>
  <c r="H13" i="13"/>
  <c r="J13" i="13"/>
  <c r="G14" i="13"/>
  <c r="H9" i="12"/>
  <c r="H13" i="12"/>
  <c r="J13" i="12"/>
  <c r="H18" i="12"/>
  <c r="J18" i="12"/>
  <c r="G14" i="12"/>
  <c r="H18" i="11"/>
  <c r="J18" i="11"/>
  <c r="I18" i="10"/>
  <c r="F18" i="10"/>
  <c r="G17" i="10"/>
  <c r="G16" i="10"/>
  <c r="H16" i="10" s="1"/>
  <c r="I13" i="10"/>
  <c r="F13" i="10"/>
  <c r="G12" i="10"/>
  <c r="H12" i="10" s="1"/>
  <c r="G11" i="10"/>
  <c r="J11" i="10" s="1"/>
  <c r="I9" i="10"/>
  <c r="I14" i="10" s="1"/>
  <c r="I21" i="10" s="1"/>
  <c r="F9" i="10"/>
  <c r="G8" i="10"/>
  <c r="J8" i="10" s="1"/>
  <c r="G7" i="10"/>
  <c r="G9" i="10" s="1"/>
  <c r="I18" i="9"/>
  <c r="F18" i="9"/>
  <c r="G17" i="9"/>
  <c r="J17" i="9" s="1"/>
  <c r="G16" i="9"/>
  <c r="H16" i="9" s="1"/>
  <c r="I13" i="9"/>
  <c r="F13" i="9"/>
  <c r="G12" i="9"/>
  <c r="H12" i="9" s="1"/>
  <c r="G11" i="9"/>
  <c r="I9" i="9"/>
  <c r="I14" i="9" s="1"/>
  <c r="I21" i="9" s="1"/>
  <c r="F9" i="9"/>
  <c r="F14" i="9" s="1"/>
  <c r="F21" i="9" s="1"/>
  <c r="G8" i="9"/>
  <c r="J8" i="9" s="1"/>
  <c r="G7" i="9"/>
  <c r="I18" i="8"/>
  <c r="F18" i="8"/>
  <c r="G17" i="8"/>
  <c r="J17" i="8" s="1"/>
  <c r="G16" i="8"/>
  <c r="H16" i="8" s="1"/>
  <c r="I13" i="8"/>
  <c r="F13" i="8"/>
  <c r="G12" i="8"/>
  <c r="H12" i="8" s="1"/>
  <c r="G11" i="8"/>
  <c r="I9" i="8"/>
  <c r="I14" i="8" s="1"/>
  <c r="F9" i="8"/>
  <c r="F14" i="8" s="1"/>
  <c r="F21" i="8" s="1"/>
  <c r="G8" i="8"/>
  <c r="J8" i="8" s="1"/>
  <c r="G7" i="8"/>
  <c r="J7" i="8" s="1"/>
  <c r="I18" i="7"/>
  <c r="F18" i="7"/>
  <c r="G17" i="7"/>
  <c r="J17" i="7" s="1"/>
  <c r="G16" i="7"/>
  <c r="H16" i="7" s="1"/>
  <c r="I13" i="7"/>
  <c r="F13" i="7"/>
  <c r="G12" i="7"/>
  <c r="H12" i="7" s="1"/>
  <c r="G11" i="7"/>
  <c r="J11" i="7" s="1"/>
  <c r="I9" i="7"/>
  <c r="F9" i="7"/>
  <c r="G8" i="7"/>
  <c r="G7" i="7"/>
  <c r="G9" i="7" s="1"/>
  <c r="J21" i="41" l="1"/>
  <c r="I24" i="41" s="1"/>
  <c r="H21" i="41"/>
  <c r="H21" i="44"/>
  <c r="J21" i="44"/>
  <c r="I24" i="44" s="1"/>
  <c r="H21" i="42"/>
  <c r="J21" i="42"/>
  <c r="I24" i="42" s="1"/>
  <c r="H21" i="40"/>
  <c r="J21" i="40"/>
  <c r="I24" i="40" s="1"/>
  <c r="J21" i="39"/>
  <c r="I24" i="39" s="1"/>
  <c r="H21" i="39"/>
  <c r="J21" i="38"/>
  <c r="I24" i="38" s="1"/>
  <c r="H21" i="38"/>
  <c r="J21" i="37"/>
  <c r="I24" i="37" s="1"/>
  <c r="H21" i="37"/>
  <c r="H21" i="36"/>
  <c r="J21" i="36"/>
  <c r="I24" i="36" s="1"/>
  <c r="J21" i="35"/>
  <c r="I24" i="35" s="1"/>
  <c r="H21" i="35"/>
  <c r="J21" i="34"/>
  <c r="I24" i="34" s="1"/>
  <c r="H21" i="34"/>
  <c r="H21" i="33"/>
  <c r="J21" i="33"/>
  <c r="I24" i="33" s="1"/>
  <c r="H21" i="32"/>
  <c r="J21" i="32"/>
  <c r="I24" i="32" s="1"/>
  <c r="H21" i="31"/>
  <c r="J21" i="31"/>
  <c r="I24" i="31" s="1"/>
  <c r="H21" i="30"/>
  <c r="J21" i="30"/>
  <c r="I24" i="30" s="1"/>
  <c r="H21" i="29"/>
  <c r="J21" i="29"/>
  <c r="I24" i="29" s="1"/>
  <c r="H21" i="28"/>
  <c r="J21" i="28"/>
  <c r="I24" i="28" s="1"/>
  <c r="H21" i="27"/>
  <c r="J21" i="27"/>
  <c r="I24" i="27" s="1"/>
  <c r="H21" i="26"/>
  <c r="J21" i="26"/>
  <c r="I24" i="26" s="1"/>
  <c r="H21" i="25"/>
  <c r="J21" i="25"/>
  <c r="I24" i="25" s="1"/>
  <c r="J21" i="24"/>
  <c r="I24" i="24" s="1"/>
  <c r="H21" i="24"/>
  <c r="H21" i="22"/>
  <c r="J21" i="22"/>
  <c r="I24" i="22" s="1"/>
  <c r="H21" i="21"/>
  <c r="J21" i="21"/>
  <c r="I24" i="21" s="1"/>
  <c r="H21" i="20"/>
  <c r="J21" i="20"/>
  <c r="I24" i="20" s="1"/>
  <c r="H21" i="19"/>
  <c r="J21" i="19"/>
  <c r="I24" i="19" s="1"/>
  <c r="H21" i="18"/>
  <c r="J21" i="18"/>
  <c r="I24" i="18" s="1"/>
  <c r="J21" i="17"/>
  <c r="I24" i="17" s="1"/>
  <c r="H21" i="17"/>
  <c r="H21" i="16"/>
  <c r="J21" i="16"/>
  <c r="I24" i="16" s="1"/>
  <c r="J21" i="14"/>
  <c r="I24" i="14" s="1"/>
  <c r="H21" i="14"/>
  <c r="I21" i="8"/>
  <c r="I14" i="7"/>
  <c r="I21" i="7" s="1"/>
  <c r="G21" i="11"/>
  <c r="J21" i="11" s="1"/>
  <c r="H14" i="11"/>
  <c r="J17" i="10"/>
  <c r="H17" i="10"/>
  <c r="J7" i="9"/>
  <c r="H7" i="9"/>
  <c r="H11" i="8"/>
  <c r="J11" i="8"/>
  <c r="H8" i="7"/>
  <c r="J8" i="7"/>
  <c r="H14" i="13"/>
  <c r="G21" i="13"/>
  <c r="G21" i="12"/>
  <c r="H14" i="12"/>
  <c r="H21" i="11"/>
  <c r="H11" i="10"/>
  <c r="F14" i="10"/>
  <c r="F21" i="10" s="1"/>
  <c r="H8" i="10"/>
  <c r="J9" i="10"/>
  <c r="H9" i="10"/>
  <c r="J12" i="10"/>
  <c r="J16" i="10"/>
  <c r="H7" i="10"/>
  <c r="G18" i="10"/>
  <c r="J7" i="10"/>
  <c r="G13" i="10"/>
  <c r="G18" i="9"/>
  <c r="H18" i="9" s="1"/>
  <c r="G13" i="9"/>
  <c r="J11" i="9"/>
  <c r="G9" i="9"/>
  <c r="H9" i="9" s="1"/>
  <c r="J9" i="9"/>
  <c r="H8" i="9"/>
  <c r="H11" i="9"/>
  <c r="J12" i="9"/>
  <c r="J16" i="9"/>
  <c r="H17" i="9"/>
  <c r="H8" i="8"/>
  <c r="G9" i="8"/>
  <c r="J9" i="8" s="1"/>
  <c r="H7" i="8"/>
  <c r="H9" i="8"/>
  <c r="G13" i="8"/>
  <c r="J12" i="8"/>
  <c r="J16" i="8"/>
  <c r="G18" i="8"/>
  <c r="H17" i="8"/>
  <c r="H17" i="7"/>
  <c r="J16" i="7"/>
  <c r="H11" i="7"/>
  <c r="F14" i="7"/>
  <c r="F21" i="7" s="1"/>
  <c r="J12" i="7"/>
  <c r="J9" i="7"/>
  <c r="H9" i="7"/>
  <c r="H7" i="7"/>
  <c r="G18" i="7"/>
  <c r="J7" i="7"/>
  <c r="G13" i="7"/>
  <c r="G7" i="6"/>
  <c r="H7" i="6" s="1"/>
  <c r="G8" i="6"/>
  <c r="H8" i="6" s="1"/>
  <c r="H13" i="9" l="1"/>
  <c r="J13" i="9"/>
  <c r="H21" i="13"/>
  <c r="J21" i="13"/>
  <c r="H21" i="12"/>
  <c r="J21" i="12"/>
  <c r="H18" i="10"/>
  <c r="J18" i="10"/>
  <c r="H13" i="10"/>
  <c r="J13" i="10"/>
  <c r="G14" i="10"/>
  <c r="J18" i="9"/>
  <c r="G14" i="9"/>
  <c r="G21" i="9" s="1"/>
  <c r="H13" i="8"/>
  <c r="J13" i="8"/>
  <c r="H18" i="8"/>
  <c r="J18" i="8"/>
  <c r="G14" i="8"/>
  <c r="H13" i="7"/>
  <c r="J13" i="7"/>
  <c r="H18" i="7"/>
  <c r="J18" i="7"/>
  <c r="G14" i="7"/>
  <c r="I18" i="6"/>
  <c r="F18" i="6"/>
  <c r="G17" i="6"/>
  <c r="J17" i="6" s="1"/>
  <c r="G16" i="6"/>
  <c r="H16" i="6" s="1"/>
  <c r="I13" i="6"/>
  <c r="F13" i="6"/>
  <c r="G12" i="6"/>
  <c r="H12" i="6" s="1"/>
  <c r="G11" i="6"/>
  <c r="J11" i="6" s="1"/>
  <c r="I9" i="6"/>
  <c r="F9" i="6"/>
  <c r="J8" i="6"/>
  <c r="G9" i="6"/>
  <c r="I18" i="5"/>
  <c r="F18" i="5"/>
  <c r="G17" i="5"/>
  <c r="G16" i="5"/>
  <c r="I13" i="5"/>
  <c r="F13" i="5"/>
  <c r="G12" i="5"/>
  <c r="H12" i="5" s="1"/>
  <c r="G11" i="5"/>
  <c r="J11" i="5" s="1"/>
  <c r="I9" i="5"/>
  <c r="I14" i="5" s="1"/>
  <c r="I21" i="5" s="1"/>
  <c r="F9" i="5"/>
  <c r="G8" i="5"/>
  <c r="J8" i="5" s="1"/>
  <c r="G7" i="5"/>
  <c r="H7" i="5" s="1"/>
  <c r="G7" i="4"/>
  <c r="G8" i="4"/>
  <c r="I14" i="6" l="1"/>
  <c r="I21" i="6" s="1"/>
  <c r="F14" i="5"/>
  <c r="F21" i="5" s="1"/>
  <c r="J17" i="5"/>
  <c r="H17" i="5"/>
  <c r="H7" i="4"/>
  <c r="J7" i="4"/>
  <c r="H8" i="4"/>
  <c r="J8" i="4"/>
  <c r="G21" i="10"/>
  <c r="H14" i="10"/>
  <c r="H14" i="9"/>
  <c r="H21" i="9"/>
  <c r="J21" i="9"/>
  <c r="G21" i="8"/>
  <c r="H14" i="8"/>
  <c r="G21" i="7"/>
  <c r="H14" i="7"/>
  <c r="J16" i="6"/>
  <c r="H11" i="6"/>
  <c r="F14" i="6"/>
  <c r="F21" i="6" s="1"/>
  <c r="J12" i="6"/>
  <c r="J9" i="6"/>
  <c r="H9" i="6"/>
  <c r="G18" i="6"/>
  <c r="J7" i="6"/>
  <c r="G13" i="6"/>
  <c r="H17" i="6"/>
  <c r="G18" i="5"/>
  <c r="H18" i="5" s="1"/>
  <c r="J7" i="5"/>
  <c r="H8" i="5"/>
  <c r="H11" i="5"/>
  <c r="J12" i="5"/>
  <c r="J16" i="5"/>
  <c r="G13" i="5"/>
  <c r="G9" i="5"/>
  <c r="H16" i="5"/>
  <c r="I18" i="4"/>
  <c r="F18" i="4"/>
  <c r="G17" i="4"/>
  <c r="J17" i="4" s="1"/>
  <c r="G16" i="4"/>
  <c r="I13" i="4"/>
  <c r="F13" i="4"/>
  <c r="G12" i="4"/>
  <c r="G11" i="4"/>
  <c r="I9" i="4"/>
  <c r="I14" i="4" s="1"/>
  <c r="F9" i="4"/>
  <c r="I21" i="4" l="1"/>
  <c r="H16" i="4"/>
  <c r="J16" i="4"/>
  <c r="H12" i="4"/>
  <c r="J12" i="4"/>
  <c r="H11" i="4"/>
  <c r="J11" i="4"/>
  <c r="H21" i="10"/>
  <c r="J21" i="10"/>
  <c r="H21" i="8"/>
  <c r="J21" i="8"/>
  <c r="H21" i="7"/>
  <c r="J21" i="7"/>
  <c r="H13" i="6"/>
  <c r="J13" i="6"/>
  <c r="H18" i="6"/>
  <c r="J18" i="6"/>
  <c r="G14" i="6"/>
  <c r="J18" i="5"/>
  <c r="J13" i="5"/>
  <c r="H13" i="5"/>
  <c r="G14" i="5"/>
  <c r="H9" i="5"/>
  <c r="J9" i="5"/>
  <c r="F14" i="4"/>
  <c r="F21" i="4" s="1"/>
  <c r="G18" i="4"/>
  <c r="J18" i="4" s="1"/>
  <c r="G13" i="4"/>
  <c r="J13" i="4" s="1"/>
  <c r="G9" i="4"/>
  <c r="J9" i="4" s="1"/>
  <c r="H17" i="4"/>
  <c r="G17" i="3"/>
  <c r="G16" i="3"/>
  <c r="G11" i="3"/>
  <c r="G12" i="3"/>
  <c r="G8" i="3"/>
  <c r="G7" i="3"/>
  <c r="I18" i="3"/>
  <c r="I13" i="3"/>
  <c r="I9" i="3"/>
  <c r="I14" i="3" s="1"/>
  <c r="I21" i="3" s="1"/>
  <c r="F18" i="3"/>
  <c r="F9" i="3"/>
  <c r="F13" i="3"/>
  <c r="G21" i="6" l="1"/>
  <c r="H14" i="6"/>
  <c r="G21" i="5"/>
  <c r="H14" i="5"/>
  <c r="G14" i="4"/>
  <c r="H9" i="4"/>
  <c r="H13" i="4"/>
  <c r="H18" i="4"/>
  <c r="G9" i="3"/>
  <c r="H7" i="3"/>
  <c r="F14" i="3"/>
  <c r="F21" i="3" s="1"/>
  <c r="H17" i="3"/>
  <c r="J17" i="3"/>
  <c r="H16" i="3"/>
  <c r="G18" i="3"/>
  <c r="H12" i="3"/>
  <c r="J12" i="3"/>
  <c r="G13" i="3"/>
  <c r="H11" i="3"/>
  <c r="J8" i="3"/>
  <c r="H8" i="3"/>
  <c r="J11" i="3"/>
  <c r="J16" i="3"/>
  <c r="J7" i="3"/>
  <c r="H21" i="6" l="1"/>
  <c r="J21" i="6"/>
  <c r="J21" i="5"/>
  <c r="H21" i="5"/>
  <c r="H14" i="4"/>
  <c r="G21" i="4"/>
  <c r="H13" i="3"/>
  <c r="J13" i="3"/>
  <c r="H9" i="3"/>
  <c r="G14" i="3"/>
  <c r="H18" i="3"/>
  <c r="J18" i="3"/>
  <c r="J9" i="3"/>
  <c r="H21" i="4" l="1"/>
  <c r="J21" i="4"/>
  <c r="G21" i="3"/>
  <c r="H14" i="3"/>
  <c r="H21" i="3" l="1"/>
  <c r="J21" i="3"/>
  <c r="I24" i="3" s="1" a="1"/>
  <c r="I2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<sst xmlns="http://schemas.openxmlformats.org/spreadsheetml/2006/main" count="983" uniqueCount="20">
  <si>
    <t>FORMATO 18
PROPUESTA ECONÓMICA</t>
  </si>
  <si>
    <t>Costos de Personal</t>
  </si>
  <si>
    <t>Otros Costos</t>
  </si>
  <si>
    <t xml:space="preserve">ETAPA OPERACIÓN Y  MANTENIMIENTO </t>
  </si>
  <si>
    <t>COSTO TOTAL DEL PRESUPUESTO *</t>
  </si>
  <si>
    <t>Propuesta del oferente</t>
  </si>
  <si>
    <t>CUMPLE/NO CUMPLE</t>
  </si>
  <si>
    <t>Correción aritmética</t>
  </si>
  <si>
    <t>Diferencia Aritmética</t>
  </si>
  <si>
    <t xml:space="preserve">VALIDACIÓN CUMPLIMIENTO OFERTA ECONOMICA </t>
  </si>
  <si>
    <t xml:space="preserve">CUMPLE/ NO CUMPLE VALORES REFERENCIA Y PRESUPUESTO </t>
  </si>
  <si>
    <t>Valores referencia ANI</t>
  </si>
  <si>
    <r>
      <t xml:space="preserve">PROCESO VJ-VEJ-CM-002-2026
OBJETO: </t>
    </r>
    <r>
      <rPr>
        <sz val="11"/>
        <rFont val="Arial"/>
        <family val="2"/>
      </rPr>
      <t>INTERVENTORÍA INTEGRAL QUE INCLUYE, PERO NO SE LIMITA A: LA INTERVENTORÍA TÉCNICA, ECONÓMICA, FINANCIERA, CONTABLE, JURÍDICA, SOCIAL, PREDIAL, AMBIENTAL, DE REDES, ADMINISTRATIVA, DE SEGUROS, RIESGOS, OPERATIVA, MANTENIMIENTO, ADMINISTRATIVA DE AFORO Y RECAUDO, DE GESTIÓN DE CALIDAD, GESTIÓN DE ARCHIVO DOCUMENTAL Y GESTIÓN DE SEGUIMIENTO DEL CONTRATO DE CONCESIÓN BAJO UN ESQUEMA DE ASOCIACIÓN PÚBLICO PRIVADA QUE SE DERIVE DEL PROCESO LICITATORIO No. VJ-VE-APP-IPB-001-2024 CUYO OBJETO CORRESPONDE A LA FINANCIACIÓN, ELABORACIÓN DE ESTUDIOS Y DISEÑOS DEFINITIVOS, GESTIÓN AMBIENTAL, GESTIÓN PREDIAL, GESTIÓN SOCIAL, CONSTRUCCIÓN, REHABILITACIÓN, MEJORAMIENTO, OPERACIÓN Y MANTENIMIENTO DEL CORREDOR “EL ESTANQUILLO - POPAYÁN”, DE ACUERDO CON EL ALCANCE DESCRITO EN LA PARTE ESPECIAL, EL APÉNDICE TÉCNICO 1 Y DEMÁS APÉNDICES DEL CONTRATO”</t>
    </r>
  </si>
  <si>
    <t xml:space="preserve">(2) COSTO TOTAL  CONSTRUCCIÓN </t>
  </si>
  <si>
    <t xml:space="preserve">FASE PRECONSTRUCCION </t>
  </si>
  <si>
    <t xml:space="preserve">(1) COSTO TOTAL FASE  PRECONSTRUCCION  </t>
  </si>
  <si>
    <t xml:space="preserve"> FASE CONSTRUCCIÓN </t>
  </si>
  <si>
    <t xml:space="preserve">(3) COSTO TOTAL ETAPA PREOPERATIVA </t>
  </si>
  <si>
    <t xml:space="preserve">(4) COSTO TOTAL ETAPA OPERACIÓN Y MANTENIMIENTO  </t>
  </si>
  <si>
    <t>(3) +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</si>
</sst>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$&quot;\ #,##0;[Red]\-&quot;$&quot;\ #,##0"/>
    <numFmt numFmtId="8" formatCode="&quot;$&quot;\ #,##0.00;[Red]\-&quot;$&quot;\ #,##0.00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$&quot;\ * #,##0.00_);_(&quot;$&quot;\ * \(#,##0.00\);_(&quot;$&quot;\ * &quot;-&quot;??_);_(@_)"/>
    <numFmt numFmtId="168" formatCode="_-* #,##0.00\ _€_-;\-* #,##0.00\ _€_-;_-* &quot;-&quot;??\ _€_-;_-@_-"/>
    <numFmt numFmtId="169" formatCode="&quot;$&quot;\ #,##0.00"/>
    <numFmt numFmtId="170" formatCode="_(* #,##0_);_(* \(#,##0\);_(* &quot;-&quot;??_);_(@_)"/>
    <numFmt numFmtId="171" formatCode="_ &quot;$&quot;\ * #,##0.00_ ;_ &quot;$&quot;\ * \-#,##0.00_ ;_ &quot;$&quot;\ * &quot;-&quot;??_ ;_ @_ "/>
    <numFmt numFmtId="172" formatCode="&quot;$&quot;\ #,##0"/>
    <numFmt numFmtId="173" formatCode="_-&quot;$&quot;\ * #,##0.00_-;\-&quot;$&quot;\ * #,##0.00_-;_-&quot;$&quot;\ * &quot;-&quot;_-;_-@_-"/>
  </numFmts>
  <fonts count="1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name val="Arial Narrow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167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6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  <xf numFmtId="0" fontId="6" fillId="0" borderId="0"/>
    <xf numFmtId="0" fontId="6" fillId="0" borderId="0"/>
  </cellStyleXfs>
  <cellXfs count="57">
    <xf numFmtId="0" fontId="0" fillId="0" borderId="0" xfId="0"/>
    <xf numFmtId="0" fontId="7" fillId="0" borderId="0" xfId="0" applyFont="1"/>
    <xf numFmtId="0" fontId="6" fillId="0" borderId="0" xfId="0" applyFont="1"/>
    <xf numFmtId="0" fontId="9" fillId="0" borderId="0" xfId="0" applyFont="1"/>
    <xf numFmtId="6" fontId="9" fillId="0" borderId="0" xfId="0" applyNumberFormat="1" applyFont="1"/>
    <xf numFmtId="8" fontId="9" fillId="0" borderId="0" xfId="0" applyNumberFormat="1" applyFont="1"/>
    <xf numFmtId="167" fontId="9" fillId="0" borderId="0" xfId="1" applyFont="1"/>
    <xf numFmtId="169" fontId="10" fillId="5" borderId="4" xfId="1" applyNumberFormat="1" applyFont="1" applyFill="1" applyBorder="1" applyAlignment="1">
      <alignment horizontal="center" vertical="center" wrapText="1"/>
    </xf>
    <xf numFmtId="172" fontId="10" fillId="5" borderId="4" xfId="1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/>
      <protection locked="0"/>
    </xf>
    <xf numFmtId="6" fontId="9" fillId="0" borderId="10" xfId="0" applyNumberFormat="1" applyFont="1" applyBorder="1"/>
    <xf numFmtId="6" fontId="9" fillId="0" borderId="10" xfId="1" applyNumberFormat="1" applyFont="1" applyBorder="1"/>
    <xf numFmtId="0" fontId="8" fillId="5" borderId="10" xfId="0" applyFont="1" applyFill="1" applyBorder="1" applyAlignment="1">
      <alignment horizontal="center" vertical="center"/>
    </xf>
    <xf numFmtId="173" fontId="13" fillId="0" borderId="10" xfId="33" applyNumberFormat="1" applyFont="1" applyBorder="1" applyAlignment="1">
      <alignment horizontal="center" vertical="center"/>
    </xf>
    <xf numFmtId="0" fontId="14" fillId="0" borderId="10" xfId="34" applyFont="1" applyBorder="1" applyAlignment="1">
      <alignment vertical="center" wrapText="1"/>
    </xf>
    <xf numFmtId="0" fontId="13" fillId="0" borderId="10" xfId="34" applyFont="1" applyBorder="1" applyAlignment="1">
      <alignment vertical="center"/>
    </xf>
    <xf numFmtId="173" fontId="13" fillId="0" borderId="6" xfId="33" applyNumberFormat="1" applyFont="1" applyBorder="1" applyAlignment="1">
      <alignment horizontal="center" vertical="center"/>
    </xf>
    <xf numFmtId="169" fontId="10" fillId="6" borderId="4" xfId="1" applyNumberFormat="1" applyFont="1" applyFill="1" applyBorder="1" applyAlignment="1">
      <alignment horizontal="center" vertical="center" wrapText="1"/>
    </xf>
    <xf numFmtId="6" fontId="9" fillId="6" borderId="10" xfId="0" applyNumberFormat="1" applyFont="1" applyFill="1" applyBorder="1"/>
    <xf numFmtId="6" fontId="9" fillId="6" borderId="5" xfId="0" applyNumberFormat="1" applyFont="1" applyFill="1" applyBorder="1"/>
    <xf numFmtId="8" fontId="9" fillId="0" borderId="10" xfId="0" applyNumberFormat="1" applyFont="1" applyBorder="1"/>
    <xf numFmtId="8" fontId="9" fillId="6" borderId="10" xfId="0" applyNumberFormat="1" applyFont="1" applyFill="1" applyBorder="1"/>
    <xf numFmtId="169" fontId="11" fillId="6" borderId="4" xfId="2" applyNumberFormat="1" applyFont="1" applyFill="1" applyBorder="1"/>
    <xf numFmtId="169" fontId="11" fillId="6" borderId="5" xfId="2" applyNumberFormat="1" applyFont="1" applyFill="1" applyBorder="1"/>
    <xf numFmtId="0" fontId="11" fillId="6" borderId="5" xfId="2" applyFont="1" applyFill="1" applyBorder="1"/>
    <xf numFmtId="0" fontId="11" fillId="6" borderId="6" xfId="2" applyFont="1" applyFill="1" applyBorder="1"/>
    <xf numFmtId="169" fontId="15" fillId="5" borderId="4" xfId="1" applyNumberFormat="1" applyFont="1" applyFill="1" applyBorder="1" applyAlignment="1">
      <alignment vertical="center" wrapText="1"/>
    </xf>
    <xf numFmtId="0" fontId="9" fillId="0" borderId="0" xfId="2" applyFont="1" applyAlignment="1">
      <alignment horizontal="left" vertical="center" wrapText="1"/>
    </xf>
    <xf numFmtId="0" fontId="14" fillId="5" borderId="10" xfId="34" applyFont="1" applyFill="1" applyBorder="1" applyAlignment="1">
      <alignment horizontal="center" vertical="center"/>
    </xf>
    <xf numFmtId="0" fontId="9" fillId="0" borderId="0" xfId="2" applyFont="1" applyAlignment="1">
      <alignment horizontal="left" wrapText="1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center"/>
      <protection locked="0"/>
    </xf>
    <xf numFmtId="0" fontId="10" fillId="3" borderId="10" xfId="2" applyFont="1" applyFill="1" applyBorder="1" applyAlignment="1">
      <alignment vertical="center" wrapText="1"/>
    </xf>
    <xf numFmtId="0" fontId="10" fillId="6" borderId="10" xfId="2" applyFont="1" applyFill="1" applyBorder="1" applyAlignment="1">
      <alignment vertical="center" wrapText="1"/>
    </xf>
    <xf numFmtId="0" fontId="10" fillId="3" borderId="1" xfId="2" applyFont="1" applyFill="1" applyBorder="1" applyAlignment="1">
      <alignment vertical="center" wrapText="1"/>
    </xf>
    <xf numFmtId="0" fontId="10" fillId="3" borderId="2" xfId="2" applyFont="1" applyFill="1" applyBorder="1" applyAlignment="1">
      <alignment vertical="center" wrapText="1"/>
    </xf>
    <xf numFmtId="0" fontId="10" fillId="3" borderId="3" xfId="2" applyFont="1" applyFill="1" applyBorder="1" applyAlignment="1">
      <alignment vertical="center" wrapText="1"/>
    </xf>
    <xf numFmtId="0" fontId="10" fillId="3" borderId="7" xfId="2" applyFont="1" applyFill="1" applyBorder="1" applyAlignment="1">
      <alignment vertical="center" wrapText="1"/>
    </xf>
    <xf numFmtId="0" fontId="10" fillId="3" borderId="8" xfId="2" applyFont="1" applyFill="1" applyBorder="1" applyAlignment="1">
      <alignment vertical="center" wrapText="1"/>
    </xf>
    <xf numFmtId="0" fontId="10" fillId="3" borderId="9" xfId="2" applyFont="1" applyFill="1" applyBorder="1" applyAlignment="1">
      <alignment vertical="center" wrapText="1"/>
    </xf>
    <xf numFmtId="0" fontId="11" fillId="6" borderId="4" xfId="2" applyFont="1" applyFill="1" applyBorder="1" applyAlignment="1">
      <alignment horizontal="center"/>
    </xf>
    <xf numFmtId="0" fontId="11" fillId="6" borderId="5" xfId="2" applyFont="1" applyFill="1" applyBorder="1" applyAlignment="1">
      <alignment horizontal="center"/>
    </xf>
    <xf numFmtId="0" fontId="11" fillId="6" borderId="6" xfId="2" applyFont="1" applyFill="1" applyBorder="1" applyAlignment="1">
      <alignment horizontal="center"/>
    </xf>
    <xf numFmtId="0" fontId="10" fillId="6" borderId="4" xfId="2" applyFont="1" applyFill="1" applyBorder="1" applyAlignment="1">
      <alignment horizontal="left" vertical="center" wrapText="1"/>
    </xf>
    <xf numFmtId="0" fontId="10" fillId="6" borderId="5" xfId="2" applyFont="1" applyFill="1" applyBorder="1" applyAlignment="1">
      <alignment horizontal="left" vertical="center" wrapText="1"/>
    </xf>
    <xf numFmtId="0" fontId="10" fillId="6" borderId="6" xfId="2" applyFont="1" applyFill="1" applyBorder="1" applyAlignment="1">
      <alignment horizontal="left" vertical="center" wrapText="1"/>
    </xf>
    <xf numFmtId="0" fontId="8" fillId="2" borderId="0" xfId="2" applyFont="1" applyFill="1" applyAlignment="1">
      <alignment horizontal="center" vertical="center" wrapText="1"/>
    </xf>
    <xf numFmtId="0" fontId="8" fillId="2" borderId="0" xfId="2" applyFont="1" applyFill="1" applyAlignment="1">
      <alignment horizontal="center" wrapText="1"/>
    </xf>
    <xf numFmtId="0" fontId="14" fillId="5" borderId="4" xfId="34" applyFont="1" applyFill="1" applyBorder="1" applyAlignment="1">
      <alignment horizontal="center" vertical="center"/>
    </xf>
    <xf numFmtId="0" fontId="14" fillId="5" borderId="6" xfId="34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vertical="center" wrapText="1"/>
    </xf>
    <xf numFmtId="0" fontId="10" fillId="3" borderId="5" xfId="2" applyFont="1" applyFill="1" applyBorder="1" applyAlignment="1">
      <alignment vertical="center" wrapText="1"/>
    </xf>
    <xf numFmtId="0" fontId="10" fillId="3" borderId="6" xfId="2" applyFont="1" applyFill="1" applyBorder="1" applyAlignment="1">
      <alignment vertical="center" wrapText="1"/>
    </xf>
    <xf numFmtId="0" fontId="10" fillId="6" borderId="4" xfId="2" applyFont="1" applyFill="1" applyBorder="1" applyAlignment="1">
      <alignment vertical="center" wrapText="1"/>
    </xf>
    <xf numFmtId="0" fontId="10" fillId="6" borderId="5" xfId="2" applyFont="1" applyFill="1" applyBorder="1" applyAlignment="1">
      <alignment vertical="center" wrapText="1"/>
    </xf>
    <xf numFmtId="0" fontId="10" fillId="6" borderId="6" xfId="2" applyFont="1" applyFill="1" applyBorder="1" applyAlignment="1">
      <alignment vertical="center" wrapText="1"/>
    </xf>
  </cellXfs>
  <cellStyles count="35">
    <cellStyle name="Comma 2" xfId="3" xr:uid="{00000000-0005-0000-0000-000000000000}"/>
    <cellStyle name="Comma 3" xfId="16" xr:uid="{00000000-0005-0000-0000-000001000000}"/>
    <cellStyle name="Currency 2" xfId="18" xr:uid="{00000000-0005-0000-0000-000002000000}"/>
    <cellStyle name="Currency 3" xfId="20" xr:uid="{00000000-0005-0000-0000-000003000000}"/>
    <cellStyle name="Millares 2" xfId="4" xr:uid="{00000000-0005-0000-0000-000005000000}"/>
    <cellStyle name="Millares 2 2" xfId="13" xr:uid="{00000000-0005-0000-0000-000006000000}"/>
    <cellStyle name="Millares 3" xfId="5" xr:uid="{00000000-0005-0000-0000-000007000000}"/>
    <cellStyle name="Millares 4" xfId="23" xr:uid="{00000000-0005-0000-0000-000008000000}"/>
    <cellStyle name="Millares 5" xfId="26" xr:uid="{00000000-0005-0000-0000-000009000000}"/>
    <cellStyle name="Millares 6" xfId="30" xr:uid="{00000000-0005-0000-0000-00000A000000}"/>
    <cellStyle name="Moneda" xfId="1" builtinId="4"/>
    <cellStyle name="Moneda 2" xfId="6" xr:uid="{00000000-0005-0000-0000-00000C000000}"/>
    <cellStyle name="Moneda 3" xfId="7" xr:uid="{00000000-0005-0000-0000-00000D000000}"/>
    <cellStyle name="Moneda 4" xfId="8" xr:uid="{00000000-0005-0000-0000-00000E000000}"/>
    <cellStyle name="Moneda 5" xfId="14" xr:uid="{00000000-0005-0000-0000-00000F000000}"/>
    <cellStyle name="Normal" xfId="0" builtinId="0"/>
    <cellStyle name="Normal 2" xfId="2" xr:uid="{00000000-0005-0000-0000-000011000000}"/>
    <cellStyle name="Normal 2 2" xfId="34" xr:uid="{EA0B6C97-A9FA-4912-8695-CD95CD0DD043}"/>
    <cellStyle name="Normal 3" xfId="9" xr:uid="{00000000-0005-0000-0000-000012000000}"/>
    <cellStyle name="Normal 3 2" xfId="21" xr:uid="{00000000-0005-0000-0000-000013000000}"/>
    <cellStyle name="Normal 3 3" xfId="28" xr:uid="{00000000-0005-0000-0000-000014000000}"/>
    <cellStyle name="Normal 4" xfId="10" xr:uid="{00000000-0005-0000-0000-000015000000}"/>
    <cellStyle name="Normal 5" xfId="15" xr:uid="{00000000-0005-0000-0000-000016000000}"/>
    <cellStyle name="Normal 6" xfId="22" xr:uid="{00000000-0005-0000-0000-000017000000}"/>
    <cellStyle name="Normal 6 2" xfId="33" xr:uid="{CA04FE11-B917-48E1-962C-63F034C9DDA4}"/>
    <cellStyle name="Normal 7" xfId="25" xr:uid="{00000000-0005-0000-0000-000018000000}"/>
    <cellStyle name="Normal 8" xfId="29" xr:uid="{00000000-0005-0000-0000-000019000000}"/>
    <cellStyle name="Normal 9" xfId="32" xr:uid="{00000000-0005-0000-0000-00001A000000}"/>
    <cellStyle name="Percent 2" xfId="17" xr:uid="{00000000-0005-0000-0000-00001B000000}"/>
    <cellStyle name="Percent 2 2" xfId="19" xr:uid="{00000000-0005-0000-0000-00001C000000}"/>
    <cellStyle name="Porcentaje 2" xfId="24" xr:uid="{00000000-0005-0000-0000-00001D000000}"/>
    <cellStyle name="Porcentaje 3" xfId="27" xr:uid="{00000000-0005-0000-0000-00001E000000}"/>
    <cellStyle name="Porcentaje 4" xfId="31" xr:uid="{00000000-0005-0000-0000-00001F000000}"/>
    <cellStyle name="Porcentual 2" xfId="11" xr:uid="{00000000-0005-0000-0000-000020000000}"/>
    <cellStyle name="Porcentual 3" xfId="12" xr:uid="{00000000-0005-0000-0000-000021000000}"/>
  </cellStyles>
  <dxfs count="28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eetMetadata" Target="metadata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F6F704-8B79-E44C-AC6D-2CC132C51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08AD5F-FE02-6B44-B3C1-E6A52AAF3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7D9C16-81F6-EF42-BECF-70EBBA6A7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18B115-3E9C-E846-9BBE-4A6D5DADF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3762253-BC7F-9849-8347-A4DCA64A6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993A2F3-AA30-6E44-BAC4-18D43F8BA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48477F-B656-5C43-9AC4-7F0E1D0DF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ABBB8C-22C5-684B-9C62-416CA6F71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AD85AFF-3A19-8F49-956C-30758DCAE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D55F790-0FDB-2E4C-B5CB-8F9EDC05A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099FBF8-AFD0-AA4C-8928-815706F67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</xdr:row>
      <xdr:rowOff>0</xdr:rowOff>
    </xdr:from>
    <xdr:to>
      <xdr:col>15</xdr:col>
      <xdr:colOff>708404</xdr:colOff>
      <xdr:row>27</xdr:row>
      <xdr:rowOff>54179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2B518CE-2DC6-4942-82A0-D29F7B50A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35500" y="1066800"/>
          <a:ext cx="7058404" cy="405467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</xdr:row>
      <xdr:rowOff>0</xdr:rowOff>
    </xdr:from>
    <xdr:to>
      <xdr:col>16</xdr:col>
      <xdr:colOff>818853</xdr:colOff>
      <xdr:row>23</xdr:row>
      <xdr:rowOff>268681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8F7E15C-CDA2-7B46-B6EA-FC56857BC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35500" y="3771900"/>
          <a:ext cx="7587953" cy="302458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</xdr:row>
      <xdr:rowOff>1</xdr:rowOff>
    </xdr:from>
    <xdr:to>
      <xdr:col>14</xdr:col>
      <xdr:colOff>16194</xdr:colOff>
      <xdr:row>23</xdr:row>
      <xdr:rowOff>226737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A05EC3-0643-A747-A43E-53FFCBE0E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35500" y="3771901"/>
          <a:ext cx="5185094" cy="298263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5</xdr:row>
      <xdr:rowOff>0</xdr:rowOff>
    </xdr:from>
    <xdr:to>
      <xdr:col>19</xdr:col>
      <xdr:colOff>35304</xdr:colOff>
      <xdr:row>27</xdr:row>
      <xdr:rowOff>196443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FDD176C-3C7E-314F-B25B-EFF1380BA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08700" y="3771900"/>
          <a:ext cx="7960104" cy="338414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</xdr:colOff>
      <xdr:row>4</xdr:row>
      <xdr:rowOff>258660</xdr:rowOff>
    </xdr:from>
    <xdr:to>
      <xdr:col>16</xdr:col>
      <xdr:colOff>26450</xdr:colOff>
      <xdr:row>23</xdr:row>
      <xdr:rowOff>353735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E6DB4E-F9B0-4E44-BE98-2CCAD7CF3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35501" y="3649560"/>
          <a:ext cx="6846349" cy="310497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4</xdr:row>
      <xdr:rowOff>258660</xdr:rowOff>
    </xdr:from>
    <xdr:to>
      <xdr:col>16</xdr:col>
      <xdr:colOff>148533</xdr:colOff>
      <xdr:row>25</xdr:row>
      <xdr:rowOff>121990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30AD90C-B662-AB4A-860B-7F2E8DBBC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35500" y="3649560"/>
          <a:ext cx="6968433" cy="313993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2069284</xdr:colOff>
      <xdr:row>4</xdr:row>
      <xdr:rowOff>34954</xdr:rowOff>
    </xdr:from>
    <xdr:to>
      <xdr:col>15</xdr:col>
      <xdr:colOff>810799</xdr:colOff>
      <xdr:row>27</xdr:row>
      <xdr:rowOff>244009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473636C-1FCE-5B45-AAF1-6DFB3CEEC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93384" y="3425854"/>
          <a:ext cx="6996515" cy="356185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</xdr:row>
      <xdr:rowOff>1</xdr:rowOff>
    </xdr:from>
    <xdr:to>
      <xdr:col>15</xdr:col>
      <xdr:colOff>459612</xdr:colOff>
      <xdr:row>23</xdr:row>
      <xdr:rowOff>226737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D0755C6-539D-F841-8296-964A40A8D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35500" y="3771901"/>
          <a:ext cx="6454012" cy="298263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4</xdr:row>
      <xdr:rowOff>258660</xdr:rowOff>
    </xdr:from>
    <xdr:to>
      <xdr:col>15</xdr:col>
      <xdr:colOff>516770</xdr:colOff>
      <xdr:row>23</xdr:row>
      <xdr:rowOff>353735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788C6FD-A0D7-6F4B-8D96-E9723DB15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35500" y="3649560"/>
          <a:ext cx="6511170" cy="310497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</xdr:row>
      <xdr:rowOff>0</xdr:rowOff>
    </xdr:from>
    <xdr:to>
      <xdr:col>16</xdr:col>
      <xdr:colOff>413335</xdr:colOff>
      <xdr:row>23</xdr:row>
      <xdr:rowOff>303635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3AA4FD-8199-2049-8EB4-933694D1A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35500" y="3771900"/>
          <a:ext cx="7233235" cy="305953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332221</xdr:colOff>
      <xdr:row>3</xdr:row>
      <xdr:rowOff>139700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0B29993-D68E-6E4F-82E5-7AD70818E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75146" cy="8255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332221</xdr:colOff>
      <xdr:row>21</xdr:row>
      <xdr:rowOff>92244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536637-9AF0-6A47-8AEA-6B5CD0386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332221</xdr:colOff>
      <xdr:row>21</xdr:row>
      <xdr:rowOff>92244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8A1C3F-7F23-CC4C-8CCC-5042DCFA7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824346" cy="10447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C9A83-6A2C-2641-BA3F-66689A73A6CD}">
  <sheetPr>
    <tabColor theme="9"/>
    <pageSetUpPr fitToPage="1"/>
  </sheetPr>
  <dimension ref="B3:N47"/>
  <sheetViews>
    <sheetView showGridLines="0" topLeftCell="F3" zoomScale="109" zoomScaleNormal="90" zoomScaleSheetLayoutView="90" workbookViewId="0">
      <selection activeCell="G24" sqref="G2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1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/>
      <c r="G7" s="20">
        <f>ROUND(F7,0)</f>
        <v>0</v>
      </c>
      <c r="H7" s="20">
        <f>+G7-F7</f>
        <v>0</v>
      </c>
      <c r="I7" s="10">
        <v>11871803236</v>
      </c>
      <c r="J7" s="13" t="str">
        <f>+IF(AND(G7&lt;=I7,G7&gt;0),"CUMPLE","NO CUMPLE")</f>
        <v>NO 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/>
      <c r="G8" s="20">
        <f>ROUND(F8,0)</f>
        <v>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NO 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0</v>
      </c>
      <c r="G9" s="20">
        <f>ROUND(+G7+G8,0)</f>
        <v>0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NO 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/>
      <c r="G11" s="20">
        <f>ROUND(F11,0)</f>
        <v>0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NO 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/>
      <c r="G12" s="20">
        <f t="shared" ref="G12" si="2">ROUND(F12,0)</f>
        <v>0</v>
      </c>
      <c r="H12" s="20">
        <f t="shared" si="1"/>
        <v>0</v>
      </c>
      <c r="I12" s="10">
        <v>3033596790</v>
      </c>
      <c r="J12" s="13" t="str">
        <f>+IF(AND(G12&lt;=I12,G12&gt;0),"CUMPLE","NO CUMPLE")</f>
        <v>NO 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0</v>
      </c>
      <c r="G13" s="10">
        <f>ROUND(+G11+G12,0)</f>
        <v>0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NO 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0</v>
      </c>
      <c r="G14" s="18">
        <f>ROUND(+G9+G13,0)</f>
        <v>0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/>
      <c r="G16" s="20">
        <f>ROUND(F16,0)</f>
        <v>0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NO 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/>
      <c r="G17" s="20">
        <f t="shared" ref="G17" si="4">ROUND(F17,0)</f>
        <v>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NO 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0</v>
      </c>
      <c r="G18" s="18">
        <f>ROUND(+G16+G17,0)</f>
        <v>0</v>
      </c>
      <c r="H18" s="18">
        <f>+G18-F18</f>
        <v>0</v>
      </c>
      <c r="I18" s="18">
        <f>+ROUND(SUM(I16:I17),0)</f>
        <v>5067284237</v>
      </c>
      <c r="J18" s="13" t="str">
        <f t="shared" si="5"/>
        <v>NO 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0</v>
      </c>
      <c r="G21" s="10">
        <f>ROUND(+G14+G18,0)</f>
        <v>0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NO 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 cm="1">
        <f t="array" ref="I24">+IF(AND(J7:J9="CUMPLE",J11:J13="CUMPLE",J16:J18="CUMPLE"="CUMPLE",J21="CUMPLE"),"CUMPLE","NO CUMPLE")</f>
        <v>NO 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9:E9"/>
    <mergeCell ref="B3:F3"/>
    <mergeCell ref="B4:F4"/>
    <mergeCell ref="B6:E6"/>
    <mergeCell ref="B7:E7"/>
    <mergeCell ref="B8:E8"/>
    <mergeCell ref="B10:E10"/>
    <mergeCell ref="F10:J10"/>
    <mergeCell ref="B11:E11"/>
    <mergeCell ref="B12:E12"/>
    <mergeCell ref="B13:E13"/>
    <mergeCell ref="B14:E14"/>
    <mergeCell ref="B25:F26"/>
    <mergeCell ref="B27:F28"/>
    <mergeCell ref="B20:E21"/>
    <mergeCell ref="F20:J20"/>
    <mergeCell ref="B23:F24"/>
    <mergeCell ref="H23:I23"/>
    <mergeCell ref="B15:E15"/>
    <mergeCell ref="F15:J15"/>
    <mergeCell ref="B16:E16"/>
    <mergeCell ref="B17:E17"/>
    <mergeCell ref="B18:E18"/>
  </mergeCells>
  <conditionalFormatting sqref="J7:J9 J11:J14 J21">
    <cfRule type="containsText" dxfId="284" priority="4" operator="containsText" text="NO">
      <formula>NOT(ISERROR(SEARCH("NO",J7)))</formula>
    </cfRule>
    <cfRule type="containsText" dxfId="283" priority="5" operator="containsText" text="CUMPLE">
      <formula>NOT(ISERROR(SEARCH("CUMPLE",J7)))</formula>
    </cfRule>
    <cfRule type="containsText" dxfId="282" priority="6" operator="containsText" text="NO CUMPLE">
      <formula>NOT(ISERROR(SEARCH("NO CUMPLE",J7)))</formula>
    </cfRule>
  </conditionalFormatting>
  <conditionalFormatting sqref="J16:J19 I24">
    <cfRule type="containsText" dxfId="281" priority="1" operator="containsText" text="NO">
      <formula>NOT(ISERROR(SEARCH("NO",I16)))</formula>
    </cfRule>
    <cfRule type="containsText" dxfId="280" priority="2" operator="containsText" text="CUMPLE">
      <formula>NOT(ISERROR(SEARCH("CUMPLE",I16)))</formula>
    </cfRule>
    <cfRule type="containsText" dxfId="279" priority="3" operator="containsText" text="NO CUMPLE">
      <formula>NOT(ISERROR(SEARCH("NO CUMPLE",I16)))</formula>
    </cfRule>
  </conditionalFormatting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2580E-216A-6445-A983-FC731CA0EBC5}">
  <sheetPr>
    <tabColor theme="9"/>
    <pageSetUpPr fitToPage="1"/>
  </sheetPr>
  <dimension ref="B3:N47"/>
  <sheetViews>
    <sheetView showGridLines="0" topLeftCell="D5" zoomScale="132" zoomScaleNormal="90" zoomScaleSheetLayoutView="90" workbookViewId="0">
      <selection activeCell="I25" sqref="I25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1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2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21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21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>+IF(AND(G18&lt;=I18,G18&gt;0),"CUMPLE","NO CUMPLE")</f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69477143896</v>
      </c>
      <c r="G21" s="2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278" priority="4" operator="containsText" text="NO">
      <formula>NOT(ISERROR(SEARCH("NO",J7)))</formula>
    </cfRule>
    <cfRule type="containsText" dxfId="277" priority="5" operator="containsText" text="CUMPLE">
      <formula>NOT(ISERROR(SEARCH("CUMPLE",J7)))</formula>
    </cfRule>
    <cfRule type="containsText" dxfId="276" priority="6" operator="containsText" text="NO CUMPLE">
      <formula>NOT(ISERROR(SEARCH("NO CUMPLE",J7)))</formula>
    </cfRule>
  </conditionalFormatting>
  <conditionalFormatting sqref="J16:J19 I24">
    <cfRule type="containsText" dxfId="275" priority="1" operator="containsText" text="NO">
      <formula>NOT(ISERROR(SEARCH("NO",I16)))</formula>
    </cfRule>
    <cfRule type="containsText" dxfId="274" priority="2" operator="containsText" text="CUMPLE">
      <formula>NOT(ISERROR(SEARCH("CUMPLE",I16)))</formula>
    </cfRule>
    <cfRule type="containsText" dxfId="273" priority="3" operator="containsText" text="NO CUMPLE">
      <formula>NOT(ISERROR(SEARCH("NO CUMPLE",I16)))</formula>
    </cfRule>
  </conditionalFormatting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2699F-9118-CD46-B29B-E3076D0222F1}">
  <sheetPr>
    <tabColor theme="9"/>
    <pageSetUpPr fitToPage="1"/>
  </sheetPr>
  <dimension ref="B3:N47"/>
  <sheetViews>
    <sheetView showGridLines="0" topLeftCell="E5" zoomScale="150" zoomScaleNormal="90" zoomScaleSheetLayoutView="90" workbookViewId="0">
      <selection activeCell="I24" sqref="I2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1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272" priority="4" operator="containsText" text="NO">
      <formula>NOT(ISERROR(SEARCH("NO",J7)))</formula>
    </cfRule>
    <cfRule type="containsText" dxfId="271" priority="5" operator="containsText" text="CUMPLE">
      <formula>NOT(ISERROR(SEARCH("CUMPLE",J7)))</formula>
    </cfRule>
    <cfRule type="containsText" dxfId="270" priority="6" operator="containsText" text="NO CUMPLE">
      <formula>NOT(ISERROR(SEARCH("NO CUMPLE",J7)))</formula>
    </cfRule>
  </conditionalFormatting>
  <conditionalFormatting sqref="J16:J19 I24">
    <cfRule type="containsText" dxfId="269" priority="1" operator="containsText" text="NO">
      <formula>NOT(ISERROR(SEARCH("NO",I16)))</formula>
    </cfRule>
    <cfRule type="containsText" dxfId="268" priority="2" operator="containsText" text="CUMPLE">
      <formula>NOT(ISERROR(SEARCH("CUMPLE",I16)))</formula>
    </cfRule>
    <cfRule type="containsText" dxfId="267" priority="3" operator="containsText" text="NO CUMPLE">
      <formula>NOT(ISERROR(SEARCH("NO CUMPLE",I16)))</formula>
    </cfRule>
  </conditionalFormatting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C19D0-C617-3E4B-91B1-4C002E61F373}">
  <sheetPr>
    <tabColor theme="9"/>
    <pageSetUpPr fitToPage="1"/>
  </sheetPr>
  <dimension ref="B3:N47"/>
  <sheetViews>
    <sheetView showGridLines="0" topLeftCell="E5" zoomScale="109" zoomScaleNormal="90" zoomScaleSheetLayoutView="90" workbookViewId="0">
      <selection activeCell="I24" sqref="I2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1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266" priority="4" operator="containsText" text="NO">
      <formula>NOT(ISERROR(SEARCH("NO",J7)))</formula>
    </cfRule>
    <cfRule type="containsText" dxfId="265" priority="5" operator="containsText" text="CUMPLE">
      <formula>NOT(ISERROR(SEARCH("CUMPLE",J7)))</formula>
    </cfRule>
    <cfRule type="containsText" dxfId="264" priority="6" operator="containsText" text="NO CUMPLE">
      <formula>NOT(ISERROR(SEARCH("NO CUMPLE",J7)))</formula>
    </cfRule>
  </conditionalFormatting>
  <conditionalFormatting sqref="J16:J19 I24">
    <cfRule type="containsText" dxfId="263" priority="1" operator="containsText" text="NO">
      <formula>NOT(ISERROR(SEARCH("NO",I16)))</formula>
    </cfRule>
    <cfRule type="containsText" dxfId="262" priority="2" operator="containsText" text="CUMPLE">
      <formula>NOT(ISERROR(SEARCH("CUMPLE",I16)))</formula>
    </cfRule>
    <cfRule type="containsText" dxfId="261" priority="3" operator="containsText" text="NO CUMPLE">
      <formula>NOT(ISERROR(SEARCH("NO CUMPLE",I16)))</formula>
    </cfRule>
  </conditionalFormatting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F4007-896A-0E4B-A5E8-0FEF0188810C}">
  <sheetPr>
    <tabColor theme="9"/>
    <pageSetUpPr fitToPage="1"/>
  </sheetPr>
  <dimension ref="B3:N47"/>
  <sheetViews>
    <sheetView showGridLines="0" topLeftCell="H20" zoomScale="200" zoomScaleNormal="90" zoomScaleSheetLayoutView="90" workbookViewId="0">
      <selection activeCell="I24" sqref="I2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1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795318649</v>
      </c>
      <c r="G17" s="20">
        <f t="shared" ref="G17" si="4">ROUND(F17,0)</f>
        <v>795318649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5067284236</v>
      </c>
      <c r="G18" s="21">
        <f>ROUND(+G16+G17,0)</f>
        <v>5067284236</v>
      </c>
      <c r="H18" s="21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69477143895</v>
      </c>
      <c r="G21" s="20">
        <f>ROUND(+G14+G18,0)</f>
        <v>69477143895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260" priority="4" operator="containsText" text="NO">
      <formula>NOT(ISERROR(SEARCH("NO",J7)))</formula>
    </cfRule>
    <cfRule type="containsText" dxfId="259" priority="5" operator="containsText" text="CUMPLE">
      <formula>NOT(ISERROR(SEARCH("CUMPLE",J7)))</formula>
    </cfRule>
    <cfRule type="containsText" dxfId="258" priority="6" operator="containsText" text="NO CUMPLE">
      <formula>NOT(ISERROR(SEARCH("NO CUMPLE",J7)))</formula>
    </cfRule>
  </conditionalFormatting>
  <conditionalFormatting sqref="J16:J19 I24">
    <cfRule type="containsText" dxfId="257" priority="1" operator="containsText" text="NO">
      <formula>NOT(ISERROR(SEARCH("NO",I16)))</formula>
    </cfRule>
    <cfRule type="containsText" dxfId="256" priority="2" operator="containsText" text="CUMPLE">
      <formula>NOT(ISERROR(SEARCH("CUMPLE",I16)))</formula>
    </cfRule>
    <cfRule type="containsText" dxfId="255" priority="3" operator="containsText" text="NO CUMPLE">
      <formula>NOT(ISERROR(SEARCH("NO CUMPLE",I16)))</formula>
    </cfRule>
  </conditionalFormatting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AAEFA-C6AE-BA45-8230-1ABECA54A366}">
  <sheetPr>
    <tabColor theme="9"/>
    <pageSetUpPr fitToPage="1"/>
  </sheetPr>
  <dimension ref="B3:N47"/>
  <sheetViews>
    <sheetView showGridLines="0" topLeftCell="F8" zoomScale="161" zoomScaleNormal="90" zoomScaleSheetLayoutView="90" workbookViewId="0">
      <selection activeCell="I24" sqref="I2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1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254" priority="4" operator="containsText" text="NO">
      <formula>NOT(ISERROR(SEARCH("NO",J7)))</formula>
    </cfRule>
    <cfRule type="containsText" dxfId="253" priority="5" operator="containsText" text="CUMPLE">
      <formula>NOT(ISERROR(SEARCH("CUMPLE",J7)))</formula>
    </cfRule>
    <cfRule type="containsText" dxfId="252" priority="6" operator="containsText" text="NO CUMPLE">
      <formula>NOT(ISERROR(SEARCH("NO CUMPLE",J7)))</formula>
    </cfRule>
  </conditionalFormatting>
  <conditionalFormatting sqref="J16:J19 I24">
    <cfRule type="containsText" dxfId="251" priority="1" operator="containsText" text="NO">
      <formula>NOT(ISERROR(SEARCH("NO",I16)))</formula>
    </cfRule>
    <cfRule type="containsText" dxfId="250" priority="2" operator="containsText" text="CUMPLE">
      <formula>NOT(ISERROR(SEARCH("CUMPLE",I16)))</formula>
    </cfRule>
    <cfRule type="containsText" dxfId="249" priority="3" operator="containsText" text="NO CUMPLE">
      <formula>NOT(ISERROR(SEARCH("NO CUMPLE",I16)))</formula>
    </cfRule>
  </conditionalFormatting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F8A81-0727-964C-941D-FB52F463EA74}">
  <sheetPr>
    <tabColor theme="9"/>
    <pageSetUpPr fitToPage="1"/>
  </sheetPr>
  <dimension ref="B3:N47"/>
  <sheetViews>
    <sheetView showGridLines="0" topLeftCell="F9" zoomScale="194" zoomScaleNormal="90" zoomScaleSheetLayoutView="90" workbookViewId="0">
      <selection activeCell="I24" sqref="I2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1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248" priority="4" operator="containsText" text="NO">
      <formula>NOT(ISERROR(SEARCH("NO",J7)))</formula>
    </cfRule>
    <cfRule type="containsText" dxfId="247" priority="5" operator="containsText" text="CUMPLE">
      <formula>NOT(ISERROR(SEARCH("CUMPLE",J7)))</formula>
    </cfRule>
    <cfRule type="containsText" dxfId="246" priority="6" operator="containsText" text="NO CUMPLE">
      <formula>NOT(ISERROR(SEARCH("NO CUMPLE",J7)))</formula>
    </cfRule>
  </conditionalFormatting>
  <conditionalFormatting sqref="J16:J19 I24">
    <cfRule type="containsText" dxfId="245" priority="1" operator="containsText" text="NO">
      <formula>NOT(ISERROR(SEARCH("NO",I16)))</formula>
    </cfRule>
    <cfRule type="containsText" dxfId="244" priority="2" operator="containsText" text="CUMPLE">
      <formula>NOT(ISERROR(SEARCH("CUMPLE",I16)))</formula>
    </cfRule>
    <cfRule type="containsText" dxfId="243" priority="3" operator="containsText" text="NO CUMPLE">
      <formula>NOT(ISERROR(SEARCH("NO CUMPLE",I16)))</formula>
    </cfRule>
  </conditionalFormatting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AA489-A20E-7A4A-BE8E-309A890C4A16}">
  <sheetPr>
    <tabColor theme="9"/>
    <pageSetUpPr fitToPage="1"/>
  </sheetPr>
  <dimension ref="B3:N47"/>
  <sheetViews>
    <sheetView showGridLines="0" topLeftCell="G8" zoomScale="150" zoomScaleNormal="90" zoomScaleSheetLayoutView="90" workbookViewId="0">
      <selection activeCell="I24" sqref="I2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1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242" priority="4" operator="containsText" text="NO">
      <formula>NOT(ISERROR(SEARCH("NO",J7)))</formula>
    </cfRule>
    <cfRule type="containsText" dxfId="241" priority="5" operator="containsText" text="CUMPLE">
      <formula>NOT(ISERROR(SEARCH("CUMPLE",J7)))</formula>
    </cfRule>
    <cfRule type="containsText" dxfId="240" priority="6" operator="containsText" text="NO CUMPLE">
      <formula>NOT(ISERROR(SEARCH("NO CUMPLE",J7)))</formula>
    </cfRule>
  </conditionalFormatting>
  <conditionalFormatting sqref="J16:J19 I24">
    <cfRule type="containsText" dxfId="239" priority="1" operator="containsText" text="NO">
      <formula>NOT(ISERROR(SEARCH("NO",I16)))</formula>
    </cfRule>
    <cfRule type="containsText" dxfId="238" priority="2" operator="containsText" text="CUMPLE">
      <formula>NOT(ISERROR(SEARCH("CUMPLE",I16)))</formula>
    </cfRule>
    <cfRule type="containsText" dxfId="237" priority="3" operator="containsText" text="NO CUMPLE">
      <formula>NOT(ISERROR(SEARCH("NO CUMPLE",I16)))</formula>
    </cfRule>
  </conditionalFormatting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EAC88-84BF-C14A-80CE-B7E2DD0B1010}">
  <sheetPr>
    <tabColor theme="9"/>
    <pageSetUpPr fitToPage="1"/>
  </sheetPr>
  <dimension ref="B3:N47"/>
  <sheetViews>
    <sheetView showGridLines="0" topLeftCell="E4" zoomScale="136" zoomScaleNormal="90" zoomScaleSheetLayoutView="90" workbookViewId="0">
      <selection activeCell="I24" sqref="I2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1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11865195665.4</v>
      </c>
      <c r="G7" s="20">
        <f>ROUND(F7,0)</f>
        <v>11865195665</v>
      </c>
      <c r="H7" s="20">
        <f>+G7-F7</f>
        <v>-0.39999961853027344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12717602185.4</v>
      </c>
      <c r="G9" s="20">
        <f>ROUND(+G7+G8,0)</f>
        <v>12717602185</v>
      </c>
      <c r="H9" s="20">
        <f>+G9-F9</f>
        <v>-0.39999961853027344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48651965854.799995</v>
      </c>
      <c r="G11" s="20">
        <f>ROUND(F11,0)</f>
        <v>48651965855</v>
      </c>
      <c r="H11" s="20">
        <f t="shared" ref="H11:H12" si="1">+G11-F11</f>
        <v>0.20000457763671875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51685562644.799995</v>
      </c>
      <c r="G13" s="20">
        <f>ROUND(+G11+G12,0)</f>
        <v>51685562645</v>
      </c>
      <c r="H13" s="20">
        <f>+G13-F13</f>
        <v>0.20000457763671875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64403164830.199997</v>
      </c>
      <c r="G14" s="21">
        <f>ROUND(+G9+G13,0)</f>
        <v>64403164830</v>
      </c>
      <c r="H14" s="21">
        <f>+G14-F14</f>
        <v>-0.1999969482421875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4269236479.1999998</v>
      </c>
      <c r="G16" s="20">
        <f>ROUND(F16,0)</f>
        <v>4269236479</v>
      </c>
      <c r="H16" s="20">
        <f t="shared" ref="H16:H17" si="3">+G16-F16</f>
        <v>-0.19999980926513672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5064555129.1999998</v>
      </c>
      <c r="G18" s="21">
        <f>ROUND(+G16+G17,0)</f>
        <v>5064555129</v>
      </c>
      <c r="H18" s="21">
        <f>+G18-F18</f>
        <v>-0.19999980926513672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69467719959.399994</v>
      </c>
      <c r="G21" s="20">
        <f>ROUND(+G14+G18,0)</f>
        <v>69467719959</v>
      </c>
      <c r="H21" s="20">
        <f>+G21-F21</f>
        <v>-0.399993896484375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236" priority="4" operator="containsText" text="NO">
      <formula>NOT(ISERROR(SEARCH("NO",J7)))</formula>
    </cfRule>
    <cfRule type="containsText" dxfId="235" priority="5" operator="containsText" text="CUMPLE">
      <formula>NOT(ISERROR(SEARCH("CUMPLE",J7)))</formula>
    </cfRule>
    <cfRule type="containsText" dxfId="234" priority="6" operator="containsText" text="NO CUMPLE">
      <formula>NOT(ISERROR(SEARCH("NO CUMPLE",J7)))</formula>
    </cfRule>
  </conditionalFormatting>
  <conditionalFormatting sqref="J16:J19 I24">
    <cfRule type="containsText" dxfId="233" priority="1" operator="containsText" text="NO">
      <formula>NOT(ISERROR(SEARCH("NO",I16)))</formula>
    </cfRule>
    <cfRule type="containsText" dxfId="232" priority="2" operator="containsText" text="CUMPLE">
      <formula>NOT(ISERROR(SEARCH("CUMPLE",I16)))</formula>
    </cfRule>
    <cfRule type="containsText" dxfId="231" priority="3" operator="containsText" text="NO CUMPLE">
      <formula>NOT(ISERROR(SEARCH("NO CUMPLE",I16)))</formula>
    </cfRule>
  </conditionalFormatting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1EDB8-ED45-D546-88EF-57BAA3F34B25}">
  <sheetPr>
    <tabColor theme="9"/>
    <pageSetUpPr fitToPage="1"/>
  </sheetPr>
  <dimension ref="B3:N47"/>
  <sheetViews>
    <sheetView showGridLines="0" topLeftCell="E10" zoomScale="171" zoomScaleNormal="90" zoomScaleSheetLayoutView="90" workbookViewId="0">
      <selection activeCell="I24" sqref="I2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1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230" priority="4" operator="containsText" text="NO">
      <formula>NOT(ISERROR(SEARCH("NO",J7)))</formula>
    </cfRule>
    <cfRule type="containsText" dxfId="229" priority="5" operator="containsText" text="CUMPLE">
      <formula>NOT(ISERROR(SEARCH("CUMPLE",J7)))</formula>
    </cfRule>
    <cfRule type="containsText" dxfId="228" priority="6" operator="containsText" text="NO CUMPLE">
      <formula>NOT(ISERROR(SEARCH("NO CUMPLE",J7)))</formula>
    </cfRule>
  </conditionalFormatting>
  <conditionalFormatting sqref="J16:J19 I24">
    <cfRule type="containsText" dxfId="227" priority="1" operator="containsText" text="NO">
      <formula>NOT(ISERROR(SEARCH("NO",I16)))</formula>
    </cfRule>
    <cfRule type="containsText" dxfId="226" priority="2" operator="containsText" text="CUMPLE">
      <formula>NOT(ISERROR(SEARCH("CUMPLE",I16)))</formula>
    </cfRule>
    <cfRule type="containsText" dxfId="225" priority="3" operator="containsText" text="NO CUMPLE">
      <formula>NOT(ISERROR(SEARCH("NO CUMPLE",I16)))</formula>
    </cfRule>
  </conditionalFormatting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38FFE-7DF5-7743-96A6-F8F3E0E7631B}">
  <sheetPr>
    <tabColor theme="9"/>
    <pageSetUpPr fitToPage="1"/>
  </sheetPr>
  <dimension ref="B3:N47"/>
  <sheetViews>
    <sheetView showGridLines="0" topLeftCell="F7" zoomScale="150" zoomScaleNormal="90" zoomScaleSheetLayoutView="90" workbookViewId="0">
      <selection activeCell="I24" sqref="I2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1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224" priority="4" operator="containsText" text="NO">
      <formula>NOT(ISERROR(SEARCH("NO",J7)))</formula>
    </cfRule>
    <cfRule type="containsText" dxfId="223" priority="5" operator="containsText" text="CUMPLE">
      <formula>NOT(ISERROR(SEARCH("CUMPLE",J7)))</formula>
    </cfRule>
    <cfRule type="containsText" dxfId="222" priority="6" operator="containsText" text="NO CUMPLE">
      <formula>NOT(ISERROR(SEARCH("NO CUMPLE",J7)))</formula>
    </cfRule>
  </conditionalFormatting>
  <conditionalFormatting sqref="J16:J19 I24">
    <cfRule type="containsText" dxfId="221" priority="1" operator="containsText" text="NO">
      <formula>NOT(ISERROR(SEARCH("NO",I16)))</formula>
    </cfRule>
    <cfRule type="containsText" dxfId="220" priority="2" operator="containsText" text="CUMPLE">
      <formula>NOT(ISERROR(SEARCH("CUMPLE",I16)))</formula>
    </cfRule>
    <cfRule type="containsText" dxfId="219" priority="3" operator="containsText" text="NO CUMPLE">
      <formula>NOT(ISERROR(SEARCH("NO CUMPLE",I16)))</formula>
    </cfRule>
  </conditionalFormatting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C2CDF-BE92-E744-B5DF-48963FE17ECB}">
  <dimension ref="B3:N47"/>
  <sheetViews>
    <sheetView topLeftCell="D5" workbookViewId="0">
      <selection activeCell="J41" sqref="J41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I24">
    <cfRule type="containsText" dxfId="218" priority="1" operator="containsText" text="NO">
      <formula>NOT(ISERROR(SEARCH("NO",I24)))</formula>
    </cfRule>
    <cfRule type="containsText" dxfId="217" priority="2" operator="containsText" text="CUMPLE">
      <formula>NOT(ISERROR(SEARCH("CUMPLE",I24)))</formula>
    </cfRule>
    <cfRule type="containsText" dxfId="216" priority="3" operator="containsText" text="NO CUMPLE">
      <formula>NOT(ISERROR(SEARCH("NO CUMPLE",I24)))</formula>
    </cfRule>
  </conditionalFormatting>
  <conditionalFormatting sqref="J7:J9 J11:J14 J21">
    <cfRule type="containsText" dxfId="215" priority="7" operator="containsText" text="NO">
      <formula>NOT(ISERROR(SEARCH("NO",J7)))</formula>
    </cfRule>
    <cfRule type="containsText" dxfId="214" priority="8" operator="containsText" text="CUMPLE">
      <formula>NOT(ISERROR(SEARCH("CUMPLE",J7)))</formula>
    </cfRule>
    <cfRule type="containsText" dxfId="213" priority="9" operator="containsText" text="NO CUMPLE">
      <formula>NOT(ISERROR(SEARCH("NO CUMPLE",J7)))</formula>
    </cfRule>
  </conditionalFormatting>
  <conditionalFormatting sqref="J16:J19">
    <cfRule type="containsText" dxfId="212" priority="4" operator="containsText" text="NO">
      <formula>NOT(ISERROR(SEARCH("NO",J16)))</formula>
    </cfRule>
    <cfRule type="containsText" dxfId="211" priority="5" operator="containsText" text="CUMPLE">
      <formula>NOT(ISERROR(SEARCH("CUMPLE",J16)))</formula>
    </cfRule>
    <cfRule type="containsText" dxfId="210" priority="6" operator="containsText" text="NO CUMPLE">
      <formula>NOT(ISERROR(SEARCH("NO CUMPLE",J16)))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7E7D0-F96B-424C-853E-BAEC677C8D98}">
  <dimension ref="B3:N47"/>
  <sheetViews>
    <sheetView topLeftCell="A2" workbookViewId="0">
      <selection activeCell="G38" sqref="G38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I24">
    <cfRule type="containsText" dxfId="209" priority="1" operator="containsText" text="NO">
      <formula>NOT(ISERROR(SEARCH("NO",I24)))</formula>
    </cfRule>
    <cfRule type="containsText" dxfId="208" priority="2" operator="containsText" text="CUMPLE">
      <formula>NOT(ISERROR(SEARCH("CUMPLE",I24)))</formula>
    </cfRule>
    <cfRule type="containsText" dxfId="207" priority="3" operator="containsText" text="NO CUMPLE">
      <formula>NOT(ISERROR(SEARCH("NO CUMPLE",I24)))</formula>
    </cfRule>
  </conditionalFormatting>
  <conditionalFormatting sqref="J7:J9 J11:J14 J21">
    <cfRule type="containsText" dxfId="206" priority="7" operator="containsText" text="NO">
      <formula>NOT(ISERROR(SEARCH("NO",J7)))</formula>
    </cfRule>
    <cfRule type="containsText" dxfId="205" priority="8" operator="containsText" text="CUMPLE">
      <formula>NOT(ISERROR(SEARCH("CUMPLE",J7)))</formula>
    </cfRule>
    <cfRule type="containsText" dxfId="204" priority="9" operator="containsText" text="NO CUMPLE">
      <formula>NOT(ISERROR(SEARCH("NO CUMPLE",J7)))</formula>
    </cfRule>
  </conditionalFormatting>
  <conditionalFormatting sqref="J16:J19">
    <cfRule type="containsText" dxfId="203" priority="4" operator="containsText" text="NO">
      <formula>NOT(ISERROR(SEARCH("NO",J16)))</formula>
    </cfRule>
    <cfRule type="containsText" dxfId="202" priority="5" operator="containsText" text="CUMPLE">
      <formula>NOT(ISERROR(SEARCH("CUMPLE",J16)))</formula>
    </cfRule>
    <cfRule type="containsText" dxfId="201" priority="6" operator="containsText" text="NO CUMPLE">
      <formula>NOT(ISERROR(SEARCH("NO CUMPLE",J16)))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307A2-CC1A-1E47-87ED-0A505B5EB37F}">
  <dimension ref="B3:N47"/>
  <sheetViews>
    <sheetView workbookViewId="0">
      <selection activeCell="O31" sqref="O31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11831621536</v>
      </c>
      <c r="G7" s="20">
        <f>ROUND(F7,0)</f>
        <v>11831621536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852383910</v>
      </c>
      <c r="G8" s="20">
        <f>ROUND(F8,0)</f>
        <v>852383910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12684005446</v>
      </c>
      <c r="G9" s="20">
        <f>ROUND(+G7+G8,0)</f>
        <v>12684005446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48651939493</v>
      </c>
      <c r="G11" s="20">
        <f>ROUND(F11,0)</f>
        <v>48651939493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2991765910</v>
      </c>
      <c r="G12" s="20">
        <f t="shared" ref="G12" si="2">ROUND(F12,0)</f>
        <v>2991765910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51643705403</v>
      </c>
      <c r="G13" s="10">
        <f>ROUND(+G11+G12,0)</f>
        <v>51643705403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64327710849</v>
      </c>
      <c r="G14" s="18">
        <f>ROUND(+G9+G13,0)</f>
        <v>64327710849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4271773106</v>
      </c>
      <c r="G16" s="20">
        <f>ROUND(F16,0)</f>
        <v>4271773106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795286520</v>
      </c>
      <c r="G17" s="20">
        <f t="shared" ref="G17" si="4">ROUND(F17,0)</f>
        <v>795286520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5067059626</v>
      </c>
      <c r="G18" s="18">
        <f>ROUND(+G16+G17,0)</f>
        <v>5067059626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69394770475</v>
      </c>
      <c r="G21" s="10">
        <f>ROUND(+G14+G18,0)</f>
        <v>69394770475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I24">
    <cfRule type="containsText" dxfId="200" priority="1" operator="containsText" text="NO">
      <formula>NOT(ISERROR(SEARCH("NO",I24)))</formula>
    </cfRule>
    <cfRule type="containsText" dxfId="199" priority="2" operator="containsText" text="CUMPLE">
      <formula>NOT(ISERROR(SEARCH("CUMPLE",I24)))</formula>
    </cfRule>
    <cfRule type="containsText" dxfId="198" priority="3" operator="containsText" text="NO CUMPLE">
      <formula>NOT(ISERROR(SEARCH("NO CUMPLE",I24)))</formula>
    </cfRule>
  </conditionalFormatting>
  <conditionalFormatting sqref="J7:J9 J11:J14 J21">
    <cfRule type="containsText" dxfId="197" priority="7" operator="containsText" text="NO">
      <formula>NOT(ISERROR(SEARCH("NO",J7)))</formula>
    </cfRule>
    <cfRule type="containsText" dxfId="196" priority="8" operator="containsText" text="CUMPLE">
      <formula>NOT(ISERROR(SEARCH("CUMPLE",J7)))</formula>
    </cfRule>
    <cfRule type="containsText" dxfId="195" priority="9" operator="containsText" text="NO CUMPLE">
      <formula>NOT(ISERROR(SEARCH("NO CUMPLE",J7)))</formula>
    </cfRule>
  </conditionalFormatting>
  <conditionalFormatting sqref="J16:J19">
    <cfRule type="containsText" dxfId="194" priority="4" operator="containsText" text="NO">
      <formula>NOT(ISERROR(SEARCH("NO",J16)))</formula>
    </cfRule>
    <cfRule type="containsText" dxfId="193" priority="5" operator="containsText" text="CUMPLE">
      <formula>NOT(ISERROR(SEARCH("CUMPLE",J16)))</formula>
    </cfRule>
    <cfRule type="containsText" dxfId="192" priority="6" operator="containsText" text="NO CUMPLE">
      <formula>NOT(ISERROR(SEARCH("NO CUMPLE",J16)))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EBEDE-A69D-6049-A878-1F7D8F301055}">
  <dimension ref="B3:N47"/>
  <sheetViews>
    <sheetView workbookViewId="0">
      <selection activeCell="O32" sqref="O32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I24">
    <cfRule type="containsText" dxfId="191" priority="1" operator="containsText" text="NO">
      <formula>NOT(ISERROR(SEARCH("NO",I24)))</formula>
    </cfRule>
    <cfRule type="containsText" dxfId="190" priority="2" operator="containsText" text="CUMPLE">
      <formula>NOT(ISERROR(SEARCH("CUMPLE",I24)))</formula>
    </cfRule>
    <cfRule type="containsText" dxfId="189" priority="3" operator="containsText" text="NO CUMPLE">
      <formula>NOT(ISERROR(SEARCH("NO CUMPLE",I24)))</formula>
    </cfRule>
  </conditionalFormatting>
  <conditionalFormatting sqref="J7:J9 J11:J14 J21">
    <cfRule type="containsText" dxfId="188" priority="7" operator="containsText" text="NO">
      <formula>NOT(ISERROR(SEARCH("NO",J7)))</formula>
    </cfRule>
    <cfRule type="containsText" dxfId="187" priority="8" operator="containsText" text="CUMPLE">
      <formula>NOT(ISERROR(SEARCH("CUMPLE",J7)))</formula>
    </cfRule>
    <cfRule type="containsText" dxfId="186" priority="9" operator="containsText" text="NO CUMPLE">
      <formula>NOT(ISERROR(SEARCH("NO CUMPLE",J7)))</formula>
    </cfRule>
  </conditionalFormatting>
  <conditionalFormatting sqref="J16:J19">
    <cfRule type="containsText" dxfId="185" priority="4" operator="containsText" text="NO">
      <formula>NOT(ISERROR(SEARCH("NO",J16)))</formula>
    </cfRule>
    <cfRule type="containsText" dxfId="184" priority="5" operator="containsText" text="CUMPLE">
      <formula>NOT(ISERROR(SEARCH("CUMPLE",J16)))</formula>
    </cfRule>
    <cfRule type="containsText" dxfId="183" priority="6" operator="containsText" text="NO CUMPLE">
      <formula>NOT(ISERROR(SEARCH("NO CUMPLE",J16)))</formula>
    </cfRule>
  </conditionalFormatting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68CA7-F789-2C45-B3A0-01A04CCBDF5D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I24">
    <cfRule type="containsText" dxfId="182" priority="1" operator="containsText" text="NO">
      <formula>NOT(ISERROR(SEARCH("NO",I24)))</formula>
    </cfRule>
    <cfRule type="containsText" dxfId="181" priority="2" operator="containsText" text="CUMPLE">
      <formula>NOT(ISERROR(SEARCH("CUMPLE",I24)))</formula>
    </cfRule>
    <cfRule type="containsText" dxfId="180" priority="3" operator="containsText" text="NO CUMPLE">
      <formula>NOT(ISERROR(SEARCH("NO CUMPLE",I24)))</formula>
    </cfRule>
  </conditionalFormatting>
  <conditionalFormatting sqref="J7:J9 J11:J14 J21">
    <cfRule type="containsText" dxfId="179" priority="7" operator="containsText" text="NO">
      <formula>NOT(ISERROR(SEARCH("NO",J7)))</formula>
    </cfRule>
    <cfRule type="containsText" dxfId="178" priority="8" operator="containsText" text="CUMPLE">
      <formula>NOT(ISERROR(SEARCH("CUMPLE",J7)))</formula>
    </cfRule>
    <cfRule type="containsText" dxfId="177" priority="9" operator="containsText" text="NO CUMPLE">
      <formula>NOT(ISERROR(SEARCH("NO CUMPLE",J7)))</formula>
    </cfRule>
  </conditionalFormatting>
  <conditionalFormatting sqref="J16:J19">
    <cfRule type="containsText" dxfId="176" priority="4" operator="containsText" text="NO">
      <formula>NOT(ISERROR(SEARCH("NO",J16)))</formula>
    </cfRule>
    <cfRule type="containsText" dxfId="175" priority="5" operator="containsText" text="CUMPLE">
      <formula>NOT(ISERROR(SEARCH("CUMPLE",J16)))</formula>
    </cfRule>
    <cfRule type="containsText" dxfId="174" priority="6" operator="containsText" text="NO CUMPLE">
      <formula>NOT(ISERROR(SEARCH("NO CUMPLE",J16)))</formula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ACDBF-8FF4-BC4E-95D5-3CC408098C18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11871803235</v>
      </c>
      <c r="G7" s="20">
        <f>ROUND(F7,0)</f>
        <v>11871803235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12724209755</v>
      </c>
      <c r="G9" s="20">
        <f>ROUND(+G7+G8,0)</f>
        <v>12724209755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48652053112</v>
      </c>
      <c r="G11" s="20">
        <f>ROUND(F11,0)</f>
        <v>48652053112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3033596789</v>
      </c>
      <c r="G12" s="20">
        <f t="shared" ref="G12" si="2">ROUND(F12,0)</f>
        <v>3033596789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51685649901</v>
      </c>
      <c r="G13" s="10">
        <f>ROUND(+G11+G12,0)</f>
        <v>51685649901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64409859656</v>
      </c>
      <c r="G14" s="18">
        <f>ROUND(+G9+G13,0)</f>
        <v>64409859656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4271965586</v>
      </c>
      <c r="G16" s="20">
        <f>ROUND(F16,0)</f>
        <v>4271965586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795318649</v>
      </c>
      <c r="G17" s="20">
        <f t="shared" ref="G17" si="4">ROUND(F17,0)</f>
        <v>795318649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5067284235</v>
      </c>
      <c r="G18" s="18">
        <f>ROUND(+G16+G17,0)</f>
        <v>5067284235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69477143891</v>
      </c>
      <c r="G21" s="10">
        <f>ROUND(+G14+G18,0)</f>
        <v>69477143891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I24">
    <cfRule type="containsText" dxfId="173" priority="1" operator="containsText" text="NO">
      <formula>NOT(ISERROR(SEARCH("NO",I24)))</formula>
    </cfRule>
    <cfRule type="containsText" dxfId="172" priority="2" operator="containsText" text="CUMPLE">
      <formula>NOT(ISERROR(SEARCH("CUMPLE",I24)))</formula>
    </cfRule>
    <cfRule type="containsText" dxfId="171" priority="3" operator="containsText" text="NO CUMPLE">
      <formula>NOT(ISERROR(SEARCH("NO CUMPLE",I24)))</formula>
    </cfRule>
  </conditionalFormatting>
  <conditionalFormatting sqref="J7:J9 J11:J14 J21">
    <cfRule type="containsText" dxfId="170" priority="7" operator="containsText" text="NO">
      <formula>NOT(ISERROR(SEARCH("NO",J7)))</formula>
    </cfRule>
    <cfRule type="containsText" dxfId="169" priority="8" operator="containsText" text="CUMPLE">
      <formula>NOT(ISERROR(SEARCH("CUMPLE",J7)))</formula>
    </cfRule>
    <cfRule type="containsText" dxfId="168" priority="9" operator="containsText" text="NO CUMPLE">
      <formula>NOT(ISERROR(SEARCH("NO CUMPLE",J7)))</formula>
    </cfRule>
  </conditionalFormatting>
  <conditionalFormatting sqref="J16:J19">
    <cfRule type="containsText" dxfId="167" priority="4" operator="containsText" text="NO">
      <formula>NOT(ISERROR(SEARCH("NO",J16)))</formula>
    </cfRule>
    <cfRule type="containsText" dxfId="166" priority="5" operator="containsText" text="CUMPLE">
      <formula>NOT(ISERROR(SEARCH("CUMPLE",J16)))</formula>
    </cfRule>
    <cfRule type="containsText" dxfId="165" priority="6" operator="containsText" text="NO CUMPLE">
      <formula>NOT(ISERROR(SEARCH("NO CUMPLE",J16)))</formula>
    </cfRule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00F05-A48E-2F44-9F89-9BBB229B304B}">
  <dimension ref="B3:N47"/>
  <sheetViews>
    <sheetView workbookViewId="0">
      <selection activeCell="B27" sqref="B27:F28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I24">
    <cfRule type="containsText" dxfId="164" priority="1" operator="containsText" text="NO">
      <formula>NOT(ISERROR(SEARCH("NO",I24)))</formula>
    </cfRule>
    <cfRule type="containsText" dxfId="163" priority="2" operator="containsText" text="CUMPLE">
      <formula>NOT(ISERROR(SEARCH("CUMPLE",I24)))</formula>
    </cfRule>
    <cfRule type="containsText" dxfId="162" priority="3" operator="containsText" text="NO CUMPLE">
      <formula>NOT(ISERROR(SEARCH("NO CUMPLE",I24)))</formula>
    </cfRule>
  </conditionalFormatting>
  <conditionalFormatting sqref="J7:J9 J11:J14 J21">
    <cfRule type="containsText" dxfId="161" priority="7" operator="containsText" text="NO">
      <formula>NOT(ISERROR(SEARCH("NO",J7)))</formula>
    </cfRule>
    <cfRule type="containsText" dxfId="160" priority="8" operator="containsText" text="CUMPLE">
      <formula>NOT(ISERROR(SEARCH("CUMPLE",J7)))</formula>
    </cfRule>
    <cfRule type="containsText" dxfId="159" priority="9" operator="containsText" text="NO CUMPLE">
      <formula>NOT(ISERROR(SEARCH("NO CUMPLE",J7)))</formula>
    </cfRule>
  </conditionalFormatting>
  <conditionalFormatting sqref="J16:J19">
    <cfRule type="containsText" dxfId="158" priority="4" operator="containsText" text="NO">
      <formula>NOT(ISERROR(SEARCH("NO",J16)))</formula>
    </cfRule>
    <cfRule type="containsText" dxfId="157" priority="5" operator="containsText" text="CUMPLE">
      <formula>NOT(ISERROR(SEARCH("CUMPLE",J16)))</formula>
    </cfRule>
    <cfRule type="containsText" dxfId="156" priority="6" operator="containsText" text="NO CUMPLE">
      <formula>NOT(ISERROR(SEARCH("NO CUMPLE",J16)))</formula>
    </cfRule>
  </conditionalFormatting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E999-6016-984C-8CFB-1CF4388D50E3}">
  <dimension ref="B3:N47"/>
  <sheetViews>
    <sheetView workbookViewId="0">
      <selection activeCell="F39" sqref="F39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11871803230</v>
      </c>
      <c r="G7" s="20">
        <f>ROUND(F7,0)</f>
        <v>11871803230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12724209750</v>
      </c>
      <c r="G9" s="20">
        <f>ROUND(+G7+G8,0)</f>
        <v>12724209750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48652053110</v>
      </c>
      <c r="G11" s="20">
        <f>ROUND(F11,0)</f>
        <v>48652053110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51685649900</v>
      </c>
      <c r="G13" s="10">
        <f>ROUND(+G11+G12,0)</f>
        <v>51685649900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64409859650</v>
      </c>
      <c r="G14" s="18">
        <f>ROUND(+G9+G13,0)</f>
        <v>64409859650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4271965580</v>
      </c>
      <c r="G16" s="20">
        <f>ROUND(F16,0)</f>
        <v>4271965580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5067284230</v>
      </c>
      <c r="G18" s="18">
        <f>ROUND(+G16+G17,0)</f>
        <v>5067284230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69477143880</v>
      </c>
      <c r="G21" s="10">
        <f>ROUND(+G14+G18,0)</f>
        <v>69477143880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I24">
    <cfRule type="containsText" dxfId="155" priority="1" operator="containsText" text="NO">
      <formula>NOT(ISERROR(SEARCH("NO",I24)))</formula>
    </cfRule>
    <cfRule type="containsText" dxfId="154" priority="2" operator="containsText" text="CUMPLE">
      <formula>NOT(ISERROR(SEARCH("CUMPLE",I24)))</formula>
    </cfRule>
    <cfRule type="containsText" dxfId="153" priority="3" operator="containsText" text="NO CUMPLE">
      <formula>NOT(ISERROR(SEARCH("NO CUMPLE",I24)))</formula>
    </cfRule>
  </conditionalFormatting>
  <conditionalFormatting sqref="J7:J9 J11:J14 J21">
    <cfRule type="containsText" dxfId="152" priority="7" operator="containsText" text="NO">
      <formula>NOT(ISERROR(SEARCH("NO",J7)))</formula>
    </cfRule>
    <cfRule type="containsText" dxfId="151" priority="8" operator="containsText" text="CUMPLE">
      <formula>NOT(ISERROR(SEARCH("CUMPLE",J7)))</formula>
    </cfRule>
    <cfRule type="containsText" dxfId="150" priority="9" operator="containsText" text="NO CUMPLE">
      <formula>NOT(ISERROR(SEARCH("NO CUMPLE",J7)))</formula>
    </cfRule>
  </conditionalFormatting>
  <conditionalFormatting sqref="J16:J19">
    <cfRule type="containsText" dxfId="149" priority="4" operator="containsText" text="NO">
      <formula>NOT(ISERROR(SEARCH("NO",J16)))</formula>
    </cfRule>
    <cfRule type="containsText" dxfId="148" priority="5" operator="containsText" text="CUMPLE">
      <formula>NOT(ISERROR(SEARCH("CUMPLE",J16)))</formula>
    </cfRule>
    <cfRule type="containsText" dxfId="147" priority="6" operator="containsText" text="NO CUMPLE">
      <formula>NOT(ISERROR(SEARCH("NO CUMPLE",J16)))</formula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137BD-47D1-BD42-BDEC-2AFB79FE0646}">
  <dimension ref="B3:N47"/>
  <sheetViews>
    <sheetView workbookViewId="0">
      <selection activeCell="D41" sqref="D41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I24">
    <cfRule type="containsText" dxfId="146" priority="1" operator="containsText" text="NO">
      <formula>NOT(ISERROR(SEARCH("NO",I24)))</formula>
    </cfRule>
    <cfRule type="containsText" dxfId="145" priority="2" operator="containsText" text="CUMPLE">
      <formula>NOT(ISERROR(SEARCH("CUMPLE",I24)))</formula>
    </cfRule>
    <cfRule type="containsText" dxfId="144" priority="3" operator="containsText" text="NO CUMPLE">
      <formula>NOT(ISERROR(SEARCH("NO CUMPLE",I24)))</formula>
    </cfRule>
  </conditionalFormatting>
  <conditionalFormatting sqref="J7:J9 J11:J14 J21">
    <cfRule type="containsText" dxfId="143" priority="7" operator="containsText" text="NO">
      <formula>NOT(ISERROR(SEARCH("NO",J7)))</formula>
    </cfRule>
    <cfRule type="containsText" dxfId="142" priority="8" operator="containsText" text="CUMPLE">
      <formula>NOT(ISERROR(SEARCH("CUMPLE",J7)))</formula>
    </cfRule>
    <cfRule type="containsText" dxfId="141" priority="9" operator="containsText" text="NO CUMPLE">
      <formula>NOT(ISERROR(SEARCH("NO CUMPLE",J7)))</formula>
    </cfRule>
  </conditionalFormatting>
  <conditionalFormatting sqref="J16:J19">
    <cfRule type="containsText" dxfId="140" priority="4" operator="containsText" text="NO">
      <formula>NOT(ISERROR(SEARCH("NO",J16)))</formula>
    </cfRule>
    <cfRule type="containsText" dxfId="139" priority="5" operator="containsText" text="CUMPLE">
      <formula>NOT(ISERROR(SEARCH("CUMPLE",J16)))</formula>
    </cfRule>
    <cfRule type="containsText" dxfId="138" priority="6" operator="containsText" text="NO CUMPLE">
      <formula>NOT(ISERROR(SEARCH("NO CUMPLE",J16)))</formula>
    </cfRule>
  </conditionalFormatting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DDD94-F848-4D46-8BAB-C25A6C9717DD}">
  <dimension ref="B3:N47"/>
  <sheetViews>
    <sheetView workbookViewId="0">
      <selection activeCell="M34" sqref="M3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11871803230</v>
      </c>
      <c r="G7" s="20">
        <f>ROUND(F7,0)</f>
        <v>11871803230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12724209750</v>
      </c>
      <c r="G9" s="20">
        <f>ROUND(+G7+G8,0)</f>
        <v>12724209750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48652053110</v>
      </c>
      <c r="G11" s="20">
        <f>ROUND(F11,0)</f>
        <v>48652053110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51685649900</v>
      </c>
      <c r="G13" s="10">
        <f>ROUND(+G11+G12,0)</f>
        <v>51685649900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64409859650</v>
      </c>
      <c r="G14" s="18">
        <f>ROUND(+G9+G13,0)</f>
        <v>64409859650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4271965580</v>
      </c>
      <c r="G16" s="20">
        <f>ROUND(F16,0)</f>
        <v>4271965580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5067284230</v>
      </c>
      <c r="G18" s="18">
        <f>ROUND(+G16+G17,0)</f>
        <v>5067284230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69477143880</v>
      </c>
      <c r="G21" s="10">
        <f>ROUND(+G14+G18,0)</f>
        <v>69477143880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I24">
    <cfRule type="containsText" dxfId="137" priority="1" operator="containsText" text="NO">
      <formula>NOT(ISERROR(SEARCH("NO",I24)))</formula>
    </cfRule>
    <cfRule type="containsText" dxfId="136" priority="2" operator="containsText" text="CUMPLE">
      <formula>NOT(ISERROR(SEARCH("CUMPLE",I24)))</formula>
    </cfRule>
    <cfRule type="containsText" dxfId="135" priority="3" operator="containsText" text="NO CUMPLE">
      <formula>NOT(ISERROR(SEARCH("NO CUMPLE",I24)))</formula>
    </cfRule>
  </conditionalFormatting>
  <conditionalFormatting sqref="J7:J9 J11:J14 J21">
    <cfRule type="containsText" dxfId="134" priority="7" operator="containsText" text="NO">
      <formula>NOT(ISERROR(SEARCH("NO",J7)))</formula>
    </cfRule>
    <cfRule type="containsText" dxfId="133" priority="8" operator="containsText" text="CUMPLE">
      <formula>NOT(ISERROR(SEARCH("CUMPLE",J7)))</formula>
    </cfRule>
    <cfRule type="containsText" dxfId="132" priority="9" operator="containsText" text="NO CUMPLE">
      <formula>NOT(ISERROR(SEARCH("NO CUMPLE",J7)))</formula>
    </cfRule>
  </conditionalFormatting>
  <conditionalFormatting sqref="J16:J19">
    <cfRule type="containsText" dxfId="131" priority="4" operator="containsText" text="NO">
      <formula>NOT(ISERROR(SEARCH("NO",J16)))</formula>
    </cfRule>
    <cfRule type="containsText" dxfId="130" priority="5" operator="containsText" text="CUMPLE">
      <formula>NOT(ISERROR(SEARCH("CUMPLE",J16)))</formula>
    </cfRule>
    <cfRule type="containsText" dxfId="129" priority="6" operator="containsText" text="NO CUMPLE">
      <formula>NOT(ISERROR(SEARCH("NO CUMPLE",J16)))</formula>
    </cfRule>
  </conditionalFormatting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154AF-8D89-534D-A11C-80F2C95DC7F5}">
  <dimension ref="B3:N36"/>
  <sheetViews>
    <sheetView workbookViewId="0">
      <selection activeCell="B15" sqref="B15:E15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x14ac:dyDescent="0.15">
      <c r="B27" s="29"/>
      <c r="C27" s="29"/>
      <c r="D27" s="29"/>
      <c r="E27" s="29"/>
      <c r="F27" s="29"/>
    </row>
    <row r="28" spans="2:14" x14ac:dyDescent="0.15">
      <c r="B28" s="29"/>
      <c r="C28" s="29"/>
      <c r="D28" s="29"/>
      <c r="E28" s="29"/>
      <c r="F28" s="29"/>
    </row>
    <row r="29" spans="2:14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</sheetData>
  <protectedRanges>
    <protectedRange password="F692" sqref="F10:F11 C17:C18 E17:F18 F15:F16 C8:C9 E8:F9 F6:F7 C12:C14 E12:F14" name="Rango1_3_1_1"/>
    <protectedRange password="F692" sqref="E10:E11 B10:C11 E15:E16 B15:C16 E6:E7 B6:C7" name="Rango1_3_7_1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128" priority="4" operator="containsText" text="NO">
      <formula>NOT(ISERROR(SEARCH("NO",J7)))</formula>
    </cfRule>
    <cfRule type="containsText" dxfId="127" priority="5" operator="containsText" text="CUMPLE">
      <formula>NOT(ISERROR(SEARCH("CUMPLE",J7)))</formula>
    </cfRule>
    <cfRule type="containsText" dxfId="126" priority="6" operator="containsText" text="NO CUMPLE">
      <formula>NOT(ISERROR(SEARCH("NO CUMPLE",J7)))</formula>
    </cfRule>
  </conditionalFormatting>
  <conditionalFormatting sqref="J16:J19 I24">
    <cfRule type="containsText" dxfId="125" priority="1" operator="containsText" text="NO">
      <formula>NOT(ISERROR(SEARCH("NO",I16)))</formula>
    </cfRule>
    <cfRule type="containsText" dxfId="124" priority="2" operator="containsText" text="CUMPLE">
      <formula>NOT(ISERROR(SEARCH("CUMPLE",I16)))</formula>
    </cfRule>
    <cfRule type="containsText" dxfId="123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53F4D-7561-4043-A543-233239087CAE}">
  <dimension ref="B3:N47"/>
  <sheetViews>
    <sheetView workbookViewId="0">
      <selection activeCell="I24" sqref="I24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41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/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/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/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/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/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>ROUND(F17,0)</f>
        <v>795318650</v>
      </c>
      <c r="H17" s="20"/>
      <c r="I17" s="10">
        <v>795318650</v>
      </c>
      <c r="J17" s="13" t="str">
        <f t="shared" ref="J17:J18" si="0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0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_1"/>
    <protectedRange password="F692" sqref="E10:E11 B10:C11 E15:E16 B15:C16 E6:E7 B6:C7" name="Rango1_3_7_1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122" priority="4" operator="containsText" text="NO">
      <formula>NOT(ISERROR(SEARCH("NO",J7)))</formula>
    </cfRule>
    <cfRule type="containsText" dxfId="121" priority="5" operator="containsText" text="CUMPLE">
      <formula>NOT(ISERROR(SEARCH("CUMPLE",J7)))</formula>
    </cfRule>
    <cfRule type="containsText" dxfId="120" priority="6" operator="containsText" text="NO CUMPLE">
      <formula>NOT(ISERROR(SEARCH("NO CUMPLE",J7)))</formula>
    </cfRule>
  </conditionalFormatting>
  <conditionalFormatting sqref="J16:J19 I24">
    <cfRule type="containsText" dxfId="119" priority="1" operator="containsText" text="NO">
      <formula>NOT(ISERROR(SEARCH("NO",I16)))</formula>
    </cfRule>
    <cfRule type="containsText" dxfId="118" priority="2" operator="containsText" text="CUMPLE">
      <formula>NOT(ISERROR(SEARCH("CUMPLE",I16)))</formula>
    </cfRule>
    <cfRule type="containsText" dxfId="117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B3055-0D43-0A4F-8B05-1E91FFEB8EAD}">
  <dimension ref="B3:N47"/>
  <sheetViews>
    <sheetView topLeftCell="F1" workbookViewId="0">
      <selection activeCell="B25" sqref="B25:F2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28" customHeight="1" x14ac:dyDescent="0.15">
      <c r="B3" s="47" t="s">
        <v>12</v>
      </c>
      <c r="C3" s="47"/>
      <c r="D3" s="47"/>
      <c r="E3" s="47"/>
      <c r="F3" s="47"/>
    </row>
    <row r="4" spans="2:14" s="3" customFormat="1" ht="30.75" customHeight="1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6.5" customHeight="1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3.75" customHeight="1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6.5" customHeight="1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6.5" customHeight="1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4" customHeight="1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6.5" customHeight="1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26.25" customHeight="1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34.75" customHeight="1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9.5" customHeight="1" x14ac:dyDescent="0.15">
      <c r="B25" s="27"/>
      <c r="C25" s="27"/>
      <c r="D25" s="27"/>
      <c r="E25" s="27"/>
      <c r="F25" s="27"/>
    </row>
    <row r="26" spans="2:14" s="3" customFormat="1" ht="30.75" customHeight="1" x14ac:dyDescent="0.15">
      <c r="B26" s="27"/>
      <c r="C26" s="27"/>
      <c r="D26" s="27"/>
      <c r="E26" s="27"/>
      <c r="F26" s="27"/>
    </row>
    <row r="27" spans="2:14" ht="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66" customHeight="1" x14ac:dyDescent="0.15">
      <c r="B31" s="2"/>
      <c r="C31"/>
      <c r="D31"/>
      <c r="E31"/>
      <c r="F31"/>
    </row>
    <row r="32" spans="2:14" s="3" customFormat="1" ht="39.5" customHeight="1" x14ac:dyDescent="0.15">
      <c r="B32" s="2"/>
      <c r="C32"/>
      <c r="D32"/>
      <c r="E32"/>
      <c r="F32"/>
    </row>
    <row r="33" spans="2:6" s="3" customFormat="1" ht="26.5" customHeight="1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30.75" customHeight="1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_1"/>
    <protectedRange password="F692" sqref="E10:E11 B10:C11 E15:E16 B15:C16 E6:E7 B6:C7" name="Rango1_3_7_1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116" priority="4" operator="containsText" text="NO">
      <formula>NOT(ISERROR(SEARCH("NO",J7)))</formula>
    </cfRule>
    <cfRule type="containsText" dxfId="115" priority="5" operator="containsText" text="CUMPLE">
      <formula>NOT(ISERROR(SEARCH("CUMPLE",J7)))</formula>
    </cfRule>
    <cfRule type="containsText" dxfId="114" priority="6" operator="containsText" text="NO CUMPLE">
      <formula>NOT(ISERROR(SEARCH("NO CUMPLE",J7)))</formula>
    </cfRule>
  </conditionalFormatting>
  <conditionalFormatting sqref="J16:J19 I24">
    <cfRule type="containsText" dxfId="113" priority="1" operator="containsText" text="NO">
      <formula>NOT(ISERROR(SEARCH("NO",I16)))</formula>
    </cfRule>
    <cfRule type="containsText" dxfId="112" priority="2" operator="containsText" text="CUMPLE">
      <formula>NOT(ISERROR(SEARCH("CUMPLE",I16)))</formula>
    </cfRule>
    <cfRule type="containsText" dxfId="111" priority="3" operator="containsText" text="NO CUMPLE">
      <formula>NOT(ISERROR(SEARCH("NO CUMPLE",I16)))</formula>
    </cfRule>
  </conditionalFormatting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6C50B-616B-E446-B934-34D4DBA11168}">
  <dimension ref="B3:N47"/>
  <sheetViews>
    <sheetView topLeftCell="F1"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/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/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/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/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/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>ROUND(F17,0)</f>
        <v>795318650</v>
      </c>
      <c r="H17" s="20"/>
      <c r="I17" s="10">
        <v>795318650</v>
      </c>
      <c r="J17" s="13" t="str">
        <f t="shared" ref="J17:J18" si="0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0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110" priority="4" operator="containsText" text="NO">
      <formula>NOT(ISERROR(SEARCH("NO",J7)))</formula>
    </cfRule>
    <cfRule type="containsText" dxfId="109" priority="5" operator="containsText" text="CUMPLE">
      <formula>NOT(ISERROR(SEARCH("CUMPLE",J7)))</formula>
    </cfRule>
    <cfRule type="containsText" dxfId="108" priority="6" operator="containsText" text="NO CUMPLE">
      <formula>NOT(ISERROR(SEARCH("NO CUMPLE",J7)))</formula>
    </cfRule>
  </conditionalFormatting>
  <conditionalFormatting sqref="J16:J19 I24">
    <cfRule type="containsText" dxfId="107" priority="1" operator="containsText" text="NO">
      <formula>NOT(ISERROR(SEARCH("NO",I16)))</formula>
    </cfRule>
    <cfRule type="containsText" dxfId="106" priority="2" operator="containsText" text="CUMPLE">
      <formula>NOT(ISERROR(SEARCH("CUMPLE",I16)))</formula>
    </cfRule>
    <cfRule type="containsText" dxfId="105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E482C-9CD7-2145-B52B-3C3750FFDFF1}">
  <dimension ref="B3:N36"/>
  <sheetViews>
    <sheetView topLeftCell="F1"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51" t="s">
        <v>1</v>
      </c>
      <c r="C7" s="52"/>
      <c r="D7" s="52"/>
      <c r="E7" s="5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51" t="s">
        <v>2</v>
      </c>
      <c r="C8" s="52"/>
      <c r="D8" s="52"/>
      <c r="E8" s="5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51" t="s">
        <v>15</v>
      </c>
      <c r="C9" s="52"/>
      <c r="D9" s="52"/>
      <c r="E9" s="5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51" t="s">
        <v>1</v>
      </c>
      <c r="C11" s="52"/>
      <c r="D11" s="52"/>
      <c r="E11" s="5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51" t="s">
        <v>2</v>
      </c>
      <c r="C12" s="52"/>
      <c r="D12" s="52"/>
      <c r="E12" s="5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51" t="s">
        <v>13</v>
      </c>
      <c r="C13" s="52"/>
      <c r="D13" s="52"/>
      <c r="E13" s="5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51" t="s">
        <v>1</v>
      </c>
      <c r="C16" s="52"/>
      <c r="D16" s="52"/>
      <c r="E16" s="5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51" t="s">
        <v>2</v>
      </c>
      <c r="C17" s="52"/>
      <c r="D17" s="52"/>
      <c r="E17" s="5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54" t="s">
        <v>18</v>
      </c>
      <c r="C18" s="55"/>
      <c r="D18" s="55"/>
      <c r="E18" s="56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customHeight="1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49" t="s">
        <v>9</v>
      </c>
      <c r="I23" s="50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x14ac:dyDescent="0.15">
      <c r="B27" s="29"/>
      <c r="C27" s="29"/>
      <c r="D27" s="29"/>
      <c r="E27" s="29"/>
      <c r="F27" s="29"/>
    </row>
    <row r="28" spans="2:14" x14ac:dyDescent="0.15">
      <c r="B28" s="29"/>
      <c r="C28" s="29"/>
      <c r="D28" s="29"/>
      <c r="E28" s="29"/>
      <c r="F28" s="29"/>
    </row>
    <row r="29" spans="2:14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</sheetData>
  <protectedRanges>
    <protectedRange password="F692" sqref="F10:F11 C17:C18 E17:F18 F15:F16 C8:C9 E8:F9 F6:F7 C12:C14 E12:F14" name="Rango1_3_1_3"/>
    <protectedRange password="F692" sqref="E10:E11 B10:C11 E15:E16 B15:C16 E6:E7 B6:C7" name="Rango1_3_7_3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104" priority="4" operator="containsText" text="NO">
      <formula>NOT(ISERROR(SEARCH("NO",J7)))</formula>
    </cfRule>
    <cfRule type="containsText" dxfId="103" priority="5" operator="containsText" text="CUMPLE">
      <formula>NOT(ISERROR(SEARCH("CUMPLE",J7)))</formula>
    </cfRule>
    <cfRule type="containsText" dxfId="102" priority="6" operator="containsText" text="NO CUMPLE">
      <formula>NOT(ISERROR(SEARCH("NO CUMPLE",J7)))</formula>
    </cfRule>
  </conditionalFormatting>
  <conditionalFormatting sqref="J16:J19 I24">
    <cfRule type="containsText" dxfId="101" priority="1" operator="containsText" text="NO">
      <formula>NOT(ISERROR(SEARCH("NO",I16)))</formula>
    </cfRule>
    <cfRule type="containsText" dxfId="100" priority="2" operator="containsText" text="CUMPLE">
      <formula>NOT(ISERROR(SEARCH("CUMPLE",I16)))</formula>
    </cfRule>
    <cfRule type="containsText" dxfId="99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86E55-EFDE-D040-AD59-DE4FA8199174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/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/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/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/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/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>ROUND(F17,0)</f>
        <v>795318650</v>
      </c>
      <c r="H17" s="20"/>
      <c r="I17" s="10">
        <v>795318650</v>
      </c>
      <c r="J17" s="13" t="str">
        <f t="shared" ref="J17:J18" si="0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0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98" priority="4" operator="containsText" text="NO">
      <formula>NOT(ISERROR(SEARCH("NO",J7)))</formula>
    </cfRule>
    <cfRule type="containsText" dxfId="97" priority="5" operator="containsText" text="CUMPLE">
      <formula>NOT(ISERROR(SEARCH("CUMPLE",J7)))</formula>
    </cfRule>
    <cfRule type="containsText" dxfId="96" priority="6" operator="containsText" text="NO CUMPLE">
      <formula>NOT(ISERROR(SEARCH("NO CUMPLE",J7)))</formula>
    </cfRule>
  </conditionalFormatting>
  <conditionalFormatting sqref="J16:J19 I24">
    <cfRule type="containsText" dxfId="95" priority="1" operator="containsText" text="NO">
      <formula>NOT(ISERROR(SEARCH("NO",I16)))</formula>
    </cfRule>
    <cfRule type="containsText" dxfId="94" priority="2" operator="containsText" text="CUMPLE">
      <formula>NOT(ISERROR(SEARCH("CUMPLE",I16)))</formula>
    </cfRule>
    <cfRule type="containsText" dxfId="93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40748-68EB-1A4A-B1D4-9A478DD4653C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/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/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/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/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/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>ROUND(F17,0)</f>
        <v>795318650</v>
      </c>
      <c r="H17" s="20"/>
      <c r="I17" s="10">
        <v>795318650</v>
      </c>
      <c r="J17" s="13" t="str">
        <f t="shared" ref="J17:J18" si="0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0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_1"/>
    <protectedRange password="F692" sqref="E10:E11 B10:C11 E15:E16 B15:C16 E6:E7 B6:C7" name="Rango1_3_7_1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92" priority="4" operator="containsText" text="NO">
      <formula>NOT(ISERROR(SEARCH("NO",J7)))</formula>
    </cfRule>
    <cfRule type="containsText" dxfId="91" priority="5" operator="containsText" text="CUMPLE">
      <formula>NOT(ISERROR(SEARCH("CUMPLE",J7)))</formula>
    </cfRule>
    <cfRule type="containsText" dxfId="90" priority="6" operator="containsText" text="NO CUMPLE">
      <formula>NOT(ISERROR(SEARCH("NO CUMPLE",J7)))</formula>
    </cfRule>
  </conditionalFormatting>
  <conditionalFormatting sqref="J16:J19 I24">
    <cfRule type="containsText" dxfId="89" priority="1" operator="containsText" text="NO">
      <formula>NOT(ISERROR(SEARCH("NO",I16)))</formula>
    </cfRule>
    <cfRule type="containsText" dxfId="88" priority="2" operator="containsText" text="CUMPLE">
      <formula>NOT(ISERROR(SEARCH("CUMPLE",I16)))</formula>
    </cfRule>
    <cfRule type="containsText" dxfId="87" priority="3" operator="containsText" text="NO CUMPLE">
      <formula>NOT(ISERROR(SEARCH("NO CUMPLE",I16)))</formula>
    </cfRule>
  </conditionalFormatting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40885-B62E-8A49-81BE-EF4E15F0AE17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86" priority="4" operator="containsText" text="NO">
      <formula>NOT(ISERROR(SEARCH("NO",J7)))</formula>
    </cfRule>
    <cfRule type="containsText" dxfId="85" priority="5" operator="containsText" text="CUMPLE">
      <formula>NOT(ISERROR(SEARCH("CUMPLE",J7)))</formula>
    </cfRule>
    <cfRule type="containsText" dxfId="84" priority="6" operator="containsText" text="NO CUMPLE">
      <formula>NOT(ISERROR(SEARCH("NO CUMPLE",J7)))</formula>
    </cfRule>
  </conditionalFormatting>
  <conditionalFormatting sqref="J16:J19 I24">
    <cfRule type="containsText" dxfId="83" priority="1" operator="containsText" text="NO">
      <formula>NOT(ISERROR(SEARCH("NO",I16)))</formula>
    </cfRule>
    <cfRule type="containsText" dxfId="82" priority="2" operator="containsText" text="CUMPLE">
      <formula>NOT(ISERROR(SEARCH("CUMPLE",I16)))</formula>
    </cfRule>
    <cfRule type="containsText" dxfId="81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FAEB0-8F2E-EC45-912C-F25DF9940710}">
  <dimension ref="B3:N47"/>
  <sheetViews>
    <sheetView topLeftCell="G2" workbookViewId="0">
      <selection activeCell="J26" sqref="J2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_1"/>
    <protectedRange password="F692" sqref="E10:E11 B10:C11 E15:E16 B15:C16 E6:E7 B6:C7" name="Rango1_3_7_1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80" priority="4" operator="containsText" text="NO">
      <formula>NOT(ISERROR(SEARCH("NO",J7)))</formula>
    </cfRule>
    <cfRule type="containsText" dxfId="79" priority="5" operator="containsText" text="CUMPLE">
      <formula>NOT(ISERROR(SEARCH("CUMPLE",J7)))</formula>
    </cfRule>
    <cfRule type="containsText" dxfId="78" priority="6" operator="containsText" text="NO CUMPLE">
      <formula>NOT(ISERROR(SEARCH("NO CUMPLE",J7)))</formula>
    </cfRule>
  </conditionalFormatting>
  <conditionalFormatting sqref="J16:J19 I24">
    <cfRule type="containsText" dxfId="77" priority="1" operator="containsText" text="NO">
      <formula>NOT(ISERROR(SEARCH("NO",I16)))</formula>
    </cfRule>
    <cfRule type="containsText" dxfId="76" priority="2" operator="containsText" text="CUMPLE">
      <formula>NOT(ISERROR(SEARCH("CUMPLE",I16)))</formula>
    </cfRule>
    <cfRule type="containsText" dxfId="75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ADDDD-6196-B341-9E1C-553ECEA1694F}">
  <dimension ref="B3:N47"/>
  <sheetViews>
    <sheetView workbookViewId="0">
      <selection activeCell="F30" sqref="F30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f>F7+F8</f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 t="shared" ref="G12" si="2"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f>F11+F12</f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f>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3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4">ROUND(F17,0)</f>
        <v>795318650</v>
      </c>
      <c r="H17" s="20">
        <f t="shared" si="3"/>
        <v>0</v>
      </c>
      <c r="I17" s="10">
        <v>795318650</v>
      </c>
      <c r="J17" s="13" t="str">
        <f t="shared" ref="J17:J18" si="5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f>F16+F17</f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5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f>F14+F18</f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74" priority="4" operator="containsText" text="NO">
      <formula>NOT(ISERROR(SEARCH("NO",J7)))</formula>
    </cfRule>
    <cfRule type="containsText" dxfId="73" priority="5" operator="containsText" text="CUMPLE">
      <formula>NOT(ISERROR(SEARCH("CUMPLE",J7)))</formula>
    </cfRule>
    <cfRule type="containsText" dxfId="72" priority="6" operator="containsText" text="NO CUMPLE">
      <formula>NOT(ISERROR(SEARCH("NO CUMPLE",J7)))</formula>
    </cfRule>
  </conditionalFormatting>
  <conditionalFormatting sqref="J16:J19 I24">
    <cfRule type="containsText" dxfId="71" priority="1" operator="containsText" text="NO">
      <formula>NOT(ISERROR(SEARCH("NO",I16)))</formula>
    </cfRule>
    <cfRule type="containsText" dxfId="70" priority="2" operator="containsText" text="CUMPLE">
      <formula>NOT(ISERROR(SEARCH("CUMPLE",I16)))</formula>
    </cfRule>
    <cfRule type="containsText" dxfId="69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CA61A-1054-B14B-A65B-96C55D77C124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7"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2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3">ROUND(F17,0)</f>
        <v>795318650</v>
      </c>
      <c r="H17" s="20">
        <f t="shared" si="2"/>
        <v>0</v>
      </c>
      <c r="I17" s="10">
        <v>795318650</v>
      </c>
      <c r="J17" s="13" t="str">
        <f t="shared" ref="J17:J18" si="4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4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68" priority="4" operator="containsText" text="NO">
      <formula>NOT(ISERROR(SEARCH("NO",J7)))</formula>
    </cfRule>
    <cfRule type="containsText" dxfId="67" priority="5" operator="containsText" text="CUMPLE">
      <formula>NOT(ISERROR(SEARCH("CUMPLE",J7)))</formula>
    </cfRule>
    <cfRule type="containsText" dxfId="66" priority="6" operator="containsText" text="NO CUMPLE">
      <formula>NOT(ISERROR(SEARCH("NO CUMPLE",J7)))</formula>
    </cfRule>
  </conditionalFormatting>
  <conditionalFormatting sqref="J16:J19 I24">
    <cfRule type="containsText" dxfId="65" priority="1" operator="containsText" text="NO">
      <formula>NOT(ISERROR(SEARCH("NO",I16)))</formula>
    </cfRule>
    <cfRule type="containsText" dxfId="64" priority="2" operator="containsText" text="CUMPLE">
      <formula>NOT(ISERROR(SEARCH("CUMPLE",I16)))</formula>
    </cfRule>
    <cfRule type="containsText" dxfId="63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ADDA6-D72E-7B4B-A0F1-45D6388961B5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7"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2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3">ROUND(F17,0)</f>
        <v>795318650</v>
      </c>
      <c r="H17" s="20">
        <f t="shared" si="2"/>
        <v>0</v>
      </c>
      <c r="I17" s="10">
        <v>795318650</v>
      </c>
      <c r="J17" s="13" t="str">
        <f t="shared" ref="J17:J18" si="4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4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62" priority="4" operator="containsText" text="NO">
      <formula>NOT(ISERROR(SEARCH("NO",J7)))</formula>
    </cfRule>
    <cfRule type="containsText" dxfId="61" priority="5" operator="containsText" text="CUMPLE">
      <formula>NOT(ISERROR(SEARCH("CUMPLE",J7)))</formula>
    </cfRule>
    <cfRule type="containsText" dxfId="60" priority="6" operator="containsText" text="NO CUMPLE">
      <formula>NOT(ISERROR(SEARCH("NO CUMPLE",J7)))</formula>
    </cfRule>
  </conditionalFormatting>
  <conditionalFormatting sqref="J16:J19 I24">
    <cfRule type="containsText" dxfId="59" priority="1" operator="containsText" text="NO">
      <formula>NOT(ISERROR(SEARCH("NO",I16)))</formula>
    </cfRule>
    <cfRule type="containsText" dxfId="58" priority="2" operator="containsText" text="CUMPLE">
      <formula>NOT(ISERROR(SEARCH("CUMPLE",I16)))</formula>
    </cfRule>
    <cfRule type="containsText" dxfId="57" priority="3" operator="containsText" text="NO CUMPLE">
      <formula>NOT(ISERROR(SEARCH("NO CUMPLE",I16)))</formula>
    </cfRule>
  </conditionalFormatting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E993B-B0B0-2440-B335-B408CB938326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7">
        <f>+F9+F13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2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3">ROUND(F17,0)</f>
        <v>795318650</v>
      </c>
      <c r="H17" s="20">
        <f t="shared" si="2"/>
        <v>0</v>
      </c>
      <c r="I17" s="10">
        <v>795318650</v>
      </c>
      <c r="J17" s="13" t="str">
        <f t="shared" ref="J17:J18" si="4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4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56" priority="4" operator="containsText" text="NO">
      <formula>NOT(ISERROR(SEARCH("NO",J7)))</formula>
    </cfRule>
    <cfRule type="containsText" dxfId="55" priority="5" operator="containsText" text="CUMPLE">
      <formula>NOT(ISERROR(SEARCH("CUMPLE",J7)))</formula>
    </cfRule>
    <cfRule type="containsText" dxfId="54" priority="6" operator="containsText" text="NO CUMPLE">
      <formula>NOT(ISERROR(SEARCH("NO CUMPLE",J7)))</formula>
    </cfRule>
  </conditionalFormatting>
  <conditionalFormatting sqref="J16:J19 I24">
    <cfRule type="containsText" dxfId="53" priority="1" operator="containsText" text="NO">
      <formula>NOT(ISERROR(SEARCH("NO",I16)))</formula>
    </cfRule>
    <cfRule type="containsText" dxfId="52" priority="2" operator="containsText" text="CUMPLE">
      <formula>NOT(ISERROR(SEARCH("CUMPLE",I16)))</formula>
    </cfRule>
    <cfRule type="containsText" dxfId="51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84BDC-7E67-1E43-9885-6980040411CE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7">
        <f>+F9+F13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2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3">ROUND(F17,0)</f>
        <v>795318650</v>
      </c>
      <c r="H17" s="20">
        <f t="shared" si="2"/>
        <v>0</v>
      </c>
      <c r="I17" s="10">
        <v>795318650</v>
      </c>
      <c r="J17" s="13" t="str">
        <f t="shared" ref="J17:J18" si="4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4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50" priority="4" operator="containsText" text="NO">
      <formula>NOT(ISERROR(SEARCH("NO",J7)))</formula>
    </cfRule>
    <cfRule type="containsText" dxfId="49" priority="5" operator="containsText" text="CUMPLE">
      <formula>NOT(ISERROR(SEARCH("CUMPLE",J7)))</formula>
    </cfRule>
    <cfRule type="containsText" dxfId="48" priority="6" operator="containsText" text="NO CUMPLE">
      <formula>NOT(ISERROR(SEARCH("NO CUMPLE",J7)))</formula>
    </cfRule>
  </conditionalFormatting>
  <conditionalFormatting sqref="J16:J19 I24">
    <cfRule type="containsText" dxfId="47" priority="1" operator="containsText" text="NO">
      <formula>NOT(ISERROR(SEARCH("NO",I16)))</formula>
    </cfRule>
    <cfRule type="containsText" dxfId="46" priority="2" operator="containsText" text="CUMPLE">
      <formula>NOT(ISERROR(SEARCH("CUMPLE",I16)))</formula>
    </cfRule>
    <cfRule type="containsText" dxfId="45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F9870-3F2C-1D4E-8FFA-D69964F687E3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11871800000</v>
      </c>
      <c r="G7" s="20">
        <f>ROUND(F7,0)</f>
        <v>11871800000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852400000</v>
      </c>
      <c r="G8" s="20">
        <f>ROUND(F8,0)</f>
        <v>852400000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v>12724200000</v>
      </c>
      <c r="G9" s="20">
        <f>ROUND(+G7+G8,0)</f>
        <v>12724200000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48652000000</v>
      </c>
      <c r="G11" s="20">
        <f>ROUND(F11,0)</f>
        <v>48652000000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3033500000</v>
      </c>
      <c r="G12" s="20">
        <f>ROUND(F12,0)</f>
        <v>3033500000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v>51685500000</v>
      </c>
      <c r="G13" s="10">
        <f>ROUND(+G11+G12,0)</f>
        <v>51685500000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7">
        <f>+F9+F13</f>
        <v>64409700000</v>
      </c>
      <c r="G14" s="18">
        <f>ROUND(+G9+G13,0)</f>
        <v>64409700000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4271900000</v>
      </c>
      <c r="G16" s="20">
        <f>ROUND(F16,0)</f>
        <v>4271900000</v>
      </c>
      <c r="H16" s="20">
        <f t="shared" ref="H16:H17" si="2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795300000</v>
      </c>
      <c r="G17" s="20">
        <f t="shared" ref="G17" si="3">ROUND(F17,0)</f>
        <v>795300000</v>
      </c>
      <c r="H17" s="20">
        <f t="shared" si="2"/>
        <v>0</v>
      </c>
      <c r="I17" s="10">
        <v>795318650</v>
      </c>
      <c r="J17" s="13" t="str">
        <f t="shared" ref="J17:J18" si="4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v>5067200000</v>
      </c>
      <c r="G18" s="18">
        <f>ROUND(+G16+G17,0)</f>
        <v>5067200000</v>
      </c>
      <c r="H18" s="18">
        <f>+G18-F18</f>
        <v>0</v>
      </c>
      <c r="I18" s="18">
        <f>+ROUND(SUM(I16:I17),0)</f>
        <v>5067284237</v>
      </c>
      <c r="J18" s="13" t="str">
        <f t="shared" si="4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v>69476900000</v>
      </c>
      <c r="G21" s="10">
        <f>ROUND(+G14+G18,0)</f>
        <v>69476900000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:F11 C17:C18 E17:F18 F15:F16 C8:C9 E8:F9 F6:F7 C12:C14 E12:F14" name="Rango1_3_1"/>
    <protectedRange password="F692" sqref="E10:E11 B10:C11 E15:E16 B15:C16 E6:E7 B6:C7" name="Rango1_3_7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44" priority="4" operator="containsText" text="NO">
      <formula>NOT(ISERROR(SEARCH("NO",J7)))</formula>
    </cfRule>
    <cfRule type="containsText" dxfId="43" priority="5" operator="containsText" text="CUMPLE">
      <formula>NOT(ISERROR(SEARCH("CUMPLE",J7)))</formula>
    </cfRule>
    <cfRule type="containsText" dxfId="42" priority="6" operator="containsText" text="NO CUMPLE">
      <formula>NOT(ISERROR(SEARCH("NO CUMPLE",J7)))</formula>
    </cfRule>
  </conditionalFormatting>
  <conditionalFormatting sqref="J16:J19 I24">
    <cfRule type="containsText" dxfId="41" priority="1" operator="containsText" text="NO">
      <formula>NOT(ISERROR(SEARCH("NO",I16)))</formula>
    </cfRule>
    <cfRule type="containsText" dxfId="40" priority="2" operator="containsText" text="CUMPLE">
      <formula>NOT(ISERROR(SEARCH("CUMPLE",I16)))</formula>
    </cfRule>
    <cfRule type="containsText" dxfId="39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10F19-0B73-6645-BFE8-461BCC49F8D1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7">
        <f>+F9+F13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2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3">ROUND(F17,0)</f>
        <v>795318650</v>
      </c>
      <c r="H17" s="20">
        <f t="shared" si="2"/>
        <v>0</v>
      </c>
      <c r="I17" s="10">
        <v>795318650</v>
      </c>
      <c r="J17" s="13" t="str">
        <f t="shared" ref="J17:J18" si="4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4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 C17:C18 E17:E18 F15 C8:C9 E8:F9 F6:F7 C12:C14 E12:E14" name="Rango1_3_1"/>
    <protectedRange password="F692" sqref="E10:E11 B10:C11 E15:E16 B15:C16 E6:E7 B6:C7" name="Rango1_3_7"/>
    <protectedRange password="F692" sqref="F11:F14" name="Rango1_3_1_1"/>
    <protectedRange password="F692" sqref="F16:F18" name="Rango1_3_1_2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38" priority="4" operator="containsText" text="NO">
      <formula>NOT(ISERROR(SEARCH("NO",J7)))</formula>
    </cfRule>
    <cfRule type="containsText" dxfId="37" priority="5" operator="containsText" text="CUMPLE">
      <formula>NOT(ISERROR(SEARCH("CUMPLE",J7)))</formula>
    </cfRule>
    <cfRule type="containsText" dxfId="36" priority="6" operator="containsText" text="NO CUMPLE">
      <formula>NOT(ISERROR(SEARCH("NO CUMPLE",J7)))</formula>
    </cfRule>
  </conditionalFormatting>
  <conditionalFormatting sqref="J16:J19 I24">
    <cfRule type="containsText" dxfId="35" priority="1" operator="containsText" text="NO">
      <formula>NOT(ISERROR(SEARCH("NO",I16)))</formula>
    </cfRule>
    <cfRule type="containsText" dxfId="34" priority="2" operator="containsText" text="CUMPLE">
      <formula>NOT(ISERROR(SEARCH("CUMPLE",I16)))</formula>
    </cfRule>
    <cfRule type="containsText" dxfId="33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0B571-2D4B-ED45-B199-1CB2A2FD918E}">
  <dimension ref="B3:N47"/>
  <sheetViews>
    <sheetView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7">
        <f>+F9+F13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2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3">ROUND(F17,0)</f>
        <v>795318650</v>
      </c>
      <c r="H17" s="20">
        <f t="shared" si="2"/>
        <v>0</v>
      </c>
      <c r="I17" s="10">
        <v>795318650</v>
      </c>
      <c r="J17" s="13" t="str">
        <f t="shared" ref="J17:J18" si="4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4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 C17:C18 E17:E18 F15 C8:C9 E8:F9 F6:F7 C12:C14 E12:E14" name="Rango1_3_1"/>
    <protectedRange password="F692" sqref="E10:E11 B10:C11 E15:E16 B15:C16 E6:E7 B6:C7" name="Rango1_3_7"/>
    <protectedRange password="F692" sqref="F11:F14" name="Rango1_3_1_1"/>
    <protectedRange password="F692" sqref="F16:F18" name="Rango1_3_1_2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32" priority="4" operator="containsText" text="NO">
      <formula>NOT(ISERROR(SEARCH("NO",J7)))</formula>
    </cfRule>
    <cfRule type="containsText" dxfId="31" priority="5" operator="containsText" text="CUMPLE">
      <formula>NOT(ISERROR(SEARCH("CUMPLE",J7)))</formula>
    </cfRule>
    <cfRule type="containsText" dxfId="30" priority="6" operator="containsText" text="NO CUMPLE">
      <formula>NOT(ISERROR(SEARCH("NO CUMPLE",J7)))</formula>
    </cfRule>
  </conditionalFormatting>
  <conditionalFormatting sqref="J16:J19 I24">
    <cfRule type="containsText" dxfId="29" priority="1" operator="containsText" text="NO">
      <formula>NOT(ISERROR(SEARCH("NO",I16)))</formula>
    </cfRule>
    <cfRule type="containsText" dxfId="28" priority="2" operator="containsText" text="CUMPLE">
      <formula>NOT(ISERROR(SEARCH("CUMPLE",I16)))</formula>
    </cfRule>
    <cfRule type="containsText" dxfId="27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4D5BD-063E-8D4C-B680-CBB65704F5E9}">
  <dimension ref="B3:N47"/>
  <sheetViews>
    <sheetView topLeftCell="B5" workbookViewId="0">
      <selection activeCell="G30" sqref="G30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17"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2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3">ROUND(F17,0)</f>
        <v>795318650</v>
      </c>
      <c r="H17" s="20">
        <f t="shared" si="2"/>
        <v>0</v>
      </c>
      <c r="I17" s="10">
        <v>795318650</v>
      </c>
      <c r="J17" s="13" t="str">
        <f t="shared" ref="J17:J18" si="4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4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22"/>
      <c r="G20" s="23"/>
      <c r="H20" s="24"/>
      <c r="I20" s="24"/>
      <c r="J20" s="25"/>
      <c r="K20" s="3"/>
      <c r="L20" s="4"/>
    </row>
    <row r="21" spans="2:14" s="3" customFormat="1" ht="18" x14ac:dyDescent="0.15">
      <c r="B21" s="38"/>
      <c r="C21" s="39"/>
      <c r="D21" s="39"/>
      <c r="E21" s="40"/>
      <c r="F21" s="26"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E10:E11 B10:C11 E15:E16 B15:C16 E6:E7 B6:C7" name="Rango1_3_7_1"/>
    <protectedRange password="F692" sqref="F11:F14" name="Rango1_3_1_1_1"/>
    <protectedRange password="F692" sqref="F16:F18" name="Rango1_3_1_2_1"/>
  </protectedRanges>
  <mergeCells count="22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</mergeCells>
  <conditionalFormatting sqref="I24">
    <cfRule type="containsText" dxfId="8" priority="1" operator="containsText" text="NO">
      <formula>NOT(ISERROR(SEARCH("NO",I24)))</formula>
    </cfRule>
    <cfRule type="containsText" dxfId="7" priority="2" operator="containsText" text="CUMPLE">
      <formula>NOT(ISERROR(SEARCH("CUMPLE",I24)))</formula>
    </cfRule>
    <cfRule type="containsText" dxfId="6" priority="3" operator="containsText" text="NO CUMPLE">
      <formula>NOT(ISERROR(SEARCH("NO CUMPLE",I24)))</formula>
    </cfRule>
  </conditionalFormatting>
  <conditionalFormatting sqref="J7:J9 J11:J14 J21">
    <cfRule type="containsText" dxfId="5" priority="7" operator="containsText" text="NO">
      <formula>NOT(ISERROR(SEARCH("NO",J7)))</formula>
    </cfRule>
    <cfRule type="containsText" dxfId="4" priority="8" operator="containsText" text="CUMPLE">
      <formula>NOT(ISERROR(SEARCH("CUMPLE",J7)))</formula>
    </cfRule>
    <cfRule type="containsText" dxfId="3" priority="9" operator="containsText" text="NO CUMPLE">
      <formula>NOT(ISERROR(SEARCH("NO CUMPLE",J7)))</formula>
    </cfRule>
  </conditionalFormatting>
  <conditionalFormatting sqref="J16:J19">
    <cfRule type="containsText" dxfId="2" priority="4" operator="containsText" text="NO">
      <formula>NOT(ISERROR(SEARCH("NO",J16)))</formula>
    </cfRule>
    <cfRule type="containsText" dxfId="1" priority="5" operator="containsText" text="CUMPLE">
      <formula>NOT(ISERROR(SEARCH("CUMPLE",J16)))</formula>
    </cfRule>
    <cfRule type="containsText" dxfId="0" priority="6" operator="containsText" text="NO CUMPLE">
      <formula>NOT(ISERROR(SEARCH("NO CUMPLE",J16)))</formula>
    </cfRule>
  </conditionalFormatting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604C-F0BA-A147-90B6-BA8604553E00}">
  <dimension ref="B3:N47"/>
  <sheetViews>
    <sheetView topLeftCell="B1" workbookViewId="0">
      <selection sqref="A1:XFD104857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7">
        <f>+F9+F13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2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3">ROUND(F17,0)</f>
        <v>795318650</v>
      </c>
      <c r="H17" s="20">
        <f t="shared" si="2"/>
        <v>0</v>
      </c>
      <c r="I17" s="10">
        <v>795318650</v>
      </c>
      <c r="J17" s="13" t="str">
        <f t="shared" ref="J17:J18" si="4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4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 C17:C18 E17:E18 F15 C8:C9 E8:F9 F6:F7 C12:C14 E12:E14" name="Rango1_3_1"/>
    <protectedRange password="F692" sqref="E10:E11 B10:C11 E15:E16 B15:C16 E6:E7 B6:C7" name="Rango1_3_7"/>
    <protectedRange password="F692" sqref="F11:F14" name="Rango1_3_1_1"/>
    <protectedRange password="F692" sqref="F16:F18" name="Rango1_3_1_2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20" priority="4" operator="containsText" text="NO">
      <formula>NOT(ISERROR(SEARCH("NO",J7)))</formula>
    </cfRule>
    <cfRule type="containsText" dxfId="19" priority="5" operator="containsText" text="CUMPLE">
      <formula>NOT(ISERROR(SEARCH("CUMPLE",J7)))</formula>
    </cfRule>
    <cfRule type="containsText" dxfId="18" priority="6" operator="containsText" text="NO CUMPLE">
      <formula>NOT(ISERROR(SEARCH("NO CUMPLE",J7)))</formula>
    </cfRule>
  </conditionalFormatting>
  <conditionalFormatting sqref="J16:J19 I24">
    <cfRule type="containsText" dxfId="17" priority="1" operator="containsText" text="NO">
      <formula>NOT(ISERROR(SEARCH("NO",I16)))</formula>
    </cfRule>
    <cfRule type="containsText" dxfId="16" priority="2" operator="containsText" text="CUMPLE">
      <formula>NOT(ISERROR(SEARCH("CUMPLE",I16)))</formula>
    </cfRule>
    <cfRule type="containsText" dxfId="15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DB45F-C8BB-2A4B-A6F0-0D09EB0D7107}">
  <dimension ref="A1"/>
  <sheetViews>
    <sheetView workbookViewId="0"/>
  </sheetViews>
  <sheetFormatPr baseColWidth="10" defaultRowHeight="13" x14ac:dyDescent="0.1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FB2E0-C61B-874F-B2FE-54C7AB329269}">
  <dimension ref="B3:N47"/>
  <sheetViews>
    <sheetView tabSelected="1" topLeftCell="A2" workbookViewId="0">
      <selection activeCell="N36" sqref="N36"/>
    </sheetView>
  </sheetViews>
  <sheetFormatPr baseColWidth="10" defaultColWidth="11.5" defaultRowHeight="13" x14ac:dyDescent="0.15"/>
  <cols>
    <col min="4" max="4" width="15.6640625" customWidth="1"/>
    <col min="5" max="5" width="26.33203125" customWidth="1"/>
    <col min="6" max="9" width="30.1640625" customWidth="1"/>
    <col min="10" max="10" width="30.33203125" customWidth="1"/>
    <col min="11" max="11" width="19.33203125" bestFit="1" customWidth="1"/>
    <col min="12" max="12" width="19.83203125" bestFit="1" customWidth="1"/>
    <col min="14" max="14" width="21.1640625" bestFit="1" customWidth="1"/>
  </cols>
  <sheetData>
    <row r="3" spans="2:14" s="3" customFormat="1" ht="14" x14ac:dyDescent="0.15">
      <c r="B3" s="47" t="s">
        <v>12</v>
      </c>
      <c r="C3" s="47"/>
      <c r="D3" s="47"/>
      <c r="E3" s="47"/>
      <c r="F3" s="47"/>
    </row>
    <row r="4" spans="2:14" s="3" customFormat="1" ht="14" x14ac:dyDescent="0.15">
      <c r="B4" s="48" t="s">
        <v>0</v>
      </c>
      <c r="C4" s="48"/>
      <c r="D4" s="48"/>
      <c r="E4" s="48"/>
      <c r="F4" s="48"/>
    </row>
    <row r="5" spans="2:14" ht="30.75" customHeight="1" x14ac:dyDescent="0.15"/>
    <row r="6" spans="2:14" s="3" customFormat="1" ht="14" x14ac:dyDescent="0.15">
      <c r="B6" s="30" t="s">
        <v>14</v>
      </c>
      <c r="C6" s="31"/>
      <c r="D6" s="31"/>
      <c r="E6" s="32"/>
      <c r="F6" s="9" t="s">
        <v>5</v>
      </c>
      <c r="G6" s="12" t="s">
        <v>7</v>
      </c>
      <c r="H6" s="12" t="s">
        <v>8</v>
      </c>
      <c r="I6" s="12" t="s">
        <v>11</v>
      </c>
      <c r="J6" s="12" t="s">
        <v>6</v>
      </c>
      <c r="K6"/>
      <c r="L6"/>
    </row>
    <row r="7" spans="2:14" s="3" customFormat="1" ht="14" x14ac:dyDescent="0.15">
      <c r="B7" s="33" t="s">
        <v>1</v>
      </c>
      <c r="C7" s="33"/>
      <c r="D7" s="33"/>
      <c r="E7" s="33"/>
      <c r="F7" s="7">
        <v>11871803236</v>
      </c>
      <c r="G7" s="20">
        <f>ROUND(F7,0)</f>
        <v>11871803236</v>
      </c>
      <c r="H7" s="20">
        <f>+G7-F7</f>
        <v>0</v>
      </c>
      <c r="I7" s="10">
        <v>11871803236</v>
      </c>
      <c r="J7" s="13" t="str">
        <f>+IF(AND(G7&lt;=I7,G7&gt;0),"CUMPLE","NO CUMPLE")</f>
        <v>CUMPLE</v>
      </c>
      <c r="K7"/>
      <c r="L7"/>
    </row>
    <row r="8" spans="2:14" s="3" customFormat="1" ht="14" x14ac:dyDescent="0.15">
      <c r="B8" s="33" t="s">
        <v>2</v>
      </c>
      <c r="C8" s="33"/>
      <c r="D8" s="33"/>
      <c r="E8" s="33"/>
      <c r="F8" s="7">
        <v>852406520</v>
      </c>
      <c r="G8" s="20">
        <f>ROUND(F8,0)</f>
        <v>852406520</v>
      </c>
      <c r="H8" s="20">
        <f t="shared" ref="H8" si="0">+G8-F8</f>
        <v>0</v>
      </c>
      <c r="I8" s="10">
        <v>852406520</v>
      </c>
      <c r="J8" s="13" t="str">
        <f>+IF(AND(G8&lt;=I8,G8&gt;0),"CUMPLE","NO CUMPLE")</f>
        <v>CUMPLE</v>
      </c>
      <c r="L8" s="4"/>
      <c r="N8" s="6"/>
    </row>
    <row r="9" spans="2:14" s="3" customFormat="1" ht="14" x14ac:dyDescent="0.15">
      <c r="B9" s="33" t="s">
        <v>15</v>
      </c>
      <c r="C9" s="33"/>
      <c r="D9" s="33"/>
      <c r="E9" s="33"/>
      <c r="F9" s="7">
        <v>12724209756</v>
      </c>
      <c r="G9" s="20">
        <f>ROUND(+G7+G8,0)</f>
        <v>12724209756</v>
      </c>
      <c r="H9" s="20">
        <f>+G9-F9</f>
        <v>0</v>
      </c>
      <c r="I9" s="10">
        <f>+ROUND(SUM(I7:I8),0)</f>
        <v>12724209756</v>
      </c>
      <c r="J9" s="13" t="str">
        <f>+IF(AND(G9&lt;=I9,G9&gt;0),"CUMPLE","NO CUMPLE")</f>
        <v>CUMPLE</v>
      </c>
      <c r="L9" s="4"/>
      <c r="N9" s="6"/>
    </row>
    <row r="10" spans="2:14" s="3" customFormat="1" ht="14" x14ac:dyDescent="0.15">
      <c r="B10" s="30" t="s">
        <v>16</v>
      </c>
      <c r="C10" s="31"/>
      <c r="D10" s="31"/>
      <c r="E10" s="32"/>
      <c r="F10" s="30"/>
      <c r="G10" s="31"/>
      <c r="H10" s="31"/>
      <c r="I10" s="31"/>
      <c r="J10" s="32"/>
      <c r="K10"/>
      <c r="L10"/>
    </row>
    <row r="11" spans="2:14" s="3" customFormat="1" ht="14" x14ac:dyDescent="0.15">
      <c r="B11" s="33" t="s">
        <v>1</v>
      </c>
      <c r="C11" s="33"/>
      <c r="D11" s="33"/>
      <c r="E11" s="33"/>
      <c r="F11" s="7">
        <v>48652053113</v>
      </c>
      <c r="G11" s="20">
        <f>ROUND(F11,0)</f>
        <v>48652053113</v>
      </c>
      <c r="H11" s="20">
        <f t="shared" ref="H11:H12" si="1">+G11-F11</f>
        <v>0</v>
      </c>
      <c r="I11" s="10">
        <v>48652053113</v>
      </c>
      <c r="J11" s="13" t="str">
        <f>+IF(AND(G11&lt;=I11,G11&gt;0),"CUMPLE","NO CUMPLE")</f>
        <v>CUMPLE</v>
      </c>
      <c r="K11"/>
      <c r="L11"/>
    </row>
    <row r="12" spans="2:14" s="3" customFormat="1" ht="14" x14ac:dyDescent="0.15">
      <c r="B12" s="33" t="s">
        <v>2</v>
      </c>
      <c r="C12" s="33"/>
      <c r="D12" s="33"/>
      <c r="E12" s="33"/>
      <c r="F12" s="7">
        <v>3033596790</v>
      </c>
      <c r="G12" s="20">
        <f>ROUND(F12,0)</f>
        <v>3033596790</v>
      </c>
      <c r="H12" s="20">
        <f t="shared" si="1"/>
        <v>0</v>
      </c>
      <c r="I12" s="10">
        <v>3033596790</v>
      </c>
      <c r="J12" s="13" t="str">
        <f>+IF(AND(G12&lt;=I12,G12&gt;0),"CUMPLE","NO CUMPLE")</f>
        <v>CUMPLE</v>
      </c>
      <c r="L12" s="4"/>
      <c r="N12" s="6"/>
    </row>
    <row r="13" spans="2:14" s="3" customFormat="1" ht="14" x14ac:dyDescent="0.15">
      <c r="B13" s="33" t="s">
        <v>13</v>
      </c>
      <c r="C13" s="33"/>
      <c r="D13" s="33"/>
      <c r="E13" s="33"/>
      <c r="F13" s="7">
        <v>51685649903</v>
      </c>
      <c r="G13" s="10">
        <f>ROUND(+G11+G12,0)</f>
        <v>51685649903</v>
      </c>
      <c r="H13" s="20">
        <f>+G13-F13</f>
        <v>0</v>
      </c>
      <c r="I13" s="10">
        <f>+ROUND(SUM(I11:I12),0)</f>
        <v>51685649903</v>
      </c>
      <c r="J13" s="13" t="str">
        <f>+IF(AND(G13&lt;=I13,G13&gt;0),"CUMPLE","NO CUMPLE")</f>
        <v>CUMPLE</v>
      </c>
      <c r="L13" s="4"/>
      <c r="N13" s="6"/>
    </row>
    <row r="14" spans="2:14" s="3" customFormat="1" ht="14" x14ac:dyDescent="0.15">
      <c r="B14" s="44" t="s">
        <v>17</v>
      </c>
      <c r="C14" s="45"/>
      <c r="D14" s="45"/>
      <c r="E14" s="46"/>
      <c r="F14" s="7">
        <f>+F9+F13</f>
        <v>64409859659</v>
      </c>
      <c r="G14" s="18">
        <f>ROUND(+G9+G13,0)</f>
        <v>64409859659</v>
      </c>
      <c r="H14" s="18">
        <f>+G14-F14</f>
        <v>0</v>
      </c>
      <c r="I14" s="19">
        <f>I9+I13</f>
        <v>64409859659</v>
      </c>
      <c r="J14" s="16"/>
      <c r="L14" s="4"/>
      <c r="N14" s="6"/>
    </row>
    <row r="15" spans="2:14" s="3" customFormat="1" ht="14" x14ac:dyDescent="0.15">
      <c r="B15" s="30" t="s">
        <v>3</v>
      </c>
      <c r="C15" s="31"/>
      <c r="D15" s="31"/>
      <c r="E15" s="32"/>
      <c r="F15" s="30"/>
      <c r="G15" s="31"/>
      <c r="H15" s="31"/>
      <c r="I15" s="31"/>
      <c r="J15" s="32"/>
      <c r="K15"/>
      <c r="L15"/>
    </row>
    <row r="16" spans="2:14" s="3" customFormat="1" ht="14" x14ac:dyDescent="0.15">
      <c r="B16" s="33" t="s">
        <v>1</v>
      </c>
      <c r="C16" s="33"/>
      <c r="D16" s="33"/>
      <c r="E16" s="33"/>
      <c r="F16" s="7">
        <v>4271965587</v>
      </c>
      <c r="G16" s="20">
        <f>ROUND(F16,0)</f>
        <v>4271965587</v>
      </c>
      <c r="H16" s="20">
        <f t="shared" ref="H16:H17" si="2">+G16-F16</f>
        <v>0</v>
      </c>
      <c r="I16" s="10">
        <v>4271965587</v>
      </c>
      <c r="J16" s="13" t="str">
        <f>+IF(AND(G16&lt;=I16,G16&gt;0),"CUMPLE","NO CUMPLE")</f>
        <v>CUMPLE</v>
      </c>
      <c r="K16"/>
      <c r="L16"/>
    </row>
    <row r="17" spans="2:14" s="3" customFormat="1" ht="14" x14ac:dyDescent="0.15">
      <c r="B17" s="33" t="s">
        <v>2</v>
      </c>
      <c r="C17" s="33"/>
      <c r="D17" s="33"/>
      <c r="E17" s="33"/>
      <c r="F17" s="7">
        <v>795318650</v>
      </c>
      <c r="G17" s="20">
        <f t="shared" ref="G17" si="3">ROUND(F17,0)</f>
        <v>795318650</v>
      </c>
      <c r="H17" s="20">
        <f t="shared" si="2"/>
        <v>0</v>
      </c>
      <c r="I17" s="10">
        <v>795318650</v>
      </c>
      <c r="J17" s="13" t="str">
        <f t="shared" ref="J17:J18" si="4">+IF(AND(G17&lt;=I17,G17&gt;0),"CUMPLE","NO CUMPLE")</f>
        <v>CUMPLE</v>
      </c>
      <c r="L17" s="4"/>
      <c r="N17" s="6"/>
    </row>
    <row r="18" spans="2:14" s="3" customFormat="1" ht="14" x14ac:dyDescent="0.15">
      <c r="B18" s="34" t="s">
        <v>18</v>
      </c>
      <c r="C18" s="34"/>
      <c r="D18" s="34"/>
      <c r="E18" s="34"/>
      <c r="F18" s="17">
        <v>5067284237</v>
      </c>
      <c r="G18" s="18">
        <f>ROUND(+G16+G17,0)</f>
        <v>5067284237</v>
      </c>
      <c r="H18" s="18">
        <f>+G18-F18</f>
        <v>0</v>
      </c>
      <c r="I18" s="18">
        <f>+ROUND(SUM(I16:I17),0)</f>
        <v>5067284237</v>
      </c>
      <c r="J18" s="13" t="str">
        <f t="shared" si="4"/>
        <v>CUMPLE</v>
      </c>
      <c r="L18" s="4"/>
      <c r="N18" s="6"/>
    </row>
    <row r="19" spans="2:14" s="3" customFormat="1" ht="14" x14ac:dyDescent="0.15">
      <c r="B19" s="1"/>
      <c r="C19" s="1"/>
      <c r="D19" s="1"/>
      <c r="E19" s="1"/>
      <c r="F19" s="1"/>
      <c r="G19" s="4"/>
      <c r="H19" s="4"/>
      <c r="I19" s="4"/>
      <c r="J19" s="13"/>
      <c r="L19" s="4"/>
    </row>
    <row r="20" spans="2:14" ht="16" x14ac:dyDescent="0.2">
      <c r="B20" s="35" t="s">
        <v>4</v>
      </c>
      <c r="C20" s="36"/>
      <c r="D20" s="36"/>
      <c r="E20" s="37"/>
      <c r="F20" s="41" t="s">
        <v>19</v>
      </c>
      <c r="G20" s="42"/>
      <c r="H20" s="42"/>
      <c r="I20" s="42"/>
      <c r="J20" s="43"/>
      <c r="K20" s="3"/>
      <c r="L20" s="4"/>
    </row>
    <row r="21" spans="2:14" s="3" customFormat="1" ht="14" x14ac:dyDescent="0.15">
      <c r="B21" s="38"/>
      <c r="C21" s="39"/>
      <c r="D21" s="39"/>
      <c r="E21" s="40"/>
      <c r="F21" s="8">
        <v>69477143896</v>
      </c>
      <c r="G21" s="10">
        <f>ROUND(+G14+G18,0)</f>
        <v>69477143896</v>
      </c>
      <c r="H21" s="10">
        <f>+G21-F21</f>
        <v>0</v>
      </c>
      <c r="I21" s="11">
        <f>ROUND(I14+I18,0)</f>
        <v>69477143896</v>
      </c>
      <c r="J21" s="13" t="str">
        <f>+IF(AND(G21&lt;=I21,G21&gt;0),"CUMPLE","NO CUMPLE")</f>
        <v>CUMPLE</v>
      </c>
      <c r="L21" s="5"/>
    </row>
    <row r="22" spans="2:14" s="3" customFormat="1" ht="14" x14ac:dyDescent="0.15"/>
    <row r="23" spans="2:14" s="3" customFormat="1" ht="14" x14ac:dyDescent="0.15">
      <c r="B23" s="27"/>
      <c r="C23" s="27"/>
      <c r="D23" s="27"/>
      <c r="E23" s="27"/>
      <c r="F23" s="27"/>
      <c r="H23" s="28" t="s">
        <v>9</v>
      </c>
      <c r="I23" s="28"/>
    </row>
    <row r="24" spans="2:14" s="3" customFormat="1" ht="28" x14ac:dyDescent="0.15">
      <c r="B24" s="27"/>
      <c r="C24" s="27"/>
      <c r="D24" s="27"/>
      <c r="E24" s="27"/>
      <c r="F24" s="27"/>
      <c r="H24" s="14" t="s">
        <v>10</v>
      </c>
      <c r="I24" s="15" t="str">
        <f>IF(AND(COUNTIF(J7:J9,"CUMPLE")=3, COUNTIF(J11:J13,"CUMPLE")=3, COUNTIF(J16:J18,"CUMPLE")=3, J21="CUMPLE"), "CUMPLE", "NO CUMPLE")</f>
        <v>CUMPLE</v>
      </c>
    </row>
    <row r="25" spans="2:14" s="3" customFormat="1" ht="14" x14ac:dyDescent="0.15">
      <c r="B25" s="27"/>
      <c r="C25" s="27"/>
      <c r="D25" s="27"/>
      <c r="E25" s="27"/>
      <c r="F25" s="27"/>
    </row>
    <row r="26" spans="2:14" s="3" customFormat="1" ht="14" x14ac:dyDescent="0.15">
      <c r="B26" s="27"/>
      <c r="C26" s="27"/>
      <c r="D26" s="27"/>
      <c r="E26" s="27"/>
      <c r="F26" s="27"/>
    </row>
    <row r="27" spans="2:14" ht="5.25" customHeight="1" x14ac:dyDescent="0.15">
      <c r="B27" s="29"/>
      <c r="C27" s="29"/>
      <c r="D27" s="29"/>
      <c r="E27" s="29"/>
      <c r="F27" s="29"/>
    </row>
    <row r="28" spans="2:14" ht="32" customHeight="1" x14ac:dyDescent="0.15">
      <c r="B28" s="29"/>
      <c r="C28" s="29"/>
      <c r="D28" s="29"/>
      <c r="E28" s="29"/>
      <c r="F28" s="29"/>
    </row>
    <row r="29" spans="2:14" ht="14" customHeight="1" x14ac:dyDescent="0.15">
      <c r="B29" s="2"/>
    </row>
    <row r="30" spans="2:14" s="3" customFormat="1" ht="14" x14ac:dyDescent="0.15">
      <c r="B30"/>
      <c r="C30"/>
      <c r="D30"/>
      <c r="E30"/>
      <c r="F30"/>
    </row>
    <row r="31" spans="2:14" s="3" customFormat="1" ht="14" x14ac:dyDescent="0.15">
      <c r="B31" s="2"/>
      <c r="C31"/>
      <c r="D31"/>
      <c r="E31"/>
      <c r="F31"/>
    </row>
    <row r="32" spans="2:14" s="3" customFormat="1" ht="14" x14ac:dyDescent="0.15">
      <c r="B32" s="2"/>
      <c r="C32"/>
      <c r="D32"/>
      <c r="E32"/>
      <c r="F32"/>
    </row>
    <row r="33" spans="2:6" s="3" customFormat="1" ht="14" x14ac:dyDescent="0.15">
      <c r="B33" s="2"/>
      <c r="C33"/>
      <c r="D33"/>
      <c r="E33"/>
      <c r="F33"/>
    </row>
    <row r="34" spans="2:6" s="3" customFormat="1" ht="14" x14ac:dyDescent="0.15">
      <c r="B34"/>
      <c r="C34"/>
      <c r="D34"/>
      <c r="E34"/>
      <c r="F34"/>
    </row>
    <row r="35" spans="2:6" s="3" customFormat="1" ht="14" x14ac:dyDescent="0.15">
      <c r="B35"/>
      <c r="C35"/>
      <c r="D35"/>
      <c r="E35"/>
      <c r="F35"/>
    </row>
    <row r="36" spans="2:6" s="3" customFormat="1" ht="14" x14ac:dyDescent="0.15">
      <c r="B36"/>
      <c r="C36"/>
      <c r="D36"/>
      <c r="E36"/>
      <c r="F36"/>
    </row>
    <row r="41" spans="2:6" ht="61.25" customHeight="1" x14ac:dyDescent="0.15"/>
    <row r="42" spans="2:6" ht="56.25" customHeight="1" x14ac:dyDescent="0.15"/>
    <row r="44" spans="2:6" ht="14.25" customHeight="1" x14ac:dyDescent="0.15"/>
    <row r="45" spans="2:6" ht="12.75" customHeight="1" x14ac:dyDescent="0.15"/>
    <row r="46" spans="2:6" ht="24" customHeight="1" x14ac:dyDescent="0.15"/>
    <row r="47" spans="2:6" ht="31.5" customHeight="1" x14ac:dyDescent="0.15"/>
  </sheetData>
  <protectedRanges>
    <protectedRange password="F692" sqref="F10 C17:C18 E17:E18 F15 C8:C9 E8:F9 F6:F7 C12:C14 E12:E14" name="Rango1_3_1"/>
    <protectedRange password="F692" sqref="E10:E11 B10:C11 E15:E16 B15:C16 E6:E7 B6:C7" name="Rango1_3_7"/>
    <protectedRange password="F692" sqref="F11:F14" name="Rango1_3_1_1"/>
    <protectedRange password="F692" sqref="F16:F18" name="Rango1_3_1_2"/>
  </protectedRanges>
  <mergeCells count="23">
    <mergeCell ref="B14:E14"/>
    <mergeCell ref="B3:F3"/>
    <mergeCell ref="B4:F4"/>
    <mergeCell ref="B6:E6"/>
    <mergeCell ref="B7:E7"/>
    <mergeCell ref="B8:E8"/>
    <mergeCell ref="B9:E9"/>
    <mergeCell ref="B10:E10"/>
    <mergeCell ref="F10:J10"/>
    <mergeCell ref="B11:E11"/>
    <mergeCell ref="B12:E12"/>
    <mergeCell ref="B13:E13"/>
    <mergeCell ref="B23:F24"/>
    <mergeCell ref="H23:I23"/>
    <mergeCell ref="B25:F26"/>
    <mergeCell ref="B27:F28"/>
    <mergeCell ref="B15:E15"/>
    <mergeCell ref="F15:J15"/>
    <mergeCell ref="B16:E16"/>
    <mergeCell ref="B17:E17"/>
    <mergeCell ref="B18:E18"/>
    <mergeCell ref="B20:E21"/>
    <mergeCell ref="F20:J20"/>
  </mergeCells>
  <conditionalFormatting sqref="J7:J9 J11:J14 J21">
    <cfRule type="containsText" dxfId="14" priority="4" operator="containsText" text="NO">
      <formula>NOT(ISERROR(SEARCH("NO",J7)))</formula>
    </cfRule>
    <cfRule type="containsText" dxfId="13" priority="5" operator="containsText" text="CUMPLE">
      <formula>NOT(ISERROR(SEARCH("CUMPLE",J7)))</formula>
    </cfRule>
    <cfRule type="containsText" dxfId="12" priority="6" operator="containsText" text="NO CUMPLE">
      <formula>NOT(ISERROR(SEARCH("NO CUMPLE",J7)))</formula>
    </cfRule>
  </conditionalFormatting>
  <conditionalFormatting sqref="J16:J19 I24">
    <cfRule type="containsText" dxfId="11" priority="1" operator="containsText" text="NO">
      <formula>NOT(ISERROR(SEARCH("NO",I16)))</formula>
    </cfRule>
    <cfRule type="containsText" dxfId="10" priority="2" operator="containsText" text="CUMPLE">
      <formula>NOT(ISERROR(SEARCH("CUMPLE",I16)))</formula>
    </cfRule>
    <cfRule type="containsText" dxfId="9" priority="3" operator="containsText" text="NO CUMPLE">
      <formula>NOT(ISERROR(SEARCH("NO CUMPLE",I16)))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42</vt:i4>
      </vt:variant>
      <vt:variant>
        <vt:lpstr>Rangos con nombre</vt:lpstr>
      </vt:variant>
      <vt:variant>
        <vt:i4>11</vt:i4>
      </vt:variant>
    </vt:vector>
  </HeadingPairs>
  <TitlesOfParts>
    <vt:vector size="53" baseType="lpstr">
      <vt:lpstr>BASE</vt:lpstr>
      <vt:lpstr>P1</vt:lpstr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</vt:lpstr>
      <vt:lpstr>P12</vt:lpstr>
      <vt:lpstr>P13</vt:lpstr>
      <vt:lpstr>P14</vt:lpstr>
      <vt:lpstr>P15</vt:lpstr>
      <vt:lpstr>P16</vt:lpstr>
      <vt:lpstr>P17</vt:lpstr>
      <vt:lpstr>P18</vt:lpstr>
      <vt:lpstr>P19</vt:lpstr>
      <vt:lpstr>P20</vt:lpstr>
      <vt:lpstr>P21</vt:lpstr>
      <vt:lpstr>P22</vt:lpstr>
      <vt:lpstr>P23</vt:lpstr>
      <vt:lpstr>P24</vt:lpstr>
      <vt:lpstr>P25</vt:lpstr>
      <vt:lpstr>P26</vt:lpstr>
      <vt:lpstr>P27</vt:lpstr>
      <vt:lpstr>P28</vt:lpstr>
      <vt:lpstr>P29</vt:lpstr>
      <vt:lpstr>P30</vt:lpstr>
      <vt:lpstr>P31</vt:lpstr>
      <vt:lpstr>P32</vt:lpstr>
      <vt:lpstr>P33</vt:lpstr>
      <vt:lpstr>P34</vt:lpstr>
      <vt:lpstr>P35</vt:lpstr>
      <vt:lpstr>P36</vt:lpstr>
      <vt:lpstr>P37</vt:lpstr>
      <vt:lpstr>P38</vt:lpstr>
      <vt:lpstr>P39</vt:lpstr>
      <vt:lpstr>P40</vt:lpstr>
      <vt:lpstr>P41</vt:lpstr>
      <vt:lpstr>BASE!Área_de_impresión</vt:lpstr>
      <vt:lpstr>'P1'!Área_de_impresión</vt:lpstr>
      <vt:lpstr>'P10'!Área_de_impresión</vt:lpstr>
      <vt:lpstr>'P2'!Área_de_impresión</vt:lpstr>
      <vt:lpstr>'P3'!Área_de_impresión</vt:lpstr>
      <vt:lpstr>'P4'!Área_de_impresión</vt:lpstr>
      <vt:lpstr>'P5'!Área_de_impresión</vt:lpstr>
      <vt:lpstr>'P6'!Área_de_impresión</vt:lpstr>
      <vt:lpstr>'P7'!Área_de_impresión</vt:lpstr>
      <vt:lpstr>'P8'!Área_de_impresión</vt:lpstr>
      <vt:lpstr>'P9'!Área_de_impresión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Felipe Reyes</dc:creator>
  <cp:keywords/>
  <dc:description/>
  <cp:lastModifiedBy>LUZ AIDA SOSA </cp:lastModifiedBy>
  <cp:revision/>
  <dcterms:created xsi:type="dcterms:W3CDTF">2012-07-09T22:52:11Z</dcterms:created>
  <dcterms:modified xsi:type="dcterms:W3CDTF">2026-04-09T03:09:26Z</dcterms:modified>
  <cp:category/>
  <cp:contentStatus/>
</cp:coreProperties>
</file>