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GAMER\Downloads\"/>
    </mc:Choice>
  </mc:AlternateContent>
  <xr:revisionPtr revIDLastSave="0" documentId="13_ncr:1_{A02F95C6-067B-4BDF-BABF-05E50114A0A5}" xr6:coauthVersionLast="47" xr6:coauthVersionMax="47" xr10:uidLastSave="{00000000-0000-0000-0000-000000000000}"/>
  <bookViews>
    <workbookView xWindow="-120" yWindow="-120" windowWidth="29040" windowHeight="15840" tabRatio="961" activeTab="3" xr2:uid="{00000000-000D-0000-FFFF-FFFF00000000}"/>
  </bookViews>
  <sheets>
    <sheet name="PRESUPUESTO BICABA SAS" sheetId="166" r:id="rId1"/>
    <sheet name="PRESUPUESTO CID" sheetId="167" r:id="rId2"/>
    <sheet name="PRESUPUESTO AFRA" sheetId="168" r:id="rId3"/>
    <sheet name="PREP-ROMEDIOS" sheetId="169" r:id="rId4"/>
  </sheets>
  <definedNames>
    <definedName name="_xlnm.Print_Titles" localSheetId="3">'PREP-ROMEDIOS'!$1:$1</definedName>
    <definedName name="_xlnm.Print_Titles" localSheetId="0">'PRESUPUESTO BICABA SAS'!$1:$1</definedName>
    <definedName name="Z_05D950C1_8D00_449A_9D7B_B9BC9251E968_.wvu.PrintTitles" localSheetId="3" hidden="1">'PREP-ROMEDIOS'!$1:$1</definedName>
    <definedName name="Z_05D950C1_8D00_449A_9D7B_B9BC9251E968_.wvu.PrintTitles" localSheetId="0" hidden="1">'PRESUPUESTO BICABA SAS'!$1:$1</definedName>
    <definedName name="Z_287D12AA_6295_4EF5_BE43_8044E1E325B8_.wvu.PrintTitles" localSheetId="3" hidden="1">'PREP-ROMEDIOS'!$1:$1</definedName>
    <definedName name="Z_287D12AA_6295_4EF5_BE43_8044E1E325B8_.wvu.PrintTitles" localSheetId="0" hidden="1">'PRESUPUESTO BICABA SAS'!$1:$1</definedName>
    <definedName name="Z_C927A110_2495_47DF_9791_FF774A87AE7E_.wvu.PrintTitles" localSheetId="3" hidden="1">'PREP-ROMEDIOS'!$1:$1</definedName>
    <definedName name="Z_C927A110_2495_47DF_9791_FF774A87AE7E_.wvu.PrintTitles" localSheetId="0" hidden="1">'PRESUPUESTO BICABA SAS'!$1:$1</definedName>
  </definedNames>
  <calcPr calcId="191029"/>
</workbook>
</file>

<file path=xl/calcChain.xml><?xml version="1.0" encoding="utf-8"?>
<calcChain xmlns="http://schemas.openxmlformats.org/spreadsheetml/2006/main">
  <c r="P29" i="169" l="1"/>
  <c r="P30" i="169"/>
  <c r="P28" i="169"/>
  <c r="F13" i="168"/>
  <c r="G5" i="169"/>
  <c r="H5" i="169" s="1"/>
  <c r="J5" i="169"/>
  <c r="K5" i="169" s="1"/>
  <c r="M5" i="169"/>
  <c r="N5" i="169"/>
  <c r="G6" i="169"/>
  <c r="H6" i="169" s="1"/>
  <c r="J6" i="169"/>
  <c r="K6" i="169" s="1"/>
  <c r="M6" i="169"/>
  <c r="N6" i="169"/>
  <c r="G8" i="169"/>
  <c r="H8" i="169" s="1"/>
  <c r="J8" i="169"/>
  <c r="K8" i="169" s="1"/>
  <c r="M8" i="169"/>
  <c r="N8" i="169"/>
  <c r="G9" i="169"/>
  <c r="H9" i="169" s="1"/>
  <c r="J9" i="169"/>
  <c r="K9" i="169" s="1"/>
  <c r="M9" i="169"/>
  <c r="N9" i="169"/>
  <c r="G10" i="169"/>
  <c r="H10" i="169" s="1"/>
  <c r="J10" i="169"/>
  <c r="K10" i="169" s="1"/>
  <c r="M10" i="169"/>
  <c r="N10" i="169"/>
  <c r="G11" i="169"/>
  <c r="H11" i="169" s="1"/>
  <c r="J11" i="169"/>
  <c r="K11" i="169" s="1"/>
  <c r="M11" i="169"/>
  <c r="N11" i="169"/>
  <c r="G13" i="169"/>
  <c r="H13" i="169" s="1"/>
  <c r="J13" i="169"/>
  <c r="K13" i="169" s="1"/>
  <c r="M13" i="169"/>
  <c r="N13" i="169" s="1"/>
  <c r="G14" i="169"/>
  <c r="H14" i="169" s="1"/>
  <c r="J14" i="169"/>
  <c r="K14" i="169" s="1"/>
  <c r="M14" i="169"/>
  <c r="N14" i="169"/>
  <c r="G15" i="169"/>
  <c r="H15" i="169" s="1"/>
  <c r="J15" i="169"/>
  <c r="K15" i="169" s="1"/>
  <c r="M15" i="169"/>
  <c r="N15" i="169"/>
  <c r="G16" i="169"/>
  <c r="H16" i="169" s="1"/>
  <c r="J16" i="169"/>
  <c r="K16" i="169" s="1"/>
  <c r="M16" i="169"/>
  <c r="N16" i="169" s="1"/>
  <c r="G17" i="169"/>
  <c r="H17" i="169"/>
  <c r="J17" i="169"/>
  <c r="K17" i="169" s="1"/>
  <c r="M17" i="169"/>
  <c r="N17" i="169" s="1"/>
  <c r="G18" i="169"/>
  <c r="H18" i="169"/>
  <c r="J18" i="169"/>
  <c r="K18" i="169" s="1"/>
  <c r="M18" i="169"/>
  <c r="N18" i="169" s="1"/>
  <c r="G19" i="169"/>
  <c r="H19" i="169"/>
  <c r="J19" i="169"/>
  <c r="K19" i="169" s="1"/>
  <c r="M19" i="169"/>
  <c r="N19" i="169" s="1"/>
  <c r="P19" i="169"/>
  <c r="Q19" i="169" s="1"/>
  <c r="G20" i="169"/>
  <c r="H20" i="169"/>
  <c r="J20" i="169"/>
  <c r="K20" i="169" s="1"/>
  <c r="M20" i="169"/>
  <c r="N20" i="169" s="1"/>
  <c r="G22" i="169"/>
  <c r="H22" i="169"/>
  <c r="J22" i="169"/>
  <c r="K22" i="169" s="1"/>
  <c r="M22" i="169"/>
  <c r="N22" i="169"/>
  <c r="P22" i="169"/>
  <c r="Q22" i="169" s="1"/>
  <c r="G23" i="169"/>
  <c r="H23" i="169"/>
  <c r="J23" i="169"/>
  <c r="K23" i="169" s="1"/>
  <c r="M23" i="169"/>
  <c r="N23" i="169" s="1"/>
  <c r="G24" i="169"/>
  <c r="H24" i="169"/>
  <c r="J24" i="169"/>
  <c r="K24" i="169" s="1"/>
  <c r="M24" i="169"/>
  <c r="N24" i="169"/>
  <c r="P24" i="169"/>
  <c r="Q24" i="169" s="1"/>
  <c r="G25" i="169"/>
  <c r="H25" i="169"/>
  <c r="J25" i="169"/>
  <c r="K25" i="169" s="1"/>
  <c r="M25" i="169"/>
  <c r="N25" i="169" s="1"/>
  <c r="G26" i="169"/>
  <c r="H26" i="169"/>
  <c r="J26" i="169"/>
  <c r="K26" i="169" s="1"/>
  <c r="M26" i="169"/>
  <c r="N26" i="169"/>
  <c r="P26" i="169"/>
  <c r="Q26" i="169" s="1"/>
  <c r="F5" i="168"/>
  <c r="F6" i="168"/>
  <c r="F8" i="168"/>
  <c r="F9" i="168"/>
  <c r="F7" i="168" s="1"/>
  <c r="F10" i="168"/>
  <c r="F11" i="168"/>
  <c r="F14" i="168"/>
  <c r="F15" i="168"/>
  <c r="F16" i="168"/>
  <c r="F17" i="168"/>
  <c r="F18" i="168"/>
  <c r="F19" i="168"/>
  <c r="F20" i="168"/>
  <c r="F22" i="168"/>
  <c r="F23" i="168"/>
  <c r="F24" i="168"/>
  <c r="F25" i="168"/>
  <c r="F21" i="168" s="1"/>
  <c r="F26" i="168"/>
  <c r="F5" i="167"/>
  <c r="F6" i="167"/>
  <c r="F8" i="167"/>
  <c r="F9" i="167"/>
  <c r="F10" i="167"/>
  <c r="F11" i="167"/>
  <c r="F13" i="167"/>
  <c r="F27" i="167" s="1"/>
  <c r="F30" i="167" s="1"/>
  <c r="F14" i="167"/>
  <c r="F15" i="167"/>
  <c r="F16" i="167"/>
  <c r="F17" i="167"/>
  <c r="F18" i="167"/>
  <c r="F19" i="167"/>
  <c r="F20" i="167"/>
  <c r="F22" i="167"/>
  <c r="F23" i="167"/>
  <c r="F24" i="167"/>
  <c r="F25" i="167"/>
  <c r="F26" i="167"/>
  <c r="G5" i="166"/>
  <c r="G6" i="166"/>
  <c r="G8" i="166"/>
  <c r="G9" i="166"/>
  <c r="G10" i="166"/>
  <c r="G11" i="166"/>
  <c r="G13" i="166"/>
  <c r="G14" i="166"/>
  <c r="G15" i="166"/>
  <c r="G16" i="166"/>
  <c r="G17" i="166"/>
  <c r="G18" i="166"/>
  <c r="G19" i="166"/>
  <c r="G20" i="166"/>
  <c r="G22" i="166"/>
  <c r="G23" i="166"/>
  <c r="G24" i="166"/>
  <c r="G25" i="166"/>
  <c r="G26" i="166"/>
  <c r="G27" i="166"/>
  <c r="G30" i="166" s="1"/>
  <c r="G31" i="166" s="1"/>
  <c r="H27" i="169" l="1"/>
  <c r="P15" i="169"/>
  <c r="Q15" i="169" s="1"/>
  <c r="P11" i="169"/>
  <c r="Q11" i="169" s="1"/>
  <c r="P9" i="169"/>
  <c r="Q9" i="169" s="1"/>
  <c r="P6" i="169"/>
  <c r="Q6" i="169" s="1"/>
  <c r="P16" i="169"/>
  <c r="Q16" i="169" s="1"/>
  <c r="P25" i="169"/>
  <c r="Q25" i="169" s="1"/>
  <c r="P23" i="169"/>
  <c r="Q23" i="169" s="1"/>
  <c r="P20" i="169"/>
  <c r="Q20" i="169" s="1"/>
  <c r="P18" i="169"/>
  <c r="Q18" i="169" s="1"/>
  <c r="P14" i="169"/>
  <c r="Q14" i="169" s="1"/>
  <c r="P10" i="169"/>
  <c r="Q10" i="169" s="1"/>
  <c r="P8" i="169"/>
  <c r="Q8" i="169" s="1"/>
  <c r="P5" i="169"/>
  <c r="Q5" i="169" s="1"/>
  <c r="F12" i="168"/>
  <c r="P17" i="169"/>
  <c r="Q17" i="169" s="1"/>
  <c r="P13" i="169"/>
  <c r="Q13" i="169" s="1"/>
  <c r="F4" i="168"/>
  <c r="N27" i="169"/>
  <c r="N29" i="169" s="1"/>
  <c r="H28" i="169"/>
  <c r="H32" i="169" s="1"/>
  <c r="H29" i="169"/>
  <c r="H30" i="169"/>
  <c r="H31" i="169" s="1"/>
  <c r="F28" i="168"/>
  <c r="K27" i="169"/>
  <c r="G28" i="166"/>
  <c r="G32" i="166" s="1"/>
  <c r="F32" i="167"/>
  <c r="F33" i="167" s="1"/>
  <c r="F31" i="167"/>
  <c r="G29" i="166"/>
  <c r="F34" i="167" l="1"/>
  <c r="F35" i="167" s="1"/>
  <c r="Q27" i="169"/>
  <c r="Q29" i="169" s="1"/>
  <c r="N28" i="169"/>
  <c r="N30" i="169"/>
  <c r="N31" i="169" s="1"/>
  <c r="F31" i="168"/>
  <c r="F33" i="168" s="1"/>
  <c r="F30" i="168"/>
  <c r="F29" i="168"/>
  <c r="K29" i="169"/>
  <c r="K32" i="169" s="1"/>
  <c r="K28" i="169"/>
  <c r="K30" i="169"/>
  <c r="K31" i="169" s="1"/>
  <c r="Q28" i="169" l="1"/>
  <c r="Q30" i="169"/>
  <c r="Q31" i="169" s="1"/>
  <c r="F32" i="168"/>
  <c r="F34" i="168" s="1"/>
  <c r="N32" i="169"/>
  <c r="Q32" i="169" l="1"/>
</calcChain>
</file>

<file path=xl/sharedStrings.xml><?xml version="1.0" encoding="utf-8"?>
<sst xmlns="http://schemas.openxmlformats.org/spreadsheetml/2006/main" count="259" uniqueCount="115">
  <si>
    <t>ITEM</t>
  </si>
  <si>
    <t>PRELIMINARES</t>
  </si>
  <si>
    <t>1.2</t>
  </si>
  <si>
    <t>2.1</t>
  </si>
  <si>
    <t>CANTIDAD</t>
  </si>
  <si>
    <t>2.2</t>
  </si>
  <si>
    <t>2.3</t>
  </si>
  <si>
    <t>2.4</t>
  </si>
  <si>
    <t>3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</si>
  <si>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</si>
  <si>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</si>
  <si>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</si>
  <si>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</si>
  <si>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</si>
  <si>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</si>
  <si>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</si>
  <si>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</si>
  <si>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</si>
  <si>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</si>
  <si>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</si>
  <si>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</si>
  <si>
    <t>DESCRIPCION</t>
  </si>
  <si>
    <t>1.1</t>
  </si>
  <si>
    <t>und</t>
  </si>
  <si>
    <t>m²</t>
  </si>
  <si>
    <t>VR. UNIT</t>
  </si>
  <si>
    <t>VALOR TOTAL</t>
  </si>
  <si>
    <t>DESCRIPCIÓN</t>
  </si>
  <si>
    <t>CANT</t>
  </si>
  <si>
    <t>M2</t>
  </si>
  <si>
    <t>UND</t>
  </si>
  <si>
    <t>COSTO DIRECTO</t>
  </si>
  <si>
    <t>ADMINISTRACIÓN</t>
  </si>
  <si>
    <t>IMPREVISTO</t>
  </si>
  <si>
    <t>UTILIDAD</t>
  </si>
  <si>
    <t>IVA/UTILIDAD</t>
  </si>
  <si>
    <t>COSTO TOTAL</t>
  </si>
  <si>
    <t>IVA  19% SOBRE UTILIDAD 10%</t>
  </si>
  <si>
    <t>UTILDAD</t>
  </si>
  <si>
    <t xml:space="preserve">IMPREVISTOS </t>
  </si>
  <si>
    <t>ADMINISTRACION</t>
  </si>
  <si>
    <t>COSTO DIRECTO MATERIALES Y MANO DE OBRA</t>
  </si>
  <si>
    <t>Suministro e instalación de varilla electrolitica 5/8 x 2.40 con conector y cable de cobre No. 8.</t>
  </si>
  <si>
    <t>Suministro e instalación de salida para interruptor sencillo 110V, en tubería PVC SCH40 1/2, caja 5800 PVC SCH40, con
alambre 1No.14F+1No.14N+1No.14T. Incluye interruptor.</t>
  </si>
  <si>
    <t>Suministro e instalación de salida para tomacorriente 110V, en tuberia PVC SCH40 1/2, caja 5800 PVC SCH40, con
alambre 1No.12F+1No.12N+1No.14T. Incluye aparato.</t>
  </si>
  <si>
    <t>Suninistro e instalación de salida para iluminación 110V, en tubería PVC SCH40 1/2, caja octagonal PVC SCH40, con alambre 1No.14F+1No.14N+1No.14T.
Incluye luminaria.</t>
  </si>
  <si>
    <t>Suministro e instalación tablero de distribución monofasico de 4 circuitos con puerta. Incluye 2 breaker enchufables 1x15 amp.</t>
  </si>
  <si>
    <t xml:space="preserve"> TRABAJOS ELECTRICOS</t>
  </si>
  <si>
    <t>Aplicación de pintura epoxica color gris para manteniminetos de pisos de modulos</t>
  </si>
  <si>
    <t>Reparación muro vandalizado  (2x2x2 mts de altura) (en madera sapan con tratamiento para intemperie y acabado
similar al existente)</t>
  </si>
  <si>
    <t>Reparación de ventana (en madera sapan con tratamiento para intemperie y acabado similar al existente)</t>
  </si>
  <si>
    <t>Suministro e instalación de Mesón de trabajo en acero inoxidable. incluye grifería y sifón</t>
  </si>
  <si>
    <t>Suministro e instalación de valvula control
de 1/2 agua potable</t>
  </si>
  <si>
    <t>Suministro e instalación de agua potable</t>
  </si>
  <si>
    <t>Suministro e instalación de desague sanitario</t>
  </si>
  <si>
    <t>Siministro e instalación teja greca bronce</t>
  </si>
  <si>
    <t>ACTIVIDADES VARIAS</t>
  </si>
  <si>
    <t>Pintura de vinilo tipo 2 (2 manos)</t>
  </si>
  <si>
    <t>Suministro e instalación de aislamiento térmico en frescaza</t>
  </si>
  <si>
    <t>Revestimineto muros interiores en lámina superboard 6 mm</t>
  </si>
  <si>
    <t>UND.</t>
  </si>
  <si>
    <t>Mantenimiento estructura metálica en pintura de aceite 2 en 1 color negro (por modulo)</t>
  </si>
  <si>
    <t>MANTENIMIENTO ESTRUCTURA METÁLICA</t>
  </si>
  <si>
    <t>GLB</t>
  </si>
  <si>
    <t>Limpieza y lavado general de los 12 modulos (interior y exterior)</t>
  </si>
  <si>
    <t>Retiro de muros interiores de lámina desuperboard, incluye limpieza.</t>
  </si>
  <si>
    <t>VR. TOTAL</t>
  </si>
  <si>
    <t>CAN.</t>
  </si>
  <si>
    <t>UNID</t>
  </si>
  <si>
    <t>PRESUPUESTO MANTENIMIENTO OBRAS CIVILES</t>
  </si>
  <si>
    <t>RESUMEN CONTRATO MANTENIMIENTO OBRAS CIVILES</t>
  </si>
  <si>
    <t>VALOR TOTAL + A.I.U</t>
  </si>
  <si>
    <t>TOTAL INDIRECTOS</t>
  </si>
  <si>
    <t>Valor</t>
  </si>
  <si>
    <t>Porcentaje</t>
  </si>
  <si>
    <t>Concepto</t>
  </si>
  <si>
    <t>SUBTOTAL OBRAS</t>
  </si>
  <si>
    <r>
      <rPr>
        <sz val="9"/>
        <rFont val="Arial Narrow"/>
        <family val="2"/>
      </rPr>
      <t>Suministro e instalación de salida para interruptor sencillo 110V, en tubería PVC SCH40 1/2, caja 5800 PVC SCH40, con
alambre 1No.14F+1No.14N+1No.14T. Incluye interruptor.</t>
    </r>
  </si>
  <si>
    <r>
      <rPr>
        <sz val="9"/>
        <rFont val="Arial Narrow"/>
        <family val="2"/>
      </rPr>
      <t>Reparación muro vandalizado  (2x2x2 mts de altura) (en madera sapan con tratamiento para intemperie y acabado
similar al existente)</t>
    </r>
  </si>
  <si>
    <r>
      <rPr>
        <sz val="9"/>
        <rFont val="Arial Narrow"/>
        <family val="2"/>
      </rPr>
      <t>Suministro e instalación de valvula control
de 1/2 agua potable</t>
    </r>
  </si>
  <si>
    <t>VR TOTAL</t>
  </si>
  <si>
    <t>VR UNITARIO</t>
  </si>
  <si>
    <t>Reparacion Modulos Comerciales ubicados en la plazoleta de  la Calle 30 con Cra 5ta</t>
  </si>
  <si>
    <t>IVA</t>
  </si>
  <si>
    <t>VALOR NETO (AIU)</t>
  </si>
  <si>
    <r>
      <rPr>
        <sz val="9"/>
        <rFont val="Arial"/>
        <family val="2"/>
        <scheme val="minor"/>
      </rPr>
      <t>Suministro e instalación de varilla electrolitica 5/8 x 2.40 con conector y cable de
cobre No. 8.</t>
    </r>
  </si>
  <si>
    <t>Suministro e instalación de salida para interruptor sencillo 110V, en tubería PVC SCH40 1/2, caja 5800 PVC SCH40, con alambre 1No.14F+1No.14N+1No.14T. Incluye interruptor.</t>
  </si>
  <si>
    <t>Suministro e instalación de salida para tomacorriente 110V, en tuberia PVC SCH40 1/2, caja 5800 PVC SCH40, con alambre 1No.12F+1No.12N+1No.14T. Incluye aparato.</t>
  </si>
  <si>
    <t>Suministro e instalación de salida para iluminación 110V, en tubería PVC SCH40 1/2, caja octagonal PVC SCH40, con alambre  1No.14F+1No.14N+1No.14T. Incluye luminaria.</t>
  </si>
  <si>
    <t>INSTALACIONES ELÉCTRICAS</t>
  </si>
  <si>
    <t>2</t>
  </si>
  <si>
    <r>
      <rPr>
        <sz val="9"/>
        <rFont val="Arial"/>
        <family val="2"/>
        <scheme val="minor"/>
      </rPr>
      <t>Reparación muro vandalizado  (2x2x2 mts de alturamodulo 2) (en material existente en caso tal de no conseguirse el mismo material se usara madera sapan con tratamiento para intemperie y acabado similar al
existente)</t>
    </r>
  </si>
  <si>
    <r>
      <rPr>
        <sz val="9"/>
        <rFont val="Arial"/>
        <family val="2"/>
        <scheme val="minor"/>
      </rPr>
      <t>Reparación de la ventana (modulo 3) (en material existente en caso tal de no conseguirse el mismo material se
usara madera sapan con tratamiento para intemperie y acabado similar al existente)</t>
    </r>
  </si>
  <si>
    <r>
      <rPr>
        <sz val="9"/>
        <rFont val="Arial"/>
        <family val="2"/>
        <scheme val="minor"/>
      </rPr>
      <t>Suministro e instalación de Mesón de trabajo en acero inoxidable (incluye
grifería y sifón)</t>
    </r>
  </si>
  <si>
    <t>Suministro e instalación de valvula control de 1/2 agua potable</t>
  </si>
  <si>
    <t>Suministro e instalación de agua potable (moculo 2)</t>
  </si>
  <si>
    <t>Suministro e instalación de desague sanitario (modulo 2)</t>
  </si>
  <si>
    <t>Siministro e instalación teja greca bronce  (modulo 2)</t>
  </si>
  <si>
    <t>Suministro y aplicación de estuco y pintura de vinilo tipo 2 (2 manos)</t>
  </si>
  <si>
    <r>
      <rPr>
        <sz val="9"/>
        <rFont val="Arial"/>
        <family val="2"/>
        <scheme val="minor"/>
      </rPr>
      <t>Mantenimiento estructura metálica en pintura de aceite 2 en 1 color negro (por
modulo)</t>
    </r>
  </si>
  <si>
    <t>glo</t>
  </si>
  <si>
    <t>Retiro de muros interiores de lámina de superboard, incluye limpieza.</t>
  </si>
  <si>
    <t>PRELIMINAR</t>
  </si>
  <si>
    <t>1</t>
  </si>
  <si>
    <r>
      <rPr>
        <sz val="9"/>
        <color rgb="FFFFFFFF"/>
        <rFont val="Arial"/>
        <family val="2"/>
        <scheme val="minor"/>
      </rPr>
      <t>$ UNT.</t>
    </r>
  </si>
  <si>
    <r>
      <rPr>
        <sz val="9"/>
        <color rgb="FFFFFFFF"/>
        <rFont val="Arial"/>
        <family val="2"/>
        <scheme val="minor"/>
      </rPr>
      <t>UND</t>
    </r>
  </si>
  <si>
    <r>
      <rPr>
        <sz val="9"/>
        <color rgb="FFFFFFFF"/>
        <rFont val="Arial"/>
        <family val="2"/>
        <scheme val="minor"/>
      </rPr>
      <t>DESCRPCION</t>
    </r>
  </si>
  <si>
    <r>
      <rPr>
        <sz val="9"/>
        <color rgb="FFFFFFFF"/>
        <rFont val="Arial"/>
        <family val="2"/>
        <scheme val="minor"/>
      </rPr>
      <t>Ítem</t>
    </r>
  </si>
  <si>
    <r>
      <rPr>
        <sz val="9"/>
        <rFont val="Arial"/>
        <family val="2"/>
        <scheme val="minor"/>
      </rPr>
      <t>PROPUESTA ECONÓMICA: REPARACIÓN DE MODULOS COMERCIALES UBICADOS EN LA PLAZOLETA DE LA CALLE 30 CON CRA 5TA - SANTA
MARTA,MAGADELA 2025.</t>
    </r>
  </si>
  <si>
    <t>NOMBRE:</t>
  </si>
  <si>
    <t>PROMEDIO</t>
  </si>
  <si>
    <t>AFFRA</t>
  </si>
  <si>
    <t>CID</t>
  </si>
  <si>
    <t>BICAB SAS</t>
  </si>
  <si>
    <t>$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</si>
</sst>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-* #,##0.00\ _€_-;\-* #,##0.00\ _€_-;_-* &quot;-&quot;??\ _€_-;_-@_-"/>
    <numFmt numFmtId="171" formatCode="_-* #,##0.00\ &quot;€&quot;_-;\-* #,##0.00\ &quot;€&quot;_-;_-* &quot;-&quot;??\ &quot;€&quot;_-;_-@_-"/>
    <numFmt numFmtId="172" formatCode="_-* #,##0.00\ &quot;Pts&quot;_-;\-* #,##0.00\ &quot;Pts&quot;_-;_-* &quot;-&quot;??\ &quot;Pts&quot;_-;_-@_-"/>
    <numFmt numFmtId="173" formatCode="_ &quot;$&quot;\ * #,##0_ ;_ &quot;$&quot;\ * \-#,##0_ ;_ &quot;$&quot;\ * &quot;-&quot;_ ;_ @_ "/>
    <numFmt numFmtId="174" formatCode="_ [$€-2]* #,##0.00_ ;_ [$€-2]* \-#,##0.00_ ;_ [$€-2]* &quot;-&quot;??_ "/>
    <numFmt numFmtId="175" formatCode="_-* #,##0\ &quot;€&quot;_-;\-* #,##0\ &quot;€&quot;_-;_-* &quot;-&quot;\ &quot;€&quot;_-;_-@_-"/>
    <numFmt numFmtId="176" formatCode="_-* #,##0.00\ _P_t_s_-;\-* #,##0.00\ _P_t_s_-;_-* &quot;-&quot;??\ _P_t_s_-;_-@_-"/>
    <numFmt numFmtId="177" formatCode="General_)"/>
    <numFmt numFmtId="178" formatCode="0.0"/>
    <numFmt numFmtId="179" formatCode="\$\ #,##0"/>
    <numFmt numFmtId="180" formatCode="\$\ #,##0.00"/>
  </numFmts>
  <fonts count="44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8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7.9"/>
      <color indexed="8"/>
      <name val="Arial"/>
      <family val="2"/>
    </font>
    <font>
      <sz val="12"/>
      <name val="Arial"/>
      <family val="2"/>
    </font>
    <font>
      <sz val="10"/>
      <color indexed="64"/>
      <name val="Arial"/>
      <family val="2"/>
    </font>
    <font>
      <b/>
      <sz val="9.1"/>
      <color indexed="8"/>
      <name val="Arial"/>
      <family val="2"/>
    </font>
    <font>
      <sz val="10"/>
      <color indexed="8"/>
      <name val="MS Sans Serif"/>
    </font>
    <font>
      <sz val="10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rgb="FF000000"/>
      <name val="Segoe UI"/>
      <family val="2"/>
    </font>
    <font>
      <sz val="11"/>
      <name val="Swis721 Lt BT"/>
      <family val="2"/>
    </font>
    <font>
      <sz val="12"/>
      <name val="Courier"/>
      <family val="3"/>
    </font>
    <font>
      <i/>
      <sz val="10"/>
      <name val="Arial"/>
      <family val="2"/>
    </font>
    <font>
      <b/>
      <i/>
      <sz val="12"/>
      <name val="Arial"/>
      <family val="2"/>
    </font>
    <font>
      <b/>
      <sz val="8"/>
      <color theme="1"/>
      <name val="Arial"/>
      <family val="2"/>
      <scheme val="minor"/>
    </font>
    <font>
      <sz val="10"/>
      <color rgb="FF000000"/>
      <name val="Times New Roman"/>
      <family val="1"/>
    </font>
    <font>
      <sz val="8"/>
      <color theme="1"/>
      <name val="Arial"/>
      <family val="2"/>
      <scheme val="minor"/>
    </font>
    <font>
      <b/>
      <i/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4"/>
      <name val="Arial"/>
      <family val="2"/>
    </font>
    <font>
      <b/>
      <i/>
      <sz val="16"/>
      <name val="Arial"/>
      <family val="2"/>
    </font>
    <font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b/>
      <sz val="7.5"/>
      <name val="Arial Narrow"/>
      <family val="2"/>
    </font>
    <font>
      <sz val="9"/>
      <color rgb="FF000000"/>
      <name val="Arial"/>
      <family val="2"/>
      <scheme val="minor"/>
    </font>
    <font>
      <sz val="9"/>
      <name val="Arial"/>
      <family val="2"/>
      <scheme val="minor"/>
    </font>
    <font>
      <sz val="8"/>
      <color rgb="FF000000"/>
      <name val="Arial"/>
      <family val="2"/>
      <scheme val="minor"/>
    </font>
    <font>
      <sz val="10"/>
      <name val="Arial"/>
      <family val="2"/>
      <scheme val="minor"/>
    </font>
    <font>
      <sz val="9"/>
      <color rgb="FFFFFFFF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</patternFill>
    </fill>
    <fill>
      <patternFill patternType="solid">
        <fgColor rgb="FF2E75B5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19">
    <xf numFmtId="0" fontId="0" fillId="0" borderId="0"/>
    <xf numFmtId="43" fontId="5" fillId="0" borderId="0" applyFont="0" applyFill="0" applyBorder="0" applyAlignment="0" applyProtection="0"/>
    <xf numFmtId="0" fontId="2" fillId="0" borderId="6"/>
    <xf numFmtId="0" fontId="8" fillId="0" borderId="6"/>
    <xf numFmtId="167" fontId="9" fillId="0" borderId="6" applyFont="0" applyFill="0" applyBorder="0" applyAlignment="0" applyProtection="0"/>
    <xf numFmtId="168" fontId="10" fillId="0" borderId="6" applyFont="0" applyFill="0" applyBorder="0" applyAlignment="0" applyProtection="0"/>
    <xf numFmtId="169" fontId="10" fillId="0" borderId="6" applyFont="0" applyFill="0" applyBorder="0" applyAlignment="0" applyProtection="0"/>
    <xf numFmtId="9" fontId="10" fillId="0" borderId="6" applyFont="0" applyFill="0" applyBorder="0" applyAlignment="0" applyProtection="0"/>
    <xf numFmtId="0" fontId="2" fillId="0" borderId="6"/>
    <xf numFmtId="43" fontId="9" fillId="0" borderId="6" applyFont="0" applyFill="0" applyBorder="0" applyAlignment="0" applyProtection="0"/>
    <xf numFmtId="170" fontId="2" fillId="0" borderId="6" applyFont="0" applyFill="0" applyBorder="0" applyAlignment="0" applyProtection="0"/>
    <xf numFmtId="168" fontId="10" fillId="0" borderId="6" applyFont="0" applyFill="0" applyBorder="0" applyAlignment="0" applyProtection="0"/>
    <xf numFmtId="169" fontId="10" fillId="0" borderId="6" applyFont="0" applyFill="0" applyBorder="0" applyAlignment="0" applyProtection="0"/>
    <xf numFmtId="9" fontId="10" fillId="0" borderId="6" applyFont="0" applyFill="0" applyBorder="0" applyAlignment="0" applyProtection="0"/>
    <xf numFmtId="171" fontId="2" fillId="0" borderId="6" applyFont="0" applyFill="0" applyBorder="0" applyAlignment="0" applyProtection="0"/>
    <xf numFmtId="0" fontId="7" fillId="0" borderId="6"/>
    <xf numFmtId="0" fontId="7" fillId="0" borderId="6"/>
    <xf numFmtId="0" fontId="2" fillId="0" borderId="6"/>
    <xf numFmtId="167" fontId="2" fillId="0" borderId="6" applyFont="0" applyFill="0" applyBorder="0" applyAlignment="0" applyProtection="0"/>
    <xf numFmtId="167" fontId="11" fillId="0" borderId="6" applyFont="0" applyFill="0" applyBorder="0" applyAlignment="0" applyProtection="0"/>
    <xf numFmtId="0" fontId="2" fillId="0" borderId="6"/>
    <xf numFmtId="0" fontId="12" fillId="0" borderId="6"/>
    <xf numFmtId="9" fontId="8" fillId="0" borderId="6" applyFont="0" applyFill="0" applyBorder="0" applyAlignment="0" applyProtection="0"/>
    <xf numFmtId="43" fontId="9" fillId="0" borderId="6" applyFont="0" applyFill="0" applyBorder="0" applyAlignment="0" applyProtection="0"/>
    <xf numFmtId="172" fontId="7" fillId="0" borderId="6" applyFont="0" applyFill="0" applyBorder="0" applyAlignment="0" applyProtection="0"/>
    <xf numFmtId="0" fontId="7" fillId="0" borderId="6"/>
    <xf numFmtId="9" fontId="7" fillId="0" borderId="6" applyFont="0" applyFill="0" applyBorder="0" applyAlignment="0" applyProtection="0"/>
    <xf numFmtId="0" fontId="7" fillId="0" borderId="6"/>
    <xf numFmtId="9" fontId="7" fillId="0" borderId="6" applyFont="0" applyFill="0" applyBorder="0" applyAlignment="0" applyProtection="0"/>
    <xf numFmtId="0" fontId="7" fillId="0" borderId="6"/>
    <xf numFmtId="0" fontId="2" fillId="0" borderId="6"/>
    <xf numFmtId="167" fontId="13" fillId="0" borderId="6" applyFont="0" applyFill="0" applyBorder="0" applyAlignment="0" applyProtection="0"/>
    <xf numFmtId="41" fontId="8" fillId="0" borderId="6" applyFont="0" applyFill="0" applyBorder="0" applyAlignment="0" applyProtection="0"/>
    <xf numFmtId="169" fontId="10" fillId="0" borderId="6" applyFont="0" applyFill="0" applyBorder="0" applyAlignment="0" applyProtection="0"/>
    <xf numFmtId="164" fontId="8" fillId="0" borderId="6" applyFont="0" applyFill="0" applyBorder="0" applyAlignment="0" applyProtection="0"/>
    <xf numFmtId="166" fontId="2" fillId="0" borderId="6" applyFont="0" applyFill="0" applyBorder="0" applyAlignment="0" applyProtection="0"/>
    <xf numFmtId="43" fontId="2" fillId="0" borderId="6" applyFont="0" applyFill="0" applyBorder="0" applyAlignment="0" applyProtection="0"/>
    <xf numFmtId="0" fontId="14" fillId="0" borderId="6"/>
    <xf numFmtId="164" fontId="2" fillId="0" borderId="6" applyFont="0" applyFill="0" applyBorder="0" applyAlignment="0" applyProtection="0"/>
    <xf numFmtId="169" fontId="10" fillId="0" borderId="6" applyFont="0" applyFill="0" applyBorder="0" applyAlignment="0" applyProtection="0"/>
    <xf numFmtId="169" fontId="10" fillId="0" borderId="6" applyFont="0" applyFill="0" applyBorder="0" applyAlignment="0" applyProtection="0"/>
    <xf numFmtId="173" fontId="10" fillId="0" borderId="6" applyFont="0" applyFill="0" applyBorder="0" applyAlignment="0" applyProtection="0"/>
    <xf numFmtId="0" fontId="8" fillId="0" borderId="6"/>
    <xf numFmtId="164" fontId="2" fillId="0" borderId="6" applyFont="0" applyFill="0" applyBorder="0" applyAlignment="0" applyProtection="0"/>
    <xf numFmtId="174" fontId="7" fillId="0" borderId="6" applyFont="0" applyFill="0" applyBorder="0" applyAlignment="0" applyProtection="0"/>
    <xf numFmtId="168" fontId="7" fillId="0" borderId="6" applyFont="0" applyFill="0" applyBorder="0" applyAlignment="0" applyProtection="0"/>
    <xf numFmtId="169" fontId="10" fillId="0" borderId="6" applyFont="0" applyFill="0" applyBorder="0" applyAlignment="0" applyProtection="0"/>
    <xf numFmtId="175" fontId="2" fillId="0" borderId="6" applyFont="0" applyFill="0" applyBorder="0" applyAlignment="0" applyProtection="0"/>
    <xf numFmtId="0" fontId="2" fillId="0" borderId="6"/>
    <xf numFmtId="165" fontId="2" fillId="0" borderId="6" applyFont="0" applyFill="0" applyBorder="0" applyAlignment="0" applyProtection="0"/>
    <xf numFmtId="173" fontId="10" fillId="0" borderId="6" applyFont="0" applyFill="0" applyBorder="0" applyAlignment="0" applyProtection="0"/>
    <xf numFmtId="169" fontId="10" fillId="0" borderId="6" applyFont="0" applyFill="0" applyBorder="0" applyAlignment="0" applyProtection="0"/>
    <xf numFmtId="173" fontId="10" fillId="0" borderId="6" applyFont="0" applyFill="0" applyBorder="0" applyAlignment="0" applyProtection="0"/>
    <xf numFmtId="43" fontId="2" fillId="0" borderId="6" applyFont="0" applyFill="0" applyBorder="0" applyAlignment="0" applyProtection="0"/>
    <xf numFmtId="43" fontId="2" fillId="0" borderId="6" applyFont="0" applyFill="0" applyBorder="0" applyAlignment="0" applyProtection="0"/>
    <xf numFmtId="0" fontId="7" fillId="0" borderId="6"/>
    <xf numFmtId="176" fontId="7" fillId="0" borderId="6" applyFont="0" applyFill="0" applyBorder="0" applyAlignment="0" applyProtection="0"/>
    <xf numFmtId="9" fontId="7" fillId="0" borderId="6" applyFont="0" applyFill="0" applyBorder="0" applyAlignment="0" applyProtection="0"/>
    <xf numFmtId="9" fontId="2" fillId="0" borderId="6" applyFont="0" applyFill="0" applyBorder="0" applyAlignment="0" applyProtection="0"/>
    <xf numFmtId="0" fontId="2" fillId="0" borderId="6"/>
    <xf numFmtId="0" fontId="14" fillId="0" borderId="6"/>
    <xf numFmtId="0" fontId="7" fillId="0" borderId="6"/>
    <xf numFmtId="0" fontId="7" fillId="0" borderId="6" applyNumberFormat="0" applyFont="0" applyFill="0" applyBorder="0" applyAlignment="0" applyProtection="0">
      <alignment vertical="top"/>
    </xf>
    <xf numFmtId="166" fontId="2" fillId="0" borderId="6" applyFont="0" applyFill="0" applyBorder="0" applyAlignment="0" applyProtection="0"/>
    <xf numFmtId="9" fontId="9" fillId="0" borderId="6" applyFont="0" applyFill="0" applyBorder="0" applyAlignment="0" applyProtection="0"/>
    <xf numFmtId="0" fontId="2" fillId="0" borderId="6"/>
    <xf numFmtId="42" fontId="2" fillId="0" borderId="6" applyFont="0" applyFill="0" applyBorder="0" applyAlignment="0" applyProtection="0"/>
    <xf numFmtId="173" fontId="10" fillId="0" borderId="6" applyFont="0" applyFill="0" applyBorder="0" applyAlignment="0" applyProtection="0"/>
    <xf numFmtId="169" fontId="10" fillId="0" borderId="6" applyFont="0" applyFill="0" applyBorder="0" applyAlignment="0" applyProtection="0"/>
    <xf numFmtId="0" fontId="2" fillId="0" borderId="6"/>
    <xf numFmtId="0" fontId="7" fillId="0" borderId="6"/>
    <xf numFmtId="42" fontId="2" fillId="0" borderId="6" applyFont="0" applyFill="0" applyBorder="0" applyAlignment="0" applyProtection="0"/>
    <xf numFmtId="0" fontId="2" fillId="0" borderId="6"/>
    <xf numFmtId="0" fontId="14" fillId="0" borderId="6"/>
    <xf numFmtId="0" fontId="17" fillId="0" borderId="6"/>
    <xf numFmtId="169" fontId="7" fillId="0" borderId="6" applyFont="0" applyFill="0" applyBorder="0" applyAlignment="0" applyProtection="0"/>
    <xf numFmtId="0" fontId="17" fillId="0" borderId="6"/>
    <xf numFmtId="169" fontId="10" fillId="0" borderId="6" applyFont="0" applyFill="0" applyBorder="0" applyAlignment="0" applyProtection="0"/>
    <xf numFmtId="0" fontId="15" fillId="0" borderId="6">
      <alignment vertical="top"/>
    </xf>
    <xf numFmtId="164" fontId="2" fillId="0" borderId="6" applyFont="0" applyFill="0" applyBorder="0" applyAlignment="0" applyProtection="0"/>
    <xf numFmtId="167" fontId="9" fillId="0" borderId="6" applyFont="0" applyFill="0" applyBorder="0" applyAlignment="0" applyProtection="0"/>
    <xf numFmtId="44" fontId="2" fillId="0" borderId="6" applyFont="0" applyFill="0" applyBorder="0" applyAlignment="0" applyProtection="0"/>
    <xf numFmtId="0" fontId="8" fillId="0" borderId="6"/>
    <xf numFmtId="0" fontId="7" fillId="0" borderId="6"/>
    <xf numFmtId="0" fontId="2" fillId="0" borderId="6"/>
    <xf numFmtId="0" fontId="16" fillId="0" borderId="6"/>
    <xf numFmtId="0" fontId="7" fillId="0" borderId="6" applyNumberFormat="0" applyFont="0" applyFill="0" applyBorder="0" applyAlignment="0" applyProtection="0">
      <alignment vertical="top"/>
    </xf>
    <xf numFmtId="0" fontId="2" fillId="0" borderId="6"/>
    <xf numFmtId="42" fontId="17" fillId="0" borderId="6" applyFont="0" applyFill="0" applyBorder="0" applyAlignment="0" applyProtection="0"/>
    <xf numFmtId="0" fontId="18" fillId="0" borderId="6"/>
    <xf numFmtId="44" fontId="2" fillId="0" borderId="6" applyFont="0" applyFill="0" applyBorder="0" applyAlignment="0" applyProtection="0"/>
    <xf numFmtId="9" fontId="2" fillId="0" borderId="6" applyFont="0" applyFill="0" applyBorder="0" applyAlignment="0" applyProtection="0"/>
    <xf numFmtId="9" fontId="19" fillId="0" borderId="6" applyFont="0" applyFill="0" applyBorder="0" applyAlignment="0" applyProtection="0"/>
    <xf numFmtId="43" fontId="2" fillId="0" borderId="6" applyFont="0" applyFill="0" applyBorder="0" applyAlignment="0" applyProtection="0"/>
    <xf numFmtId="9" fontId="17" fillId="0" borderId="6" applyFont="0" applyFill="0" applyBorder="0" applyAlignment="0" applyProtection="0"/>
    <xf numFmtId="0" fontId="19" fillId="0" borderId="6"/>
    <xf numFmtId="177" fontId="20" fillId="0" borderId="6"/>
    <xf numFmtId="165" fontId="2" fillId="0" borderId="6" applyFont="0" applyFill="0" applyBorder="0" applyAlignment="0" applyProtection="0"/>
    <xf numFmtId="43" fontId="6" fillId="0" borderId="6" applyFont="0" applyFill="0" applyBorder="0" applyAlignment="0" applyProtection="0"/>
    <xf numFmtId="9" fontId="2" fillId="0" borderId="6" applyFont="0" applyFill="0" applyBorder="0" applyAlignment="0" applyProtection="0"/>
    <xf numFmtId="0" fontId="2" fillId="0" borderId="6"/>
    <xf numFmtId="43" fontId="2" fillId="0" borderId="6" applyFont="0" applyFill="0" applyBorder="0" applyAlignment="0" applyProtection="0"/>
    <xf numFmtId="44" fontId="6" fillId="0" borderId="6" applyFont="0" applyFill="0" applyBorder="0" applyAlignment="0" applyProtection="0"/>
    <xf numFmtId="0" fontId="6" fillId="0" borderId="6"/>
    <xf numFmtId="0" fontId="2" fillId="0" borderId="6"/>
    <xf numFmtId="0" fontId="1" fillId="0" borderId="6"/>
    <xf numFmtId="44" fontId="1" fillId="0" borderId="6" applyFont="0" applyFill="0" applyBorder="0" applyAlignment="0" applyProtection="0"/>
    <xf numFmtId="9" fontId="1" fillId="0" borderId="6" applyFont="0" applyFill="0" applyBorder="0" applyAlignment="0" applyProtection="0"/>
    <xf numFmtId="0" fontId="3" fillId="0" borderId="6"/>
    <xf numFmtId="42" fontId="3" fillId="0" borderId="6" applyFont="0" applyFill="0" applyBorder="0" applyAlignment="0" applyProtection="0"/>
    <xf numFmtId="9" fontId="24" fillId="0" borderId="6" applyFont="0" applyFill="0" applyBorder="0" applyAlignment="0" applyProtection="0"/>
    <xf numFmtId="41" fontId="3" fillId="0" borderId="6" applyFont="0" applyFill="0" applyBorder="0" applyAlignment="0" applyProtection="0"/>
    <xf numFmtId="0" fontId="24" fillId="0" borderId="6"/>
    <xf numFmtId="0" fontId="24" fillId="0" borderId="6"/>
    <xf numFmtId="43" fontId="24" fillId="0" borderId="6" applyFont="0" applyFill="0" applyBorder="0" applyAlignment="0" applyProtection="0"/>
    <xf numFmtId="0" fontId="5" fillId="0" borderId="6"/>
    <xf numFmtId="165" fontId="5" fillId="0" borderId="6" applyFont="0" applyFill="0" applyBorder="0" applyAlignment="0" applyProtection="0"/>
    <xf numFmtId="43" fontId="5" fillId="0" borderId="6" applyFont="0" applyFill="0" applyBorder="0" applyAlignment="0" applyProtection="0"/>
    <xf numFmtId="9" fontId="5" fillId="0" borderId="6" applyFont="0" applyFill="0" applyBorder="0" applyAlignment="0" applyProtection="0"/>
  </cellStyleXfs>
  <cellXfs count="178">
    <xf numFmtId="0" fontId="0" fillId="0" borderId="0" xfId="0"/>
    <xf numFmtId="0" fontId="21" fillId="0" borderId="6" xfId="108" applyFont="1"/>
    <xf numFmtId="0" fontId="21" fillId="0" borderId="6" xfId="108" applyFont="1" applyAlignment="1">
      <alignment horizontal="center" vertical="center"/>
    </xf>
    <xf numFmtId="42" fontId="22" fillId="4" borderId="13" xfId="109" applyFont="1" applyFill="1" applyBorder="1" applyAlignment="1">
      <alignment horizontal="right" vertical="center"/>
    </xf>
    <xf numFmtId="3" fontId="21" fillId="4" borderId="14" xfId="108" applyNumberFormat="1" applyFont="1" applyFill="1" applyBorder="1" applyAlignment="1">
      <alignment horizontal="right" vertical="center"/>
    </xf>
    <xf numFmtId="0" fontId="21" fillId="4" borderId="14" xfId="108" applyFont="1" applyFill="1" applyBorder="1" applyAlignment="1">
      <alignment horizontal="center" vertical="center"/>
    </xf>
    <xf numFmtId="0" fontId="23" fillId="2" borderId="14" xfId="108" applyFont="1" applyFill="1" applyBorder="1" applyAlignment="1">
      <alignment horizontal="center" vertical="center"/>
    </xf>
    <xf numFmtId="0" fontId="23" fillId="2" borderId="15" xfId="108" applyFont="1" applyFill="1" applyBorder="1" applyAlignment="1">
      <alignment vertical="center"/>
    </xf>
    <xf numFmtId="42" fontId="21" fillId="4" borderId="16" xfId="109" applyFont="1" applyFill="1" applyBorder="1" applyAlignment="1">
      <alignment horizontal="right" vertical="center"/>
    </xf>
    <xf numFmtId="3" fontId="21" fillId="4" borderId="7" xfId="108" applyNumberFormat="1" applyFont="1" applyFill="1" applyBorder="1" applyAlignment="1">
      <alignment horizontal="right" vertical="center"/>
    </xf>
    <xf numFmtId="0" fontId="21" fillId="4" borderId="7" xfId="108" applyFont="1" applyFill="1" applyBorder="1" applyAlignment="1">
      <alignment horizontal="center" vertical="center"/>
    </xf>
    <xf numFmtId="9" fontId="21" fillId="4" borderId="7" xfId="110" applyFont="1" applyFill="1" applyBorder="1" applyAlignment="1">
      <alignment horizontal="center" vertical="center"/>
    </xf>
    <xf numFmtId="0" fontId="25" fillId="2" borderId="7" xfId="108" applyFont="1" applyFill="1" applyBorder="1" applyAlignment="1">
      <alignment horizontal="center" vertical="center"/>
    </xf>
    <xf numFmtId="0" fontId="25" fillId="2" borderId="17" xfId="108" applyFont="1" applyFill="1" applyBorder="1" applyAlignment="1">
      <alignment vertical="center"/>
    </xf>
    <xf numFmtId="9" fontId="21" fillId="4" borderId="7" xfId="108" applyNumberFormat="1" applyFont="1" applyFill="1" applyBorder="1" applyAlignment="1">
      <alignment horizontal="center" vertical="center"/>
    </xf>
    <xf numFmtId="42" fontId="26" fillId="4" borderId="18" xfId="109" applyFont="1" applyFill="1" applyBorder="1" applyAlignment="1">
      <alignment horizontal="right" vertical="center"/>
    </xf>
    <xf numFmtId="3" fontId="21" fillId="4" borderId="19" xfId="108" applyNumberFormat="1" applyFont="1" applyFill="1" applyBorder="1" applyAlignment="1">
      <alignment horizontal="right" vertical="center"/>
    </xf>
    <xf numFmtId="0" fontId="21" fillId="4" borderId="19" xfId="108" applyFont="1" applyFill="1" applyBorder="1" applyAlignment="1">
      <alignment horizontal="center" vertical="center"/>
    </xf>
    <xf numFmtId="0" fontId="23" fillId="2" borderId="19" xfId="108" applyFont="1" applyFill="1" applyBorder="1" applyAlignment="1">
      <alignment horizontal="center" vertical="center"/>
    </xf>
    <xf numFmtId="0" fontId="23" fillId="2" borderId="20" xfId="108" applyFont="1" applyFill="1" applyBorder="1" applyAlignment="1">
      <alignment vertical="center"/>
    </xf>
    <xf numFmtId="41" fontId="21" fillId="0" borderId="6" xfId="108" applyNumberFormat="1" applyFont="1"/>
    <xf numFmtId="42" fontId="21" fillId="4" borderId="14" xfId="109" applyFont="1" applyFill="1" applyBorder="1" applyAlignment="1">
      <alignment horizontal="right" vertical="center"/>
    </xf>
    <xf numFmtId="0" fontId="3" fillId="0" borderId="14" xfId="108" applyBorder="1"/>
    <xf numFmtId="0" fontId="21" fillId="4" borderId="15" xfId="108" applyFont="1" applyFill="1" applyBorder="1" applyAlignment="1">
      <alignment horizontal="center" vertical="center"/>
    </xf>
    <xf numFmtId="42" fontId="21" fillId="4" borderId="7" xfId="109" applyFont="1" applyFill="1" applyBorder="1" applyAlignment="1">
      <alignment horizontal="right" vertical="center"/>
    </xf>
    <xf numFmtId="0" fontId="3" fillId="0" borderId="7" xfId="108" applyBorder="1" applyAlignment="1">
      <alignment horizontal="justify" vertical="center" wrapText="1"/>
    </xf>
    <xf numFmtId="0" fontId="21" fillId="4" borderId="17" xfId="108" applyFont="1" applyFill="1" applyBorder="1" applyAlignment="1">
      <alignment horizontal="center" vertical="center"/>
    </xf>
    <xf numFmtId="0" fontId="27" fillId="0" borderId="7" xfId="108" applyFont="1" applyBorder="1" applyAlignment="1">
      <alignment horizontal="justify" vertical="center" wrapText="1"/>
    </xf>
    <xf numFmtId="0" fontId="28" fillId="4" borderId="17" xfId="108" applyFont="1" applyFill="1" applyBorder="1" applyAlignment="1">
      <alignment horizontal="center" vertical="center"/>
    </xf>
    <xf numFmtId="41" fontId="21" fillId="0" borderId="6" xfId="111" applyFont="1"/>
    <xf numFmtId="9" fontId="21" fillId="0" borderId="6" xfId="108" applyNumberFormat="1" applyFont="1"/>
    <xf numFmtId="0" fontId="28" fillId="4" borderId="7" xfId="108" applyFont="1" applyFill="1" applyBorder="1" applyAlignment="1">
      <alignment horizontal="justify" vertical="center" wrapText="1"/>
    </xf>
    <xf numFmtId="0" fontId="28" fillId="0" borderId="18" xfId="108" applyFont="1" applyBorder="1" applyAlignment="1">
      <alignment horizontal="center" vertical="center"/>
    </xf>
    <xf numFmtId="0" fontId="28" fillId="0" borderId="19" xfId="108" applyFont="1" applyBorder="1" applyAlignment="1">
      <alignment horizontal="center" vertical="center"/>
    </xf>
    <xf numFmtId="0" fontId="28" fillId="0" borderId="20" xfId="108" applyFont="1" applyBorder="1" applyAlignment="1">
      <alignment horizontal="center" vertical="center"/>
    </xf>
    <xf numFmtId="0" fontId="31" fillId="0" borderId="6" xfId="112" applyFont="1" applyAlignment="1">
      <alignment vertical="top"/>
    </xf>
    <xf numFmtId="179" fontId="32" fillId="0" borderId="1" xfId="112" applyNumberFormat="1" applyFont="1" applyBorder="1" applyAlignment="1">
      <alignment horizontal="center" vertical="center" shrinkToFit="1"/>
    </xf>
    <xf numFmtId="0" fontId="31" fillId="0" borderId="26" xfId="112" applyFont="1" applyBorder="1" applyAlignment="1">
      <alignment vertical="top" wrapText="1"/>
    </xf>
    <xf numFmtId="0" fontId="31" fillId="0" borderId="27" xfId="112" applyFont="1" applyBorder="1" applyAlignment="1">
      <alignment vertical="top" wrapText="1"/>
    </xf>
    <xf numFmtId="179" fontId="34" fillId="0" borderId="1" xfId="112" applyNumberFormat="1" applyFont="1" applyBorder="1" applyAlignment="1">
      <alignment horizontal="center" vertical="center" shrinkToFit="1"/>
    </xf>
    <xf numFmtId="9" fontId="32" fillId="0" borderId="1" xfId="112" applyNumberFormat="1" applyFont="1" applyBorder="1" applyAlignment="1">
      <alignment horizontal="center" vertical="center" shrinkToFit="1"/>
    </xf>
    <xf numFmtId="0" fontId="33" fillId="0" borderId="1" xfId="112" applyFont="1" applyBorder="1" applyAlignment="1">
      <alignment horizontal="center" vertical="center" wrapText="1"/>
    </xf>
    <xf numFmtId="179" fontId="34" fillId="0" borderId="2" xfId="112" applyNumberFormat="1" applyFont="1" applyBorder="1" applyAlignment="1">
      <alignment horizontal="center" vertical="center" shrinkToFit="1"/>
    </xf>
    <xf numFmtId="9" fontId="32" fillId="0" borderId="2" xfId="112" applyNumberFormat="1" applyFont="1" applyBorder="1" applyAlignment="1">
      <alignment horizontal="center" vertical="center" shrinkToFit="1"/>
    </xf>
    <xf numFmtId="0" fontId="33" fillId="0" borderId="2" xfId="112" applyFont="1" applyBorder="1" applyAlignment="1">
      <alignment horizontal="center" vertical="center" wrapText="1"/>
    </xf>
    <xf numFmtId="0" fontId="31" fillId="0" borderId="28" xfId="112" applyFont="1" applyBorder="1" applyAlignment="1">
      <alignment vertical="top" wrapText="1"/>
    </xf>
    <xf numFmtId="0" fontId="31" fillId="0" borderId="29" xfId="112" applyFont="1" applyBorder="1" applyAlignment="1">
      <alignment vertical="top" wrapText="1"/>
    </xf>
    <xf numFmtId="179" fontId="32" fillId="0" borderId="30" xfId="112" applyNumberFormat="1" applyFont="1" applyBorder="1" applyAlignment="1">
      <alignment horizontal="center" vertical="center" shrinkToFit="1"/>
    </xf>
    <xf numFmtId="9" fontId="32" fillId="0" borderId="31" xfId="112" applyNumberFormat="1" applyFont="1" applyBorder="1" applyAlignment="1">
      <alignment horizontal="center" vertical="center" shrinkToFit="1"/>
    </xf>
    <xf numFmtId="0" fontId="33" fillId="0" borderId="7" xfId="112" applyFont="1" applyBorder="1" applyAlignment="1">
      <alignment horizontal="center" vertical="center" wrapText="1"/>
    </xf>
    <xf numFmtId="0" fontId="31" fillId="0" borderId="6" xfId="112" applyFont="1" applyAlignment="1">
      <alignment vertical="top" wrapText="1"/>
    </xf>
    <xf numFmtId="179" fontId="35" fillId="0" borderId="6" xfId="112" applyNumberFormat="1" applyFont="1" applyAlignment="1">
      <alignment vertical="top" shrinkToFit="1"/>
    </xf>
    <xf numFmtId="0" fontId="33" fillId="0" borderId="6" xfId="112" applyFont="1" applyAlignment="1">
      <alignment horizontal="center" vertical="top" wrapText="1"/>
    </xf>
    <xf numFmtId="0" fontId="33" fillId="0" borderId="10" xfId="112" applyFont="1" applyBorder="1" applyAlignment="1">
      <alignment horizontal="center" vertical="top" wrapText="1"/>
    </xf>
    <xf numFmtId="179" fontId="35" fillId="0" borderId="7" xfId="112" applyNumberFormat="1" applyFont="1" applyBorder="1" applyAlignment="1">
      <alignment horizontal="center" vertical="center" shrinkToFit="1"/>
    </xf>
    <xf numFmtId="179" fontId="34" fillId="0" borderId="3" xfId="112" applyNumberFormat="1" applyFont="1" applyBorder="1" applyAlignment="1">
      <alignment horizontal="center" vertical="center" shrinkToFit="1"/>
    </xf>
    <xf numFmtId="2" fontId="34" fillId="0" borderId="3" xfId="112" applyNumberFormat="1" applyFont="1" applyBorder="1" applyAlignment="1">
      <alignment horizontal="center" vertical="center" shrinkToFit="1"/>
    </xf>
    <xf numFmtId="0" fontId="36" fillId="0" borderId="3" xfId="112" applyFont="1" applyBorder="1" applyAlignment="1">
      <alignment horizontal="center" vertical="center" wrapText="1"/>
    </xf>
    <xf numFmtId="0" fontId="36" fillId="0" borderId="3" xfId="112" applyFont="1" applyBorder="1" applyAlignment="1">
      <alignment vertical="top" wrapText="1"/>
    </xf>
    <xf numFmtId="178" fontId="34" fillId="0" borderId="3" xfId="112" applyNumberFormat="1" applyFont="1" applyBorder="1" applyAlignment="1">
      <alignment horizontal="center" vertical="center" shrinkToFit="1"/>
    </xf>
    <xf numFmtId="2" fontId="34" fillId="0" borderId="1" xfId="112" applyNumberFormat="1" applyFont="1" applyBorder="1" applyAlignment="1">
      <alignment horizontal="center" vertical="center" shrinkToFit="1"/>
    </xf>
    <xf numFmtId="0" fontId="36" fillId="0" borderId="1" xfId="112" applyFont="1" applyBorder="1" applyAlignment="1">
      <alignment horizontal="center" vertical="center" wrapText="1"/>
    </xf>
    <xf numFmtId="0" fontId="34" fillId="0" borderId="1" xfId="112" applyFont="1" applyBorder="1" applyAlignment="1">
      <alignment vertical="top" wrapText="1"/>
    </xf>
    <xf numFmtId="178" fontId="34" fillId="0" borderId="1" xfId="112" applyNumberFormat="1" applyFont="1" applyBorder="1" applyAlignment="1">
      <alignment horizontal="center" vertical="center" shrinkToFit="1"/>
    </xf>
    <xf numFmtId="0" fontId="36" fillId="0" borderId="1" xfId="112" applyFont="1" applyBorder="1" applyAlignment="1">
      <alignment vertical="top" wrapText="1"/>
    </xf>
    <xf numFmtId="0" fontId="36" fillId="0" borderId="1" xfId="112" applyFont="1" applyBorder="1" applyAlignment="1">
      <alignment horizontal="left" vertical="top" wrapText="1"/>
    </xf>
    <xf numFmtId="178" fontId="34" fillId="0" borderId="2" xfId="112" applyNumberFormat="1" applyFont="1" applyBorder="1" applyAlignment="1">
      <alignment horizontal="center" vertical="center" shrinkToFit="1"/>
    </xf>
    <xf numFmtId="179" fontId="33" fillId="0" borderId="24" xfId="112" applyNumberFormat="1" applyFont="1" applyBorder="1" applyAlignment="1">
      <alignment vertical="top" wrapText="1"/>
    </xf>
    <xf numFmtId="179" fontId="33" fillId="0" borderId="4" xfId="112" applyNumberFormat="1" applyFont="1" applyBorder="1" applyAlignment="1">
      <alignment vertical="top" wrapText="1"/>
    </xf>
    <xf numFmtId="0" fontId="33" fillId="0" borderId="4" xfId="112" applyFont="1" applyBorder="1" applyAlignment="1">
      <alignment vertical="top" wrapText="1"/>
    </xf>
    <xf numFmtId="179" fontId="34" fillId="0" borderId="1" xfId="112" applyNumberFormat="1" applyFont="1" applyBorder="1" applyAlignment="1">
      <alignment horizontal="center" vertical="center" wrapText="1" shrinkToFit="1"/>
    </xf>
    <xf numFmtId="2" fontId="34" fillId="0" borderId="1" xfId="112" applyNumberFormat="1" applyFont="1" applyBorder="1" applyAlignment="1">
      <alignment horizontal="center" vertical="center" wrapText="1" shrinkToFit="1"/>
    </xf>
    <xf numFmtId="178" fontId="34" fillId="0" borderId="2" xfId="112" applyNumberFormat="1" applyFont="1" applyBorder="1" applyAlignment="1">
      <alignment horizontal="center" vertical="center" wrapText="1" shrinkToFit="1"/>
    </xf>
    <xf numFmtId="0" fontId="31" fillId="0" borderId="6" xfId="112" applyFont="1" applyAlignment="1">
      <alignment horizontal="center" vertical="top"/>
    </xf>
    <xf numFmtId="0" fontId="37" fillId="0" borderId="1" xfId="112" applyFont="1" applyBorder="1" applyAlignment="1">
      <alignment horizontal="center" vertical="center" wrapText="1"/>
    </xf>
    <xf numFmtId="0" fontId="39" fillId="0" borderId="6" xfId="113" applyFont="1" applyAlignment="1">
      <alignment horizontal="left" vertical="top"/>
    </xf>
    <xf numFmtId="180" fontId="39" fillId="5" borderId="32" xfId="113" applyNumberFormat="1" applyFont="1" applyFill="1" applyBorder="1" applyAlignment="1">
      <alignment horizontal="right" vertical="center" shrinkToFit="1"/>
    </xf>
    <xf numFmtId="180" fontId="39" fillId="0" borderId="32" xfId="113" applyNumberFormat="1" applyFont="1" applyBorder="1" applyAlignment="1">
      <alignment horizontal="right" vertical="center" shrinkToFit="1"/>
    </xf>
    <xf numFmtId="9" fontId="39" fillId="0" borderId="1" xfId="113" applyNumberFormat="1" applyFont="1" applyBorder="1" applyAlignment="1">
      <alignment horizontal="center" vertical="center" shrinkToFit="1"/>
    </xf>
    <xf numFmtId="0" fontId="39" fillId="0" borderId="1" xfId="113" applyFont="1" applyBorder="1" applyAlignment="1">
      <alignment horizontal="left" wrapText="1"/>
    </xf>
    <xf numFmtId="9" fontId="39" fillId="0" borderId="2" xfId="113" applyNumberFormat="1" applyFont="1" applyBorder="1" applyAlignment="1">
      <alignment horizontal="center" vertical="center" shrinkToFit="1"/>
    </xf>
    <xf numFmtId="180" fontId="39" fillId="5" borderId="34" xfId="113" applyNumberFormat="1" applyFont="1" applyFill="1" applyBorder="1" applyAlignment="1">
      <alignment horizontal="center" vertical="center" shrinkToFit="1"/>
    </xf>
    <xf numFmtId="0" fontId="39" fillId="5" borderId="25" xfId="113" applyFont="1" applyFill="1" applyBorder="1" applyAlignment="1">
      <alignment horizontal="left" wrapText="1"/>
    </xf>
    <xf numFmtId="179" fontId="39" fillId="0" borderId="8" xfId="113" applyNumberFormat="1" applyFont="1" applyBorder="1" applyAlignment="1">
      <alignment horizontal="right" vertical="center" shrinkToFit="1"/>
    </xf>
    <xf numFmtId="180" fontId="39" fillId="0" borderId="6" xfId="113" applyNumberFormat="1" applyFont="1" applyAlignment="1">
      <alignment horizontal="right" vertical="center" shrinkToFit="1"/>
    </xf>
    <xf numFmtId="178" fontId="39" fillId="0" borderId="6" xfId="113" applyNumberFormat="1" applyFont="1" applyAlignment="1">
      <alignment horizontal="center" vertical="center" shrinkToFit="1"/>
    </xf>
    <xf numFmtId="0" fontId="40" fillId="0" borderId="6" xfId="113" applyFont="1" applyAlignment="1">
      <alignment horizontal="center" vertical="center" wrapText="1"/>
    </xf>
    <xf numFmtId="0" fontId="39" fillId="0" borderId="6" xfId="113" applyFont="1" applyAlignment="1">
      <alignment horizontal="left" vertical="top" wrapText="1"/>
    </xf>
    <xf numFmtId="0" fontId="40" fillId="0" borderId="5" xfId="113" applyFont="1" applyBorder="1" applyAlignment="1">
      <alignment horizontal="center" vertical="center" wrapText="1"/>
    </xf>
    <xf numFmtId="179" fontId="39" fillId="0" borderId="30" xfId="113" applyNumberFormat="1" applyFont="1" applyBorder="1" applyAlignment="1">
      <alignment horizontal="right" vertical="center" shrinkToFit="1"/>
    </xf>
    <xf numFmtId="180" fontId="39" fillId="0" borderId="35" xfId="113" applyNumberFormat="1" applyFont="1" applyBorder="1" applyAlignment="1">
      <alignment horizontal="right" vertical="center" shrinkToFit="1"/>
    </xf>
    <xf numFmtId="178" fontId="39" fillId="0" borderId="35" xfId="113" applyNumberFormat="1" applyFont="1" applyBorder="1" applyAlignment="1">
      <alignment horizontal="center" vertical="center" shrinkToFit="1"/>
    </xf>
    <xf numFmtId="0" fontId="40" fillId="0" borderId="35" xfId="113" applyFont="1" applyBorder="1" applyAlignment="1">
      <alignment horizontal="center" vertical="center" wrapText="1"/>
    </xf>
    <xf numFmtId="0" fontId="39" fillId="0" borderId="35" xfId="113" applyFont="1" applyBorder="1" applyAlignment="1">
      <alignment horizontal="left" vertical="top" wrapText="1"/>
    </xf>
    <xf numFmtId="0" fontId="40" fillId="0" borderId="36" xfId="113" applyFont="1" applyBorder="1" applyAlignment="1">
      <alignment horizontal="center" vertical="center" wrapText="1"/>
    </xf>
    <xf numFmtId="43" fontId="39" fillId="0" borderId="3" xfId="114" applyFont="1" applyBorder="1" applyAlignment="1">
      <alignment horizontal="right" vertical="center" shrinkToFit="1"/>
    </xf>
    <xf numFmtId="180" fontId="39" fillId="0" borderId="1" xfId="113" applyNumberFormat="1" applyFont="1" applyBorder="1" applyAlignment="1">
      <alignment horizontal="right" vertical="center" shrinkToFit="1"/>
    </xf>
    <xf numFmtId="2" fontId="39" fillId="0" borderId="3" xfId="113" applyNumberFormat="1" applyFont="1" applyBorder="1" applyAlignment="1">
      <alignment horizontal="center" vertical="center" shrinkToFit="1"/>
    </xf>
    <xf numFmtId="0" fontId="40" fillId="0" borderId="3" xfId="113" applyFont="1" applyBorder="1" applyAlignment="1">
      <alignment horizontal="center" vertical="center" wrapText="1"/>
    </xf>
    <xf numFmtId="0" fontId="40" fillId="0" borderId="3" xfId="113" applyFont="1" applyBorder="1" applyAlignment="1">
      <alignment horizontal="left" vertical="top" wrapText="1"/>
    </xf>
    <xf numFmtId="179" fontId="39" fillId="0" borderId="1" xfId="113" applyNumberFormat="1" applyFont="1" applyBorder="1" applyAlignment="1">
      <alignment horizontal="right" vertical="center" shrinkToFit="1"/>
    </xf>
    <xf numFmtId="178" fontId="39" fillId="0" borderId="1" xfId="113" applyNumberFormat="1" applyFont="1" applyBorder="1" applyAlignment="1">
      <alignment horizontal="center" vertical="center" shrinkToFit="1"/>
    </xf>
    <xf numFmtId="0" fontId="40" fillId="0" borderId="1" xfId="113" applyFont="1" applyBorder="1" applyAlignment="1">
      <alignment horizontal="center" vertical="center" wrapText="1"/>
    </xf>
    <xf numFmtId="0" fontId="40" fillId="0" borderId="1" xfId="113" applyFont="1" applyBorder="1" applyAlignment="1">
      <alignment horizontal="left" vertical="top" wrapText="1"/>
    </xf>
    <xf numFmtId="180" fontId="39" fillId="5" borderId="24" xfId="113" applyNumberFormat="1" applyFont="1" applyFill="1" applyBorder="1" applyAlignment="1">
      <alignment horizontal="center" vertical="top" shrinkToFit="1"/>
    </xf>
    <xf numFmtId="0" fontId="39" fillId="5" borderId="4" xfId="113" applyFont="1" applyFill="1" applyBorder="1" applyAlignment="1">
      <alignment horizontal="left" wrapText="1"/>
    </xf>
    <xf numFmtId="0" fontId="40" fillId="5" borderId="25" xfId="113" applyFont="1" applyFill="1" applyBorder="1" applyAlignment="1">
      <alignment horizontal="center" vertical="center" wrapText="1"/>
    </xf>
    <xf numFmtId="43" fontId="39" fillId="0" borderId="1" xfId="114" applyFont="1" applyBorder="1" applyAlignment="1">
      <alignment horizontal="right" vertical="center" shrinkToFit="1"/>
    </xf>
    <xf numFmtId="0" fontId="39" fillId="0" borderId="1" xfId="113" applyFont="1" applyBorder="1" applyAlignment="1">
      <alignment horizontal="left" vertical="center" wrapText="1"/>
    </xf>
    <xf numFmtId="0" fontId="40" fillId="0" borderId="1" xfId="113" applyFont="1" applyBorder="1" applyAlignment="1">
      <alignment horizontal="left" vertical="center" wrapText="1"/>
    </xf>
    <xf numFmtId="43" fontId="39" fillId="5" borderId="24" xfId="113" applyNumberFormat="1" applyFont="1" applyFill="1" applyBorder="1" applyAlignment="1">
      <alignment horizontal="center" vertical="top" shrinkToFit="1"/>
    </xf>
    <xf numFmtId="43" fontId="39" fillId="5" borderId="24" xfId="114" applyFont="1" applyFill="1" applyBorder="1" applyAlignment="1">
      <alignment horizontal="center" vertical="top" shrinkToFit="1"/>
    </xf>
    <xf numFmtId="0" fontId="39" fillId="5" borderId="8" xfId="113" applyFont="1" applyFill="1" applyBorder="1" applyAlignment="1">
      <alignment horizontal="left" wrapText="1"/>
    </xf>
    <xf numFmtId="43" fontId="41" fillId="0" borderId="7" xfId="114" applyFont="1" applyBorder="1" applyAlignment="1">
      <alignment horizontal="right" vertical="center" shrinkToFit="1"/>
    </xf>
    <xf numFmtId="178" fontId="41" fillId="0" borderId="7" xfId="113" applyNumberFormat="1" applyFont="1" applyBorder="1" applyAlignment="1">
      <alignment horizontal="center" vertical="center" shrinkToFit="1"/>
    </xf>
    <xf numFmtId="0" fontId="4" fillId="0" borderId="7" xfId="113" applyFont="1" applyBorder="1" applyAlignment="1">
      <alignment horizontal="center" vertical="center" wrapText="1"/>
    </xf>
    <xf numFmtId="0" fontId="40" fillId="0" borderId="7" xfId="113" applyFont="1" applyBorder="1" applyAlignment="1">
      <alignment horizontal="left" vertical="center" wrapText="1"/>
    </xf>
    <xf numFmtId="0" fontId="40" fillId="0" borderId="25" xfId="113" applyFont="1" applyBorder="1" applyAlignment="1">
      <alignment horizontal="center" vertical="center" wrapText="1"/>
    </xf>
    <xf numFmtId="43" fontId="41" fillId="0" borderId="3" xfId="114" applyFont="1" applyBorder="1" applyAlignment="1">
      <alignment horizontal="right" vertical="center" shrinkToFit="1"/>
    </xf>
    <xf numFmtId="180" fontId="41" fillId="0" borderId="3" xfId="113" applyNumberFormat="1" applyFont="1" applyBorder="1" applyAlignment="1">
      <alignment horizontal="right" vertical="center" shrinkToFit="1"/>
    </xf>
    <xf numFmtId="178" fontId="41" fillId="0" borderId="3" xfId="113" applyNumberFormat="1" applyFont="1" applyBorder="1" applyAlignment="1">
      <alignment horizontal="center" vertical="center" shrinkToFit="1"/>
    </xf>
    <xf numFmtId="0" fontId="42" fillId="0" borderId="3" xfId="113" applyFont="1" applyBorder="1" applyAlignment="1">
      <alignment horizontal="center" vertical="center" wrapText="1"/>
    </xf>
    <xf numFmtId="0" fontId="40" fillId="0" borderId="3" xfId="113" applyFont="1" applyBorder="1" applyAlignment="1">
      <alignment horizontal="left" vertical="center" wrapText="1"/>
    </xf>
    <xf numFmtId="0" fontId="40" fillId="6" borderId="1" xfId="113" applyFont="1" applyFill="1" applyBorder="1" applyAlignment="1">
      <alignment horizontal="center" vertical="top" wrapText="1"/>
    </xf>
    <xf numFmtId="0" fontId="43" fillId="6" borderId="1" xfId="113" applyFont="1" applyFill="1" applyBorder="1" applyAlignment="1">
      <alignment horizontal="center" vertical="top" wrapText="1"/>
    </xf>
    <xf numFmtId="0" fontId="40" fillId="0" borderId="25" xfId="113" applyFont="1" applyBorder="1" applyAlignment="1">
      <alignment horizontal="center" vertical="top" wrapText="1"/>
    </xf>
    <xf numFmtId="42" fontId="21" fillId="0" borderId="6" xfId="108" applyNumberFormat="1" applyFont="1"/>
    <xf numFmtId="0" fontId="21" fillId="0" borderId="7" xfId="108" applyFont="1" applyBorder="1"/>
    <xf numFmtId="180" fontId="41" fillId="0" borderId="7" xfId="113" applyNumberFormat="1" applyFont="1" applyBorder="1" applyAlignment="1">
      <alignment horizontal="right" vertical="center" shrinkToFit="1"/>
    </xf>
    <xf numFmtId="4" fontId="39" fillId="0" borderId="1" xfId="1" applyNumberFormat="1" applyFont="1" applyBorder="1" applyAlignment="1">
      <alignment horizontal="center" vertical="center" shrinkToFit="1"/>
    </xf>
    <xf numFmtId="180" fontId="39" fillId="0" borderId="1" xfId="113" applyNumberFormat="1" applyFont="1" applyBorder="1" applyAlignment="1">
      <alignment horizontal="center" vertical="center" shrinkToFit="1"/>
    </xf>
    <xf numFmtId="42" fontId="22" fillId="3" borderId="13" xfId="109" applyFont="1" applyFill="1" applyBorder="1" applyAlignment="1">
      <alignment horizontal="right" vertical="center"/>
    </xf>
    <xf numFmtId="42" fontId="21" fillId="0" borderId="16" xfId="109" applyFont="1" applyFill="1" applyBorder="1" applyAlignment="1">
      <alignment horizontal="right" vertical="center"/>
    </xf>
    <xf numFmtId="0" fontId="29" fillId="0" borderId="6" xfId="108" applyFont="1" applyAlignment="1">
      <alignment horizontal="center" vertical="center"/>
    </xf>
    <xf numFmtId="0" fontId="28" fillId="0" borderId="6" xfId="108" applyFont="1" applyAlignment="1">
      <alignment horizontal="center" vertical="center"/>
    </xf>
    <xf numFmtId="0" fontId="21" fillId="4" borderId="6" xfId="108" applyFont="1" applyFill="1" applyAlignment="1">
      <alignment horizontal="center" vertical="center"/>
    </xf>
    <xf numFmtId="0" fontId="30" fillId="0" borderId="6" xfId="108" applyFont="1" applyAlignment="1">
      <alignment horizontal="center" vertical="center" wrapText="1"/>
    </xf>
    <xf numFmtId="0" fontId="29" fillId="0" borderId="23" xfId="108" applyFont="1" applyBorder="1" applyAlignment="1">
      <alignment horizontal="center" vertical="center"/>
    </xf>
    <xf numFmtId="0" fontId="29" fillId="0" borderId="22" xfId="108" applyFont="1" applyBorder="1" applyAlignment="1">
      <alignment horizontal="center" vertical="center"/>
    </xf>
    <xf numFmtId="0" fontId="29" fillId="0" borderId="21" xfId="108" applyFont="1" applyBorder="1" applyAlignment="1">
      <alignment horizontal="center" vertical="center"/>
    </xf>
    <xf numFmtId="0" fontId="33" fillId="0" borderId="11" xfId="112" applyFont="1" applyBorder="1" applyAlignment="1">
      <alignment horizontal="center" vertical="top" wrapText="1"/>
    </xf>
    <xf numFmtId="0" fontId="33" fillId="0" borderId="9" xfId="112" applyFont="1" applyBorder="1" applyAlignment="1">
      <alignment horizontal="center" vertical="top" wrapText="1"/>
    </xf>
    <xf numFmtId="0" fontId="33" fillId="0" borderId="12" xfId="112" applyFont="1" applyBorder="1" applyAlignment="1">
      <alignment horizontal="center" vertical="top" wrapText="1"/>
    </xf>
    <xf numFmtId="0" fontId="33" fillId="0" borderId="25" xfId="112" applyFont="1" applyBorder="1" applyAlignment="1">
      <alignment horizontal="center" vertical="top" wrapText="1"/>
    </xf>
    <xf numFmtId="0" fontId="33" fillId="0" borderId="24" xfId="112" applyFont="1" applyBorder="1" applyAlignment="1">
      <alignment horizontal="center" vertical="top" wrapText="1"/>
    </xf>
    <xf numFmtId="0" fontId="33" fillId="0" borderId="25" xfId="112" applyFont="1" applyBorder="1" applyAlignment="1">
      <alignment horizontal="center" vertical="center" wrapText="1"/>
    </xf>
    <xf numFmtId="0" fontId="33" fillId="0" borderId="24" xfId="112" applyFont="1" applyBorder="1" applyAlignment="1">
      <alignment horizontal="center" vertical="center" wrapText="1"/>
    </xf>
    <xf numFmtId="0" fontId="38" fillId="0" borderId="25" xfId="112" applyFont="1" applyBorder="1" applyAlignment="1">
      <alignment horizontal="center" vertical="top" wrapText="1"/>
    </xf>
    <xf numFmtId="0" fontId="38" fillId="0" borderId="4" xfId="112" applyFont="1" applyBorder="1" applyAlignment="1">
      <alignment horizontal="center" vertical="top" wrapText="1"/>
    </xf>
    <xf numFmtId="0" fontId="38" fillId="0" borderId="24" xfId="112" applyFont="1" applyBorder="1" applyAlignment="1">
      <alignment horizontal="center" vertical="top" wrapText="1"/>
    </xf>
    <xf numFmtId="0" fontId="40" fillId="5" borderId="25" xfId="113" applyFont="1" applyFill="1" applyBorder="1" applyAlignment="1">
      <alignment horizontal="right" vertical="center" wrapText="1"/>
    </xf>
    <xf numFmtId="0" fontId="40" fillId="5" borderId="4" xfId="113" applyFont="1" applyFill="1" applyBorder="1" applyAlignment="1">
      <alignment horizontal="right" vertical="center" wrapText="1"/>
    </xf>
    <xf numFmtId="0" fontId="40" fillId="5" borderId="24" xfId="113" applyFont="1" applyFill="1" applyBorder="1" applyAlignment="1">
      <alignment horizontal="right" vertical="center" wrapText="1"/>
    </xf>
    <xf numFmtId="0" fontId="40" fillId="5" borderId="11" xfId="113" applyFont="1" applyFill="1" applyBorder="1" applyAlignment="1">
      <alignment horizontal="right" vertical="center" wrapText="1"/>
    </xf>
    <xf numFmtId="0" fontId="40" fillId="5" borderId="9" xfId="113" applyFont="1" applyFill="1" applyBorder="1" applyAlignment="1">
      <alignment horizontal="right" vertical="center" wrapText="1"/>
    </xf>
    <xf numFmtId="0" fontId="40" fillId="5" borderId="12" xfId="113" applyFont="1" applyFill="1" applyBorder="1" applyAlignment="1">
      <alignment horizontal="right" vertical="center" wrapText="1"/>
    </xf>
    <xf numFmtId="0" fontId="40" fillId="0" borderId="5" xfId="113" applyFont="1" applyBorder="1" applyAlignment="1">
      <alignment horizontal="right" vertical="top" wrapText="1"/>
    </xf>
    <xf numFmtId="0" fontId="40" fillId="0" borderId="8" xfId="113" applyFont="1" applyBorder="1" applyAlignment="1">
      <alignment horizontal="right" vertical="top" wrapText="1"/>
    </xf>
    <xf numFmtId="0" fontId="40" fillId="0" borderId="33" xfId="113" applyFont="1" applyBorder="1" applyAlignment="1">
      <alignment horizontal="right" vertical="top" wrapText="1"/>
    </xf>
    <xf numFmtId="0" fontId="40" fillId="0" borderId="25" xfId="113" applyFont="1" applyBorder="1" applyAlignment="1">
      <alignment horizontal="right" vertical="top" wrapText="1"/>
    </xf>
    <xf numFmtId="0" fontId="40" fillId="0" borderId="4" xfId="113" applyFont="1" applyBorder="1" applyAlignment="1">
      <alignment horizontal="right" vertical="top" wrapText="1"/>
    </xf>
    <xf numFmtId="0" fontId="40" fillId="0" borderId="24" xfId="113" applyFont="1" applyBorder="1" applyAlignment="1">
      <alignment horizontal="right" vertical="top" wrapText="1"/>
    </xf>
    <xf numFmtId="0" fontId="40" fillId="0" borderId="25" xfId="113" applyFont="1" applyBorder="1" applyAlignment="1">
      <alignment horizontal="right" vertical="center" wrapText="1"/>
    </xf>
    <xf numFmtId="0" fontId="40" fillId="0" borderId="4" xfId="113" applyFont="1" applyBorder="1" applyAlignment="1">
      <alignment horizontal="right" vertical="center" wrapText="1"/>
    </xf>
    <xf numFmtId="0" fontId="40" fillId="0" borderId="24" xfId="113" applyFont="1" applyBorder="1" applyAlignment="1">
      <alignment horizontal="right" vertical="center" wrapText="1"/>
    </xf>
    <xf numFmtId="0" fontId="39" fillId="0" borderId="4" xfId="113" applyFont="1" applyBorder="1" applyAlignment="1">
      <alignment horizontal="left" vertical="top" wrapText="1"/>
    </xf>
    <xf numFmtId="0" fontId="39" fillId="0" borderId="24" xfId="113" applyFont="1" applyBorder="1" applyAlignment="1">
      <alignment horizontal="left" vertical="top" wrapText="1"/>
    </xf>
    <xf numFmtId="0" fontId="40" fillId="5" borderId="4" xfId="113" applyFont="1" applyFill="1" applyBorder="1" applyAlignment="1">
      <alignment horizontal="left" vertical="top" wrapText="1" indent="20"/>
    </xf>
    <xf numFmtId="0" fontId="40" fillId="5" borderId="8" xfId="113" applyFont="1" applyFill="1" applyBorder="1" applyAlignment="1">
      <alignment horizontal="left" vertical="top" wrapText="1" indent="15"/>
    </xf>
    <xf numFmtId="0" fontId="40" fillId="5" borderId="4" xfId="113" applyFont="1" applyFill="1" applyBorder="1" applyAlignment="1">
      <alignment horizontal="left" vertical="top" wrapText="1" indent="18"/>
    </xf>
    <xf numFmtId="0" fontId="40" fillId="5" borderId="4" xfId="113" applyFont="1" applyFill="1" applyBorder="1" applyAlignment="1">
      <alignment horizontal="left" vertical="top" wrapText="1" indent="17"/>
    </xf>
    <xf numFmtId="0" fontId="29" fillId="3" borderId="38" xfId="108" applyFont="1" applyFill="1" applyBorder="1" applyAlignment="1">
      <alignment horizontal="center" vertical="center"/>
    </xf>
    <xf numFmtId="0" fontId="29" fillId="3" borderId="37" xfId="108" applyFont="1" applyFill="1" applyBorder="1" applyAlignment="1">
      <alignment horizontal="center" vertical="center"/>
    </xf>
    <xf numFmtId="0" fontId="29" fillId="0" borderId="38" xfId="108" applyFont="1" applyBorder="1" applyAlignment="1">
      <alignment horizontal="center" vertical="center"/>
    </xf>
    <xf numFmtId="0" fontId="29" fillId="0" borderId="37" xfId="108" applyFont="1" applyBorder="1" applyAlignment="1">
      <alignment horizontal="center" vertical="center"/>
    </xf>
    <xf numFmtId="0" fontId="29" fillId="0" borderId="41" xfId="108" applyFont="1" applyBorder="1" applyAlignment="1">
      <alignment horizontal="center" vertical="center"/>
    </xf>
    <xf numFmtId="0" fontId="29" fillId="0" borderId="40" xfId="108" applyFont="1" applyBorder="1" applyAlignment="1">
      <alignment horizontal="center" vertical="center"/>
    </xf>
    <xf numFmtId="0" fontId="29" fillId="0" borderId="39" xfId="108" applyFont="1" applyBorder="1" applyAlignment="1">
      <alignment horizontal="center" vertical="center"/>
    </xf>
  </cellXfs>
  <cellStyles count="119">
    <cellStyle name="Millares" xfId="1" builtinId="3"/>
    <cellStyle name="Millares [0] 2" xfId="32" xr:uid="{79BCE7FB-3ECD-4488-AF1B-A5145A6B72FE}"/>
    <cellStyle name="Millares [0] 2 2" xfId="111" xr:uid="{0A4E77B3-134C-4F02-8065-2C0F0A2EB476}"/>
    <cellStyle name="Millares 10" xfId="46" xr:uid="{ABD06B78-7E42-4F42-B3FD-2E9473D89406}"/>
    <cellStyle name="Millares 10 2" xfId="68" xr:uid="{5015EB86-4051-4F7D-84F5-5ECF2D409032}"/>
    <cellStyle name="Millares 10 42" xfId="77" xr:uid="{0C381C17-FC0C-4C3D-9C9B-76BAD0881545}"/>
    <cellStyle name="Millares 14" xfId="51" xr:uid="{11AA92F9-D629-4CBB-AFDC-CE1C013F46F5}"/>
    <cellStyle name="Millares 2" xfId="10" xr:uid="{6D68DE00-52E5-4858-A6F8-B80B66F20B4D}"/>
    <cellStyle name="Millares 2 2" xfId="9" xr:uid="{B88961A7-6559-4179-9690-121AE44A1525}"/>
    <cellStyle name="Millares 2 3" xfId="101" xr:uid="{D6FADDB4-9A35-4F01-B1C4-BD3B54172280}"/>
    <cellStyle name="Millares 2 4" xfId="114" xr:uid="{0932A0C8-54C0-48DB-B9C8-7F3A57F5AE64}"/>
    <cellStyle name="Millares 26" xfId="33" xr:uid="{CF46735D-EBCD-4178-A635-D34D2E536232}"/>
    <cellStyle name="Millares 3" xfId="56" xr:uid="{E4E3826E-1849-4867-A9F7-FA1146513E55}"/>
    <cellStyle name="Millares 3 2" xfId="93" xr:uid="{4E5B8579-6425-4BC5-85F7-5D6211E1F6F9}"/>
    <cellStyle name="Millares 3 3" xfId="117" xr:uid="{C5C8153E-4018-4EDB-A73A-48F9663E9C67}"/>
    <cellStyle name="Millares 4" xfId="53" xr:uid="{88D289FC-F5C0-435F-955C-55F8122984FF}"/>
    <cellStyle name="Millares 4 2" xfId="54" xr:uid="{2654DF64-5978-498B-B15A-06DDB0D8E28A}"/>
    <cellStyle name="Millares 4 3" xfId="98" xr:uid="{82CC6590-AD0F-4EF3-A268-8CB850BDFCAA}"/>
    <cellStyle name="Millares 46" xfId="39" xr:uid="{1897FB47-5BA9-4B26-B359-13567D81CB2F}"/>
    <cellStyle name="Millares 49" xfId="40" xr:uid="{92B6B6CE-C517-458D-BCB0-BA6F276F6EC9}"/>
    <cellStyle name="Millares 5" xfId="75" xr:uid="{54D964BD-F858-4228-86AC-C63B98BA7210}"/>
    <cellStyle name="Millares 6" xfId="6" xr:uid="{C3282899-C39A-414B-83B9-F86C0300CCE3}"/>
    <cellStyle name="Millares 6 2" xfId="12" xr:uid="{BB83E461-DC85-47B1-A1B6-894A11054772}"/>
    <cellStyle name="Millares 6 2 4" xfId="44" xr:uid="{0B9448E2-617B-4548-8100-5148DBF96B73}"/>
    <cellStyle name="Millares 7" xfId="36" xr:uid="{4683075C-54B5-438C-9277-F848BFD51FD4}"/>
    <cellStyle name="Millares 9" xfId="23" xr:uid="{2A2AFB41-A7F9-41A1-9247-0761400A3897}"/>
    <cellStyle name="Moneda [0] 10" xfId="66" xr:uid="{AE35A4A8-1E4B-488A-8021-27C985D1471B}"/>
    <cellStyle name="Moneda [0] 2" xfId="34" xr:uid="{E4A4A821-DABA-46DC-B091-21754CF8F596}"/>
    <cellStyle name="Moneda [0] 2 2" xfId="63" xr:uid="{5E78C884-4775-41C3-BE55-38DDF0585694}"/>
    <cellStyle name="Moneda [0] 2 2 2" xfId="79" xr:uid="{FCCCC554-44F0-4AD4-82B3-FED233337A03}"/>
    <cellStyle name="Moneda [0] 2 3" xfId="71" xr:uid="{19BF8705-EEF4-4668-BEA0-B9BE731B85B6}"/>
    <cellStyle name="Moneda [0] 2 4" xfId="109" xr:uid="{4EB4B1DB-61F6-4FDA-B81F-B2962B76F6EE}"/>
    <cellStyle name="Moneda [0] 3" xfId="47" xr:uid="{268769A2-DFE7-4C02-AD5E-D99667D9A30C}"/>
    <cellStyle name="Moneda [0] 3 2" xfId="52" xr:uid="{75D5C9DD-2D19-4986-B44D-52EFF09470FB}"/>
    <cellStyle name="Moneda [0] 3 2 2" xfId="43" xr:uid="{1D2C716A-10C9-45F8-A067-532A0666850C}"/>
    <cellStyle name="Moneda [0] 3 2 3" xfId="67" xr:uid="{E151C7E2-36A5-4890-8D84-8B62F935515B}"/>
    <cellStyle name="Moneda [0] 4" xfId="38" xr:uid="{ED5DE07C-B244-4D72-AE4F-7F0036E97BA2}"/>
    <cellStyle name="Moneda [0] 4 2" xfId="88" xr:uid="{9D5DDF62-A0CD-40B1-AAC1-784706BDB4CA}"/>
    <cellStyle name="Moneda [0] 5" xfId="41" xr:uid="{BB9D84A8-027E-4738-B43A-7575A9418C37}"/>
    <cellStyle name="Moneda [0] 6" xfId="50" xr:uid="{0C430C81-D238-44C4-A30E-E57F057C22B0}"/>
    <cellStyle name="Moneda [0] 7" xfId="35" xr:uid="{292CFADA-CE09-4F4A-BF64-B2598696E519}"/>
    <cellStyle name="Moneda 14 2" xfId="45" xr:uid="{09FF80A1-735E-4096-BCC7-FFF1D494FAE8}"/>
    <cellStyle name="Moneda 2" xfId="14" xr:uid="{E0564F74-C228-4620-A9E1-60D9833B2953}"/>
    <cellStyle name="Moneda 2 2" xfId="18" xr:uid="{C7F48B19-4756-4C58-B6A0-3BDE5B14D003}"/>
    <cellStyle name="Moneda 2 2 2" xfId="4" xr:uid="{A48908F4-42B9-416B-B0DE-4C6FBB888D56}"/>
    <cellStyle name="Moneda 2 3" xfId="116" xr:uid="{C8F995BC-76B9-4474-AFAE-9A9F88FD4C3E}"/>
    <cellStyle name="Moneda 2 3 2" xfId="80" xr:uid="{80AFFA8D-7BF6-46AE-8414-172A29412EDB}"/>
    <cellStyle name="Moneda 3" xfId="24" xr:uid="{03AABFFE-0FED-458B-8322-AD99DC2A5D91}"/>
    <cellStyle name="Moneda 3 2" xfId="90" xr:uid="{9CE0AC39-5FC8-48FA-BBC9-76CB5D5E42A4}"/>
    <cellStyle name="Moneda 3 2 2" xfId="102" xr:uid="{79123B15-D010-4E7D-883C-A034CF1C58FC}"/>
    <cellStyle name="Moneda 4" xfId="19" xr:uid="{C6056B39-431B-4062-816E-192BE0BFFCE1}"/>
    <cellStyle name="Moneda 4 2" xfId="97" xr:uid="{9C59CBEC-73EC-4A11-B423-908342985C4F}"/>
    <cellStyle name="Moneda 5" xfId="5" xr:uid="{42394EB3-EA9F-4B03-B9EE-78183E8C4A09}"/>
    <cellStyle name="Moneda 5 2" xfId="11" xr:uid="{5CD08B26-006C-4050-8FB2-E5DC13FF0B01}"/>
    <cellStyle name="Moneda 6" xfId="31" xr:uid="{6CC1886D-BE18-4265-9B39-07CB3DE8BC90}"/>
    <cellStyle name="Moneda 7" xfId="81" xr:uid="{27A2FE54-EF7D-4B99-A23F-839DD2743701}"/>
    <cellStyle name="Moneda 8" xfId="49" xr:uid="{5BC0CF6D-F5CE-4AFA-B668-3DE0AE16B6CB}"/>
    <cellStyle name="Moneda 9" xfId="106" xr:uid="{4FB1D091-C651-4DCD-8331-2651FC37DD54}"/>
    <cellStyle name="Normal" xfId="0" builtinId="0"/>
    <cellStyle name="Normal 10" xfId="105" xr:uid="{039B3039-7DE8-4046-925C-2A27CFBC00D9}"/>
    <cellStyle name="Normal 11" xfId="30" xr:uid="{500CF2CB-1103-4774-B6AD-A24DEC7C2A38}"/>
    <cellStyle name="Normal 12" xfId="112" xr:uid="{DA82FE4B-3627-48E4-9669-577524851D8E}"/>
    <cellStyle name="Normal 16" xfId="27" xr:uid="{ACEEA28F-625D-41CF-B961-47A35B82AD55}"/>
    <cellStyle name="Normal 16 2" xfId="73" xr:uid="{9FB6391C-9BFF-4B24-ACCD-00B94CECDBAC}"/>
    <cellStyle name="Normal 16 3" xfId="82" xr:uid="{42284BF6-6F4C-48FF-AC63-F17B3D397B3A}"/>
    <cellStyle name="Normal 17" xfId="25" xr:uid="{AB4FAD93-5296-475A-9BED-43489F96422D}"/>
    <cellStyle name="Normal 2" xfId="15" xr:uid="{86970231-3F82-4A82-8967-2BA2A8F263F7}"/>
    <cellStyle name="Normal 2 10" xfId="61" xr:uid="{A541B57A-BECC-4185-9BEE-5BE049678E99}"/>
    <cellStyle name="Normal 2 2" xfId="59" xr:uid="{EA76C2B6-AE17-4A7B-B88C-D35D2F1BC583}"/>
    <cellStyle name="Normal 2 2 10" xfId="104" xr:uid="{CAC39A8C-4EDD-46A8-9F50-EB29BFBC5018}"/>
    <cellStyle name="Normal 2 2 2" xfId="16" xr:uid="{2E93C927-BAE7-4AFD-8DE1-1AA7F6F78878}"/>
    <cellStyle name="Normal 2 2 2 2" xfId="83" xr:uid="{B91EB472-820A-4B83-AC61-6D4EAEC297B6}"/>
    <cellStyle name="Normal 2 3" xfId="72" xr:uid="{871B9633-3309-4D26-8AC8-880419C003CD}"/>
    <cellStyle name="Normal 2 3 2" xfId="76" xr:uid="{BB683212-22EA-4CCF-A004-C5F8778B27A2}"/>
    <cellStyle name="Normal 2 3 2 2" xfId="85" xr:uid="{3A91B339-E680-416C-BFF4-6B08E0C5CF14}"/>
    <cellStyle name="Normal 2 3 5" xfId="62" xr:uid="{1A59EBCF-EE9D-4EBB-A6B8-93EEBD6B5C9E}"/>
    <cellStyle name="Normal 2 4" xfId="108" xr:uid="{C5E6E0A3-E320-4E16-A964-A4E5D305365C}"/>
    <cellStyle name="Normal 23 2" xfId="69" xr:uid="{38B7FAF6-64C9-494A-9BFE-4324AFFC6594}"/>
    <cellStyle name="Normal 3" xfId="29" xr:uid="{95CD8B77-572D-4EBB-A0C0-60F4D72604B7}"/>
    <cellStyle name="Normal 3 2" xfId="8" xr:uid="{A80481A7-C1A7-4924-B42A-E2DD293FD54A}"/>
    <cellStyle name="Normal 3 2 2" xfId="70" xr:uid="{7E6F841F-B856-44EF-9162-313377DFCD67}"/>
    <cellStyle name="Normal 3 2 2 2" xfId="84" xr:uid="{F1C12BB9-D9DB-4CB4-BA0E-8FB0C296AF66}"/>
    <cellStyle name="Normal 3 2 3" xfId="89" xr:uid="{0E54C799-992D-4D1B-9ED1-ECF9BF01F8B2}"/>
    <cellStyle name="Normal 3 2 33" xfId="86" xr:uid="{194D4EB1-300D-46A4-AEF0-87B16250A200}"/>
    <cellStyle name="Normal 3 3" xfId="113" xr:uid="{E824E9DF-3EA7-418A-9779-26E791D0CFB8}"/>
    <cellStyle name="Normal 32" xfId="65" xr:uid="{F6E88CD0-CCC6-4E5E-A3ED-98D6168E26B0}"/>
    <cellStyle name="Normal 4" xfId="21" xr:uid="{230DF906-DB9F-4826-A2C0-E8AC33431B62}"/>
    <cellStyle name="Normal 4 2" xfId="48" xr:uid="{FE92F0CC-6B32-4C27-BFE6-A19EE77DB958}"/>
    <cellStyle name="Normal 4 2 2" xfId="78" xr:uid="{D7925618-628D-4C3A-89A9-34499E178CA0}"/>
    <cellStyle name="Normal 4 3" xfId="95" xr:uid="{E3083B9E-1921-43F3-88F6-C6E924255EEE}"/>
    <cellStyle name="Normal 4 4" xfId="115" xr:uid="{F09BC542-0116-462D-B3C7-0583A9CFB2A5}"/>
    <cellStyle name="Normal 5" xfId="17" xr:uid="{7CDAE392-52C3-444F-84C2-91B9A1985E68}"/>
    <cellStyle name="Normal 5 2" xfId="20" xr:uid="{3C2A9A64-DA58-4EBE-8AA7-362DD5CDAAA1}"/>
    <cellStyle name="Normal 5 2 2" xfId="100" xr:uid="{52F5983F-0752-4E47-B928-3ADEB19EBD40}"/>
    <cellStyle name="Normal 56" xfId="96" xr:uid="{CBA24E64-1AF2-4C35-9BB9-4D85C33B06C4}"/>
    <cellStyle name="Normal 6" xfId="3" xr:uid="{FC910B87-DB87-413B-A7AC-60AC35A516BD}"/>
    <cellStyle name="Normal 6 2" xfId="42" xr:uid="{02074E44-004E-41C3-BEA9-CF680ED0A371}"/>
    <cellStyle name="Normal 6 3" xfId="60" xr:uid="{F7C84334-0BB8-4DD3-AC88-5420EA7F6B63}"/>
    <cellStyle name="Normal 7" xfId="37" xr:uid="{E92AF5A9-BED6-4742-BF84-14D7265F2F84}"/>
    <cellStyle name="Normal 7 2" xfId="55" xr:uid="{7C60EBDE-2EB6-41E5-9B0E-0E55970FF666}"/>
    <cellStyle name="Normal 7 2 2" xfId="103" xr:uid="{0F4DDB3E-F4A9-47EB-9A98-0212DC066AC8}"/>
    <cellStyle name="Normal 7 3" xfId="87" xr:uid="{70DDDFD0-F46B-44DC-B4F1-FB560A48BF57}"/>
    <cellStyle name="Normal 8" xfId="74" xr:uid="{226E4578-4696-4EF6-ADB1-C254D3A92A7A}"/>
    <cellStyle name="Normal 9" xfId="2" xr:uid="{A4EEFEC4-4B33-466D-AA90-B262E13C4522}"/>
    <cellStyle name="Porcentaje 2" xfId="22" xr:uid="{ED819EB7-F0CA-43E3-A2A0-552E86443552}"/>
    <cellStyle name="Porcentaje 2 2" xfId="64" xr:uid="{F85DD057-F962-4ED1-970F-B62EBCEA7F22}"/>
    <cellStyle name="Porcentaje 2 2 2" xfId="92" xr:uid="{35D22870-43B5-4D1E-8176-99992C4306EC}"/>
    <cellStyle name="Porcentaje 2 3" xfId="118" xr:uid="{D4019D63-C0F4-4712-90EA-9796C17EAC09}"/>
    <cellStyle name="Porcentaje 3" xfId="7" xr:uid="{E8D18C4C-17FC-468E-BDEB-2097BDEF7DCA}"/>
    <cellStyle name="Porcentaje 3 2" xfId="13" xr:uid="{2FFEC4B4-D8CB-47EA-9EC1-F7A62AA49BBA}"/>
    <cellStyle name="Porcentaje 3 2 2" xfId="94" xr:uid="{BF7656D4-8D01-4F65-8695-B6E7EBB79329}"/>
    <cellStyle name="Porcentaje 3 3" xfId="91" xr:uid="{D2F84456-4B02-4545-B62B-79E5B7E6F5F6}"/>
    <cellStyle name="Porcentaje 4" xfId="26" xr:uid="{3BFE3D57-6413-4008-A0C1-2543A928198B}"/>
    <cellStyle name="Porcentaje 5" xfId="28" xr:uid="{0C80E1BA-CEF2-46AD-AFF0-8240821464A3}"/>
    <cellStyle name="Porcentaje 5 2 2 2" xfId="99" xr:uid="{842C01AA-2E97-4D15-B8C3-C5C3BCBEB084}"/>
    <cellStyle name="Porcentaje 6" xfId="57" xr:uid="{E1A17C01-DF4F-4276-9AB2-1AE674A59506}"/>
    <cellStyle name="Porcentaje 7" xfId="58" xr:uid="{9674CF59-3034-4DD5-B71B-4E7F09DBAA1D}"/>
    <cellStyle name="Porcentaje 8" xfId="107" xr:uid="{E18479B8-D2E2-423D-A4BD-1E042E3EF976}"/>
    <cellStyle name="Porcentaje 9" xfId="110" xr:uid="{D1247677-5768-4D6E-9A12-1B8DF2DDF4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1455-2237-4464-9878-D79E2424B856}">
  <dimension ref="B1:L33"/>
  <sheetViews>
    <sheetView showGridLines="0" showZeros="0" topLeftCell="A10" zoomScale="85" zoomScaleNormal="85" workbookViewId="0">
      <selection activeCell="F4" sqref="F4:H6"/>
    </sheetView>
  </sheetViews>
  <sheetFormatPr baseColWidth="10" defaultRowHeight="12.75"/>
  <cols>
    <col min="1" max="1" width="3.5703125" style="1" customWidth="1"/>
    <col min="2" max="2" width="9.28515625" style="2" customWidth="1"/>
    <col min="3" max="3" width="63.140625" style="2" customWidth="1"/>
    <col min="4" max="5" width="6.7109375" style="2" bestFit="1" customWidth="1"/>
    <col min="6" max="6" width="13.5703125" style="1" bestFit="1" customWidth="1"/>
    <col min="7" max="7" width="17" style="1" bestFit="1" customWidth="1"/>
    <col min="8" max="8" width="3.7109375" style="1" customWidth="1"/>
    <col min="9" max="9" width="12.42578125" style="1" bestFit="1" customWidth="1"/>
    <col min="10" max="10" width="17" style="1" bestFit="1" customWidth="1"/>
    <col min="11" max="16384" width="11.42578125" style="1"/>
  </cols>
  <sheetData>
    <row r="1" spans="2:12" ht="54.75" customHeight="1" thickBot="1">
      <c r="B1" s="136" t="s">
        <v>70</v>
      </c>
      <c r="C1" s="136"/>
      <c r="D1" s="136"/>
      <c r="E1" s="136"/>
      <c r="F1" s="136"/>
    </row>
    <row r="2" spans="2:12" ht="21.75" customHeight="1" thickTop="1" thickBot="1">
      <c r="B2" s="137" t="s">
        <v>69</v>
      </c>
      <c r="C2" s="138"/>
      <c r="D2" s="138"/>
      <c r="E2" s="138"/>
      <c r="F2" s="138"/>
      <c r="G2" s="139"/>
    </row>
    <row r="3" spans="2:12" ht="13.5" thickTop="1">
      <c r="B3" s="34" t="s">
        <v>0</v>
      </c>
      <c r="C3" s="33" t="s">
        <v>21</v>
      </c>
      <c r="D3" s="33" t="s">
        <v>68</v>
      </c>
      <c r="E3" s="33" t="s">
        <v>67</v>
      </c>
      <c r="F3" s="33" t="s">
        <v>25</v>
      </c>
      <c r="G3" s="32" t="s">
        <v>66</v>
      </c>
    </row>
    <row r="4" spans="2:12">
      <c r="B4" s="28">
        <v>1</v>
      </c>
      <c r="C4" s="31" t="s">
        <v>1</v>
      </c>
      <c r="D4" s="10"/>
      <c r="E4" s="10"/>
      <c r="F4" s="24"/>
      <c r="G4" s="8"/>
      <c r="I4" s="29"/>
      <c r="J4" s="30"/>
      <c r="K4" s="29"/>
      <c r="L4" s="20"/>
    </row>
    <row r="5" spans="2:12">
      <c r="B5" s="26">
        <v>1.1000000000000001</v>
      </c>
      <c r="C5" s="25" t="s">
        <v>65</v>
      </c>
      <c r="D5" s="10" t="s">
        <v>29</v>
      </c>
      <c r="E5" s="10">
        <v>114</v>
      </c>
      <c r="F5" s="24">
        <v>5000</v>
      </c>
      <c r="G5" s="8">
        <f>+E5*F5</f>
        <v>570000</v>
      </c>
      <c r="I5" s="20"/>
    </row>
    <row r="6" spans="2:12" ht="25.5" customHeight="1">
      <c r="B6" s="26">
        <v>1.2</v>
      </c>
      <c r="C6" s="25" t="s">
        <v>64</v>
      </c>
      <c r="D6" s="10" t="s">
        <v>63</v>
      </c>
      <c r="E6" s="10">
        <v>1</v>
      </c>
      <c r="F6" s="24">
        <v>2500000</v>
      </c>
      <c r="G6" s="8">
        <f>+E6*F6</f>
        <v>2500000</v>
      </c>
      <c r="I6" s="20"/>
    </row>
    <row r="7" spans="2:12">
      <c r="B7" s="28">
        <v>2</v>
      </c>
      <c r="C7" s="27" t="s">
        <v>62</v>
      </c>
      <c r="D7" s="10"/>
      <c r="E7" s="10"/>
      <c r="F7" s="24"/>
      <c r="G7" s="8"/>
      <c r="I7" s="20"/>
    </row>
    <row r="8" spans="2:12" ht="25.5">
      <c r="B8" s="26">
        <v>2.1</v>
      </c>
      <c r="C8" s="25" t="s">
        <v>61</v>
      </c>
      <c r="D8" s="10" t="s">
        <v>60</v>
      </c>
      <c r="E8" s="10">
        <v>12</v>
      </c>
      <c r="F8" s="24">
        <v>520000</v>
      </c>
      <c r="G8" s="8">
        <f>+E8*F8</f>
        <v>6240000</v>
      </c>
      <c r="I8" s="20"/>
    </row>
    <row r="9" spans="2:12">
      <c r="B9" s="26">
        <v>2.2000000000000002</v>
      </c>
      <c r="C9" s="25" t="s">
        <v>59</v>
      </c>
      <c r="D9" s="10" t="s">
        <v>29</v>
      </c>
      <c r="E9" s="10">
        <v>140</v>
      </c>
      <c r="F9" s="24">
        <v>105000</v>
      </c>
      <c r="G9" s="8">
        <f>+E9*F9</f>
        <v>14700000</v>
      </c>
      <c r="I9" s="20"/>
    </row>
    <row r="10" spans="2:12">
      <c r="B10" s="26">
        <v>2.2999999999999998</v>
      </c>
      <c r="C10" s="25" t="s">
        <v>58</v>
      </c>
      <c r="D10" s="10" t="s">
        <v>29</v>
      </c>
      <c r="E10" s="10">
        <v>140</v>
      </c>
      <c r="F10" s="24">
        <v>16000</v>
      </c>
      <c r="G10" s="8">
        <f>+E10*F10</f>
        <v>2240000</v>
      </c>
      <c r="I10" s="20"/>
    </row>
    <row r="11" spans="2:12">
      <c r="B11" s="26">
        <v>2.4</v>
      </c>
      <c r="C11" s="25" t="s">
        <v>57</v>
      </c>
      <c r="D11" s="10" t="s">
        <v>29</v>
      </c>
      <c r="E11" s="10">
        <v>140</v>
      </c>
      <c r="F11" s="24">
        <v>22000</v>
      </c>
      <c r="G11" s="8">
        <f>+E11*F11</f>
        <v>3080000</v>
      </c>
      <c r="I11" s="20"/>
    </row>
    <row r="12" spans="2:12">
      <c r="B12" s="28">
        <v>3</v>
      </c>
      <c r="C12" s="27" t="s">
        <v>56</v>
      </c>
      <c r="D12" s="10"/>
      <c r="E12" s="10"/>
      <c r="F12" s="24"/>
      <c r="G12" s="8"/>
      <c r="I12" s="20"/>
    </row>
    <row r="13" spans="2:12">
      <c r="B13" s="26">
        <v>3.1</v>
      </c>
      <c r="C13" s="25" t="s">
        <v>55</v>
      </c>
      <c r="D13" s="10" t="s">
        <v>29</v>
      </c>
      <c r="E13" s="10">
        <v>10</v>
      </c>
      <c r="F13" s="24">
        <v>125000</v>
      </c>
      <c r="G13" s="8">
        <f t="shared" ref="G13:G20" si="0">+E13*F13</f>
        <v>1250000</v>
      </c>
      <c r="I13" s="20"/>
    </row>
    <row r="14" spans="2:12">
      <c r="B14" s="26">
        <v>3.2</v>
      </c>
      <c r="C14" s="25" t="s">
        <v>54</v>
      </c>
      <c r="D14" s="10" t="s">
        <v>30</v>
      </c>
      <c r="E14" s="10">
        <v>1</v>
      </c>
      <c r="F14" s="24">
        <v>60000</v>
      </c>
      <c r="G14" s="8">
        <f t="shared" si="0"/>
        <v>60000</v>
      </c>
      <c r="I14" s="20"/>
    </row>
    <row r="15" spans="2:12">
      <c r="B15" s="26">
        <v>3.3</v>
      </c>
      <c r="C15" s="25" t="s">
        <v>53</v>
      </c>
      <c r="D15" s="10" t="s">
        <v>30</v>
      </c>
      <c r="E15" s="10">
        <v>1</v>
      </c>
      <c r="F15" s="24">
        <v>75000</v>
      </c>
      <c r="G15" s="8">
        <f t="shared" si="0"/>
        <v>75000</v>
      </c>
      <c r="I15" s="20"/>
    </row>
    <row r="16" spans="2:12" ht="25.5">
      <c r="B16" s="26">
        <v>3.4</v>
      </c>
      <c r="C16" s="25" t="s">
        <v>52</v>
      </c>
      <c r="D16" s="10" t="s">
        <v>30</v>
      </c>
      <c r="E16" s="10">
        <v>12</v>
      </c>
      <c r="F16" s="24">
        <v>140000</v>
      </c>
      <c r="G16" s="8">
        <f t="shared" si="0"/>
        <v>1680000</v>
      </c>
      <c r="I16" s="20"/>
    </row>
    <row r="17" spans="2:9" ht="25.5">
      <c r="B17" s="26">
        <v>3.5</v>
      </c>
      <c r="C17" s="25" t="s">
        <v>51</v>
      </c>
      <c r="D17" s="10" t="s">
        <v>30</v>
      </c>
      <c r="E17" s="10">
        <v>12</v>
      </c>
      <c r="F17" s="24">
        <v>1450000</v>
      </c>
      <c r="G17" s="8">
        <f t="shared" si="0"/>
        <v>17400000</v>
      </c>
      <c r="I17" s="20"/>
    </row>
    <row r="18" spans="2:9" ht="25.5">
      <c r="B18" s="26">
        <v>3.6</v>
      </c>
      <c r="C18" s="25" t="s">
        <v>50</v>
      </c>
      <c r="D18" s="10" t="s">
        <v>30</v>
      </c>
      <c r="E18" s="10">
        <v>2</v>
      </c>
      <c r="F18" s="24">
        <v>650000</v>
      </c>
      <c r="G18" s="8">
        <f t="shared" si="0"/>
        <v>1300000</v>
      </c>
      <c r="I18" s="20"/>
    </row>
    <row r="19" spans="2:9" ht="38.25">
      <c r="B19" s="26">
        <v>3.6</v>
      </c>
      <c r="C19" s="25" t="s">
        <v>49</v>
      </c>
      <c r="D19" s="10" t="s">
        <v>30</v>
      </c>
      <c r="E19" s="10">
        <v>1</v>
      </c>
      <c r="F19" s="24">
        <v>2500000</v>
      </c>
      <c r="G19" s="8">
        <f t="shared" si="0"/>
        <v>2500000</v>
      </c>
      <c r="I19" s="20"/>
    </row>
    <row r="20" spans="2:9" ht="25.5">
      <c r="B20" s="26">
        <v>3.7</v>
      </c>
      <c r="C20" s="25" t="s">
        <v>48</v>
      </c>
      <c r="D20" s="10" t="s">
        <v>29</v>
      </c>
      <c r="E20" s="10">
        <v>24</v>
      </c>
      <c r="F20" s="24">
        <v>68000</v>
      </c>
      <c r="G20" s="8">
        <f t="shared" si="0"/>
        <v>1632000</v>
      </c>
      <c r="I20" s="20"/>
    </row>
    <row r="21" spans="2:9">
      <c r="B21" s="28">
        <v>4</v>
      </c>
      <c r="C21" s="27" t="s">
        <v>47</v>
      </c>
      <c r="D21" s="10"/>
      <c r="E21" s="10"/>
      <c r="F21" s="24"/>
      <c r="G21" s="8"/>
      <c r="I21" s="20"/>
    </row>
    <row r="22" spans="2:9" ht="25.5">
      <c r="B22" s="26">
        <v>4.0999999999999996</v>
      </c>
      <c r="C22" s="25" t="s">
        <v>46</v>
      </c>
      <c r="D22" s="10" t="s">
        <v>30</v>
      </c>
      <c r="E22" s="10">
        <v>12</v>
      </c>
      <c r="F22" s="24">
        <v>260000</v>
      </c>
      <c r="G22" s="8">
        <f>+E22*F22</f>
        <v>3120000</v>
      </c>
      <c r="I22" s="20"/>
    </row>
    <row r="23" spans="2:9" ht="51">
      <c r="B23" s="26">
        <v>4.2</v>
      </c>
      <c r="C23" s="25" t="s">
        <v>45</v>
      </c>
      <c r="D23" s="10" t="s">
        <v>30</v>
      </c>
      <c r="E23" s="10">
        <v>12</v>
      </c>
      <c r="F23" s="24">
        <v>160000</v>
      </c>
      <c r="G23" s="8">
        <f>+E23*F23</f>
        <v>1920000</v>
      </c>
      <c r="I23" s="20"/>
    </row>
    <row r="24" spans="2:9" ht="38.25">
      <c r="B24" s="26">
        <v>4.3</v>
      </c>
      <c r="C24" s="25" t="s">
        <v>44</v>
      </c>
      <c r="D24" s="10" t="s">
        <v>30</v>
      </c>
      <c r="E24" s="10">
        <v>24</v>
      </c>
      <c r="F24" s="24">
        <v>160000</v>
      </c>
      <c r="G24" s="8">
        <f>+E24*F24</f>
        <v>3840000</v>
      </c>
      <c r="I24" s="20"/>
    </row>
    <row r="25" spans="2:9" ht="38.25">
      <c r="B25" s="26">
        <v>4.4000000000000004</v>
      </c>
      <c r="C25" s="25" t="s">
        <v>43</v>
      </c>
      <c r="D25" s="10" t="s">
        <v>30</v>
      </c>
      <c r="E25" s="10">
        <v>12</v>
      </c>
      <c r="F25" s="24">
        <v>160000</v>
      </c>
      <c r="G25" s="8">
        <f>+E25*F25</f>
        <v>1920000</v>
      </c>
      <c r="I25" s="20"/>
    </row>
    <row r="26" spans="2:9" ht="13.5" thickBot="1">
      <c r="B26" s="23">
        <v>4.5</v>
      </c>
      <c r="C26" s="22" t="s">
        <v>42</v>
      </c>
      <c r="D26" s="5" t="s">
        <v>30</v>
      </c>
      <c r="E26" s="5">
        <v>12</v>
      </c>
      <c r="F26" s="21">
        <v>215000</v>
      </c>
      <c r="G26" s="8">
        <f>+E26*F26</f>
        <v>2580000</v>
      </c>
      <c r="I26" s="20"/>
    </row>
    <row r="27" spans="2:9" ht="15" thickTop="1">
      <c r="B27" s="19"/>
      <c r="C27" s="18" t="s">
        <v>41</v>
      </c>
      <c r="D27" s="17"/>
      <c r="E27" s="17"/>
      <c r="F27" s="16"/>
      <c r="G27" s="15">
        <f>SUM(G4:G26)</f>
        <v>68607000</v>
      </c>
    </row>
    <row r="28" spans="2:9">
      <c r="B28" s="13"/>
      <c r="C28" s="12" t="s">
        <v>40</v>
      </c>
      <c r="D28" s="14">
        <v>0.15</v>
      </c>
      <c r="E28" s="10"/>
      <c r="F28" s="9"/>
      <c r="G28" s="8">
        <f>+G27*D28</f>
        <v>10291050</v>
      </c>
    </row>
    <row r="29" spans="2:9">
      <c r="B29" s="13"/>
      <c r="C29" s="12" t="s">
        <v>39</v>
      </c>
      <c r="D29" s="14">
        <v>0.01</v>
      </c>
      <c r="E29" s="10"/>
      <c r="F29" s="9"/>
      <c r="G29" s="8">
        <f>+G27*D29</f>
        <v>686070</v>
      </c>
    </row>
    <row r="30" spans="2:9">
      <c r="B30" s="13"/>
      <c r="C30" s="12" t="s">
        <v>38</v>
      </c>
      <c r="D30" s="14">
        <v>0.05</v>
      </c>
      <c r="E30" s="10"/>
      <c r="F30" s="9"/>
      <c r="G30" s="8">
        <f>+D30*G27</f>
        <v>3430350</v>
      </c>
    </row>
    <row r="31" spans="2:9">
      <c r="B31" s="13"/>
      <c r="C31" s="12" t="s">
        <v>37</v>
      </c>
      <c r="D31" s="11">
        <v>0.19</v>
      </c>
      <c r="E31" s="10"/>
      <c r="F31" s="9"/>
      <c r="G31" s="8">
        <f>+G30*D31</f>
        <v>651766.5</v>
      </c>
    </row>
    <row r="32" spans="2:9" ht="15.75" thickBot="1">
      <c r="B32" s="7"/>
      <c r="C32" s="6" t="s">
        <v>36</v>
      </c>
      <c r="D32" s="5"/>
      <c r="E32" s="5"/>
      <c r="F32" s="4"/>
      <c r="G32" s="3">
        <f>SUM(G27:G31)</f>
        <v>83666236.5</v>
      </c>
    </row>
    <row r="33" ht="13.5" thickTop="1"/>
  </sheetData>
  <mergeCells count="2">
    <mergeCell ref="B1:F1"/>
    <mergeCell ref="B2:G2"/>
  </mergeCells>
  <pageMargins left="0.59055118110236227" right="0.59055118110236227" top="0.98425196850393704" bottom="0.98425196850393704" header="0" footer="0"/>
  <pageSetup scale="79" orientation="portrait" horizontalDpi="300" verticalDpi="300" r:id="rId1"/>
  <headerFooter alignWithMargins="0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A6898-EB21-4091-9B38-501623D55163}">
  <dimension ref="A2:F35"/>
  <sheetViews>
    <sheetView topLeftCell="A11" zoomScale="130" zoomScaleNormal="130" workbookViewId="0">
      <selection activeCell="D14" sqref="D14"/>
    </sheetView>
  </sheetViews>
  <sheetFormatPr baseColWidth="10" defaultColWidth="8" defaultRowHeight="12.75"/>
  <cols>
    <col min="1" max="1" width="7.42578125" style="35" customWidth="1"/>
    <col min="2" max="2" width="35.7109375" style="35" customWidth="1"/>
    <col min="3" max="3" width="7.5703125" style="35" customWidth="1"/>
    <col min="4" max="4" width="16.5703125" style="35" customWidth="1"/>
    <col min="5" max="5" width="11.85546875" style="35" customWidth="1"/>
    <col min="6" max="6" width="14.28515625" style="35" bestFit="1" customWidth="1"/>
    <col min="7" max="7" width="1.28515625" style="35" customWidth="1"/>
    <col min="8" max="16384" width="8" style="35"/>
  </cols>
  <sheetData>
    <row r="2" spans="1:6">
      <c r="A2" s="147" t="s">
        <v>82</v>
      </c>
      <c r="B2" s="148"/>
      <c r="C2" s="148"/>
      <c r="D2" s="148"/>
      <c r="E2" s="148"/>
      <c r="F2" s="149"/>
    </row>
    <row r="3" spans="1:6" s="73" customFormat="1">
      <c r="A3" s="74" t="s">
        <v>0</v>
      </c>
      <c r="B3" s="74" t="s">
        <v>27</v>
      </c>
      <c r="C3" s="74" t="s">
        <v>60</v>
      </c>
      <c r="D3" s="74" t="s">
        <v>4</v>
      </c>
      <c r="E3" s="74" t="s">
        <v>81</v>
      </c>
      <c r="F3" s="74" t="s">
        <v>80</v>
      </c>
    </row>
    <row r="4" spans="1:6" ht="13.5">
      <c r="A4" s="49">
        <v>1</v>
      </c>
      <c r="B4" s="69" t="s">
        <v>1</v>
      </c>
      <c r="C4" s="69"/>
      <c r="D4" s="69"/>
      <c r="E4" s="68"/>
      <c r="F4" s="67"/>
    </row>
    <row r="5" spans="1:6" s="50" customFormat="1" ht="27" customHeight="1">
      <c r="A5" s="72">
        <v>1.1000000000000001</v>
      </c>
      <c r="B5" s="65" t="s">
        <v>65</v>
      </c>
      <c r="C5" s="61" t="s">
        <v>29</v>
      </c>
      <c r="D5" s="71">
        <v>114</v>
      </c>
      <c r="E5" s="70">
        <v>7500</v>
      </c>
      <c r="F5" s="70">
        <f>+E5*D5</f>
        <v>855000</v>
      </c>
    </row>
    <row r="6" spans="1:6" s="50" customFormat="1" ht="27">
      <c r="A6" s="72">
        <v>1.2</v>
      </c>
      <c r="B6" s="64" t="s">
        <v>64</v>
      </c>
      <c r="C6" s="61" t="s">
        <v>63</v>
      </c>
      <c r="D6" s="71">
        <v>1</v>
      </c>
      <c r="E6" s="70">
        <v>1600000</v>
      </c>
      <c r="F6" s="70">
        <f>+E6*D6</f>
        <v>1600000</v>
      </c>
    </row>
    <row r="7" spans="1:6" ht="13.5">
      <c r="A7" s="49">
        <v>2</v>
      </c>
      <c r="B7" s="69" t="s">
        <v>62</v>
      </c>
      <c r="C7" s="69"/>
      <c r="D7" s="69"/>
      <c r="E7" s="68"/>
      <c r="F7" s="67"/>
    </row>
    <row r="8" spans="1:6" ht="27">
      <c r="A8" s="66">
        <v>2.1</v>
      </c>
      <c r="B8" s="62" t="s">
        <v>61</v>
      </c>
      <c r="C8" s="61" t="s">
        <v>60</v>
      </c>
      <c r="D8" s="60">
        <v>12</v>
      </c>
      <c r="E8" s="39">
        <v>560000</v>
      </c>
      <c r="F8" s="39">
        <f>+E8*D8</f>
        <v>6720000</v>
      </c>
    </row>
    <row r="9" spans="1:6" ht="27">
      <c r="A9" s="66">
        <v>2.2000000000000002</v>
      </c>
      <c r="B9" s="62" t="s">
        <v>59</v>
      </c>
      <c r="C9" s="61" t="s">
        <v>29</v>
      </c>
      <c r="D9" s="60">
        <v>140</v>
      </c>
      <c r="E9" s="39">
        <v>112000</v>
      </c>
      <c r="F9" s="39">
        <f>+E9*D9</f>
        <v>15680000</v>
      </c>
    </row>
    <row r="10" spans="1:6" ht="27">
      <c r="A10" s="66">
        <v>2.2999999999999998</v>
      </c>
      <c r="B10" s="62" t="s">
        <v>58</v>
      </c>
      <c r="C10" s="61" t="s">
        <v>29</v>
      </c>
      <c r="D10" s="60">
        <v>140</v>
      </c>
      <c r="E10" s="39">
        <v>22500</v>
      </c>
      <c r="F10" s="39">
        <f>+E10*D10</f>
        <v>3150000</v>
      </c>
    </row>
    <row r="11" spans="1:6" ht="13.5">
      <c r="A11" s="66">
        <v>2.4</v>
      </c>
      <c r="B11" s="62" t="s">
        <v>57</v>
      </c>
      <c r="C11" s="61" t="s">
        <v>29</v>
      </c>
      <c r="D11" s="60">
        <v>140</v>
      </c>
      <c r="E11" s="39">
        <v>24000</v>
      </c>
      <c r="F11" s="39">
        <f>+E11*D11</f>
        <v>3360000</v>
      </c>
    </row>
    <row r="12" spans="1:6" ht="13.5">
      <c r="A12" s="49">
        <v>3</v>
      </c>
      <c r="B12" s="69" t="s">
        <v>56</v>
      </c>
      <c r="C12" s="69"/>
      <c r="D12" s="69"/>
      <c r="E12" s="68"/>
      <c r="F12" s="67"/>
    </row>
    <row r="13" spans="1:6" ht="13.5">
      <c r="A13" s="66">
        <v>3.1</v>
      </c>
      <c r="B13" s="62" t="s">
        <v>55</v>
      </c>
      <c r="C13" s="61" t="s">
        <v>29</v>
      </c>
      <c r="D13" s="60">
        <v>10</v>
      </c>
      <c r="E13" s="39">
        <v>127000</v>
      </c>
      <c r="F13" s="39">
        <f t="shared" ref="F13:F20" si="0">+E13*D13</f>
        <v>1270000</v>
      </c>
    </row>
    <row r="14" spans="1:6" ht="13.5">
      <c r="A14" s="63">
        <v>3.2</v>
      </c>
      <c r="B14" s="62" t="s">
        <v>54</v>
      </c>
      <c r="C14" s="61" t="s">
        <v>30</v>
      </c>
      <c r="D14" s="60">
        <v>1</v>
      </c>
      <c r="E14" s="39">
        <v>130000</v>
      </c>
      <c r="F14" s="39">
        <f t="shared" si="0"/>
        <v>130000</v>
      </c>
    </row>
    <row r="15" spans="1:6" ht="13.5">
      <c r="A15" s="63">
        <v>3.3</v>
      </c>
      <c r="B15" s="62" t="s">
        <v>53</v>
      </c>
      <c r="C15" s="61" t="s">
        <v>30</v>
      </c>
      <c r="D15" s="60">
        <v>1</v>
      </c>
      <c r="E15" s="39">
        <v>130000</v>
      </c>
      <c r="F15" s="39">
        <f t="shared" si="0"/>
        <v>130000</v>
      </c>
    </row>
    <row r="16" spans="1:6" ht="27">
      <c r="A16" s="63">
        <v>3.4</v>
      </c>
      <c r="B16" s="62" t="s">
        <v>79</v>
      </c>
      <c r="C16" s="61" t="s">
        <v>30</v>
      </c>
      <c r="D16" s="60">
        <v>12</v>
      </c>
      <c r="E16" s="39">
        <v>91000</v>
      </c>
      <c r="F16" s="39">
        <f t="shared" si="0"/>
        <v>1092000</v>
      </c>
    </row>
    <row r="17" spans="1:6" ht="27">
      <c r="A17" s="63">
        <v>3.5</v>
      </c>
      <c r="B17" s="62" t="s">
        <v>51</v>
      </c>
      <c r="C17" s="61" t="s">
        <v>30</v>
      </c>
      <c r="D17" s="60">
        <v>12</v>
      </c>
      <c r="E17" s="39">
        <v>1350000</v>
      </c>
      <c r="F17" s="39">
        <f t="shared" si="0"/>
        <v>16200000</v>
      </c>
    </row>
    <row r="18" spans="1:6" ht="27">
      <c r="A18" s="63">
        <v>3.6</v>
      </c>
      <c r="B18" s="64" t="s">
        <v>50</v>
      </c>
      <c r="C18" s="61" t="s">
        <v>30</v>
      </c>
      <c r="D18" s="60">
        <v>2</v>
      </c>
      <c r="E18" s="39">
        <v>580000</v>
      </c>
      <c r="F18" s="39">
        <f t="shared" si="0"/>
        <v>1160000</v>
      </c>
    </row>
    <row r="19" spans="1:6" ht="40.5">
      <c r="A19" s="63">
        <v>3.7</v>
      </c>
      <c r="B19" s="62" t="s">
        <v>78</v>
      </c>
      <c r="C19" s="61" t="s">
        <v>30</v>
      </c>
      <c r="D19" s="60">
        <v>1</v>
      </c>
      <c r="E19" s="39">
        <v>2100000</v>
      </c>
      <c r="F19" s="39">
        <f t="shared" si="0"/>
        <v>2100000</v>
      </c>
    </row>
    <row r="20" spans="1:6" ht="27">
      <c r="A20" s="59">
        <v>3.8</v>
      </c>
      <c r="B20" s="62" t="s">
        <v>48</v>
      </c>
      <c r="C20" s="61" t="s">
        <v>29</v>
      </c>
      <c r="D20" s="60">
        <v>24</v>
      </c>
      <c r="E20" s="39">
        <v>54200</v>
      </c>
      <c r="F20" s="39">
        <f t="shared" si="0"/>
        <v>1300800</v>
      </c>
    </row>
    <row r="21" spans="1:6" ht="13.5">
      <c r="A21" s="49">
        <v>4</v>
      </c>
      <c r="B21" s="69" t="s">
        <v>47</v>
      </c>
      <c r="C21" s="69"/>
      <c r="D21" s="69"/>
      <c r="E21" s="68"/>
      <c r="F21" s="67"/>
    </row>
    <row r="22" spans="1:6" ht="40.5">
      <c r="A22" s="66">
        <v>4.0999999999999996</v>
      </c>
      <c r="B22" s="64" t="s">
        <v>46</v>
      </c>
      <c r="C22" s="61" t="s">
        <v>30</v>
      </c>
      <c r="D22" s="60">
        <v>12</v>
      </c>
      <c r="E22" s="39">
        <v>230000</v>
      </c>
      <c r="F22" s="39">
        <f>+E22*D22</f>
        <v>2760000</v>
      </c>
    </row>
    <row r="23" spans="1:6" ht="54">
      <c r="A23" s="63">
        <v>4.2</v>
      </c>
      <c r="B23" s="65" t="s">
        <v>45</v>
      </c>
      <c r="C23" s="61" t="s">
        <v>30</v>
      </c>
      <c r="D23" s="60">
        <v>12</v>
      </c>
      <c r="E23" s="39">
        <v>165000</v>
      </c>
      <c r="F23" s="39">
        <f>+E23*D23</f>
        <v>1980000</v>
      </c>
    </row>
    <row r="24" spans="1:6" ht="54">
      <c r="A24" s="63">
        <v>4.3</v>
      </c>
      <c r="B24" s="64" t="s">
        <v>44</v>
      </c>
      <c r="C24" s="61" t="s">
        <v>30</v>
      </c>
      <c r="D24" s="60">
        <v>24</v>
      </c>
      <c r="E24" s="39">
        <v>137000</v>
      </c>
      <c r="F24" s="39">
        <f>+E24*D24</f>
        <v>3288000</v>
      </c>
    </row>
    <row r="25" spans="1:6" ht="67.5">
      <c r="A25" s="63">
        <v>4.4000000000000004</v>
      </c>
      <c r="B25" s="62" t="s">
        <v>77</v>
      </c>
      <c r="C25" s="61" t="s">
        <v>30</v>
      </c>
      <c r="D25" s="60">
        <v>12</v>
      </c>
      <c r="E25" s="39">
        <v>137000</v>
      </c>
      <c r="F25" s="39">
        <f>+E25*D25</f>
        <v>1644000</v>
      </c>
    </row>
    <row r="26" spans="1:6" ht="27">
      <c r="A26" s="59">
        <v>4.5</v>
      </c>
      <c r="B26" s="58" t="s">
        <v>42</v>
      </c>
      <c r="C26" s="57" t="s">
        <v>30</v>
      </c>
      <c r="D26" s="56">
        <v>12</v>
      </c>
      <c r="E26" s="55">
        <v>198500</v>
      </c>
      <c r="F26" s="55">
        <f>+E26*D26</f>
        <v>2382000</v>
      </c>
    </row>
    <row r="27" spans="1:6" ht="13.5">
      <c r="A27" s="140" t="s">
        <v>76</v>
      </c>
      <c r="B27" s="141"/>
      <c r="C27" s="141"/>
      <c r="D27" s="141"/>
      <c r="E27" s="142"/>
      <c r="F27" s="54">
        <f>SUM(F5:F26)</f>
        <v>66801800</v>
      </c>
    </row>
    <row r="28" spans="1:6" ht="13.5">
      <c r="A28" s="52"/>
      <c r="B28" s="52"/>
      <c r="C28" s="52"/>
      <c r="D28" s="53"/>
      <c r="E28" s="52"/>
      <c r="F28" s="51"/>
    </row>
    <row r="29" spans="1:6" ht="13.5">
      <c r="A29" s="50"/>
      <c r="B29" s="50"/>
      <c r="C29" s="50"/>
      <c r="D29" s="49" t="s">
        <v>75</v>
      </c>
      <c r="E29" s="48" t="s">
        <v>74</v>
      </c>
      <c r="F29" s="47" t="s">
        <v>73</v>
      </c>
    </row>
    <row r="30" spans="1:6" ht="13.5">
      <c r="A30" s="46"/>
      <c r="B30" s="46"/>
      <c r="C30" s="45"/>
      <c r="D30" s="44" t="s">
        <v>32</v>
      </c>
      <c r="E30" s="43">
        <v>0.15</v>
      </c>
      <c r="F30" s="42">
        <f>+F27*E30</f>
        <v>10020270</v>
      </c>
    </row>
    <row r="31" spans="1:6" ht="13.5">
      <c r="A31" s="38"/>
      <c r="B31" s="38"/>
      <c r="C31" s="37"/>
      <c r="D31" s="41" t="s">
        <v>33</v>
      </c>
      <c r="E31" s="40">
        <v>0.02</v>
      </c>
      <c r="F31" s="39">
        <f>+F27*E31</f>
        <v>1336036</v>
      </c>
    </row>
    <row r="32" spans="1:6" ht="13.5">
      <c r="A32" s="38"/>
      <c r="B32" s="38"/>
      <c r="C32" s="37"/>
      <c r="D32" s="41" t="s">
        <v>34</v>
      </c>
      <c r="E32" s="40">
        <v>0.05</v>
      </c>
      <c r="F32" s="39">
        <f>+F27*E32</f>
        <v>3340090</v>
      </c>
    </row>
    <row r="33" spans="1:6" ht="13.5">
      <c r="A33" s="38"/>
      <c r="B33" s="38"/>
      <c r="C33" s="37"/>
      <c r="D33" s="41" t="s">
        <v>35</v>
      </c>
      <c r="E33" s="40">
        <v>0.19</v>
      </c>
      <c r="F33" s="39">
        <f>+F32*E33</f>
        <v>634617.1</v>
      </c>
    </row>
    <row r="34" spans="1:6" ht="13.5">
      <c r="A34" s="38"/>
      <c r="B34" s="38"/>
      <c r="C34" s="37"/>
      <c r="D34" s="143" t="s">
        <v>72</v>
      </c>
      <c r="E34" s="144"/>
      <c r="F34" s="39">
        <f>SUM(F30:F33)</f>
        <v>15331013.1</v>
      </c>
    </row>
    <row r="35" spans="1:6" ht="13.5">
      <c r="A35" s="38"/>
      <c r="B35" s="38"/>
      <c r="C35" s="37"/>
      <c r="D35" s="145" t="s">
        <v>71</v>
      </c>
      <c r="E35" s="146"/>
      <c r="F35" s="36">
        <f>+F34+F27</f>
        <v>82132813.099999994</v>
      </c>
    </row>
  </sheetData>
  <mergeCells count="4">
    <mergeCell ref="A27:E27"/>
    <mergeCell ref="D34:E34"/>
    <mergeCell ref="D35:E35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CAB65-99F2-43DE-9747-A08BD0031DC1}">
  <dimension ref="A2:F34"/>
  <sheetViews>
    <sheetView zoomScale="115" zoomScaleNormal="115" workbookViewId="0">
      <selection activeCell="I31" sqref="I31"/>
    </sheetView>
  </sheetViews>
  <sheetFormatPr baseColWidth="10" defaultColWidth="8" defaultRowHeight="12"/>
  <cols>
    <col min="1" max="1" width="8.85546875" style="75" bestFit="1" customWidth="1"/>
    <col min="2" max="2" width="43.42578125" style="75" customWidth="1"/>
    <col min="3" max="3" width="6.28515625" style="75" customWidth="1"/>
    <col min="4" max="4" width="5.42578125" style="75" bestFit="1" customWidth="1"/>
    <col min="5" max="5" width="8.5703125" style="75" customWidth="1"/>
    <col min="6" max="6" width="14" style="75" customWidth="1"/>
    <col min="7" max="16384" width="8" style="75"/>
  </cols>
  <sheetData>
    <row r="2" spans="1:6" ht="22.5" customHeight="1">
      <c r="A2" s="125" t="s">
        <v>109</v>
      </c>
      <c r="B2" s="165" t="s">
        <v>108</v>
      </c>
      <c r="C2" s="165"/>
      <c r="D2" s="165"/>
      <c r="E2" s="165"/>
      <c r="F2" s="166"/>
    </row>
    <row r="3" spans="1:6" ht="24">
      <c r="A3" s="123" t="s">
        <v>107</v>
      </c>
      <c r="B3" s="123" t="s">
        <v>106</v>
      </c>
      <c r="C3" s="123" t="s">
        <v>105</v>
      </c>
      <c r="D3" s="124" t="s">
        <v>28</v>
      </c>
      <c r="E3" s="123" t="s">
        <v>104</v>
      </c>
      <c r="F3" s="124" t="s">
        <v>114</v>
      </c>
    </row>
    <row r="4" spans="1:6">
      <c r="A4" s="106" t="s">
        <v>103</v>
      </c>
      <c r="B4" s="167" t="s">
        <v>102</v>
      </c>
      <c r="C4" s="167"/>
      <c r="D4" s="105"/>
      <c r="E4" s="105"/>
      <c r="F4" s="111">
        <f>SUM(F5:F6)</f>
        <v>3026000</v>
      </c>
    </row>
    <row r="5" spans="1:6" ht="24">
      <c r="A5" s="102" t="s">
        <v>22</v>
      </c>
      <c r="B5" s="122" t="s">
        <v>101</v>
      </c>
      <c r="C5" s="121" t="s">
        <v>24</v>
      </c>
      <c r="D5" s="120">
        <v>114</v>
      </c>
      <c r="E5" s="119">
        <v>9000</v>
      </c>
      <c r="F5" s="118">
        <f>+D5*E5</f>
        <v>1026000</v>
      </c>
    </row>
    <row r="6" spans="1:6" ht="24">
      <c r="A6" s="117" t="s">
        <v>2</v>
      </c>
      <c r="B6" s="116" t="s">
        <v>64</v>
      </c>
      <c r="C6" s="115" t="s">
        <v>100</v>
      </c>
      <c r="D6" s="114">
        <v>1</v>
      </c>
      <c r="E6" s="128">
        <v>2000000</v>
      </c>
      <c r="F6" s="113">
        <f>+D6*E6</f>
        <v>2000000</v>
      </c>
    </row>
    <row r="7" spans="1:6">
      <c r="A7" s="106" t="s">
        <v>90</v>
      </c>
      <c r="B7" s="168" t="s">
        <v>62</v>
      </c>
      <c r="C7" s="168"/>
      <c r="D7" s="112"/>
      <c r="E7" s="112"/>
      <c r="F7" s="111">
        <f>SUM(F8:F11)</f>
        <v>29480000</v>
      </c>
    </row>
    <row r="8" spans="1:6" ht="36">
      <c r="A8" s="102" t="s">
        <v>3</v>
      </c>
      <c r="B8" s="108" t="s">
        <v>99</v>
      </c>
      <c r="C8" s="102" t="s">
        <v>23</v>
      </c>
      <c r="D8" s="101">
        <v>12</v>
      </c>
      <c r="E8" s="96">
        <v>450000</v>
      </c>
      <c r="F8" s="107">
        <f>+D8*E8</f>
        <v>5400000</v>
      </c>
    </row>
    <row r="9" spans="1:6" ht="24">
      <c r="A9" s="102" t="s">
        <v>5</v>
      </c>
      <c r="B9" s="109" t="s">
        <v>59</v>
      </c>
      <c r="C9" s="102" t="s">
        <v>24</v>
      </c>
      <c r="D9" s="101">
        <v>140</v>
      </c>
      <c r="E9" s="96">
        <v>122000</v>
      </c>
      <c r="F9" s="107">
        <f>+D9*E9</f>
        <v>17080000</v>
      </c>
    </row>
    <row r="10" spans="1:6" ht="24">
      <c r="A10" s="102" t="s">
        <v>6</v>
      </c>
      <c r="B10" s="109" t="s">
        <v>58</v>
      </c>
      <c r="C10" s="102" t="s">
        <v>24</v>
      </c>
      <c r="D10" s="101">
        <v>140</v>
      </c>
      <c r="E10" s="96">
        <v>26000</v>
      </c>
      <c r="F10" s="107">
        <f>+D10*E10</f>
        <v>3640000</v>
      </c>
    </row>
    <row r="11" spans="1:6" ht="24">
      <c r="A11" s="102" t="s">
        <v>7</v>
      </c>
      <c r="B11" s="109" t="s">
        <v>98</v>
      </c>
      <c r="C11" s="102" t="s">
        <v>24</v>
      </c>
      <c r="D11" s="101">
        <v>140</v>
      </c>
      <c r="E11" s="96">
        <v>24000</v>
      </c>
      <c r="F11" s="107">
        <f>+D11*E11</f>
        <v>3360000</v>
      </c>
    </row>
    <row r="12" spans="1:6">
      <c r="A12" s="106" t="s">
        <v>8</v>
      </c>
      <c r="B12" s="169" t="s">
        <v>56</v>
      </c>
      <c r="C12" s="169"/>
      <c r="D12" s="105"/>
      <c r="E12" s="105"/>
      <c r="F12" s="110">
        <f>SUM(F13:F20)</f>
        <v>24922000</v>
      </c>
    </row>
    <row r="13" spans="1:6" ht="24">
      <c r="A13" s="102" t="s">
        <v>9</v>
      </c>
      <c r="B13" s="109" t="s">
        <v>97</v>
      </c>
      <c r="C13" s="102" t="s">
        <v>24</v>
      </c>
      <c r="D13" s="101">
        <v>10</v>
      </c>
      <c r="E13" s="129">
        <v>120000</v>
      </c>
      <c r="F13" s="107">
        <f t="shared" ref="F13:F20" si="0">+D13*E13</f>
        <v>1200000</v>
      </c>
    </row>
    <row r="14" spans="1:6" ht="24">
      <c r="A14" s="102" t="s">
        <v>10</v>
      </c>
      <c r="B14" s="109" t="s">
        <v>96</v>
      </c>
      <c r="C14" s="102" t="s">
        <v>23</v>
      </c>
      <c r="D14" s="101">
        <v>1</v>
      </c>
      <c r="E14" s="129">
        <v>130000</v>
      </c>
      <c r="F14" s="107">
        <f t="shared" si="0"/>
        <v>130000</v>
      </c>
    </row>
    <row r="15" spans="1:6">
      <c r="A15" s="102" t="s">
        <v>11</v>
      </c>
      <c r="B15" s="109" t="s">
        <v>95</v>
      </c>
      <c r="C15" s="102" t="s">
        <v>23</v>
      </c>
      <c r="D15" s="101">
        <v>1</v>
      </c>
      <c r="E15" s="96">
        <v>80000</v>
      </c>
      <c r="F15" s="107">
        <f t="shared" si="0"/>
        <v>80000</v>
      </c>
    </row>
    <row r="16" spans="1:6" ht="24">
      <c r="A16" s="102" t="s">
        <v>12</v>
      </c>
      <c r="B16" s="109" t="s">
        <v>94</v>
      </c>
      <c r="C16" s="102" t="s">
        <v>23</v>
      </c>
      <c r="D16" s="101">
        <v>12</v>
      </c>
      <c r="E16" s="129">
        <v>135000</v>
      </c>
      <c r="F16" s="107">
        <f t="shared" si="0"/>
        <v>1620000</v>
      </c>
    </row>
    <row r="17" spans="1:6" ht="36">
      <c r="A17" s="102" t="s">
        <v>13</v>
      </c>
      <c r="B17" s="108" t="s">
        <v>93</v>
      </c>
      <c r="C17" s="102" t="s">
        <v>23</v>
      </c>
      <c r="D17" s="101">
        <v>12</v>
      </c>
      <c r="E17" s="129">
        <v>1400000</v>
      </c>
      <c r="F17" s="107">
        <f t="shared" si="0"/>
        <v>16800000</v>
      </c>
    </row>
    <row r="18" spans="1:6" ht="60">
      <c r="A18" s="102" t="s">
        <v>14</v>
      </c>
      <c r="B18" s="108" t="s">
        <v>92</v>
      </c>
      <c r="C18" s="102" t="s">
        <v>23</v>
      </c>
      <c r="D18" s="101">
        <v>2</v>
      </c>
      <c r="E18" s="130">
        <v>600000</v>
      </c>
      <c r="F18" s="107">
        <f t="shared" si="0"/>
        <v>1200000</v>
      </c>
    </row>
    <row r="19" spans="1:6" ht="72">
      <c r="A19" s="102" t="s">
        <v>15</v>
      </c>
      <c r="B19" s="108" t="s">
        <v>91</v>
      </c>
      <c r="C19" s="102" t="s">
        <v>23</v>
      </c>
      <c r="D19" s="101">
        <v>1</v>
      </c>
      <c r="E19" s="129">
        <v>2500000</v>
      </c>
      <c r="F19" s="107">
        <f t="shared" si="0"/>
        <v>2500000</v>
      </c>
    </row>
    <row r="20" spans="1:6" ht="24">
      <c r="A20" s="102">
        <v>3.8</v>
      </c>
      <c r="B20" s="108" t="s">
        <v>48</v>
      </c>
      <c r="C20" s="102" t="s">
        <v>23</v>
      </c>
      <c r="D20" s="101">
        <v>24</v>
      </c>
      <c r="E20" s="96">
        <v>58000</v>
      </c>
      <c r="F20" s="107">
        <f t="shared" si="0"/>
        <v>1392000</v>
      </c>
    </row>
    <row r="21" spans="1:6">
      <c r="A21" s="106" t="s">
        <v>90</v>
      </c>
      <c r="B21" s="170" t="s">
        <v>89</v>
      </c>
      <c r="C21" s="170"/>
      <c r="D21" s="105"/>
      <c r="E21" s="105"/>
      <c r="F21" s="104">
        <f>SUM(F22:F26)</f>
        <v>11520000</v>
      </c>
    </row>
    <row r="22" spans="1:6" ht="36">
      <c r="A22" s="102" t="s">
        <v>16</v>
      </c>
      <c r="B22" s="103" t="s">
        <v>46</v>
      </c>
      <c r="C22" s="102" t="s">
        <v>30</v>
      </c>
      <c r="D22" s="101">
        <v>12</v>
      </c>
      <c r="E22" s="96">
        <v>210000</v>
      </c>
      <c r="F22" s="100">
        <f>+D22*E22</f>
        <v>2520000</v>
      </c>
    </row>
    <row r="23" spans="1:6" ht="48">
      <c r="A23" s="102" t="s">
        <v>17</v>
      </c>
      <c r="B23" s="103" t="s">
        <v>88</v>
      </c>
      <c r="C23" s="102" t="s">
        <v>23</v>
      </c>
      <c r="D23" s="101">
        <v>12</v>
      </c>
      <c r="E23" s="96">
        <v>135000</v>
      </c>
      <c r="F23" s="100">
        <f>+D23*E23</f>
        <v>1620000</v>
      </c>
    </row>
    <row r="24" spans="1:6" ht="48">
      <c r="A24" s="102" t="s">
        <v>18</v>
      </c>
      <c r="B24" s="103" t="s">
        <v>87</v>
      </c>
      <c r="C24" s="102" t="s">
        <v>23</v>
      </c>
      <c r="D24" s="101">
        <v>24</v>
      </c>
      <c r="E24" s="96">
        <v>135000</v>
      </c>
      <c r="F24" s="100">
        <f>+D24*E24</f>
        <v>3240000</v>
      </c>
    </row>
    <row r="25" spans="1:6" ht="48">
      <c r="A25" s="98" t="s">
        <v>19</v>
      </c>
      <c r="B25" s="99" t="s">
        <v>86</v>
      </c>
      <c r="C25" s="98" t="s">
        <v>23</v>
      </c>
      <c r="D25" s="97">
        <v>12</v>
      </c>
      <c r="E25" s="96">
        <v>135000</v>
      </c>
      <c r="F25" s="95">
        <f>+D25*E25</f>
        <v>1620000</v>
      </c>
    </row>
    <row r="26" spans="1:6" ht="36">
      <c r="A26" s="94" t="s">
        <v>20</v>
      </c>
      <c r="B26" s="93" t="s">
        <v>85</v>
      </c>
      <c r="C26" s="92" t="s">
        <v>23</v>
      </c>
      <c r="D26" s="91">
        <v>12</v>
      </c>
      <c r="E26" s="90">
        <v>210000</v>
      </c>
      <c r="F26" s="89">
        <f>+D26*E26</f>
        <v>2520000</v>
      </c>
    </row>
    <row r="27" spans="1:6" ht="3.75" customHeight="1">
      <c r="A27" s="88"/>
      <c r="B27" s="87"/>
      <c r="C27" s="86"/>
      <c r="D27" s="85"/>
      <c r="E27" s="84"/>
      <c r="F27" s="83"/>
    </row>
    <row r="28" spans="1:6" ht="12.75" customHeight="1">
      <c r="A28" s="82"/>
      <c r="B28" s="153" t="s">
        <v>31</v>
      </c>
      <c r="C28" s="154"/>
      <c r="D28" s="154"/>
      <c r="E28" s="155"/>
      <c r="F28" s="81">
        <f>+F21+F12+F7+F4</f>
        <v>68948000</v>
      </c>
    </row>
    <row r="29" spans="1:6">
      <c r="A29" s="79"/>
      <c r="B29" s="156" t="s">
        <v>40</v>
      </c>
      <c r="C29" s="157"/>
      <c r="D29" s="158"/>
      <c r="E29" s="80">
        <v>0.15</v>
      </c>
      <c r="F29" s="77">
        <f>+F28*E29</f>
        <v>10342200</v>
      </c>
    </row>
    <row r="30" spans="1:6">
      <c r="A30" s="79"/>
      <c r="B30" s="159" t="s">
        <v>33</v>
      </c>
      <c r="C30" s="160"/>
      <c r="D30" s="161"/>
      <c r="E30" s="78">
        <v>0.01</v>
      </c>
      <c r="F30" s="77">
        <f>+F28*E30</f>
        <v>689480</v>
      </c>
    </row>
    <row r="31" spans="1:6">
      <c r="A31" s="79"/>
      <c r="B31" s="159" t="s">
        <v>34</v>
      </c>
      <c r="C31" s="160"/>
      <c r="D31" s="161"/>
      <c r="E31" s="78">
        <v>0.05</v>
      </c>
      <c r="F31" s="77">
        <f>+F28*E31</f>
        <v>3447400</v>
      </c>
    </row>
    <row r="32" spans="1:6">
      <c r="A32" s="162" t="s">
        <v>84</v>
      </c>
      <c r="B32" s="163"/>
      <c r="C32" s="163"/>
      <c r="D32" s="163"/>
      <c r="E32" s="164"/>
      <c r="F32" s="77">
        <f>SUM(F29:F31)</f>
        <v>14479080</v>
      </c>
    </row>
    <row r="33" spans="1:6">
      <c r="A33" s="79"/>
      <c r="B33" s="159" t="s">
        <v>83</v>
      </c>
      <c r="C33" s="160"/>
      <c r="D33" s="161"/>
      <c r="E33" s="78">
        <v>0.19</v>
      </c>
      <c r="F33" s="77">
        <f>+F31*E33</f>
        <v>655006</v>
      </c>
    </row>
    <row r="34" spans="1:6">
      <c r="A34" s="150" t="s">
        <v>26</v>
      </c>
      <c r="B34" s="151"/>
      <c r="C34" s="151"/>
      <c r="D34" s="151"/>
      <c r="E34" s="152"/>
      <c r="F34" s="76">
        <f>+F28+F32+F33</f>
        <v>84082086</v>
      </c>
    </row>
  </sheetData>
  <mergeCells count="12">
    <mergeCell ref="B2:F2"/>
    <mergeCell ref="B4:C4"/>
    <mergeCell ref="B7:C7"/>
    <mergeCell ref="B12:C12"/>
    <mergeCell ref="B21:C21"/>
    <mergeCell ref="A34:E34"/>
    <mergeCell ref="B28:E28"/>
    <mergeCell ref="B29:D29"/>
    <mergeCell ref="B30:D30"/>
    <mergeCell ref="B31:D31"/>
    <mergeCell ref="A32:E32"/>
    <mergeCell ref="B33:D3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C0BE7-8544-481B-823D-4795C3BAE0FD}">
  <sheetPr>
    <tabColor rgb="FF92D050"/>
  </sheetPr>
  <dimension ref="B1:T33"/>
  <sheetViews>
    <sheetView showGridLines="0" showZeros="0" tabSelected="1" topLeftCell="A2" zoomScale="85" zoomScaleNormal="85" workbookViewId="0">
      <selection activeCell="D6" sqref="D6"/>
    </sheetView>
  </sheetViews>
  <sheetFormatPr baseColWidth="10" defaultRowHeight="12.75"/>
  <cols>
    <col min="1" max="1" width="3.5703125" style="1" customWidth="1"/>
    <col min="2" max="2" width="9.28515625" style="2" customWidth="1"/>
    <col min="3" max="3" width="63.140625" style="2" customWidth="1"/>
    <col min="4" max="5" width="6.7109375" style="2" bestFit="1" customWidth="1"/>
    <col min="6" max="6" width="6.7109375" style="2" customWidth="1"/>
    <col min="7" max="7" width="13.5703125" style="1" bestFit="1" customWidth="1"/>
    <col min="8" max="8" width="17" style="1" bestFit="1" customWidth="1"/>
    <col min="9" max="9" width="1.42578125" style="1" customWidth="1"/>
    <col min="10" max="10" width="12.42578125" style="1" bestFit="1" customWidth="1"/>
    <col min="11" max="11" width="17" style="1" bestFit="1" customWidth="1"/>
    <col min="12" max="12" width="1.42578125" style="1" customWidth="1"/>
    <col min="13" max="13" width="12.42578125" style="1" bestFit="1" customWidth="1"/>
    <col min="14" max="14" width="17" style="1" bestFit="1" customWidth="1"/>
    <col min="15" max="15" width="1.42578125" style="1" customWidth="1"/>
    <col min="16" max="16" width="12.42578125" style="1" bestFit="1" customWidth="1"/>
    <col min="17" max="17" width="17" style="1" bestFit="1" customWidth="1"/>
    <col min="18" max="18" width="11.42578125" style="1"/>
    <col min="19" max="20" width="13.42578125" style="1" bestFit="1" customWidth="1"/>
    <col min="21" max="16384" width="11.42578125" style="1"/>
  </cols>
  <sheetData>
    <row r="1" spans="2:17" ht="21" customHeight="1" thickBot="1">
      <c r="B1" s="136"/>
      <c r="C1" s="136"/>
      <c r="D1" s="136"/>
      <c r="E1" s="136"/>
      <c r="F1" s="136"/>
      <c r="G1" s="136"/>
    </row>
    <row r="2" spans="2:17" ht="21.75" customHeight="1" thickTop="1" thickBot="1">
      <c r="B2" s="175" t="s">
        <v>69</v>
      </c>
      <c r="C2" s="176"/>
      <c r="D2" s="176"/>
      <c r="E2" s="177"/>
      <c r="F2" s="133"/>
      <c r="G2" s="173" t="s">
        <v>113</v>
      </c>
      <c r="H2" s="174"/>
      <c r="J2" s="173" t="s">
        <v>112</v>
      </c>
      <c r="K2" s="174"/>
      <c r="M2" s="173" t="s">
        <v>111</v>
      </c>
      <c r="N2" s="174"/>
      <c r="P2" s="171" t="s">
        <v>110</v>
      </c>
      <c r="Q2" s="172"/>
    </row>
    <row r="3" spans="2:17" ht="13.5" thickTop="1">
      <c r="B3" s="34" t="s">
        <v>0</v>
      </c>
      <c r="C3" s="33" t="s">
        <v>21</v>
      </c>
      <c r="D3" s="33" t="s">
        <v>68</v>
      </c>
      <c r="E3" s="33" t="s">
        <v>67</v>
      </c>
      <c r="F3" s="134"/>
      <c r="G3" s="33" t="s">
        <v>25</v>
      </c>
      <c r="H3" s="32" t="s">
        <v>66</v>
      </c>
      <c r="J3" s="33" t="s">
        <v>25</v>
      </c>
      <c r="K3" s="32" t="s">
        <v>66</v>
      </c>
      <c r="M3" s="33" t="s">
        <v>25</v>
      </c>
      <c r="N3" s="32" t="s">
        <v>66</v>
      </c>
      <c r="P3" s="33" t="s">
        <v>25</v>
      </c>
      <c r="Q3" s="32" t="s">
        <v>66</v>
      </c>
    </row>
    <row r="4" spans="2:17" ht="16.5" customHeight="1">
      <c r="B4" s="28">
        <v>1</v>
      </c>
      <c r="C4" s="31" t="s">
        <v>1</v>
      </c>
      <c r="D4" s="10"/>
      <c r="E4" s="10"/>
      <c r="F4" s="135"/>
      <c r="G4" s="24"/>
      <c r="H4" s="8"/>
      <c r="J4" s="24"/>
      <c r="K4" s="8"/>
      <c r="M4" s="24"/>
      <c r="N4" s="8"/>
      <c r="P4" s="24"/>
      <c r="Q4" s="8"/>
    </row>
    <row r="5" spans="2:17">
      <c r="B5" s="26">
        <v>1.1000000000000001</v>
      </c>
      <c r="C5" s="25" t="s">
        <v>65</v>
      </c>
      <c r="D5" s="10" t="s">
        <v>29</v>
      </c>
      <c r="E5" s="10">
        <v>114</v>
      </c>
      <c r="F5" s="135"/>
      <c r="G5" s="24">
        <f>+'PRESUPUESTO BICABA SAS'!F5</f>
        <v>5000</v>
      </c>
      <c r="H5" s="8">
        <f>+E5*G5</f>
        <v>570000</v>
      </c>
      <c r="J5" s="24">
        <f>+'PRESUPUESTO CID'!E5</f>
        <v>7500</v>
      </c>
      <c r="K5" s="8">
        <f>+E5*J5</f>
        <v>855000</v>
      </c>
      <c r="M5" s="24">
        <f>+'PRESUPUESTO AFRA'!E5</f>
        <v>9000</v>
      </c>
      <c r="N5" s="8">
        <f>+E5*M5</f>
        <v>1026000</v>
      </c>
      <c r="P5" s="24">
        <f>MROUND(((G5+J5+M5)/3),500)</f>
        <v>7000</v>
      </c>
      <c r="Q5" s="132">
        <f>+E5*P5</f>
        <v>798000</v>
      </c>
    </row>
    <row r="6" spans="2:17" ht="25.5" customHeight="1">
      <c r="B6" s="26">
        <v>1.2</v>
      </c>
      <c r="C6" s="25" t="s">
        <v>64</v>
      </c>
      <c r="D6" s="10" t="s">
        <v>63</v>
      </c>
      <c r="E6" s="10">
        <v>1</v>
      </c>
      <c r="F6" s="135"/>
      <c r="G6" s="24">
        <f>+'PRESUPUESTO BICABA SAS'!F6</f>
        <v>2500000</v>
      </c>
      <c r="H6" s="8">
        <f>+E6*G6</f>
        <v>2500000</v>
      </c>
      <c r="J6" s="24">
        <f>+'PRESUPUESTO CID'!E6</f>
        <v>1600000</v>
      </c>
      <c r="K6" s="8">
        <f>+E6*J6</f>
        <v>1600000</v>
      </c>
      <c r="M6" s="24">
        <f>+'PRESUPUESTO AFRA'!E6</f>
        <v>2000000</v>
      </c>
      <c r="N6" s="8">
        <f>+E6*M6</f>
        <v>2000000</v>
      </c>
      <c r="P6" s="24">
        <f>MROUND(((G6+J6+M6)/3),500)</f>
        <v>2033500</v>
      </c>
      <c r="Q6" s="132">
        <f>+E6*P6</f>
        <v>2033500</v>
      </c>
    </row>
    <row r="7" spans="2:17">
      <c r="B7" s="28">
        <v>2</v>
      </c>
      <c r="C7" s="27" t="s">
        <v>62</v>
      </c>
      <c r="D7" s="10"/>
      <c r="E7" s="10"/>
      <c r="F7" s="135"/>
      <c r="G7" s="24"/>
      <c r="H7" s="8"/>
      <c r="J7" s="24"/>
      <c r="K7" s="8"/>
      <c r="M7" s="24"/>
      <c r="N7" s="8"/>
      <c r="P7" s="24"/>
      <c r="Q7" s="132"/>
    </row>
    <row r="8" spans="2:17" ht="25.5">
      <c r="B8" s="26">
        <v>2.1</v>
      </c>
      <c r="C8" s="25" t="s">
        <v>61</v>
      </c>
      <c r="D8" s="10" t="s">
        <v>60</v>
      </c>
      <c r="E8" s="10">
        <v>12</v>
      </c>
      <c r="F8" s="135"/>
      <c r="G8" s="24">
        <f>+'PRESUPUESTO BICABA SAS'!F8</f>
        <v>520000</v>
      </c>
      <c r="H8" s="8">
        <f>+E8*G8</f>
        <v>6240000</v>
      </c>
      <c r="J8" s="24">
        <f>+'PRESUPUESTO CID'!E8</f>
        <v>560000</v>
      </c>
      <c r="K8" s="8">
        <f>+E8*J8</f>
        <v>6720000</v>
      </c>
      <c r="M8" s="24">
        <f>+'PRESUPUESTO AFRA'!E8</f>
        <v>450000</v>
      </c>
      <c r="N8" s="8">
        <f>+E8*M8</f>
        <v>5400000</v>
      </c>
      <c r="P8" s="24">
        <f>MROUND(((G8+J8+M8)/3),500)</f>
        <v>510000</v>
      </c>
      <c r="Q8" s="132">
        <f>+E8*P8</f>
        <v>6120000</v>
      </c>
    </row>
    <row r="9" spans="2:17">
      <c r="B9" s="26">
        <v>2.2000000000000002</v>
      </c>
      <c r="C9" s="25" t="s">
        <v>59</v>
      </c>
      <c r="D9" s="10" t="s">
        <v>29</v>
      </c>
      <c r="E9" s="10">
        <v>140</v>
      </c>
      <c r="F9" s="135"/>
      <c r="G9" s="24">
        <f>+'PRESUPUESTO BICABA SAS'!F9</f>
        <v>105000</v>
      </c>
      <c r="H9" s="8">
        <f>+E9*G9</f>
        <v>14700000</v>
      </c>
      <c r="J9" s="24">
        <f>+'PRESUPUESTO CID'!E9</f>
        <v>112000</v>
      </c>
      <c r="K9" s="8">
        <f>+E9*J9</f>
        <v>15680000</v>
      </c>
      <c r="M9" s="24">
        <f>+'PRESUPUESTO AFRA'!E9</f>
        <v>122000</v>
      </c>
      <c r="N9" s="8">
        <f>+E9*M9</f>
        <v>17080000</v>
      </c>
      <c r="P9" s="24">
        <f>MROUND(((G9+J9+M9)/3),500)</f>
        <v>113000</v>
      </c>
      <c r="Q9" s="132">
        <f>+E9*P9</f>
        <v>15820000</v>
      </c>
    </row>
    <row r="10" spans="2:17">
      <c r="B10" s="26">
        <v>2.2999999999999998</v>
      </c>
      <c r="C10" s="25" t="s">
        <v>58</v>
      </c>
      <c r="D10" s="10" t="s">
        <v>29</v>
      </c>
      <c r="E10" s="10">
        <v>140</v>
      </c>
      <c r="F10" s="135"/>
      <c r="G10" s="24">
        <f>+'PRESUPUESTO BICABA SAS'!F10</f>
        <v>16000</v>
      </c>
      <c r="H10" s="8">
        <f>+E10*G10</f>
        <v>2240000</v>
      </c>
      <c r="J10" s="24">
        <f>+'PRESUPUESTO CID'!E10</f>
        <v>22500</v>
      </c>
      <c r="K10" s="8">
        <f>+E10*J10</f>
        <v>3150000</v>
      </c>
      <c r="M10" s="24">
        <f>+'PRESUPUESTO AFRA'!E10</f>
        <v>26000</v>
      </c>
      <c r="N10" s="8">
        <f>+E10*M10</f>
        <v>3640000</v>
      </c>
      <c r="P10" s="24">
        <f>MROUND(((G10+J10+M10)/3),500)</f>
        <v>21500</v>
      </c>
      <c r="Q10" s="132">
        <f>+E10*P10</f>
        <v>3010000</v>
      </c>
    </row>
    <row r="11" spans="2:17">
      <c r="B11" s="26">
        <v>2.4</v>
      </c>
      <c r="C11" s="25" t="s">
        <v>57</v>
      </c>
      <c r="D11" s="10" t="s">
        <v>29</v>
      </c>
      <c r="E11" s="10">
        <v>140</v>
      </c>
      <c r="F11" s="135"/>
      <c r="G11" s="24">
        <f>+'PRESUPUESTO BICABA SAS'!F11</f>
        <v>22000</v>
      </c>
      <c r="H11" s="8">
        <f>+E11*G11</f>
        <v>3080000</v>
      </c>
      <c r="J11" s="24">
        <f>+'PRESUPUESTO CID'!E11</f>
        <v>24000</v>
      </c>
      <c r="K11" s="8">
        <f>+E11*J11</f>
        <v>3360000</v>
      </c>
      <c r="M11" s="24">
        <f>+'PRESUPUESTO AFRA'!E11</f>
        <v>24000</v>
      </c>
      <c r="N11" s="8">
        <f>+E11*M11</f>
        <v>3360000</v>
      </c>
      <c r="P11" s="24">
        <f>MROUND(((G11+J11+M11)/3),500)</f>
        <v>23500</v>
      </c>
      <c r="Q11" s="132">
        <f>+E11*P11</f>
        <v>3290000</v>
      </c>
    </row>
    <row r="12" spans="2:17">
      <c r="B12" s="28">
        <v>3</v>
      </c>
      <c r="C12" s="27" t="s">
        <v>56</v>
      </c>
      <c r="D12" s="10"/>
      <c r="E12" s="10"/>
      <c r="F12" s="135"/>
      <c r="G12" s="24"/>
      <c r="H12" s="8"/>
      <c r="J12" s="24"/>
      <c r="K12" s="8"/>
      <c r="M12" s="24"/>
      <c r="N12" s="8"/>
      <c r="P12" s="24"/>
      <c r="Q12" s="132"/>
    </row>
    <row r="13" spans="2:17">
      <c r="B13" s="26">
        <v>3.1</v>
      </c>
      <c r="C13" s="25" t="s">
        <v>55</v>
      </c>
      <c r="D13" s="10" t="s">
        <v>29</v>
      </c>
      <c r="E13" s="10">
        <v>10</v>
      </c>
      <c r="F13" s="135"/>
      <c r="G13" s="24">
        <f>+'PRESUPUESTO BICABA SAS'!F13</f>
        <v>125000</v>
      </c>
      <c r="H13" s="8">
        <f t="shared" ref="H13:H20" si="0">+E13*G13</f>
        <v>1250000</v>
      </c>
      <c r="J13" s="24">
        <f>+'PRESUPUESTO CID'!E13</f>
        <v>127000</v>
      </c>
      <c r="K13" s="8">
        <f t="shared" ref="K13:K20" si="1">+E13*J13</f>
        <v>1270000</v>
      </c>
      <c r="M13" s="24">
        <f>+'PRESUPUESTO AFRA'!E13</f>
        <v>120000</v>
      </c>
      <c r="N13" s="8">
        <f t="shared" ref="N13:N20" si="2">+E13*M13</f>
        <v>1200000</v>
      </c>
      <c r="P13" s="24">
        <f t="shared" ref="P13:P20" si="3">MROUND(((G13+J13+M13)/3),500)</f>
        <v>124000</v>
      </c>
      <c r="Q13" s="132">
        <f t="shared" ref="Q13:Q20" si="4">+E13*P13</f>
        <v>1240000</v>
      </c>
    </row>
    <row r="14" spans="2:17">
      <c r="B14" s="26">
        <v>3.2</v>
      </c>
      <c r="C14" s="25" t="s">
        <v>54</v>
      </c>
      <c r="D14" s="10" t="s">
        <v>30</v>
      </c>
      <c r="E14" s="10">
        <v>1</v>
      </c>
      <c r="F14" s="135"/>
      <c r="G14" s="24">
        <f>+'PRESUPUESTO BICABA SAS'!F14</f>
        <v>60000</v>
      </c>
      <c r="H14" s="8">
        <f t="shared" si="0"/>
        <v>60000</v>
      </c>
      <c r="J14" s="24">
        <f>+'PRESUPUESTO CID'!E14</f>
        <v>130000</v>
      </c>
      <c r="K14" s="8">
        <f t="shared" si="1"/>
        <v>130000</v>
      </c>
      <c r="M14" s="24">
        <f>+'PRESUPUESTO AFRA'!E14</f>
        <v>130000</v>
      </c>
      <c r="N14" s="8">
        <f t="shared" si="2"/>
        <v>130000</v>
      </c>
      <c r="P14" s="24">
        <f t="shared" si="3"/>
        <v>106500</v>
      </c>
      <c r="Q14" s="132">
        <f t="shared" si="4"/>
        <v>106500</v>
      </c>
    </row>
    <row r="15" spans="2:17">
      <c r="B15" s="26">
        <v>3.3</v>
      </c>
      <c r="C15" s="25" t="s">
        <v>53</v>
      </c>
      <c r="D15" s="10" t="s">
        <v>30</v>
      </c>
      <c r="E15" s="10">
        <v>1</v>
      </c>
      <c r="F15" s="135"/>
      <c r="G15" s="24">
        <f>+'PRESUPUESTO BICABA SAS'!F15</f>
        <v>75000</v>
      </c>
      <c r="H15" s="8">
        <f t="shared" si="0"/>
        <v>75000</v>
      </c>
      <c r="J15" s="24">
        <f>+'PRESUPUESTO CID'!E15</f>
        <v>130000</v>
      </c>
      <c r="K15" s="8">
        <f t="shared" si="1"/>
        <v>130000</v>
      </c>
      <c r="M15" s="24">
        <f>+'PRESUPUESTO AFRA'!E15</f>
        <v>80000</v>
      </c>
      <c r="N15" s="8">
        <f t="shared" si="2"/>
        <v>80000</v>
      </c>
      <c r="P15" s="24">
        <f t="shared" si="3"/>
        <v>95000</v>
      </c>
      <c r="Q15" s="132">
        <f t="shared" si="4"/>
        <v>95000</v>
      </c>
    </row>
    <row r="16" spans="2:17" ht="25.5">
      <c r="B16" s="26">
        <v>3.4</v>
      </c>
      <c r="C16" s="25" t="s">
        <v>52</v>
      </c>
      <c r="D16" s="10" t="s">
        <v>30</v>
      </c>
      <c r="E16" s="10">
        <v>12</v>
      </c>
      <c r="F16" s="135"/>
      <c r="G16" s="24">
        <f>+'PRESUPUESTO BICABA SAS'!F16</f>
        <v>140000</v>
      </c>
      <c r="H16" s="8">
        <f t="shared" si="0"/>
        <v>1680000</v>
      </c>
      <c r="J16" s="24">
        <f>+'PRESUPUESTO CID'!E16</f>
        <v>91000</v>
      </c>
      <c r="K16" s="8">
        <f t="shared" si="1"/>
        <v>1092000</v>
      </c>
      <c r="M16" s="24">
        <f>+'PRESUPUESTO AFRA'!E16</f>
        <v>135000</v>
      </c>
      <c r="N16" s="8">
        <f t="shared" si="2"/>
        <v>1620000</v>
      </c>
      <c r="P16" s="24">
        <f t="shared" si="3"/>
        <v>122000</v>
      </c>
      <c r="Q16" s="132">
        <f t="shared" si="4"/>
        <v>1464000</v>
      </c>
    </row>
    <row r="17" spans="2:20" ht="25.5">
      <c r="B17" s="26">
        <v>3.5</v>
      </c>
      <c r="C17" s="25" t="s">
        <v>51</v>
      </c>
      <c r="D17" s="10" t="s">
        <v>30</v>
      </c>
      <c r="E17" s="10">
        <v>12</v>
      </c>
      <c r="F17" s="135"/>
      <c r="G17" s="24">
        <f>+'PRESUPUESTO BICABA SAS'!F17</f>
        <v>1450000</v>
      </c>
      <c r="H17" s="8">
        <f t="shared" si="0"/>
        <v>17400000</v>
      </c>
      <c r="J17" s="24">
        <f>+'PRESUPUESTO CID'!E17</f>
        <v>1350000</v>
      </c>
      <c r="K17" s="8">
        <f t="shared" si="1"/>
        <v>16200000</v>
      </c>
      <c r="M17" s="24">
        <f>+'PRESUPUESTO AFRA'!E17</f>
        <v>1400000</v>
      </c>
      <c r="N17" s="8">
        <f t="shared" si="2"/>
        <v>16800000</v>
      </c>
      <c r="P17" s="24">
        <f t="shared" si="3"/>
        <v>1400000</v>
      </c>
      <c r="Q17" s="132">
        <f t="shared" si="4"/>
        <v>16800000</v>
      </c>
    </row>
    <row r="18" spans="2:20" ht="25.5">
      <c r="B18" s="26">
        <v>3.6</v>
      </c>
      <c r="C18" s="25" t="s">
        <v>50</v>
      </c>
      <c r="D18" s="10" t="s">
        <v>30</v>
      </c>
      <c r="E18" s="10">
        <v>2</v>
      </c>
      <c r="F18" s="135"/>
      <c r="G18" s="24">
        <f>+'PRESUPUESTO BICABA SAS'!F18</f>
        <v>650000</v>
      </c>
      <c r="H18" s="8">
        <f t="shared" si="0"/>
        <v>1300000</v>
      </c>
      <c r="J18" s="24">
        <f>+'PRESUPUESTO CID'!E18</f>
        <v>580000</v>
      </c>
      <c r="K18" s="8">
        <f t="shared" si="1"/>
        <v>1160000</v>
      </c>
      <c r="M18" s="24">
        <f>+'PRESUPUESTO AFRA'!E18</f>
        <v>600000</v>
      </c>
      <c r="N18" s="8">
        <f t="shared" si="2"/>
        <v>1200000</v>
      </c>
      <c r="P18" s="24">
        <f t="shared" si="3"/>
        <v>610000</v>
      </c>
      <c r="Q18" s="132">
        <f t="shared" si="4"/>
        <v>1220000</v>
      </c>
    </row>
    <row r="19" spans="2:20" ht="38.25">
      <c r="B19" s="26">
        <v>3.7</v>
      </c>
      <c r="C19" s="25" t="s">
        <v>49</v>
      </c>
      <c r="D19" s="10" t="s">
        <v>30</v>
      </c>
      <c r="E19" s="10">
        <v>1</v>
      </c>
      <c r="F19" s="135"/>
      <c r="G19" s="24">
        <f>+'PRESUPUESTO BICABA SAS'!F19</f>
        <v>2500000</v>
      </c>
      <c r="H19" s="8">
        <f t="shared" si="0"/>
        <v>2500000</v>
      </c>
      <c r="J19" s="24">
        <f>+'PRESUPUESTO CID'!E19</f>
        <v>2100000</v>
      </c>
      <c r="K19" s="8">
        <f t="shared" si="1"/>
        <v>2100000</v>
      </c>
      <c r="M19" s="24">
        <f>+'PRESUPUESTO AFRA'!E19</f>
        <v>2500000</v>
      </c>
      <c r="N19" s="8">
        <f t="shared" si="2"/>
        <v>2500000</v>
      </c>
      <c r="P19" s="24">
        <f t="shared" si="3"/>
        <v>2366500</v>
      </c>
      <c r="Q19" s="132">
        <f t="shared" si="4"/>
        <v>2366500</v>
      </c>
    </row>
    <row r="20" spans="2:20" ht="25.5">
      <c r="B20" s="26">
        <v>3.8</v>
      </c>
      <c r="C20" s="25" t="s">
        <v>48</v>
      </c>
      <c r="D20" s="10" t="s">
        <v>29</v>
      </c>
      <c r="E20" s="10">
        <v>24</v>
      </c>
      <c r="F20" s="135"/>
      <c r="G20" s="24">
        <f>+'PRESUPUESTO BICABA SAS'!F20</f>
        <v>68000</v>
      </c>
      <c r="H20" s="8">
        <f t="shared" si="0"/>
        <v>1632000</v>
      </c>
      <c r="J20" s="24">
        <f>+'PRESUPUESTO CID'!E20</f>
        <v>54200</v>
      </c>
      <c r="K20" s="8">
        <f t="shared" si="1"/>
        <v>1300800</v>
      </c>
      <c r="M20" s="24">
        <f>+'PRESUPUESTO AFRA'!E20</f>
        <v>58000</v>
      </c>
      <c r="N20" s="8">
        <f t="shared" si="2"/>
        <v>1392000</v>
      </c>
      <c r="P20" s="24">
        <f t="shared" si="3"/>
        <v>60000</v>
      </c>
      <c r="Q20" s="132">
        <f t="shared" si="4"/>
        <v>1440000</v>
      </c>
    </row>
    <row r="21" spans="2:20">
      <c r="B21" s="28">
        <v>4</v>
      </c>
      <c r="C21" s="27" t="s">
        <v>47</v>
      </c>
      <c r="D21" s="10"/>
      <c r="E21" s="10"/>
      <c r="F21" s="135"/>
      <c r="G21" s="24"/>
      <c r="H21" s="8"/>
      <c r="J21" s="24"/>
      <c r="K21" s="8"/>
      <c r="M21" s="24"/>
      <c r="N21" s="8"/>
      <c r="P21" s="24"/>
      <c r="Q21" s="8"/>
    </row>
    <row r="22" spans="2:20" ht="25.5">
      <c r="B22" s="26">
        <v>4.0999999999999996</v>
      </c>
      <c r="C22" s="25" t="s">
        <v>46</v>
      </c>
      <c r="D22" s="10" t="s">
        <v>30</v>
      </c>
      <c r="E22" s="10">
        <v>12</v>
      </c>
      <c r="F22" s="135"/>
      <c r="G22" s="24">
        <f>+'PRESUPUESTO BICABA SAS'!F22</f>
        <v>260000</v>
      </c>
      <c r="H22" s="8">
        <f>+E22*G22</f>
        <v>3120000</v>
      </c>
      <c r="J22" s="24">
        <f>+'PRESUPUESTO CID'!E22</f>
        <v>230000</v>
      </c>
      <c r="K22" s="8">
        <f>+E22*J22</f>
        <v>2760000</v>
      </c>
      <c r="M22" s="24">
        <f>+'PRESUPUESTO AFRA'!E22</f>
        <v>210000</v>
      </c>
      <c r="N22" s="8">
        <f>+E22*M22</f>
        <v>2520000</v>
      </c>
      <c r="P22" s="24">
        <f>MROUND(((G22+J22+M22)/3),500)</f>
        <v>233500</v>
      </c>
      <c r="Q22" s="8">
        <f>+E22*P22</f>
        <v>2802000</v>
      </c>
    </row>
    <row r="23" spans="2:20" ht="51">
      <c r="B23" s="26">
        <v>4.2</v>
      </c>
      <c r="C23" s="25" t="s">
        <v>45</v>
      </c>
      <c r="D23" s="10" t="s">
        <v>30</v>
      </c>
      <c r="E23" s="10">
        <v>12</v>
      </c>
      <c r="F23" s="135"/>
      <c r="G23" s="24">
        <f>+'PRESUPUESTO BICABA SAS'!F23</f>
        <v>160000</v>
      </c>
      <c r="H23" s="8">
        <f>+E23*G23</f>
        <v>1920000</v>
      </c>
      <c r="J23" s="24">
        <f>+'PRESUPUESTO CID'!E23</f>
        <v>165000</v>
      </c>
      <c r="K23" s="8">
        <f>+E23*J23</f>
        <v>1980000</v>
      </c>
      <c r="M23" s="24">
        <f>+'PRESUPUESTO AFRA'!E23</f>
        <v>135000</v>
      </c>
      <c r="N23" s="8">
        <f>+E23*M23</f>
        <v>1620000</v>
      </c>
      <c r="P23" s="24">
        <f>MROUND(((G23+J23+M23)/3),500)</f>
        <v>153500</v>
      </c>
      <c r="Q23" s="8">
        <f>+E23*P23</f>
        <v>1842000</v>
      </c>
    </row>
    <row r="24" spans="2:20" ht="38.25">
      <c r="B24" s="26">
        <v>4.3</v>
      </c>
      <c r="C24" s="25" t="s">
        <v>44</v>
      </c>
      <c r="D24" s="10" t="s">
        <v>30</v>
      </c>
      <c r="E24" s="10">
        <v>24</v>
      </c>
      <c r="F24" s="135"/>
      <c r="G24" s="24">
        <f>+'PRESUPUESTO BICABA SAS'!F24</f>
        <v>160000</v>
      </c>
      <c r="H24" s="8">
        <f>+E24*G24</f>
        <v>3840000</v>
      </c>
      <c r="J24" s="24">
        <f>+'PRESUPUESTO CID'!E24</f>
        <v>137000</v>
      </c>
      <c r="K24" s="8">
        <f>+E24*J24</f>
        <v>3288000</v>
      </c>
      <c r="M24" s="24">
        <f>+'PRESUPUESTO AFRA'!E24</f>
        <v>135000</v>
      </c>
      <c r="N24" s="8">
        <f>+E24*M24</f>
        <v>3240000</v>
      </c>
      <c r="P24" s="24">
        <f>MROUND(((G24+J24+M24)/3),500)</f>
        <v>144000</v>
      </c>
      <c r="Q24" s="8">
        <f>+E24*P24</f>
        <v>3456000</v>
      </c>
    </row>
    <row r="25" spans="2:20" ht="38.25">
      <c r="B25" s="26">
        <v>4.4000000000000004</v>
      </c>
      <c r="C25" s="25" t="s">
        <v>43</v>
      </c>
      <c r="D25" s="10" t="s">
        <v>30</v>
      </c>
      <c r="E25" s="10">
        <v>12</v>
      </c>
      <c r="F25" s="135"/>
      <c r="G25" s="24">
        <f>+'PRESUPUESTO BICABA SAS'!F25</f>
        <v>160000</v>
      </c>
      <c r="H25" s="8">
        <f>+E25*G25</f>
        <v>1920000</v>
      </c>
      <c r="J25" s="24">
        <f>+'PRESUPUESTO CID'!E25</f>
        <v>137000</v>
      </c>
      <c r="K25" s="8">
        <f>+E25*J25</f>
        <v>1644000</v>
      </c>
      <c r="M25" s="24">
        <f>+'PRESUPUESTO AFRA'!E25</f>
        <v>135000</v>
      </c>
      <c r="N25" s="8">
        <f>+E25*M25</f>
        <v>1620000</v>
      </c>
      <c r="P25" s="24">
        <f>MROUND(((G25+J25+M25)/3),500)</f>
        <v>144000</v>
      </c>
      <c r="Q25" s="8">
        <f>+E25*P25</f>
        <v>1728000</v>
      </c>
    </row>
    <row r="26" spans="2:20" ht="13.5" thickBot="1">
      <c r="B26" s="23">
        <v>4.5</v>
      </c>
      <c r="C26" s="22" t="s">
        <v>42</v>
      </c>
      <c r="D26" s="5" t="s">
        <v>30</v>
      </c>
      <c r="E26" s="5">
        <v>12</v>
      </c>
      <c r="F26" s="135"/>
      <c r="G26" s="24">
        <f>+'PRESUPUESTO BICABA SAS'!F26</f>
        <v>215000</v>
      </c>
      <c r="H26" s="8">
        <f>+E26*G26</f>
        <v>2580000</v>
      </c>
      <c r="J26" s="24">
        <f>+'PRESUPUESTO CID'!E26</f>
        <v>198500</v>
      </c>
      <c r="K26" s="8">
        <f>+E26*J26</f>
        <v>2382000</v>
      </c>
      <c r="M26" s="24">
        <f>+'PRESUPUESTO AFRA'!E26</f>
        <v>210000</v>
      </c>
      <c r="N26" s="8">
        <f>+E26*M26</f>
        <v>2520000</v>
      </c>
      <c r="P26" s="24">
        <f>MROUND(((G26+J26+M26)/3),500)</f>
        <v>208000</v>
      </c>
      <c r="Q26" s="8">
        <f>+E26*P26</f>
        <v>2496000</v>
      </c>
    </row>
    <row r="27" spans="2:20" ht="15" thickTop="1">
      <c r="B27" s="19"/>
      <c r="C27" s="18" t="s">
        <v>41</v>
      </c>
      <c r="D27" s="17"/>
      <c r="E27" s="17"/>
      <c r="F27" s="135"/>
      <c r="G27" s="16"/>
      <c r="H27" s="15">
        <f>SUM(H4:H26)</f>
        <v>68607000</v>
      </c>
      <c r="J27" s="16"/>
      <c r="K27" s="15">
        <f>SUM(K4:K26)</f>
        <v>66801800</v>
      </c>
      <c r="M27" s="16"/>
      <c r="N27" s="15">
        <f>SUM(N4:N26)</f>
        <v>68948000</v>
      </c>
      <c r="P27" s="16"/>
      <c r="Q27" s="15">
        <f>SUM(Q4:Q26)</f>
        <v>68127500</v>
      </c>
    </row>
    <row r="28" spans="2:20">
      <c r="B28" s="13"/>
      <c r="C28" s="12" t="s">
        <v>40</v>
      </c>
      <c r="D28" s="127"/>
      <c r="E28" s="10"/>
      <c r="F28" s="135"/>
      <c r="G28" s="14">
        <v>0.15</v>
      </c>
      <c r="H28" s="8">
        <f>+H27*G28</f>
        <v>10291050</v>
      </c>
      <c r="J28" s="14">
        <v>0.15</v>
      </c>
      <c r="K28" s="8">
        <f>+K27*J28</f>
        <v>10020270</v>
      </c>
      <c r="M28" s="14">
        <v>0.15</v>
      </c>
      <c r="N28" s="8">
        <f>+N27*M28</f>
        <v>10342200</v>
      </c>
      <c r="P28" s="14">
        <f>(G28+J28+M28)/3</f>
        <v>0.15</v>
      </c>
      <c r="Q28" s="8">
        <f>+Q27*P28</f>
        <v>10219125</v>
      </c>
    </row>
    <row r="29" spans="2:20">
      <c r="B29" s="13"/>
      <c r="C29" s="12" t="s">
        <v>39</v>
      </c>
      <c r="D29" s="127"/>
      <c r="E29" s="10"/>
      <c r="F29" s="135"/>
      <c r="G29" s="14">
        <v>0.01</v>
      </c>
      <c r="H29" s="8">
        <f>+H27*G29</f>
        <v>686070</v>
      </c>
      <c r="J29" s="14">
        <v>0.02</v>
      </c>
      <c r="K29" s="8">
        <f>+K27*J29</f>
        <v>1336036</v>
      </c>
      <c r="M29" s="14">
        <v>0.01</v>
      </c>
      <c r="N29" s="8">
        <f>+N27*M29</f>
        <v>689480</v>
      </c>
      <c r="P29" s="14">
        <f t="shared" ref="P29:P30" si="5">(G29+J29+M29)/3</f>
        <v>1.3333333333333334E-2</v>
      </c>
      <c r="Q29" s="8">
        <f>+Q27*P29</f>
        <v>908366.66666666674</v>
      </c>
    </row>
    <row r="30" spans="2:20">
      <c r="B30" s="13"/>
      <c r="C30" s="12" t="s">
        <v>38</v>
      </c>
      <c r="D30" s="127"/>
      <c r="E30" s="10"/>
      <c r="F30" s="135"/>
      <c r="G30" s="14">
        <v>0.05</v>
      </c>
      <c r="H30" s="8">
        <f>+G30*H27</f>
        <v>3430350</v>
      </c>
      <c r="J30" s="14">
        <v>0.05</v>
      </c>
      <c r="K30" s="8">
        <f>+K27*J30</f>
        <v>3340090</v>
      </c>
      <c r="M30" s="14">
        <v>0.05</v>
      </c>
      <c r="N30" s="8">
        <f>+N27*M30</f>
        <v>3447400</v>
      </c>
      <c r="P30" s="14">
        <f t="shared" si="5"/>
        <v>5.000000000000001E-2</v>
      </c>
      <c r="Q30" s="8">
        <f>+Q27*P30</f>
        <v>3406375.0000000005</v>
      </c>
    </row>
    <row r="31" spans="2:20">
      <c r="B31" s="13"/>
      <c r="C31" s="12" t="s">
        <v>37</v>
      </c>
      <c r="D31" s="127"/>
      <c r="E31" s="10"/>
      <c r="F31" s="135"/>
      <c r="G31" s="11">
        <v>0.19</v>
      </c>
      <c r="H31" s="8">
        <f>+H30*G31</f>
        <v>651766.5</v>
      </c>
      <c r="J31" s="11">
        <v>0.19</v>
      </c>
      <c r="K31" s="8">
        <f>+K30*J31</f>
        <v>634617.1</v>
      </c>
      <c r="M31" s="11">
        <v>0.19</v>
      </c>
      <c r="N31" s="8">
        <f>+N30*M31</f>
        <v>655006</v>
      </c>
      <c r="P31" s="11">
        <v>0.19</v>
      </c>
      <c r="Q31" s="8">
        <f>+Q30*P31</f>
        <v>647211.25000000012</v>
      </c>
    </row>
    <row r="32" spans="2:20" ht="15.75" thickBot="1">
      <c r="B32" s="7"/>
      <c r="C32" s="6" t="s">
        <v>36</v>
      </c>
      <c r="D32" s="5"/>
      <c r="E32" s="5"/>
      <c r="F32" s="135"/>
      <c r="G32" s="4"/>
      <c r="H32" s="3">
        <f>SUM(H27:H31)</f>
        <v>83666236.5</v>
      </c>
      <c r="J32" s="4"/>
      <c r="K32" s="3">
        <f>SUM(K27:K31)</f>
        <v>82132813.099999994</v>
      </c>
      <c r="M32" s="4"/>
      <c r="N32" s="3">
        <f>SUM(N27:N31)</f>
        <v>84082086</v>
      </c>
      <c r="P32" s="4"/>
      <c r="Q32" s="131">
        <f>SUM(Q27:Q31)</f>
        <v>83308577.916666672</v>
      </c>
      <c r="T32" s="126"/>
    </row>
    <row r="33" spans="17:17" ht="13.5" thickTop="1">
      <c r="Q33" s="126"/>
    </row>
  </sheetData>
  <mergeCells count="6">
    <mergeCell ref="P2:Q2"/>
    <mergeCell ref="B1:G1"/>
    <mergeCell ref="J2:K2"/>
    <mergeCell ref="B2:E2"/>
    <mergeCell ref="G2:H2"/>
    <mergeCell ref="M2:N2"/>
  </mergeCells>
  <pageMargins left="0.59055118110236227" right="0.59055118110236227" top="0.98425196850393704" bottom="0.98425196850393704" header="0" footer="0"/>
  <pageSetup scale="79" orientation="portrait" horizontalDpi="300" verticalDpi="300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PRESUPUESTO BICABA SAS</vt:lpstr>
      <vt:lpstr>PRESUPUESTO CID</vt:lpstr>
      <vt:lpstr>PRESUPUESTO AFRA</vt:lpstr>
      <vt:lpstr>PREP-ROMEDIOS</vt:lpstr>
      <vt:lpstr>'PREP-ROMEDIOS'!Títulos_a_imprimir</vt:lpstr>
      <vt:lpstr>'PRESUPUESTO BICABA SAS'!Títulos_a_imprimir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Urbina</dc:creator>
  <cp:lastModifiedBy>zam zapato</cp:lastModifiedBy>
  <cp:lastPrinted>2026-02-08T03:01:09Z</cp:lastPrinted>
  <dcterms:created xsi:type="dcterms:W3CDTF">2025-11-22T13:15:54Z</dcterms:created>
  <dcterms:modified xsi:type="dcterms:W3CDTF">2026-04-15T03:08:55Z</dcterms:modified>
</cp:coreProperties>
</file>