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 David\Dropbox\PC\Downloads\COMPONENTE TECNICO PROYECTO REDES\PRESUPUESTO\"/>
    </mc:Choice>
  </mc:AlternateContent>
  <xr:revisionPtr revIDLastSave="0" documentId="13_ncr:1_{5A2B6E94-979D-4001-8ABF-EBEE885D17D7}" xr6:coauthVersionLast="47" xr6:coauthVersionMax="47" xr10:uidLastSave="{00000000-0000-0000-0000-000000000000}"/>
  <bookViews>
    <workbookView xWindow="-120" yWindow="-120" windowWidth="20730" windowHeight="11040" firstSheet="6" activeTab="11" xr2:uid="{00000000-000D-0000-FFFF-FFFF00000000}"/>
  </bookViews>
  <sheets>
    <sheet name="H1" sheetId="23" r:id="rId1"/>
    <sheet name="CRONOGRAMA" sheetId="22" r:id="rId2"/>
    <sheet name="H2" sheetId="24" r:id="rId3"/>
    <sheet name="PRESUPUESTO" sheetId="11" r:id="rId4"/>
    <sheet name="H3" sheetId="20" r:id="rId5"/>
    <sheet name="ADMINISTRACIÓN SUMINISTRO" sheetId="18" r:id="rId6"/>
    <sheet name="H4" sheetId="25" r:id="rId7"/>
    <sheet name="AIU OBRA" sheetId="19" r:id="rId8"/>
    <sheet name="H5" sheetId="26" r:id="rId9"/>
    <sheet name="FACTOR PRESTACIONAL" sheetId="21" r:id="rId10"/>
    <sheet name="H6" sheetId="27" r:id="rId11"/>
    <sheet name="APU" sheetId="17" r:id="rId12"/>
  </sheets>
  <definedNames>
    <definedName name="_xlnm.Print_Area" localSheetId="5">'ADMINISTRACIÓN SUMINISTRO'!$A$1:$J$40</definedName>
    <definedName name="_xlnm.Print_Area" localSheetId="7">'AIU OBRA'!$A$1:$J$47</definedName>
    <definedName name="_xlnm.Print_Area" localSheetId="11">APU!$A$1:$H$700</definedName>
    <definedName name="_xlnm.Print_Area" localSheetId="1">CRONOGRAMA!$A$1:$L$57</definedName>
    <definedName name="_xlnm.Print_Area" localSheetId="0">'H1'!$A$1:$G$37</definedName>
    <definedName name="_xlnm.Print_Area" localSheetId="3">PRESUPUESTO!$A$1:$F$63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" i="22" l="1"/>
  <c r="G33" i="22"/>
  <c r="H33" i="22"/>
  <c r="I33" i="22"/>
  <c r="J33" i="22"/>
  <c r="G34" i="22"/>
  <c r="H34" i="22"/>
  <c r="I34" i="22"/>
  <c r="J34" i="22"/>
  <c r="G35" i="22"/>
  <c r="H35" i="22"/>
  <c r="I35" i="22"/>
  <c r="J35" i="22"/>
  <c r="G36" i="22"/>
  <c r="H36" i="22"/>
  <c r="I36" i="22"/>
  <c r="J36" i="22"/>
  <c r="G37" i="22"/>
  <c r="H37" i="22"/>
  <c r="I37" i="22"/>
  <c r="J37" i="22"/>
  <c r="G38" i="22"/>
  <c r="H38" i="22"/>
  <c r="I38" i="22"/>
  <c r="J38" i="22"/>
  <c r="G39" i="22"/>
  <c r="H39" i="22"/>
  <c r="I39" i="22"/>
  <c r="J39" i="22"/>
  <c r="G40" i="22"/>
  <c r="H40" i="22"/>
  <c r="I40" i="22"/>
  <c r="J40" i="22"/>
  <c r="G41" i="22"/>
  <c r="H41" i="22"/>
  <c r="I41" i="22"/>
  <c r="J41" i="22"/>
  <c r="H32" i="22"/>
  <c r="I32" i="22"/>
  <c r="J32" i="22"/>
  <c r="G32" i="22"/>
  <c r="C6" i="18"/>
  <c r="F28" i="22"/>
  <c r="C33" i="22"/>
  <c r="C34" i="22"/>
  <c r="C35" i="22"/>
  <c r="C36" i="22"/>
  <c r="C37" i="22"/>
  <c r="C38" i="22"/>
  <c r="C39" i="22"/>
  <c r="C40" i="22"/>
  <c r="C41" i="22"/>
  <c r="C32" i="22"/>
  <c r="C28" i="22"/>
  <c r="B31" i="22"/>
  <c r="A31" i="22"/>
  <c r="C12" i="22"/>
  <c r="C13" i="22"/>
  <c r="C14" i="22"/>
  <c r="C15" i="22"/>
  <c r="C16" i="22"/>
  <c r="C17" i="22"/>
  <c r="C18" i="22"/>
  <c r="C19" i="22"/>
  <c r="C20" i="22"/>
  <c r="C21" i="22"/>
  <c r="C22" i="22"/>
  <c r="C23" i="22"/>
  <c r="C24" i="22"/>
  <c r="C25" i="22"/>
  <c r="C26" i="22"/>
  <c r="F26" i="22" s="1"/>
  <c r="C27" i="22"/>
  <c r="F27" i="22" s="1"/>
  <c r="C29" i="22"/>
  <c r="F29" i="22" s="1"/>
  <c r="C11" i="22"/>
  <c r="F43" i="11"/>
  <c r="F41" i="11"/>
  <c r="F46" i="11" s="1"/>
  <c r="F16" i="11"/>
  <c r="F40" i="11"/>
  <c r="F39" i="11"/>
  <c r="F38" i="11"/>
  <c r="F37" i="11"/>
  <c r="F36" i="11"/>
  <c r="F35" i="11"/>
  <c r="F34" i="11"/>
  <c r="F33" i="11"/>
  <c r="F32" i="11"/>
  <c r="F31" i="11"/>
  <c r="F26" i="11"/>
  <c r="F25" i="11"/>
  <c r="F24" i="11"/>
  <c r="F23" i="11"/>
  <c r="F22" i="11"/>
  <c r="F21" i="11"/>
  <c r="F20" i="11"/>
  <c r="F19" i="11"/>
  <c r="F18" i="11"/>
  <c r="F17" i="11"/>
  <c r="F15" i="11"/>
  <c r="F14" i="11"/>
  <c r="F13" i="11"/>
  <c r="F12" i="11"/>
  <c r="F11" i="11"/>
  <c r="F10" i="11"/>
  <c r="F9" i="11"/>
  <c r="F8" i="11"/>
  <c r="C42" i="22" l="1"/>
  <c r="F27" i="11"/>
  <c r="B7" i="24" l="1"/>
  <c r="B1" i="11" s="1"/>
  <c r="C1" i="18" s="1"/>
  <c r="E27" i="19"/>
  <c r="E26" i="18"/>
  <c r="B1" i="17" l="1"/>
  <c r="B7" i="27"/>
  <c r="B6" i="25"/>
  <c r="E1" i="21"/>
  <c r="B7" i="26"/>
  <c r="B6" i="20"/>
  <c r="C1" i="19"/>
  <c r="A45" i="22"/>
  <c r="B10" i="22"/>
  <c r="E89" i="22"/>
  <c r="E90" i="22" s="1"/>
  <c r="D89" i="22"/>
  <c r="D90" i="22" s="1"/>
  <c r="F85" i="22"/>
  <c r="E84" i="22"/>
  <c r="E85" i="22" s="1"/>
  <c r="D84" i="22"/>
  <c r="D85" i="22" s="1"/>
  <c r="F80" i="22"/>
  <c r="E79" i="22"/>
  <c r="E80" i="22" s="1"/>
  <c r="D79" i="22"/>
  <c r="D80" i="22" s="1"/>
  <c r="F75" i="22"/>
  <c r="E74" i="22"/>
  <c r="E75" i="22" s="1"/>
  <c r="D74" i="22"/>
  <c r="D75" i="22" s="1"/>
  <c r="F70" i="22"/>
  <c r="W33" i="21"/>
  <c r="W37" i="21" s="1"/>
  <c r="K33" i="21"/>
  <c r="K37" i="21" s="1"/>
  <c r="F37" i="19"/>
  <c r="J23" i="19"/>
  <c r="J17" i="19"/>
  <c r="J19" i="19" s="1"/>
  <c r="J22" i="18"/>
  <c r="J17" i="18"/>
  <c r="J18" i="18" s="1"/>
  <c r="G13" i="19" l="1"/>
  <c r="H13" i="19" s="1"/>
  <c r="J13" i="19" s="1"/>
  <c r="J14" i="19" s="1"/>
  <c r="G13" i="18"/>
  <c r="H13" i="18" s="1"/>
  <c r="J13" i="18" s="1"/>
  <c r="J14" i="18" s="1"/>
  <c r="F14" i="22" l="1"/>
  <c r="F15" i="22" l="1"/>
  <c r="F16" i="22"/>
  <c r="F17" i="22"/>
  <c r="F23" i="22"/>
  <c r="F25" i="22"/>
  <c r="F20" i="22"/>
  <c r="F13" i="22"/>
  <c r="F12" i="22"/>
  <c r="F18" i="22"/>
  <c r="F21" i="22"/>
  <c r="F22" i="22"/>
  <c r="F24" i="22"/>
  <c r="F11" i="22"/>
  <c r="C30" i="22"/>
  <c r="C45" i="22" s="1"/>
  <c r="F19" i="22"/>
  <c r="F44" i="11" l="1"/>
  <c r="C6" i="19" l="1"/>
  <c r="F26" i="19" s="1"/>
  <c r="J26" i="19" s="1"/>
  <c r="F47" i="11"/>
  <c r="F48" i="11"/>
  <c r="F49" i="11"/>
  <c r="F25" i="18"/>
  <c r="J25" i="18" s="1"/>
  <c r="F26" i="18"/>
  <c r="J26" i="18" s="1"/>
  <c r="G33" i="19" l="1"/>
  <c r="F27" i="19"/>
  <c r="J27" i="19" s="1"/>
  <c r="G35" i="19"/>
  <c r="F50" i="11"/>
  <c r="J28" i="19"/>
  <c r="G31" i="19" s="1"/>
  <c r="J27" i="18"/>
  <c r="G30" i="18" s="1"/>
  <c r="C8" i="18" s="1"/>
  <c r="G37" i="19" l="1"/>
  <c r="C8" i="19" s="1"/>
  <c r="F52" i="11"/>
  <c r="D56" i="11" l="1"/>
</calcChain>
</file>

<file path=xl/sharedStrings.xml><?xml version="1.0" encoding="utf-8"?>
<sst xmlns="http://schemas.openxmlformats.org/spreadsheetml/2006/main" count="1865" uniqueCount="234">
  <si>
    <t>VALOR TOTAL</t>
  </si>
  <si>
    <t>UNIDAD</t>
  </si>
  <si>
    <t xml:space="preserve">VALOR UNITARIO  </t>
  </si>
  <si>
    <t>ITEM</t>
  </si>
  <si>
    <t>1.1</t>
  </si>
  <si>
    <t>1.2</t>
  </si>
  <si>
    <t>1.3</t>
  </si>
  <si>
    <t>1.4</t>
  </si>
  <si>
    <t>1.5</t>
  </si>
  <si>
    <t>1.6</t>
  </si>
  <si>
    <t>ABRAZADERA O COLLARIN PARA TRANSFORMADOR DE 7 A 8" 1 SALIDA BAJO SILICIO 180 MM</t>
  </si>
  <si>
    <t>CORTACIRCUITOS 27KV - 125 KV - 100 AMPERIOS</t>
  </si>
  <si>
    <t>CRUCETA METALICA AUTOSOPORTADA GALVANIZADO EN CALIENTE 1/4X3X2,40 MTS</t>
  </si>
  <si>
    <t>FUSIBLES DE SOGA DE ALTA TENSION DE 1 AMP - 15KV.</t>
  </si>
  <si>
    <t>PARARRAYOS SINTETICOS DE 12 KV-10 KA</t>
  </si>
  <si>
    <t>ELABORACION DE POLO A TIERRA PARA TRANSFORMADOR Y PARARRAYOS</t>
  </si>
  <si>
    <t>ELABORACION DE ESTRUCTURA DE PROTECCION Y SECCIONAMIENTO MONOFASICA A NIVEL 13200 VOLTIOS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</si>
  <si>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</si>
  <si>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</si>
  <si>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</si>
  <si>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</si>
  <si>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</si>
  <si>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</si>
  <si>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</si>
  <si>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</si>
  <si>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</si>
  <si>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2.1</t>
  </si>
  <si>
    <t>2.3</t>
  </si>
  <si>
    <t>2.4</t>
  </si>
  <si>
    <t>2.5</t>
  </si>
  <si>
    <t>APU</t>
  </si>
  <si>
    <t>MATERIALES.</t>
  </si>
  <si>
    <t>DESCRIPCION</t>
  </si>
  <si>
    <t>UN.</t>
  </si>
  <si>
    <t>CANT.</t>
  </si>
  <si>
    <t>V/UNITARIO</t>
  </si>
  <si>
    <t>V/PARCIAL</t>
  </si>
  <si>
    <t>Und</t>
  </si>
  <si>
    <t>Subtotal Materiales</t>
  </si>
  <si>
    <t>TRANSPORTE.</t>
  </si>
  <si>
    <t>HORA</t>
  </si>
  <si>
    <t>REND.</t>
  </si>
  <si>
    <t>V/JORNAL</t>
  </si>
  <si>
    <t>Camioneta ford doble cabina 4X4</t>
  </si>
  <si>
    <t>Subtotal Transporte</t>
  </si>
  <si>
    <t>MAQUINARIA Y EQUIPOS.</t>
  </si>
  <si>
    <t>Herramienta menor.</t>
  </si>
  <si>
    <t>GLB</t>
  </si>
  <si>
    <t>Subtotal Maquinaria y Equipos</t>
  </si>
  <si>
    <t>MANO DE OBRA.</t>
  </si>
  <si>
    <t>Oficial</t>
  </si>
  <si>
    <t>Ayudante</t>
  </si>
  <si>
    <t>TOTAL VALOR UNITARIO</t>
  </si>
  <si>
    <t>Pintura esmalte tipo 1 -(1/4 de Galón)</t>
  </si>
  <si>
    <t>Galón</t>
  </si>
  <si>
    <t>Aceite dielectrico</t>
  </si>
  <si>
    <t>Lt</t>
  </si>
  <si>
    <t>Aisladores de porcelana</t>
  </si>
  <si>
    <t>Fibra rombo epoxica</t>
  </si>
  <si>
    <t>G</t>
  </si>
  <si>
    <t>Alambre esmaltado</t>
  </si>
  <si>
    <t>Herrajes</t>
  </si>
  <si>
    <t>Juego</t>
  </si>
  <si>
    <t>Empaques</t>
  </si>
  <si>
    <t>Carro Grua canasta</t>
  </si>
  <si>
    <t>Rebobinado de la parte activa del transformador.</t>
  </si>
  <si>
    <t>Secado de la parte activa mediante horno eléctrico.</t>
  </si>
  <si>
    <t xml:space="preserve">Cambio del aceite dieléctrico </t>
  </si>
  <si>
    <t>Cambio de las empaquetaduras de los aisladores de alta y baja tensión y el de la tapa.</t>
  </si>
  <si>
    <t>Limpieza interior y exterior del tanque.</t>
  </si>
  <si>
    <t>Pintada exterior del tanque</t>
  </si>
  <si>
    <t>Filtro prensado y calentado del aceite nuevo</t>
  </si>
  <si>
    <t>Ensayos generales (Relación, de transformación, prueba de corto circuito, prueba de vacío, prueba de resistencia de los aislamientos).</t>
  </si>
  <si>
    <t>ADMINISTRACION</t>
  </si>
  <si>
    <t>IMPREVISTOS</t>
  </si>
  <si>
    <t>UTILIDAD</t>
  </si>
  <si>
    <t>Herramienta menor. Equipo de excavacion</t>
  </si>
  <si>
    <t>Director de Obra</t>
  </si>
  <si>
    <t>VALOR TOTAL DEL PRESUPUESTO OFICIAL</t>
  </si>
  <si>
    <t xml:space="preserve">TRANSFORMADOR MONOFASICO DE 25 KVA TP:13200 VOLTIOS TS: 240/120 VOLTIOS TIPO POSTE EN ACEITE </t>
  </si>
  <si>
    <t>Mts.</t>
  </si>
  <si>
    <t>UND</t>
  </si>
  <si>
    <t>MTS.</t>
  </si>
  <si>
    <t>UND.</t>
  </si>
  <si>
    <t>CABLE COBRE FORRADO THHN # 2</t>
  </si>
  <si>
    <t>CANT</t>
  </si>
  <si>
    <t>UNID</t>
  </si>
  <si>
    <t>MTS</t>
  </si>
  <si>
    <t>VARILLAS COOPERWELL COBRE-COBRE 5/8 X 1,80 MTS</t>
  </si>
  <si>
    <t>REPARACION DE TRANSFORMADOR MONOFASICO DE 25 KVA TP:13200 VOLTIOS TS: 240/120 VOLTIOS TIPO POSTE EN ACEITE</t>
  </si>
  <si>
    <t>REPARACION DE TRANSFORMADOR MONOFASICO DE 15 KVA TP:13200 VOLTIOS TS: 240/120 VOLTIOS TIPO POSTE EN ACEITE</t>
  </si>
  <si>
    <t>TRANSFORMADOR MONOFASICO DE 5 KVA TP:13200 VOLTIOS TS: 240/120 VOLTIOS TIPO POSTE EN ACEITE</t>
  </si>
  <si>
    <t>TRANSFORMADOR MONOFASICO DE 15 KVA TP:13200 VOLTIOS TS: 240/120 VOLTIOS TIPO POSTE EN ACEITE</t>
  </si>
  <si>
    <t>CABLE ALUMINIO DESNUDO ACSR # 4</t>
  </si>
  <si>
    <t>CABLE ALUMINIO DESNUDO ACSR # 2</t>
  </si>
  <si>
    <t>FUSIBLES DE SOGA DE ALTA TENSION DE 2 AMP - 15KV</t>
  </si>
  <si>
    <t>REPARACION DE TRANSFORMADOR MONOFASICO DE 5 KVA TP:13200 VOLTIOS TS: 240/120 VOLTIOS TIPO POSTE EN ACEITE</t>
  </si>
  <si>
    <t>2.2</t>
  </si>
  <si>
    <t>POSTE DE CONCRETO 12 METROS X 750 KILOGRAMOS ENTREGADOS EN LA VEREDA NUEVO ORIENTE</t>
  </si>
  <si>
    <t>TRANSFORMADOR MONOFASICO DE 50 KVA TP:13200 VOLTIOS TS: 240/120 VOLTIOS TIPO POSTE EN ACEITE</t>
  </si>
  <si>
    <t>1.16</t>
  </si>
  <si>
    <t>Transformador monofasico de 25 kva TP 13200 voltios TS 240/120 voltios tipo poste en aceite</t>
  </si>
  <si>
    <t>Carro grua canasta</t>
  </si>
  <si>
    <t>Transformador monofasico de 15 kva TP 13200 voltios TS 240/120 voltios tipo poste en aceite</t>
  </si>
  <si>
    <t>Transformador monofasico de 5 kva TP 13200 voltios TS 240/120 voltios tipo poste en aceite</t>
  </si>
  <si>
    <t>Transformador monofasico de 50 kva TP 13200 voltios TS 240/120 voltios tipo poste en aceite</t>
  </si>
  <si>
    <t xml:space="preserve">COMPONENTE A: SUMINISTRO DE MATERIALES </t>
  </si>
  <si>
    <t>2.6</t>
  </si>
  <si>
    <t>2.7</t>
  </si>
  <si>
    <t>2.8</t>
  </si>
  <si>
    <t>2.9</t>
  </si>
  <si>
    <t>COSTOS DIRECTOR COMPONENTE A:</t>
  </si>
  <si>
    <t>COSTOS DIRECTOR COMPONENTE B:</t>
  </si>
  <si>
    <t>ADMINISTRACIÓN</t>
  </si>
  <si>
    <t>ALCALDIA MUNICIPAL DE LA PAZ, DEPARTAMENTO DEL CESAR</t>
  </si>
  <si>
    <t>CONTIENE: CALCULO DE AIU</t>
  </si>
  <si>
    <t>VALOR COSTOS DIRECTOS</t>
  </si>
  <si>
    <t>TIEMPO DE EJECUCION FISICA DE LA OBRA</t>
  </si>
  <si>
    <t>AIU CALCULADO</t>
  </si>
  <si>
    <t>CANTIDAD</t>
  </si>
  <si>
    <t>% DE PARTICIPACIÓN</t>
  </si>
  <si>
    <t>VALOR UNITARIO ($)</t>
  </si>
  <si>
    <t>FACTOR %
PRESTACIONAL</t>
  </si>
  <si>
    <t>VALOR CON PRESTACIONES ($)</t>
  </si>
  <si>
    <t>MESES</t>
  </si>
  <si>
    <t>VALOR TOTAL ($)</t>
  </si>
  <si>
    <t>1. PERSONAL DE OBRA (incluye prestaciones sociales) SE CONTEMPLAN</t>
  </si>
  <si>
    <t>mes</t>
  </si>
  <si>
    <t>1. TOTAL PERSONAL DE OBRA</t>
  </si>
  <si>
    <t>2. OFICINA, PAPELERIA Y OTROS</t>
  </si>
  <si>
    <t>Papeleria, impresiones, campamento</t>
  </si>
  <si>
    <t>2. TOTAL OFICINA, PAPELERIA Y OTROS</t>
  </si>
  <si>
    <t>3. OTROS - GASTOS GENERALES</t>
  </si>
  <si>
    <t>3. TOTAL OTROS - GASTOS GENERALES:</t>
  </si>
  <si>
    <t>4. COSTOS DE LEGALIZACION DEL CONTRATO</t>
  </si>
  <si>
    <t xml:space="preserve">Pólizas </t>
  </si>
  <si>
    <t>un</t>
  </si>
  <si>
    <t>4. TOTAL COSTOS DE LEGALIZACION DEL CONTRATO:</t>
  </si>
  <si>
    <t>TOTAL ADMINISTRACION</t>
  </si>
  <si>
    <t>TOTAL AIU</t>
  </si>
  <si>
    <t>EDGARDO JESUS AROCA MINDIOLA</t>
  </si>
  <si>
    <t>ADMINISTRACIÓN CALCULADA</t>
  </si>
  <si>
    <t>CONTIENE: ANALISIS FACTOR PRESTACIONAL</t>
  </si>
  <si>
    <t>FACTOR PRESTACIONAL &lt; 2SMMLV</t>
  </si>
  <si>
    <t>FACTOR PRESTACIONAL &gt; 2 SMMLV</t>
  </si>
  <si>
    <t>DESCRIPCIÓN</t>
  </si>
  <si>
    <t>A.  SALARIO</t>
  </si>
  <si>
    <t>B.  PRESTACIONES SOCIALES Y APORTES PARAFISCALES</t>
  </si>
  <si>
    <t>Subsidio de transporte</t>
  </si>
  <si>
    <t xml:space="preserve">Cesantía    </t>
  </si>
  <si>
    <t xml:space="preserve">Intereses Cesantía   </t>
  </si>
  <si>
    <t xml:space="preserve">Prima Legal   </t>
  </si>
  <si>
    <t xml:space="preserve">Vacaciones    </t>
  </si>
  <si>
    <t xml:space="preserve">Salud    </t>
  </si>
  <si>
    <t xml:space="preserve">Pensiones    </t>
  </si>
  <si>
    <t xml:space="preserve">Riesgos Profesionales   </t>
  </si>
  <si>
    <t>Dotacion</t>
  </si>
  <si>
    <t>Exámenes de ingreso y egreso</t>
  </si>
  <si>
    <t>FIC</t>
  </si>
  <si>
    <t>Otros (ausencias justificadas, Indemnizaciones, etc. )</t>
  </si>
  <si>
    <t>PARAFISCALES</t>
  </si>
  <si>
    <t>Caja de compensacion Familiar</t>
  </si>
  <si>
    <t>Sena</t>
  </si>
  <si>
    <t>ICBF</t>
  </si>
  <si>
    <t>SUB-TOTAL B</t>
  </si>
  <si>
    <t>FACTOR PRESTACIONAL ADOPTADO</t>
  </si>
  <si>
    <t>ALCALDIA MUNICIPAL DE LA PAZ - CESAR</t>
  </si>
  <si>
    <t>SECRETARIA DE PLANEACION Y DESARROLLO TERRIRORIAL</t>
  </si>
  <si>
    <t>CONTIENE: CRONOGRAMA DE ACTIVIDADES</t>
  </si>
  <si>
    <t>VR. TOTAL</t>
  </si>
  <si>
    <t>PERIODO DE TIEMPO</t>
  </si>
  <si>
    <t>item</t>
  </si>
  <si>
    <t>DESCRIPCION DE OBJETO</t>
  </si>
  <si>
    <t>Valor Total</t>
  </si>
  <si>
    <t>SUBTOTAL</t>
  </si>
  <si>
    <t>EQUI</t>
  </si>
  <si>
    <t>TRANS</t>
  </si>
  <si>
    <t>ETAPA PRECONTRACTUAL</t>
  </si>
  <si>
    <t>CIERRE CONTRACTUAL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</si>
  <si>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</si>
  <si>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</si>
  <si>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</si>
  <si>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</si>
  <si>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</si>
  <si>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</si>
  <si>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</si>
  <si>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</si>
  <si>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</si>
  <si>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 xml:space="preserve">ALCALDIA MUNICIPAL DE LA PAZ - CESAR </t>
  </si>
  <si>
    <t>CRONOGRAMA DE ACTIVIDADES</t>
  </si>
  <si>
    <t>PRESUPUESTO DE OBRA</t>
  </si>
  <si>
    <t>CALCULO DE ADMINISTRACIÓN DE SUMINISTRO</t>
  </si>
  <si>
    <t>CALCULO DE AIU DE OBRA</t>
  </si>
  <si>
    <t>ANALISIS FACTOR PRESTACIONAL</t>
  </si>
  <si>
    <t xml:space="preserve">ANALISIS DE PRECIOS UNITARIOS </t>
  </si>
  <si>
    <t>CONTIENE: PRESUPUESTO OFICIAL</t>
  </si>
  <si>
    <t xml:space="preserve">Estampilla pro cultura 2% sobre el valor del contrato. 
Estampilla pro adulto mayor 4% sobre el valor del contrato.
Estampilla pro fronterizo, 1,5% sobre el valor del contrato.
Tasa pro deporte 2,5%                                           
Estampilla pro universidad, 0,5% sobre el valor del contrato
Estampilla justicia familiar 2%
</t>
  </si>
  <si>
    <t>Papeleria, impresiones</t>
  </si>
  <si>
    <t xml:space="preserve">Estampilla pro cultura 2% sobre el valor del contrato. 
Estampilla pro adulto mayor 4% sobre el valor del contrato.
Estampilla pro fronterizo, 1,5% sobre el valor del contrato.
Fondo de seguridad ciudadana 5% sobre el valor del contrato. 
Tasa pro deporte 2,5%                                             
Estampilla pro universidad, 0,5% sobre el valor del contrato
Estampilla justicia familiar 2%
</t>
  </si>
  <si>
    <t>CONTIENE: PANALISIS DE PRECIOS UNITARIOS</t>
  </si>
  <si>
    <t>LEONARDO IVÁN OÑATE LÓPEZ</t>
  </si>
  <si>
    <t>INGENIERO CIVIL</t>
  </si>
  <si>
    <t>M.P 20202-36795656 CES</t>
  </si>
  <si>
    <t>C.C 1.067.815.106</t>
  </si>
  <si>
    <t>Revisó y Aprobó:</t>
  </si>
  <si>
    <t>Secretario de Planeación y Desarrollo Territorial Municipal</t>
  </si>
  <si>
    <t>TRANSFORMADOR MONOFASICO DE 75 KVA TP:13200 VOLTIOS TS: 240/120 VOLTIOS TIPO POSTE EN ACEITE</t>
  </si>
  <si>
    <t>POSTE DE CONCRETO 12 METROS X 750 KILOGRAMOS ENTREGADOS EN EL BARRIO LA PISTA DEL CASCO URBANO.</t>
  </si>
  <si>
    <t xml:space="preserve">DIAGONAL EN ANGULO TIPO BANDERA DE 1-1/2 X 3-16X 2,14 METROS GALVANIZADA EN CALIENTE </t>
  </si>
  <si>
    <t>KIT SPT MONOFASICO EN ACERO INOXIDABLE PARA TRANSFORMADOR Y PARARRAYOS 15 KV.</t>
  </si>
  <si>
    <t>1.17</t>
  </si>
  <si>
    <t>1.18</t>
  </si>
  <si>
    <t>1.19</t>
  </si>
  <si>
    <t>COMPONENTE B: REPARACION, SUMINISTRO E INSTALACION</t>
  </si>
  <si>
    <t xml:space="preserve">SUMINISTRO E INSTALACION DE TRANSFORMADOR MONOFASICO DE 25 KVA, TP: 13200 VOLTIOS, TS: 240/120 VOLTIOS, TIPO POSTE EN ACEITE </t>
  </si>
  <si>
    <t xml:space="preserve">SUMINISTRO E INSTALACION DE TRANSFORMADOR MONOFASICO DE 15 KVA, TP: 13200 VOLTIOS, TS: 240/120 VOLTIOS, TIPO POSTE EN ACEITE </t>
  </si>
  <si>
    <t xml:space="preserve">SUMINISTRO E INSTALACION DE TRANSFORMADOR MONOFASICO DE 5 KVA, TP: 13200 VOLTIOS, TS: 240/120 VOLTIOS, TIPO POSTE EN ACEITE </t>
  </si>
  <si>
    <t xml:space="preserve">SUMINISTRO E INSTALACION DE TRANSFORMADOR MONOFASICO DE 50 KVA, TP: 13200 VOLTIOS, TS: 240/120 VOLTIOS, TIPO POSTE EN ACEITE </t>
  </si>
  <si>
    <t>2.10</t>
  </si>
  <si>
    <t xml:space="preserve">SUMINISTRO E INSTALACION DE TRANSFORMADOR MONOFASICO DE 75 KVA, TP: 13200 VOLTIOS, TS: 240/120 VOLTIOS, TIPO POSTE EN ACEITE </t>
  </si>
  <si>
    <t xml:space="preserve">SUBTOTAL COMPONENTE B:   </t>
  </si>
  <si>
    <t>SUBTOTAL COMPONENTE A:</t>
  </si>
  <si>
    <t>AIU 29%</t>
  </si>
  <si>
    <t>Camion Grua</t>
  </si>
  <si>
    <t>KIT SPT MONOFASICO EN ACERO INOXIDABLE PARA TRANSFORMADOR Y PARARRAYOS</t>
  </si>
  <si>
    <t>SUMINISTRO E INSTALACION DE TRANSFORMADOR MONOFASICO DE 25 KVA TP:13200 VOLTIOS, TS 240/120 VOLTIOS TIPO POSTE EN ACEITE</t>
  </si>
  <si>
    <t>SUMINISTRO E INSTALACION DE TRANSFORMADOR MONOFASICO DE 15 KVA TP:13200 VOLTIOS, TS 240/120 VOLTIOS TIPO POSTE EN ACEITE</t>
  </si>
  <si>
    <t>SUMINISTRO E INSTALACION DE TRANSFORMADOR MONOFASICO DE 5 KVA TP:13200 VOLTIOS, TS 240/120 VOLTIOS TIPO POSTE EN ACEITE</t>
  </si>
  <si>
    <t>SUMINISTRO E INSTALACION DE TRANSFORMADOR MONOFASICO DE 50 KVA TP:13200 VOLTIOS, TS 240/120 VOLTIOS TIPO POSTE EN ACEITE</t>
  </si>
  <si>
    <t>SUMINISTRO E INSTALACION DE TRANSFORMADOR MONOFASICO DE 75 KVA TP:13200 VOLTIOS, TS 240/120 VOLTIOS TIPO POSTE EN ACEITE</t>
  </si>
  <si>
    <t>Transformador monofasico de 75 kva TP 13200 voltios TS 240/120 voltios tipo poste en aceite</t>
  </si>
  <si>
    <t>Tecnico electricista</t>
  </si>
  <si>
    <t>5 MESES</t>
  </si>
  <si>
    <t>PROYECTO:  “MEJORAMIENTO DEL SERVICIO DE ENERGÍA ELÉCTRICA EN LA ZONA RURAL MEDIANTE EL SUMINISTRO, REPARACIÓN E INSTALACIÓN DE TRANSFORMADORES Y MATERIALES ELÉCTRICOS EN EL MUNICIPIO DE LA PAZ  CESAR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</si>
</sst>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.00"/>
    <numFmt numFmtId="166" formatCode="_-* #,##0.0\ _p_t_a_-;\-* #,##0.0\ _p_t_a_-;_-* &quot;-&quot;\ _p_t_a_-;_-@_-"/>
    <numFmt numFmtId="167" formatCode="_(* #,##0_);_(* \(#,##0\);_(* &quot;-&quot;??_);_(@_)"/>
    <numFmt numFmtId="168" formatCode="&quot;$&quot;\ #,##0"/>
    <numFmt numFmtId="169" formatCode="_-* #,##0\ _p_t_a_-;\-* #,##0\ _p_t_a_-;_-* &quot;-&quot;\ _p_t_a_-;_-@_-"/>
    <numFmt numFmtId="170" formatCode="_-* #,##0_-;\-* #,##0_-;_-* &quot;-&quot;??_-;_-@_-"/>
    <numFmt numFmtId="171" formatCode="_-&quot;$&quot;\ * #,##0_-;\-&quot;$&quot;\ * #,##0_-;_-&quot;$&quot;\ * &quot;-&quot;??_-;_-@_-"/>
    <numFmt numFmtId="172" formatCode="&quot;$&quot;\ #,##0.000000"/>
    <numFmt numFmtId="173" formatCode="_-&quot;$&quot;* #,##0.00_-;\-&quot;$&quot;* #,##0.00_-;_-&quot;$&quot;* &quot;-&quot;??_-;_-@_-"/>
    <numFmt numFmtId="174" formatCode="0.0"/>
    <numFmt numFmtId="175" formatCode="_(&quot;$&quot;\ * #,##0.00_);_(&quot;$&quot;\ * \(#,##0.00\);_(&quot;$&quot;\ * &quot;-&quot;??_);_(@_)"/>
    <numFmt numFmtId="176" formatCode="_-&quot;$&quot;\ * #,##0.0000_-;\-&quot;$&quot;\ * #,##0.0000_-;_-&quot;$&quot;\ * &quot;-&quot;_-;_-@_-"/>
    <numFmt numFmtId="177" formatCode="_-* #,##0.00\ _€_-;\-* #,##0.00\ _€_-;_-* &quot;-&quot;??\ _€_-;_-@_-"/>
    <numFmt numFmtId="178" formatCode="_-* #,##0.000\ &quot;€&quot;_-;\-* #,##0.000\ &quot;€&quot;_-;_-* &quot;-&quot;??\ &quot;€&quot;_-;_-@_-"/>
    <numFmt numFmtId="179" formatCode="_-* #,##0.0000\ &quot;€&quot;_-;\-* #,##0.0000\ &quot;€&quot;_-;_-* &quot;-&quot;??\ &quot;€&quot;_-;_-@_-"/>
    <numFmt numFmtId="180" formatCode="#,##0.0_ ;\-#,##0.0\ "/>
    <numFmt numFmtId="181" formatCode="#,##0.00&quot; Pts&quot;;[Red]\-#,##0.00&quot; Pts&quot;"/>
  </numFmts>
  <fonts count="5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name val="Tahoma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  <font>
      <sz val="11"/>
      <name val="Verdana"/>
      <family val="2"/>
    </font>
    <font>
      <sz val="8"/>
      <name val="Calibri"/>
      <family val="2"/>
      <scheme val="minor"/>
    </font>
    <font>
      <u/>
      <sz val="10"/>
      <color indexed="12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16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8"/>
      <color theme="1"/>
      <name val="Arial Narrow"/>
      <family val="2"/>
    </font>
    <font>
      <sz val="11"/>
      <color theme="1"/>
      <name val="Century Gothic"/>
      <family val="2"/>
    </font>
    <font>
      <sz val="18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18"/>
      <color theme="1"/>
      <name val="Century Gothic"/>
      <family val="2"/>
    </font>
    <font>
      <b/>
      <sz val="36"/>
      <color theme="1"/>
      <name val="Calibri"/>
      <family val="2"/>
      <scheme val="minor"/>
    </font>
    <font>
      <sz val="12"/>
      <color indexed="8"/>
      <name val="Verdana"/>
      <family val="2"/>
    </font>
    <font>
      <sz val="10"/>
      <name val="MS Sans Serif"/>
    </font>
    <font>
      <sz val="12"/>
      <color theme="1"/>
      <name val="Arial"/>
      <family val="2"/>
    </font>
    <font>
      <sz val="12"/>
      <color theme="1"/>
      <name val="Arial Nova Cond Light"/>
      <family val="2"/>
    </font>
    <font>
      <b/>
      <sz val="12"/>
      <color theme="1"/>
      <name val="Arial Nova Cond Light"/>
      <family val="2"/>
    </font>
    <font>
      <sz val="11"/>
      <name val="Arial Narrow"/>
      <family val="2"/>
    </font>
    <font>
      <sz val="11"/>
      <color theme="1"/>
      <name val="Verdana"/>
      <family val="2"/>
    </font>
    <font>
      <sz val="11"/>
      <color theme="3" tint="-0.499984740745262"/>
      <name val="Verdana"/>
      <family val="2"/>
    </font>
    <font>
      <sz val="11"/>
      <color theme="1"/>
      <name val="Arial Nova Cond Light"/>
      <family val="2"/>
    </font>
    <font>
      <sz val="20"/>
      <color theme="1"/>
      <name val="Calibri"/>
      <family val="2"/>
      <scheme val="minor"/>
    </font>
    <font>
      <b/>
      <sz val="1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sz val="11"/>
      <color rgb="FFFFFFFF"/>
      <name val="Arial Narrow"/>
      <family val="2"/>
    </font>
    <font>
      <sz val="11"/>
      <color rgb="FFFF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double">
        <color auto="1"/>
      </right>
      <top style="medium">
        <color indexed="64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medium">
        <color indexed="64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uble">
        <color auto="1"/>
      </top>
      <bottom style="thin">
        <color indexed="64"/>
      </bottom>
      <diagonal/>
    </border>
    <border>
      <left/>
      <right/>
      <top style="double">
        <color auto="1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27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22" fillId="0" borderId="0"/>
    <xf numFmtId="0" fontId="20" fillId="0" borderId="0"/>
    <xf numFmtId="43" fontId="1" fillId="0" borderId="0" applyFont="0" applyFill="0" applyBorder="0" applyAlignment="0" applyProtection="0"/>
    <xf numFmtId="175" fontId="2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 applyBorder="0"/>
    <xf numFmtId="181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5" fillId="0" borderId="0" applyNumberFormat="0" applyFill="0" applyBorder="0" applyProtection="0">
      <alignment vertical="top"/>
    </xf>
    <xf numFmtId="43" fontId="3" fillId="0" borderId="0" applyFont="0" applyFill="0" applyBorder="0" applyAlignment="0" applyProtection="0"/>
    <xf numFmtId="175" fontId="23" fillId="0" borderId="0" applyFont="0" applyFill="0" applyBorder="0" applyAlignment="0" applyProtection="0"/>
    <xf numFmtId="0" fontId="36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42">
    <xf numFmtId="0" fontId="0" fillId="0" borderId="0" xfId="0"/>
    <xf numFmtId="10" fontId="8" fillId="0" borderId="0" xfId="2" applyNumberFormat="1" applyFont="1" applyFill="1" applyBorder="1" applyAlignment="1">
      <alignment horizontal="center" vertical="center"/>
    </xf>
    <xf numFmtId="165" fontId="8" fillId="0" borderId="0" xfId="2" applyNumberFormat="1" applyFont="1" applyFill="1" applyBorder="1" applyAlignment="1">
      <alignment vertical="center"/>
    </xf>
    <xf numFmtId="0" fontId="11" fillId="0" borderId="0" xfId="0" applyFont="1"/>
    <xf numFmtId="167" fontId="12" fillId="0" borderId="0" xfId="3" applyNumberFormat="1" applyFont="1" applyFill="1"/>
    <xf numFmtId="0" fontId="2" fillId="0" borderId="0" xfId="0" applyFont="1"/>
    <xf numFmtId="0" fontId="12" fillId="0" borderId="0" xfId="0" applyFont="1" applyAlignment="1">
      <alignment wrapText="1"/>
    </xf>
    <xf numFmtId="0" fontId="4" fillId="0" borderId="0" xfId="0" applyFont="1"/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43" fontId="20" fillId="0" borderId="0" xfId="3" applyFont="1" applyAlignment="1">
      <alignment vertical="center"/>
    </xf>
    <xf numFmtId="0" fontId="3" fillId="0" borderId="55" xfId="16" applyBorder="1"/>
    <xf numFmtId="0" fontId="3" fillId="0" borderId="0" xfId="16"/>
    <xf numFmtId="0" fontId="3" fillId="0" borderId="54" xfId="16" applyBorder="1"/>
    <xf numFmtId="0" fontId="3" fillId="0" borderId="53" xfId="16" applyBorder="1"/>
    <xf numFmtId="0" fontId="24" fillId="0" borderId="53" xfId="16" applyFont="1" applyBorder="1"/>
    <xf numFmtId="0" fontId="25" fillId="0" borderId="0" xfId="16" applyFont="1"/>
    <xf numFmtId="0" fontId="25" fillId="0" borderId="55" xfId="16" applyFont="1" applyBorder="1"/>
    <xf numFmtId="4" fontId="25" fillId="0" borderId="54" xfId="16" applyNumberFormat="1" applyFont="1" applyBorder="1"/>
    <xf numFmtId="0" fontId="2" fillId="0" borderId="53" xfId="16" applyFont="1" applyBorder="1"/>
    <xf numFmtId="4" fontId="3" fillId="0" borderId="54" xfId="16" applyNumberFormat="1" applyBorder="1"/>
    <xf numFmtId="0" fontId="3" fillId="0" borderId="0" xfId="16" applyAlignment="1">
      <alignment horizontal="right" vertical="center" wrapText="1"/>
    </xf>
    <xf numFmtId="0" fontId="3" fillId="0" borderId="0" xfId="17" applyAlignment="1">
      <alignment vertical="center" wrapText="1"/>
    </xf>
    <xf numFmtId="0" fontId="24" fillId="0" borderId="0" xfId="16" applyFont="1"/>
    <xf numFmtId="4" fontId="24" fillId="0" borderId="54" xfId="16" applyNumberFormat="1" applyFont="1" applyBorder="1"/>
    <xf numFmtId="0" fontId="2" fillId="0" borderId="0" xfId="16" applyFont="1"/>
    <xf numFmtId="3" fontId="24" fillId="0" borderId="56" xfId="16" applyNumberFormat="1" applyFont="1" applyBorder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vertical="center"/>
    </xf>
    <xf numFmtId="44" fontId="6" fillId="3" borderId="3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165" fontId="11" fillId="0" borderId="0" xfId="0" applyNumberFormat="1" applyFont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165" fontId="30" fillId="0" borderId="0" xfId="0" applyNumberFormat="1" applyFont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44" fontId="6" fillId="0" borderId="3" xfId="0" applyNumberFormat="1" applyFont="1" applyBorder="1" applyAlignment="1">
      <alignment horizontal="center" vertical="center"/>
    </xf>
    <xf numFmtId="44" fontId="6" fillId="4" borderId="3" xfId="0" applyNumberFormat="1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49" xfId="0" applyBorder="1"/>
    <xf numFmtId="0" fontId="0" fillId="0" borderId="21" xfId="0" applyBorder="1"/>
    <xf numFmtId="0" fontId="0" fillId="0" borderId="26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34" fillId="0" borderId="21" xfId="0" applyFont="1" applyBorder="1" applyAlignment="1">
      <alignment vertical="center"/>
    </xf>
    <xf numFmtId="0" fontId="34" fillId="0" borderId="0" xfId="0" applyFont="1" applyAlignment="1">
      <alignment vertical="center"/>
    </xf>
    <xf numFmtId="0" fontId="34" fillId="0" borderId="26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37" fillId="0" borderId="0" xfId="0" applyFont="1" applyAlignment="1">
      <alignment horizontal="left" vertical="center"/>
    </xf>
    <xf numFmtId="0" fontId="38" fillId="0" borderId="0" xfId="0" applyFont="1"/>
    <xf numFmtId="0" fontId="38" fillId="0" borderId="0" xfId="0" applyFont="1" applyAlignment="1">
      <alignment vertical="center"/>
    </xf>
    <xf numFmtId="0" fontId="39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justify" vertical="center" wrapText="1"/>
    </xf>
    <xf numFmtId="42" fontId="12" fillId="0" borderId="3" xfId="1" applyFont="1" applyFill="1" applyBorder="1" applyAlignment="1">
      <alignment horizontal="left" vertical="center"/>
    </xf>
    <xf numFmtId="42" fontId="12" fillId="0" borderId="3" xfId="1" applyFont="1" applyFill="1" applyBorder="1" applyAlignment="1">
      <alignment horizontal="right" vertical="center"/>
    </xf>
    <xf numFmtId="0" fontId="12" fillId="0" borderId="3" xfId="0" applyFont="1" applyBorder="1" applyAlignment="1">
      <alignment horizontal="center" vertical="center"/>
    </xf>
    <xf numFmtId="168" fontId="12" fillId="0" borderId="3" xfId="0" applyNumberFormat="1" applyFont="1" applyBorder="1" applyAlignment="1">
      <alignment horizontal="right" vertical="center"/>
    </xf>
    <xf numFmtId="0" fontId="12" fillId="0" borderId="3" xfId="5" applyFont="1" applyFill="1" applyBorder="1" applyAlignment="1" applyProtection="1">
      <alignment horizontal="justify" vertical="center" wrapText="1"/>
    </xf>
    <xf numFmtId="168" fontId="12" fillId="0" borderId="3" xfId="3" applyNumberFormat="1" applyFont="1" applyFill="1" applyBorder="1" applyAlignment="1">
      <alignment horizontal="right" vertical="center"/>
    </xf>
    <xf numFmtId="170" fontId="41" fillId="0" borderId="4" xfId="3" applyNumberFormat="1" applyFont="1" applyFill="1" applyBorder="1" applyAlignment="1">
      <alignment horizontal="right"/>
    </xf>
    <xf numFmtId="0" fontId="12" fillId="0" borderId="0" xfId="0" applyFont="1"/>
    <xf numFmtId="0" fontId="42" fillId="0" borderId="0" xfId="0" applyFont="1"/>
    <xf numFmtId="0" fontId="42" fillId="0" borderId="0" xfId="0" applyFont="1" applyAlignment="1">
      <alignment wrapText="1"/>
    </xf>
    <xf numFmtId="0" fontId="42" fillId="0" borderId="0" xfId="0" applyFont="1" applyAlignment="1">
      <alignment horizontal="center"/>
    </xf>
    <xf numFmtId="167" fontId="42" fillId="0" borderId="0" xfId="3" applyNumberFormat="1" applyFont="1" applyFill="1"/>
    <xf numFmtId="0" fontId="12" fillId="0" borderId="0" xfId="0" applyFont="1" applyAlignment="1">
      <alignment horizontal="center"/>
    </xf>
    <xf numFmtId="164" fontId="12" fillId="0" borderId="0" xfId="0" applyNumberFormat="1" applyFont="1"/>
    <xf numFmtId="44" fontId="4" fillId="0" borderId="0" xfId="4" applyFont="1" applyFill="1" applyAlignment="1">
      <alignment horizontal="center"/>
    </xf>
    <xf numFmtId="0" fontId="20" fillId="0" borderId="0" xfId="0" applyFont="1" applyAlignment="1">
      <alignment horizontal="left" vertical="center"/>
    </xf>
    <xf numFmtId="3" fontId="4" fillId="0" borderId="0" xfId="0" applyNumberFormat="1" applyFont="1" applyAlignment="1">
      <alignment horizontal="center"/>
    </xf>
    <xf numFmtId="0" fontId="43" fillId="0" borderId="0" xfId="0" applyFont="1" applyAlignment="1">
      <alignment vertical="center"/>
    </xf>
    <xf numFmtId="0" fontId="12" fillId="0" borderId="9" xfId="0" applyFont="1" applyBorder="1" applyAlignment="1">
      <alignment horizontal="center" vertical="center"/>
    </xf>
    <xf numFmtId="3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2" fillId="0" borderId="3" xfId="0" applyNumberFormat="1" applyFont="1" applyBorder="1" applyAlignment="1">
      <alignment horizontal="center" vertical="center"/>
    </xf>
    <xf numFmtId="168" fontId="41" fillId="0" borderId="9" xfId="0" applyNumberFormat="1" applyFont="1" applyBorder="1" applyAlignment="1">
      <alignment horizontal="right" vertical="center"/>
    </xf>
    <xf numFmtId="0" fontId="12" fillId="0" borderId="9" xfId="0" applyFont="1" applyBorder="1" applyAlignment="1">
      <alignment horizontal="right" vertical="center"/>
    </xf>
    <xf numFmtId="42" fontId="12" fillId="0" borderId="3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vertical="center"/>
    </xf>
    <xf numFmtId="168" fontId="12" fillId="0" borderId="13" xfId="0" applyNumberFormat="1" applyFont="1" applyBorder="1" applyAlignment="1">
      <alignment horizontal="center" vertical="center"/>
    </xf>
    <xf numFmtId="9" fontId="12" fillId="0" borderId="3" xfId="0" applyNumberFormat="1" applyFont="1" applyBorder="1" applyAlignment="1">
      <alignment horizontal="center" vertical="center"/>
    </xf>
    <xf numFmtId="171" fontId="12" fillId="0" borderId="4" xfId="4" applyNumberFormat="1" applyFont="1" applyFill="1" applyBorder="1" applyAlignment="1">
      <alignment horizontal="right"/>
    </xf>
    <xf numFmtId="168" fontId="41" fillId="0" borderId="16" xfId="0" applyNumberFormat="1" applyFont="1" applyBorder="1" applyAlignment="1">
      <alignment horizontal="right" vertical="center"/>
    </xf>
    <xf numFmtId="0" fontId="43" fillId="0" borderId="0" xfId="0" applyFont="1" applyAlignment="1">
      <alignment horizontal="left" vertical="center"/>
    </xf>
    <xf numFmtId="171" fontId="27" fillId="0" borderId="8" xfId="4" applyNumberFormat="1" applyFont="1" applyFill="1" applyBorder="1" applyAlignment="1">
      <alignment horizontal="center" vertical="center" wrapText="1"/>
    </xf>
    <xf numFmtId="171" fontId="28" fillId="0" borderId="8" xfId="4" applyNumberFormat="1" applyFont="1" applyFill="1" applyBorder="1" applyAlignment="1">
      <alignment horizontal="center" vertical="center"/>
    </xf>
    <xf numFmtId="171" fontId="27" fillId="7" borderId="8" xfId="4" applyNumberFormat="1" applyFont="1" applyFill="1" applyBorder="1" applyAlignment="1">
      <alignment horizontal="right" vertical="center"/>
    </xf>
    <xf numFmtId="171" fontId="28" fillId="0" borderId="8" xfId="4" applyNumberFormat="1" applyFont="1" applyBorder="1" applyAlignment="1">
      <alignment horizontal="center" vertical="center"/>
    </xf>
    <xf numFmtId="171" fontId="26" fillId="0" borderId="3" xfId="4" applyNumberFormat="1" applyFont="1" applyBorder="1" applyAlignment="1">
      <alignment vertical="center"/>
    </xf>
    <xf numFmtId="171" fontId="11" fillId="0" borderId="0" xfId="4" applyNumberFormat="1" applyFont="1" applyAlignment="1">
      <alignment vertical="center"/>
    </xf>
    <xf numFmtId="171" fontId="37" fillId="0" borderId="0" xfId="0" applyNumberFormat="1" applyFont="1" applyAlignment="1">
      <alignment horizontal="left" vertical="center"/>
    </xf>
    <xf numFmtId="171" fontId="38" fillId="0" borderId="0" xfId="0" applyNumberFormat="1" applyFont="1" applyAlignment="1">
      <alignment vertical="center"/>
    </xf>
    <xf numFmtId="171" fontId="39" fillId="0" borderId="0" xfId="0" applyNumberFormat="1" applyFont="1" applyAlignment="1">
      <alignment horizontal="left" vertical="center"/>
    </xf>
    <xf numFmtId="171" fontId="30" fillId="0" borderId="0" xfId="4" applyNumberFormat="1" applyFont="1" applyAlignment="1">
      <alignment vertical="center"/>
    </xf>
    <xf numFmtId="171" fontId="33" fillId="0" borderId="10" xfId="4" applyNumberFormat="1" applyFont="1" applyBorder="1" applyAlignment="1">
      <alignment horizontal="right" vertical="center"/>
    </xf>
    <xf numFmtId="0" fontId="9" fillId="0" borderId="4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44" fillId="0" borderId="0" xfId="0" applyFont="1"/>
    <xf numFmtId="0" fontId="8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6" fontId="8" fillId="0" borderId="3" xfId="2" applyNumberFormat="1" applyFont="1" applyFill="1" applyBorder="1" applyAlignment="1">
      <alignment horizontal="center" vertical="center"/>
    </xf>
    <xf numFmtId="165" fontId="8" fillId="0" borderId="3" xfId="2" applyNumberFormat="1" applyFont="1" applyFill="1" applyBorder="1" applyAlignment="1">
      <alignment vertical="center"/>
    </xf>
    <xf numFmtId="165" fontId="8" fillId="0" borderId="4" xfId="2" applyNumberFormat="1" applyFont="1" applyFill="1" applyBorder="1" applyAlignment="1">
      <alignment vertical="center"/>
    </xf>
    <xf numFmtId="165" fontId="9" fillId="0" borderId="4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65" fontId="8" fillId="0" borderId="3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 wrapText="1"/>
    </xf>
    <xf numFmtId="10" fontId="8" fillId="0" borderId="3" xfId="0" applyNumberFormat="1" applyFont="1" applyBorder="1" applyAlignment="1">
      <alignment horizontal="center" vertical="center"/>
    </xf>
    <xf numFmtId="165" fontId="8" fillId="0" borderId="4" xfId="0" applyNumberFormat="1" applyFont="1" applyBorder="1" applyAlignment="1">
      <alignment vertical="center"/>
    </xf>
    <xf numFmtId="0" fontId="7" fillId="0" borderId="3" xfId="0" applyFont="1" applyBorder="1" applyAlignment="1">
      <alignment horizontal="right" vertical="center"/>
    </xf>
    <xf numFmtId="0" fontId="7" fillId="0" borderId="3" xfId="0" applyFont="1" applyBorder="1" applyAlignment="1">
      <alignment horizontal="center" vertical="center"/>
    </xf>
    <xf numFmtId="10" fontId="8" fillId="0" borderId="3" xfId="2" applyNumberFormat="1" applyFont="1" applyFill="1" applyBorder="1" applyAlignment="1">
      <alignment horizontal="center" vertical="center"/>
    </xf>
    <xf numFmtId="168" fontId="45" fillId="0" borderId="32" xfId="0" applyNumberFormat="1" applyFont="1" applyBorder="1" applyAlignment="1">
      <alignment vertical="center"/>
    </xf>
    <xf numFmtId="168" fontId="45" fillId="0" borderId="16" xfId="0" applyNumberFormat="1" applyFont="1" applyBorder="1" applyAlignment="1">
      <alignment vertical="center"/>
    </xf>
    <xf numFmtId="165" fontId="9" fillId="0" borderId="0" xfId="0" applyNumberFormat="1" applyFont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168" fontId="45" fillId="0" borderId="16" xfId="3" applyNumberFormat="1" applyFont="1" applyFill="1" applyBorder="1" applyAlignment="1">
      <alignment vertical="center"/>
    </xf>
    <xf numFmtId="0" fontId="9" fillId="0" borderId="0" xfId="0" applyFont="1" applyAlignment="1">
      <alignment horizontal="right" vertical="center"/>
    </xf>
    <xf numFmtId="0" fontId="8" fillId="0" borderId="3" xfId="0" applyFont="1" applyBorder="1" applyAlignment="1">
      <alignment horizontal="left" vertical="center" wrapText="1"/>
    </xf>
    <xf numFmtId="168" fontId="45" fillId="0" borderId="3" xfId="3" applyNumberFormat="1" applyFont="1" applyFill="1" applyBorder="1" applyAlignment="1">
      <alignment vertical="center"/>
    </xf>
    <xf numFmtId="165" fontId="9" fillId="0" borderId="32" xfId="0" applyNumberFormat="1" applyFont="1" applyBorder="1" applyAlignment="1">
      <alignment vertical="center"/>
    </xf>
    <xf numFmtId="168" fontId="45" fillId="0" borderId="3" xfId="0" applyNumberFormat="1" applyFont="1" applyBorder="1" applyAlignment="1">
      <alignment vertical="center"/>
    </xf>
    <xf numFmtId="169" fontId="8" fillId="0" borderId="3" xfId="2" applyNumberFormat="1" applyFont="1" applyFill="1" applyBorder="1" applyAlignment="1">
      <alignment horizontal="center" vertical="center"/>
    </xf>
    <xf numFmtId="10" fontId="8" fillId="0" borderId="3" xfId="3" applyNumberFormat="1" applyFont="1" applyFill="1" applyBorder="1" applyAlignment="1">
      <alignment horizontal="center" vertical="center"/>
    </xf>
    <xf numFmtId="165" fontId="8" fillId="0" borderId="3" xfId="3" applyNumberFormat="1" applyFont="1" applyFill="1" applyBorder="1" applyAlignment="1">
      <alignment vertical="center" wrapText="1"/>
    </xf>
    <xf numFmtId="0" fontId="8" fillId="0" borderId="4" xfId="2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0" fontId="8" fillId="0" borderId="0" xfId="0" applyFont="1"/>
    <xf numFmtId="165" fontId="45" fillId="0" borderId="16" xfId="0" applyNumberFormat="1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165" fontId="8" fillId="0" borderId="7" xfId="2" applyNumberFormat="1" applyFont="1" applyFill="1" applyBorder="1" applyAlignment="1">
      <alignment vertical="center"/>
    </xf>
    <xf numFmtId="165" fontId="9" fillId="0" borderId="7" xfId="0" applyNumberFormat="1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65" fontId="8" fillId="0" borderId="1" xfId="0" applyNumberFormat="1" applyFont="1" applyBorder="1" applyAlignment="1">
      <alignment vertical="center"/>
    </xf>
    <xf numFmtId="165" fontId="9" fillId="0" borderId="22" xfId="0" applyNumberFormat="1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21" xfId="0" applyFont="1" applyBorder="1"/>
    <xf numFmtId="0" fontId="8" fillId="0" borderId="26" xfId="0" applyFont="1" applyBorder="1"/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65" fontId="7" fillId="0" borderId="4" xfId="2" applyNumberFormat="1" applyFont="1" applyFill="1" applyBorder="1" applyAlignment="1">
      <alignment vertical="center"/>
    </xf>
    <xf numFmtId="165" fontId="8" fillId="0" borderId="26" xfId="2" applyNumberFormat="1" applyFont="1" applyFill="1" applyBorder="1" applyAlignment="1">
      <alignment vertical="center"/>
    </xf>
    <xf numFmtId="165" fontId="9" fillId="0" borderId="27" xfId="0" applyNumberFormat="1" applyFont="1" applyBorder="1" applyAlignment="1">
      <alignment vertical="center"/>
    </xf>
    <xf numFmtId="168" fontId="9" fillId="0" borderId="0" xfId="0" applyNumberFormat="1" applyFont="1" applyAlignment="1">
      <alignment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vertical="center"/>
    </xf>
    <xf numFmtId="165" fontId="17" fillId="0" borderId="3" xfId="0" applyNumberFormat="1" applyFont="1" applyBorder="1" applyAlignment="1">
      <alignment vertical="center"/>
    </xf>
    <xf numFmtId="165" fontId="16" fillId="0" borderId="4" xfId="0" applyNumberFormat="1" applyFont="1" applyBorder="1" applyAlignment="1">
      <alignment vertical="center"/>
    </xf>
    <xf numFmtId="165" fontId="45" fillId="0" borderId="4" xfId="0" applyNumberFormat="1" applyFont="1" applyBorder="1" applyAlignment="1">
      <alignment vertical="center"/>
    </xf>
    <xf numFmtId="167" fontId="11" fillId="0" borderId="0" xfId="3" applyNumberFormat="1" applyFont="1" applyAlignment="1">
      <alignment vertical="center"/>
    </xf>
    <xf numFmtId="43" fontId="11" fillId="0" borderId="0" xfId="3" applyFont="1" applyAlignment="1">
      <alignment vertical="center"/>
    </xf>
    <xf numFmtId="0" fontId="6" fillId="0" borderId="3" xfId="0" applyFont="1" applyBorder="1" applyAlignment="1">
      <alignment horizontal="left"/>
    </xf>
    <xf numFmtId="42" fontId="6" fillId="0" borderId="3" xfId="8" applyFont="1" applyBorder="1" applyAlignment="1">
      <alignment horizontal="center" vertical="center"/>
    </xf>
    <xf numFmtId="0" fontId="6" fillId="0" borderId="0" xfId="0" applyFont="1"/>
    <xf numFmtId="173" fontId="11" fillId="0" borderId="0" xfId="9" applyFont="1"/>
    <xf numFmtId="173" fontId="6" fillId="0" borderId="3" xfId="9" applyFont="1" applyBorder="1" applyAlignment="1">
      <alignment horizontal="center" vertical="center"/>
    </xf>
    <xf numFmtId="165" fontId="6" fillId="0" borderId="0" xfId="4" applyNumberFormat="1" applyFont="1"/>
    <xf numFmtId="9" fontId="11" fillId="0" borderId="0" xfId="6" applyFont="1"/>
    <xf numFmtId="10" fontId="11" fillId="0" borderId="0" xfId="6" applyNumberFormat="1" applyFont="1"/>
    <xf numFmtId="43" fontId="11" fillId="0" borderId="0" xfId="0" applyNumberFormat="1" applyFont="1"/>
    <xf numFmtId="2" fontId="11" fillId="0" borderId="0" xfId="0" applyNumberFormat="1" applyFont="1"/>
    <xf numFmtId="42" fontId="11" fillId="0" borderId="0" xfId="0" applyNumberFormat="1" applyFont="1"/>
    <xf numFmtId="44" fontId="11" fillId="0" borderId="0" xfId="4" applyFont="1"/>
    <xf numFmtId="176" fontId="11" fillId="0" borderId="0" xfId="0" applyNumberFormat="1" applyFont="1"/>
    <xf numFmtId="177" fontId="11" fillId="0" borderId="0" xfId="0" applyNumberFormat="1" applyFont="1"/>
    <xf numFmtId="178" fontId="11" fillId="0" borderId="0" xfId="4" applyNumberFormat="1" applyFont="1"/>
    <xf numFmtId="174" fontId="47" fillId="5" borderId="3" xfId="10" applyNumberFormat="1" applyFont="1" applyFill="1" applyBorder="1" applyAlignment="1">
      <alignment horizontal="center" vertical="center"/>
    </xf>
    <xf numFmtId="0" fontId="47" fillId="5" borderId="3" xfId="10" applyFont="1" applyFill="1" applyBorder="1" applyAlignment="1">
      <alignment horizontal="center" vertical="center"/>
    </xf>
    <xf numFmtId="0" fontId="47" fillId="5" borderId="3" xfId="10" applyFont="1" applyFill="1" applyBorder="1" applyAlignment="1">
      <alignment horizontal="center" vertical="center" wrapText="1"/>
    </xf>
    <xf numFmtId="173" fontId="47" fillId="6" borderId="3" xfId="9" applyFont="1" applyFill="1" applyBorder="1" applyAlignment="1">
      <alignment horizontal="center" vertical="center"/>
    </xf>
    <xf numFmtId="0" fontId="47" fillId="6" borderId="3" xfId="10" applyFont="1" applyFill="1" applyBorder="1" applyAlignment="1">
      <alignment horizontal="center" vertical="center" wrapText="1"/>
    </xf>
    <xf numFmtId="173" fontId="47" fillId="6" borderId="3" xfId="9" applyFont="1" applyFill="1" applyBorder="1" applyAlignment="1">
      <alignment horizontal="center" vertical="center" wrapText="1"/>
    </xf>
    <xf numFmtId="0" fontId="47" fillId="6" borderId="3" xfId="10" applyFont="1" applyFill="1" applyBorder="1" applyAlignment="1">
      <alignment horizontal="center" vertical="center"/>
    </xf>
    <xf numFmtId="173" fontId="47" fillId="5" borderId="3" xfId="9" applyFont="1" applyFill="1" applyBorder="1" applyAlignment="1">
      <alignment horizontal="center" vertical="center"/>
    </xf>
    <xf numFmtId="0" fontId="11" fillId="0" borderId="0" xfId="11" applyFont="1" applyAlignment="1">
      <alignment vertical="top" wrapText="1"/>
    </xf>
    <xf numFmtId="174" fontId="40" fillId="0" borderId="3" xfId="10" applyNumberFormat="1" applyFont="1" applyBorder="1" applyAlignment="1">
      <alignment horizontal="center" vertical="center"/>
    </xf>
    <xf numFmtId="0" fontId="40" fillId="0" borderId="3" xfId="10" applyFont="1" applyBorder="1" applyAlignment="1">
      <alignment horizontal="left" vertical="center"/>
    </xf>
    <xf numFmtId="0" fontId="40" fillId="0" borderId="3" xfId="10" applyFont="1" applyBorder="1" applyAlignment="1">
      <alignment horizontal="center" vertical="center"/>
    </xf>
    <xf numFmtId="3" fontId="40" fillId="0" borderId="3" xfId="12" applyNumberFormat="1" applyFont="1" applyBorder="1" applyAlignment="1">
      <alignment horizontal="center" vertical="center"/>
    </xf>
    <xf numFmtId="4" fontId="40" fillId="0" borderId="3" xfId="12" applyNumberFormat="1" applyFont="1" applyBorder="1" applyAlignment="1">
      <alignment horizontal="center" vertical="center"/>
    </xf>
    <xf numFmtId="173" fontId="40" fillId="0" borderId="3" xfId="9" applyFont="1" applyFill="1" applyBorder="1" applyAlignment="1">
      <alignment horizontal="center" vertical="center"/>
    </xf>
    <xf numFmtId="4" fontId="40" fillId="0" borderId="3" xfId="13" applyNumberFormat="1" applyFont="1" applyFill="1" applyBorder="1" applyAlignment="1">
      <alignment horizontal="center" vertical="center"/>
    </xf>
    <xf numFmtId="3" fontId="40" fillId="0" borderId="3" xfId="13" applyNumberFormat="1" applyFont="1" applyFill="1" applyBorder="1" applyAlignment="1">
      <alignment horizontal="center" vertical="center"/>
    </xf>
    <xf numFmtId="173" fontId="40" fillId="0" borderId="3" xfId="9" applyFont="1" applyBorder="1" applyAlignment="1">
      <alignment horizontal="right" vertical="center"/>
    </xf>
    <xf numFmtId="173" fontId="47" fillId="5" borderId="3" xfId="9" applyFont="1" applyFill="1" applyBorder="1" applyAlignment="1">
      <alignment horizontal="right" vertical="center"/>
    </xf>
    <xf numFmtId="1" fontId="47" fillId="5" borderId="3" xfId="10" applyNumberFormat="1" applyFont="1" applyFill="1" applyBorder="1" applyAlignment="1">
      <alignment horizontal="center" vertical="center"/>
    </xf>
    <xf numFmtId="0" fontId="40" fillId="0" borderId="3" xfId="10" applyFont="1" applyBorder="1" applyAlignment="1">
      <alignment vertical="center"/>
    </xf>
    <xf numFmtId="173" fontId="47" fillId="5" borderId="3" xfId="9" applyFont="1" applyFill="1" applyBorder="1" applyAlignment="1">
      <alignment vertical="center"/>
    </xf>
    <xf numFmtId="2" fontId="40" fillId="0" borderId="3" xfId="6" applyNumberFormat="1" applyFont="1" applyBorder="1" applyAlignment="1">
      <alignment horizontal="center" vertical="center"/>
    </xf>
    <xf numFmtId="173" fontId="40" fillId="0" borderId="3" xfId="9" applyFont="1" applyBorder="1" applyAlignment="1">
      <alignment vertical="center"/>
    </xf>
    <xf numFmtId="0" fontId="40" fillId="0" borderId="3" xfId="10" applyFont="1" applyBorder="1" applyAlignment="1">
      <alignment horizontal="left" vertical="center" wrapText="1"/>
    </xf>
    <xf numFmtId="0" fontId="40" fillId="0" borderId="3" xfId="6" applyNumberFormat="1" applyFont="1" applyBorder="1" applyAlignment="1">
      <alignment horizontal="center" vertical="center"/>
    </xf>
    <xf numFmtId="9" fontId="47" fillId="5" borderId="3" xfId="6" applyFont="1" applyFill="1" applyBorder="1" applyAlignment="1">
      <alignment vertical="center"/>
    </xf>
    <xf numFmtId="0" fontId="40" fillId="0" borderId="0" xfId="14" applyFont="1"/>
    <xf numFmtId="173" fontId="40" fillId="0" borderId="0" xfId="9" applyFont="1"/>
    <xf numFmtId="0" fontId="48" fillId="0" borderId="0" xfId="14" applyFont="1"/>
    <xf numFmtId="173" fontId="48" fillId="0" borderId="0" xfId="9" applyFont="1"/>
    <xf numFmtId="173" fontId="49" fillId="0" borderId="0" xfId="9" applyFont="1"/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9" fontId="11" fillId="0" borderId="0" xfId="4" applyNumberFormat="1" applyFont="1"/>
    <xf numFmtId="180" fontId="11" fillId="0" borderId="0" xfId="0" applyNumberFormat="1" applyFont="1"/>
    <xf numFmtId="9" fontId="47" fillId="6" borderId="3" xfId="6" applyFont="1" applyFill="1" applyBorder="1" applyAlignment="1">
      <alignment vertical="center"/>
    </xf>
    <xf numFmtId="44" fontId="6" fillId="8" borderId="3" xfId="0" applyNumberFormat="1" applyFont="1" applyFill="1" applyBorder="1" applyAlignment="1">
      <alignment horizontal="center" vertical="center"/>
    </xf>
    <xf numFmtId="0" fontId="6" fillId="0" borderId="53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57" xfId="0" applyFont="1" applyBorder="1" applyAlignment="1">
      <alignment vertical="center"/>
    </xf>
    <xf numFmtId="0" fontId="34" fillId="0" borderId="2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0" fillId="0" borderId="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22" xfId="0" applyBorder="1" applyAlignment="1">
      <alignment horizontal="center"/>
    </xf>
    <xf numFmtId="0" fontId="26" fillId="0" borderId="3" xfId="0" applyFont="1" applyBorder="1" applyAlignment="1">
      <alignment horizontal="center" vertical="center"/>
    </xf>
    <xf numFmtId="0" fontId="27" fillId="7" borderId="2" xfId="0" applyFont="1" applyFill="1" applyBorder="1" applyAlignment="1">
      <alignment horizontal="center" vertical="center" wrapText="1"/>
    </xf>
    <xf numFmtId="0" fontId="27" fillId="7" borderId="3" xfId="0" applyFont="1" applyFill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171" fontId="26" fillId="0" borderId="8" xfId="4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27" fillId="0" borderId="33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4" fillId="0" borderId="3" xfId="7" applyFont="1" applyBorder="1" applyAlignment="1">
      <alignment horizontal="center" vertical="center" wrapText="1"/>
    </xf>
    <xf numFmtId="0" fontId="2" fillId="0" borderId="3" xfId="7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168" fontId="12" fillId="0" borderId="1" xfId="0" applyNumberFormat="1" applyFont="1" applyBorder="1" applyAlignment="1">
      <alignment horizontal="center"/>
    </xf>
    <xf numFmtId="0" fontId="12" fillId="0" borderId="33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 wrapText="1"/>
    </xf>
    <xf numFmtId="0" fontId="40" fillId="0" borderId="3" xfId="0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47" fillId="5" borderId="8" xfId="10" applyFont="1" applyFill="1" applyBorder="1" applyAlignment="1">
      <alignment horizontal="center" vertical="center"/>
    </xf>
    <xf numFmtId="0" fontId="47" fillId="5" borderId="9" xfId="10" applyFont="1" applyFill="1" applyBorder="1" applyAlignment="1">
      <alignment horizontal="center" vertical="center"/>
    </xf>
    <xf numFmtId="0" fontId="47" fillId="5" borderId="10" xfId="10" applyFont="1" applyFill="1" applyBorder="1" applyAlignment="1">
      <alignment horizontal="center" vertical="center"/>
    </xf>
    <xf numFmtId="0" fontId="47" fillId="5" borderId="8" xfId="10" applyFont="1" applyFill="1" applyBorder="1" applyAlignment="1">
      <alignment horizontal="left" vertical="center"/>
    </xf>
    <xf numFmtId="0" fontId="47" fillId="5" borderId="9" xfId="10" applyFont="1" applyFill="1" applyBorder="1" applyAlignment="1">
      <alignment horizontal="left" vertical="center"/>
    </xf>
    <xf numFmtId="0" fontId="47" fillId="5" borderId="10" xfId="10" applyFont="1" applyFill="1" applyBorder="1" applyAlignment="1">
      <alignment horizontal="left" vertical="center"/>
    </xf>
    <xf numFmtId="4" fontId="47" fillId="5" borderId="8" xfId="10" applyNumberFormat="1" applyFont="1" applyFill="1" applyBorder="1" applyAlignment="1">
      <alignment horizontal="right" vertical="center"/>
    </xf>
    <xf numFmtId="4" fontId="47" fillId="5" borderId="9" xfId="10" applyNumberFormat="1" applyFont="1" applyFill="1" applyBorder="1" applyAlignment="1">
      <alignment horizontal="right" vertical="center"/>
    </xf>
    <xf numFmtId="4" fontId="47" fillId="5" borderId="10" xfId="10" applyNumberFormat="1" applyFont="1" applyFill="1" applyBorder="1" applyAlignment="1">
      <alignment horizontal="right" vertical="center"/>
    </xf>
    <xf numFmtId="0" fontId="47" fillId="0" borderId="8" xfId="10" applyFont="1" applyBorder="1" applyAlignment="1">
      <alignment horizontal="center" vertical="center" wrapText="1"/>
    </xf>
    <xf numFmtId="0" fontId="47" fillId="0" borderId="9" xfId="10" applyFont="1" applyBorder="1" applyAlignment="1">
      <alignment horizontal="center" vertical="center" wrapText="1"/>
    </xf>
    <xf numFmtId="0" fontId="47" fillId="0" borderId="10" xfId="1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wrapText="1"/>
    </xf>
    <xf numFmtId="0" fontId="47" fillId="0" borderId="28" xfId="7" applyFont="1" applyBorder="1" applyAlignment="1">
      <alignment horizontal="center" vertical="center" wrapText="1"/>
    </xf>
    <xf numFmtId="0" fontId="47" fillId="0" borderId="49" xfId="7" applyFont="1" applyBorder="1" applyAlignment="1">
      <alignment horizontal="center" vertical="center" wrapText="1"/>
    </xf>
    <xf numFmtId="0" fontId="47" fillId="0" borderId="21" xfId="7" applyFont="1" applyBorder="1" applyAlignment="1">
      <alignment horizontal="center" vertical="center" wrapText="1"/>
    </xf>
    <xf numFmtId="0" fontId="47" fillId="0" borderId="26" xfId="7" applyFont="1" applyBorder="1" applyAlignment="1">
      <alignment horizontal="center" vertical="center" wrapText="1"/>
    </xf>
    <xf numFmtId="0" fontId="47" fillId="0" borderId="41" xfId="7" applyFont="1" applyBorder="1" applyAlignment="1">
      <alignment horizontal="center" vertical="center" wrapText="1"/>
    </xf>
    <xf numFmtId="0" fontId="47" fillId="0" borderId="43" xfId="7" applyFont="1" applyBorder="1" applyAlignment="1">
      <alignment horizontal="center" vertical="center" wrapText="1"/>
    </xf>
    <xf numFmtId="0" fontId="47" fillId="0" borderId="50" xfId="7" applyFont="1" applyBorder="1" applyAlignment="1">
      <alignment horizontal="center" vertical="center" wrapText="1"/>
    </xf>
    <xf numFmtId="0" fontId="47" fillId="0" borderId="51" xfId="7" applyFont="1" applyBorder="1" applyAlignment="1">
      <alignment horizontal="center" vertical="center" wrapText="1"/>
    </xf>
    <xf numFmtId="0" fontId="47" fillId="0" borderId="52" xfId="7" applyFont="1" applyBorder="1" applyAlignment="1">
      <alignment horizontal="center" vertical="center" wrapText="1"/>
    </xf>
    <xf numFmtId="172" fontId="46" fillId="0" borderId="28" xfId="0" applyNumberFormat="1" applyFont="1" applyBorder="1" applyAlignment="1">
      <alignment horizontal="center" vertical="center"/>
    </xf>
    <xf numFmtId="172" fontId="46" fillId="0" borderId="49" xfId="0" applyNumberFormat="1" applyFont="1" applyBorder="1" applyAlignment="1">
      <alignment horizontal="center" vertical="center"/>
    </xf>
    <xf numFmtId="172" fontId="46" fillId="0" borderId="21" xfId="0" applyNumberFormat="1" applyFont="1" applyBorder="1" applyAlignment="1">
      <alignment horizontal="center" vertical="center"/>
    </xf>
    <xf numFmtId="172" fontId="46" fillId="0" borderId="26" xfId="0" applyNumberFormat="1" applyFont="1" applyBorder="1" applyAlignment="1">
      <alignment horizontal="center" vertical="center"/>
    </xf>
    <xf numFmtId="172" fontId="46" fillId="0" borderId="41" xfId="0" applyNumberFormat="1" applyFont="1" applyBorder="1" applyAlignment="1">
      <alignment horizontal="center" vertical="center"/>
    </xf>
    <xf numFmtId="172" fontId="46" fillId="0" borderId="43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9" fontId="47" fillId="0" borderId="8" xfId="6" applyFont="1" applyBorder="1" applyAlignment="1">
      <alignment horizontal="center" vertical="center" wrapText="1"/>
    </xf>
    <xf numFmtId="9" fontId="47" fillId="0" borderId="9" xfId="6" applyFont="1" applyBorder="1" applyAlignment="1">
      <alignment horizontal="center" vertical="center" wrapText="1"/>
    </xf>
    <xf numFmtId="9" fontId="47" fillId="0" borderId="10" xfId="6" applyFont="1" applyBorder="1" applyAlignment="1">
      <alignment horizontal="center" vertical="center" wrapText="1"/>
    </xf>
    <xf numFmtId="0" fontId="3" fillId="0" borderId="0" xfId="17" applyAlignment="1">
      <alignment horizontal="left" vertical="center" wrapText="1"/>
    </xf>
    <xf numFmtId="0" fontId="24" fillId="0" borderId="50" xfId="16" applyFont="1" applyBorder="1" applyAlignment="1">
      <alignment horizontal="right"/>
    </xf>
    <xf numFmtId="0" fontId="24" fillId="0" borderId="51" xfId="16" applyFont="1" applyBorder="1" applyAlignment="1">
      <alignment horizontal="right"/>
    </xf>
    <xf numFmtId="0" fontId="24" fillId="0" borderId="52" xfId="16" applyFont="1" applyBorder="1" applyAlignment="1">
      <alignment horizontal="right"/>
    </xf>
    <xf numFmtId="0" fontId="39" fillId="0" borderId="0" xfId="0" applyFont="1" applyAlignment="1">
      <alignment horizontal="left" vertical="center"/>
    </xf>
    <xf numFmtId="0" fontId="24" fillId="0" borderId="53" xfId="16" applyFont="1" applyBorder="1" applyAlignment="1">
      <alignment horizontal="center"/>
    </xf>
    <xf numFmtId="0" fontId="24" fillId="0" borderId="0" xfId="16" applyFont="1" applyAlignment="1">
      <alignment horizontal="center"/>
    </xf>
    <xf numFmtId="0" fontId="24" fillId="0" borderId="53" xfId="16" applyFont="1" applyBorder="1" applyAlignment="1">
      <alignment horizontal="center" vertical="center"/>
    </xf>
    <xf numFmtId="0" fontId="24" fillId="0" borderId="0" xfId="16" applyFont="1" applyAlignment="1">
      <alignment horizontal="center" vertical="center"/>
    </xf>
    <xf numFmtId="0" fontId="24" fillId="0" borderId="54" xfId="16" applyFont="1" applyBorder="1" applyAlignment="1">
      <alignment horizontal="center" vertical="center"/>
    </xf>
    <xf numFmtId="0" fontId="19" fillId="0" borderId="28" xfId="7" applyFont="1" applyBorder="1" applyAlignment="1">
      <alignment horizontal="center" vertical="center" wrapText="1"/>
    </xf>
    <xf numFmtId="0" fontId="19" fillId="0" borderId="29" xfId="7" applyFont="1" applyBorder="1" applyAlignment="1">
      <alignment horizontal="center" vertical="center" wrapText="1"/>
    </xf>
    <xf numFmtId="0" fontId="19" fillId="0" borderId="49" xfId="7" applyFont="1" applyBorder="1" applyAlignment="1">
      <alignment horizontal="center" vertical="center" wrapText="1"/>
    </xf>
    <xf numFmtId="0" fontId="19" fillId="0" borderId="21" xfId="7" applyFont="1" applyBorder="1" applyAlignment="1">
      <alignment horizontal="center" vertical="center" wrapText="1"/>
    </xf>
    <xf numFmtId="0" fontId="19" fillId="0" borderId="0" xfId="7" applyFont="1" applyAlignment="1">
      <alignment horizontal="center" vertical="center" wrapText="1"/>
    </xf>
    <xf numFmtId="0" fontId="19" fillId="0" borderId="26" xfId="7" applyFont="1" applyBorder="1" applyAlignment="1">
      <alignment horizontal="center" vertical="center" wrapText="1"/>
    </xf>
    <xf numFmtId="0" fontId="19" fillId="0" borderId="41" xfId="7" applyFont="1" applyBorder="1" applyAlignment="1">
      <alignment horizontal="center" vertical="center" wrapText="1"/>
    </xf>
    <xf numFmtId="0" fontId="19" fillId="0" borderId="42" xfId="7" applyFont="1" applyBorder="1" applyAlignment="1">
      <alignment horizontal="center" vertical="center" wrapText="1"/>
    </xf>
    <xf numFmtId="0" fontId="19" fillId="0" borderId="43" xfId="7" applyFont="1" applyBorder="1" applyAlignment="1">
      <alignment horizontal="center" vertical="center" wrapText="1"/>
    </xf>
    <xf numFmtId="0" fontId="19" fillId="0" borderId="50" xfId="7" applyFont="1" applyBorder="1" applyAlignment="1">
      <alignment horizontal="center" vertical="center" wrapText="1"/>
    </xf>
    <xf numFmtId="0" fontId="19" fillId="0" borderId="51" xfId="7" applyFont="1" applyBorder="1" applyAlignment="1">
      <alignment horizontal="center" vertical="center" wrapText="1"/>
    </xf>
    <xf numFmtId="0" fontId="19" fillId="0" borderId="52" xfId="7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41" xfId="0" applyFont="1" applyBorder="1" applyAlignment="1">
      <alignment horizontal="center" vertical="center"/>
    </xf>
    <xf numFmtId="0" fontId="20" fillId="0" borderId="42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7" fillId="0" borderId="33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45" fillId="0" borderId="46" xfId="0" applyFont="1" applyBorder="1" applyAlignment="1">
      <alignment horizontal="right" vertical="center"/>
    </xf>
    <xf numFmtId="0" fontId="45" fillId="0" borderId="47" xfId="0" applyFont="1" applyBorder="1" applyAlignment="1">
      <alignment horizontal="right" vertical="center"/>
    </xf>
    <xf numFmtId="0" fontId="45" fillId="0" borderId="48" xfId="0" applyFont="1" applyBorder="1" applyAlignment="1">
      <alignment horizontal="right" vertical="center"/>
    </xf>
    <xf numFmtId="0" fontId="7" fillId="0" borderId="33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1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34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5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/>
    </xf>
    <xf numFmtId="0" fontId="8" fillId="0" borderId="8" xfId="0" applyFont="1" applyBorder="1" applyAlignment="1">
      <alignment horizontal="justify" vertical="justify" wrapText="1"/>
    </xf>
    <xf numFmtId="0" fontId="8" fillId="0" borderId="10" xfId="0" applyFont="1" applyBorder="1" applyAlignment="1">
      <alignment horizontal="justify" vertical="justify" wrapText="1"/>
    </xf>
    <xf numFmtId="0" fontId="8" fillId="0" borderId="8" xfId="0" applyFont="1" applyBorder="1" applyAlignment="1">
      <alignment horizontal="justify" vertical="center"/>
    </xf>
    <xf numFmtId="0" fontId="8" fillId="0" borderId="10" xfId="0" applyFont="1" applyBorder="1" applyAlignment="1">
      <alignment horizontal="justify" vertical="center"/>
    </xf>
    <xf numFmtId="0" fontId="7" fillId="0" borderId="23" xfId="0" applyFont="1" applyBorder="1" applyAlignment="1">
      <alignment horizontal="right" vertical="center"/>
    </xf>
    <xf numFmtId="0" fontId="7" fillId="0" borderId="14" xfId="0" applyFont="1" applyBorder="1" applyAlignment="1">
      <alignment horizontal="right" vertical="center"/>
    </xf>
    <xf numFmtId="0" fontId="7" fillId="0" borderId="24" xfId="0" applyFont="1" applyBorder="1" applyAlignment="1">
      <alignment horizontal="right" vertical="center"/>
    </xf>
    <xf numFmtId="0" fontId="7" fillId="0" borderId="25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8" xfId="0" applyFont="1" applyBorder="1" applyAlignment="1">
      <alignment horizontal="justify" vertical="center" wrapText="1"/>
    </xf>
    <xf numFmtId="0" fontId="7" fillId="0" borderId="29" xfId="0" applyFont="1" applyBorder="1" applyAlignment="1">
      <alignment horizontal="justify" vertical="center" wrapText="1"/>
    </xf>
    <xf numFmtId="0" fontId="7" fillId="0" borderId="38" xfId="0" applyFont="1" applyBorder="1" applyAlignment="1">
      <alignment horizontal="justify" vertical="center" wrapText="1"/>
    </xf>
    <xf numFmtId="0" fontId="7" fillId="0" borderId="39" xfId="0" applyFont="1" applyBorder="1" applyAlignment="1">
      <alignment horizontal="justify" vertical="center" wrapText="1"/>
    </xf>
    <xf numFmtId="0" fontId="7" fillId="0" borderId="40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8" fillId="0" borderId="8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7" fillId="0" borderId="34" xfId="0" applyFont="1" applyBorder="1" applyAlignment="1">
      <alignment horizontal="justify" vertical="center" wrapText="1"/>
    </xf>
    <xf numFmtId="0" fontId="7" fillId="0" borderId="25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35" xfId="0" applyFont="1" applyBorder="1" applyAlignment="1">
      <alignment horizontal="justify" vertical="center" wrapText="1"/>
    </xf>
    <xf numFmtId="0" fontId="45" fillId="0" borderId="8" xfId="0" applyFont="1" applyBorder="1" applyAlignment="1">
      <alignment horizontal="right" vertical="center"/>
    </xf>
    <xf numFmtId="0" fontId="45" fillId="0" borderId="9" xfId="0" applyFont="1" applyBorder="1" applyAlignment="1">
      <alignment horizontal="right" vertical="center"/>
    </xf>
    <xf numFmtId="0" fontId="45" fillId="0" borderId="10" xfId="0" applyFont="1" applyBorder="1" applyAlignment="1">
      <alignment horizontal="right" vertical="center"/>
    </xf>
    <xf numFmtId="170" fontId="45" fillId="0" borderId="46" xfId="3" applyNumberFormat="1" applyFont="1" applyFill="1" applyBorder="1" applyAlignment="1">
      <alignment horizontal="right" vertical="center"/>
    </xf>
    <xf numFmtId="170" fontId="45" fillId="0" borderId="47" xfId="3" applyNumberFormat="1" applyFont="1" applyFill="1" applyBorder="1" applyAlignment="1">
      <alignment horizontal="right" vertical="center"/>
    </xf>
    <xf numFmtId="170" fontId="45" fillId="0" borderId="48" xfId="3" applyNumberFormat="1" applyFont="1" applyFill="1" applyBorder="1" applyAlignment="1">
      <alignment horizontal="right" vertical="center"/>
    </xf>
    <xf numFmtId="0" fontId="7" fillId="0" borderId="59" xfId="0" applyFont="1" applyBorder="1" applyAlignment="1">
      <alignment horizontal="justify" vertical="center" wrapText="1"/>
    </xf>
    <xf numFmtId="0" fontId="7" fillId="0" borderId="14" xfId="0" applyFont="1" applyBorder="1" applyAlignment="1">
      <alignment horizontal="justify" vertical="center" wrapText="1"/>
    </xf>
    <xf numFmtId="0" fontId="7" fillId="0" borderId="24" xfId="0" applyFont="1" applyBorder="1" applyAlignment="1">
      <alignment horizontal="justify" vertical="center" wrapText="1"/>
    </xf>
    <xf numFmtId="0" fontId="7" fillId="0" borderId="57" xfId="0" applyFont="1" applyBorder="1" applyAlignment="1">
      <alignment horizontal="justify" vertical="center" wrapText="1"/>
    </xf>
    <xf numFmtId="0" fontId="7" fillId="0" borderId="23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19" fillId="0" borderId="31" xfId="7" applyFont="1" applyBorder="1" applyAlignment="1">
      <alignment horizontal="center" vertical="center" wrapText="1"/>
    </xf>
    <xf numFmtId="0" fontId="19" fillId="0" borderId="58" xfId="7" applyFont="1" applyBorder="1" applyAlignment="1">
      <alignment horizontal="center" vertical="center" wrapText="1"/>
    </xf>
    <xf numFmtId="0" fontId="19" fillId="0" borderId="45" xfId="7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19" fillId="0" borderId="3" xfId="7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45" fillId="0" borderId="33" xfId="0" applyFont="1" applyBorder="1" applyAlignment="1">
      <alignment horizontal="right" vertical="center"/>
    </xf>
    <xf numFmtId="0" fontId="7" fillId="0" borderId="51" xfId="0" applyFont="1" applyBorder="1" applyAlignment="1">
      <alignment horizontal="right" vertical="center"/>
    </xf>
    <xf numFmtId="170" fontId="45" fillId="0" borderId="8" xfId="3" applyNumberFormat="1" applyFont="1" applyFill="1" applyBorder="1" applyAlignment="1">
      <alignment horizontal="right" vertical="center"/>
    </xf>
    <xf numFmtId="170" fontId="45" fillId="0" borderId="9" xfId="3" applyNumberFormat="1" applyFont="1" applyFill="1" applyBorder="1" applyAlignment="1">
      <alignment horizontal="right" vertical="center"/>
    </xf>
    <xf numFmtId="170" fontId="45" fillId="0" borderId="10" xfId="3" applyNumberFormat="1" applyFont="1" applyFill="1" applyBorder="1" applyAlignment="1">
      <alignment horizontal="right" vertical="center"/>
    </xf>
    <xf numFmtId="0" fontId="7" fillId="0" borderId="25" xfId="0" applyFont="1" applyBorder="1" applyAlignment="1">
      <alignment horizontal="right" vertical="center"/>
    </xf>
    <xf numFmtId="0" fontId="7" fillId="0" borderId="1" xfId="0" applyFont="1" applyBorder="1" applyAlignment="1">
      <alignment horizontal="right" vertical="center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35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33" xfId="0" applyFont="1" applyBorder="1" applyAlignment="1">
      <alignment horizontal="left" vertical="center"/>
    </xf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center"/>
    </xf>
    <xf numFmtId="0" fontId="5" fillId="0" borderId="3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</cellXfs>
  <cellStyles count="27">
    <cellStyle name="Hipervínculo" xfId="5" builtinId="8"/>
    <cellStyle name="Millares" xfId="3" builtinId="3"/>
    <cellStyle name="Millares [0]" xfId="2" builtinId="6"/>
    <cellStyle name="Millares 2" xfId="26" xr:uid="{C5B47E2C-CCEF-4FDF-9E91-9A4B31E75AC1}"/>
    <cellStyle name="Millares 2 2" xfId="21" xr:uid="{33DE7D73-9537-4A34-9EAB-A558C73F0125}"/>
    <cellStyle name="Millares 4" xfId="24" xr:uid="{6C989A3D-9E1C-433E-A102-CA59BC31191F}"/>
    <cellStyle name="Millares 4 7" xfId="12" xr:uid="{047FAAA9-6FC2-420A-8BD7-3DC5D134936D}"/>
    <cellStyle name="Moneda" xfId="4" builtinId="4"/>
    <cellStyle name="Moneda [0]" xfId="1" builtinId="7"/>
    <cellStyle name="Moneda [0] 5" xfId="8" xr:uid="{F8F382F1-81C2-4607-8591-1C81409A00DC}"/>
    <cellStyle name="Moneda 2" xfId="18" xr:uid="{BC42C450-4134-4214-927D-3C995DADE52A}"/>
    <cellStyle name="Moneda 2 2 4" xfId="13" xr:uid="{A5080F95-5816-484C-BE41-C26D3F0D12D9}"/>
    <cellStyle name="Moneda 3" xfId="25" xr:uid="{0659D68F-F528-41F9-966C-59D85D07E29A}"/>
    <cellStyle name="Moneda 3 2" xfId="22" xr:uid="{419599C5-7E95-46A9-9851-0C40B92FDFE9}"/>
    <cellStyle name="Moneda 4" xfId="9" xr:uid="{D9349A9E-FDA6-4AA4-A69F-86A7FBBDE71C}"/>
    <cellStyle name="Normal" xfId="0" builtinId="0"/>
    <cellStyle name="Normal 10 3" xfId="15" xr:uid="{6413A632-2DA3-46FC-94E3-9DC4968EC2F8}"/>
    <cellStyle name="Normal 2 2 2 2" xfId="17" xr:uid="{5E7F1A5B-5987-4B75-BA6C-00A68749CD43}"/>
    <cellStyle name="Normal 23" xfId="7" xr:uid="{8B9C616A-5928-4FF9-B21F-089B09808FB5}"/>
    <cellStyle name="Normal 26" xfId="11" xr:uid="{CD8F3AFF-6962-4CE2-B19E-5AA5B23C6B8B}"/>
    <cellStyle name="Normal 3" xfId="23" xr:uid="{64C3D29C-4B99-4A57-992E-B230BDC755AC}"/>
    <cellStyle name="Normal 3 2 2" xfId="20" xr:uid="{76B67DAF-FA2F-49CA-AF8E-C57E2BD79637}"/>
    <cellStyle name="Normal 3 5" xfId="14" xr:uid="{40E0AB23-B8FF-445E-87B1-C7262294FF6C}"/>
    <cellStyle name="Normal 4 2 2" xfId="16" xr:uid="{5DF35BC0-DE0C-449A-A5DA-C7037B51A81E}"/>
    <cellStyle name="Normal 5 2 2" xfId="10" xr:uid="{AA81C89C-CF3F-42E8-881D-48E8CFBB43E0}"/>
    <cellStyle name="Porcentaje" xfId="6" builtinId="5"/>
    <cellStyle name="Porcentaje 2" xfId="19" xr:uid="{761EFF5D-1728-4B3C-9A52-047635B5CAC1}"/>
  </cellStyles>
  <dxfs count="0"/>
  <tableStyles count="0" defaultTableStyle="TableStyleMedium9" defaultPivotStyle="PivotStyleLight16"/>
  <colors>
    <mruColors>
      <color rgb="FFF7F216"/>
      <color rgb="FFFAFA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6.pn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10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346984</xdr:colOff>
      <xdr:row>6</xdr:row>
      <xdr:rowOff>295276</xdr:rowOff>
    </xdr:from>
    <xdr:to>
      <xdr:col>6</xdr:col>
      <xdr:colOff>627970</xdr:colOff>
      <xdr:row>8</xdr:row>
      <xdr:rowOff>207818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D678D303-C69D-4B1E-898D-D5381E5081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5230711" y="1438276"/>
          <a:ext cx="1042986" cy="205999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45358</xdr:colOff>
      <xdr:row>6</xdr:row>
      <xdr:rowOff>488622</xdr:rowOff>
    </xdr:from>
    <xdr:to>
      <xdr:col>0</xdr:col>
      <xdr:colOff>1773463</xdr:colOff>
      <xdr:row>8</xdr:row>
      <xdr:rowOff>111125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5A2AD5-2EFD-401F-9984-D028C0F49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45358" y="1631622"/>
          <a:ext cx="1728105" cy="17656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163285</xdr:colOff>
      <xdr:row>0</xdr:row>
      <xdr:rowOff>40821</xdr:rowOff>
    </xdr:from>
    <xdr:to>
      <xdr:col>0</xdr:col>
      <xdr:colOff>1129392</xdr:colOff>
      <xdr:row>3</xdr:row>
      <xdr:rowOff>174380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A7C73B49-0074-490C-9872-FE62FED2FB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163285" y="40821"/>
          <a:ext cx="966107" cy="1004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0</xdr:row>
      <xdr:rowOff>39462</xdr:rowOff>
    </xdr:from>
    <xdr:to>
      <xdr:col>12</xdr:col>
      <xdr:colOff>397971</xdr:colOff>
      <xdr:row>4</xdr:row>
      <xdr:rowOff>27216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847A67-336E-4145-814A-567DA3D88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18965635" y="39462"/>
          <a:ext cx="1677043" cy="1062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204107</xdr:colOff>
      <xdr:row>45</xdr:row>
      <xdr:rowOff>299358</xdr:rowOff>
    </xdr:from>
    <xdr:to>
      <xdr:col>1</xdr:col>
      <xdr:colOff>1714500</xdr:colOff>
      <xdr:row>50</xdr:row>
      <xdr:rowOff>121105</xdr:rowOff>
    </xdr:to>
    <xdr:pic>
      <xdr:nvPicPr>
        <xdr:cNvPr id="5" name="image22.png">
          <a:extLst>
            <a:ext uri="{FF2B5EF4-FFF2-40B4-BE49-F238E27FC236}">
              <a16:creationId xmlns:a16="http://schemas.microsoft.com/office/drawing/2014/main" id="{3C7B42DC-A6F4-4250-ABC8-9F44DFD3F031}"/>
            </a:ext>
          </a:extLst>
        </xdr:cNvPr>
        <xdr:cNvPicPr/>
      </xdr:nvPicPr>
      <xdr:blipFill>
        <a:blip xmlns:r="http://schemas.openxmlformats.org/officeDocument/2006/relationships" r:embed="rId3"/>
        <a:srcRect l="17195" t="27513" r="22751" b="30688"/>
        <a:stretch>
          <a:fillRect/>
        </a:stretch>
      </xdr:blipFill>
      <xdr:spPr>
        <a:xfrm>
          <a:off x="1945821" y="17811751"/>
          <a:ext cx="1510393" cy="1318532"/>
        </a:xfrm>
        <a:prstGeom prst="rect">
          <a:avLst/>
        </a:prstGeom>
        <a:ln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206830</xdr:colOff>
      <xdr:row>6</xdr:row>
      <xdr:rowOff>152401</xdr:rowOff>
    </xdr:from>
    <xdr:to>
      <xdr:col>6</xdr:col>
      <xdr:colOff>487816</xdr:colOff>
      <xdr:row>6</xdr:row>
      <xdr:rowOff>1314450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D18CEF99-7A64-4267-AF3C-257460AFD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4769305" y="1295401"/>
          <a:ext cx="1042986" cy="11620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23133</xdr:colOff>
      <xdr:row>6</xdr:row>
      <xdr:rowOff>402896</xdr:rowOff>
    </xdr:from>
    <xdr:to>
      <xdr:col>0</xdr:col>
      <xdr:colOff>1457325</xdr:colOff>
      <xdr:row>6</xdr:row>
      <xdr:rowOff>1261853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F2F1B9-8369-40A6-A4A4-4A9936D1D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23133" y="1545896"/>
          <a:ext cx="1434192" cy="8589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219075</xdr:colOff>
      <xdr:row>0</xdr:row>
      <xdr:rowOff>57151</xdr:rowOff>
    </xdr:from>
    <xdr:ext cx="1162050" cy="1104899"/>
    <xdr:pic>
      <xdr:nvPicPr>
        <xdr:cNvPr id="4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08BC5071-B911-467B-B747-EFEC09242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6391275" y="57151"/>
          <a:ext cx="1162050" cy="11048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193676</xdr:rowOff>
    </xdr:from>
    <xdr:ext cx="1295400" cy="901700"/>
    <xdr:pic>
      <xdr:nvPicPr>
        <xdr:cNvPr id="5" name="Imagen 4">
          <a:extLst>
            <a:ext uri="{FF2B5EF4-FFF2-40B4-BE49-F238E27FC236}">
              <a16:creationId xmlns:a16="http://schemas.microsoft.com/office/drawing/2014/main" id="{3D1813CD-287F-4FC9-ABBC-F76C8EE3DF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0" y="193676"/>
          <a:ext cx="12954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628650</xdr:colOff>
      <xdr:row>53</xdr:row>
      <xdr:rowOff>28575</xdr:rowOff>
    </xdr:from>
    <xdr:to>
      <xdr:col>1</xdr:col>
      <xdr:colOff>776968</xdr:colOff>
      <xdr:row>60</xdr:row>
      <xdr:rowOff>80282</xdr:rowOff>
    </xdr:to>
    <xdr:pic>
      <xdr:nvPicPr>
        <xdr:cNvPr id="3" name="image22.png">
          <a:extLst>
            <a:ext uri="{FF2B5EF4-FFF2-40B4-BE49-F238E27FC236}">
              <a16:creationId xmlns:a16="http://schemas.microsoft.com/office/drawing/2014/main" id="{4A1638FB-5029-4836-8FF7-25D0B4FC6157}"/>
            </a:ext>
          </a:extLst>
        </xdr:cNvPr>
        <xdr:cNvPicPr/>
      </xdr:nvPicPr>
      <xdr:blipFill>
        <a:blip xmlns:r="http://schemas.openxmlformats.org/officeDocument/2006/relationships" r:embed="rId3"/>
        <a:srcRect l="17195" t="27513" r="22751" b="30688"/>
        <a:stretch>
          <a:fillRect/>
        </a:stretch>
      </xdr:blipFill>
      <xdr:spPr>
        <a:xfrm>
          <a:off x="628650" y="21126450"/>
          <a:ext cx="1510393" cy="1318532"/>
        </a:xfrm>
        <a:prstGeom prst="rect">
          <a:avLst/>
        </a:prstGeom>
        <a:ln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238127</xdr:colOff>
      <xdr:row>5</xdr:row>
      <xdr:rowOff>104777</xdr:rowOff>
    </xdr:from>
    <xdr:to>
      <xdr:col>6</xdr:col>
      <xdr:colOff>519113</xdr:colOff>
      <xdr:row>5</xdr:row>
      <xdr:rowOff>1498600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06928FF3-F4C3-49B7-A19B-46F1D48D2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5019677" y="1057277"/>
          <a:ext cx="1042986" cy="14001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15875</xdr:colOff>
      <xdr:row>5</xdr:row>
      <xdr:rowOff>375229</xdr:rowOff>
    </xdr:from>
    <xdr:to>
      <xdr:col>0</xdr:col>
      <xdr:colOff>1619250</xdr:colOff>
      <xdr:row>5</xdr:row>
      <xdr:rowOff>1479551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4837C5A-47AC-44EE-85BE-854446D7B5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15875" y="1327729"/>
          <a:ext cx="1603375" cy="11106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209550</xdr:colOff>
      <xdr:row>0</xdr:row>
      <xdr:rowOff>114300</xdr:rowOff>
    </xdr:from>
    <xdr:ext cx="1590675" cy="1743075"/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CBA9A332-9A2F-4CA3-9198-107A17513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12487275" y="114300"/>
          <a:ext cx="1590675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95250</xdr:colOff>
      <xdr:row>0</xdr:row>
      <xdr:rowOff>241300</xdr:rowOff>
    </xdr:from>
    <xdr:ext cx="4082293" cy="1425575"/>
    <xdr:pic>
      <xdr:nvPicPr>
        <xdr:cNvPr id="3" name="Imagen 2">
          <a:extLst>
            <a:ext uri="{FF2B5EF4-FFF2-40B4-BE49-F238E27FC236}">
              <a16:creationId xmlns:a16="http://schemas.microsoft.com/office/drawing/2014/main" id="{8A88FC11-262F-48D6-AE3F-3164F1543C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95250" y="241300"/>
          <a:ext cx="4082293" cy="142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204107</xdr:colOff>
      <xdr:row>30</xdr:row>
      <xdr:rowOff>557893</xdr:rowOff>
    </xdr:from>
    <xdr:to>
      <xdr:col>1</xdr:col>
      <xdr:colOff>1714500</xdr:colOff>
      <xdr:row>32</xdr:row>
      <xdr:rowOff>597353</xdr:rowOff>
    </xdr:to>
    <xdr:pic>
      <xdr:nvPicPr>
        <xdr:cNvPr id="5" name="image22.png">
          <a:extLst>
            <a:ext uri="{FF2B5EF4-FFF2-40B4-BE49-F238E27FC236}">
              <a16:creationId xmlns:a16="http://schemas.microsoft.com/office/drawing/2014/main" id="{5D76F42D-FCF2-42D2-9F7C-8D5D3D32658E}"/>
            </a:ext>
          </a:extLst>
        </xdr:cNvPr>
        <xdr:cNvPicPr/>
      </xdr:nvPicPr>
      <xdr:blipFill>
        <a:blip xmlns:r="http://schemas.openxmlformats.org/officeDocument/2006/relationships" r:embed="rId3"/>
        <a:srcRect l="17195" t="27513" r="22751" b="30688"/>
        <a:stretch>
          <a:fillRect/>
        </a:stretch>
      </xdr:blipFill>
      <xdr:spPr>
        <a:xfrm>
          <a:off x="1006928" y="21798643"/>
          <a:ext cx="1510393" cy="1318532"/>
        </a:xfrm>
        <a:prstGeom prst="rect">
          <a:avLst/>
        </a:prstGeom>
        <a:ln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238127</xdr:colOff>
      <xdr:row>5</xdr:row>
      <xdr:rowOff>104777</xdr:rowOff>
    </xdr:from>
    <xdr:to>
      <xdr:col>6</xdr:col>
      <xdr:colOff>519113</xdr:colOff>
      <xdr:row>5</xdr:row>
      <xdr:rowOff>1317625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CD6C12C5-CB4D-4923-8339-6BC5F29C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5254627" y="1057277"/>
          <a:ext cx="1042986" cy="12128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15875</xdr:colOff>
      <xdr:row>5</xdr:row>
      <xdr:rowOff>168854</xdr:rowOff>
    </xdr:from>
    <xdr:to>
      <xdr:col>0</xdr:col>
      <xdr:colOff>1365250</xdr:colOff>
      <xdr:row>5</xdr:row>
      <xdr:rowOff>1308101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2314CE2-EA9B-4E37-A90F-BDEA821589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15875" y="1121354"/>
          <a:ext cx="1349375" cy="11392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209550</xdr:colOff>
      <xdr:row>0</xdr:row>
      <xdr:rowOff>114300</xdr:rowOff>
    </xdr:from>
    <xdr:ext cx="1590675" cy="1743075"/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258E64C0-D288-4EE2-9BA9-7E831B6C70C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12487275" y="114300"/>
          <a:ext cx="1590675" cy="1743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95250</xdr:colOff>
      <xdr:row>0</xdr:row>
      <xdr:rowOff>241300</xdr:rowOff>
    </xdr:from>
    <xdr:ext cx="4082293" cy="1425575"/>
    <xdr:pic>
      <xdr:nvPicPr>
        <xdr:cNvPr id="3" name="Imagen 2">
          <a:extLst>
            <a:ext uri="{FF2B5EF4-FFF2-40B4-BE49-F238E27FC236}">
              <a16:creationId xmlns:a16="http://schemas.microsoft.com/office/drawing/2014/main" id="{5B67A6D1-2D05-45BA-AE48-8DF39D9C86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95250" y="241300"/>
          <a:ext cx="4082293" cy="142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</xdr:col>
      <xdr:colOff>449036</xdr:colOff>
      <xdr:row>37</xdr:row>
      <xdr:rowOff>598714</xdr:rowOff>
    </xdr:from>
    <xdr:to>
      <xdr:col>1</xdr:col>
      <xdr:colOff>1959429</xdr:colOff>
      <xdr:row>39</xdr:row>
      <xdr:rowOff>638174</xdr:rowOff>
    </xdr:to>
    <xdr:pic>
      <xdr:nvPicPr>
        <xdr:cNvPr id="5" name="image22.png">
          <a:extLst>
            <a:ext uri="{FF2B5EF4-FFF2-40B4-BE49-F238E27FC236}">
              <a16:creationId xmlns:a16="http://schemas.microsoft.com/office/drawing/2014/main" id="{EE4971C6-1E4E-4704-B099-A48AAA17DD1B}"/>
            </a:ext>
          </a:extLst>
        </xdr:cNvPr>
        <xdr:cNvPicPr/>
      </xdr:nvPicPr>
      <xdr:blipFill>
        <a:blip xmlns:r="http://schemas.openxmlformats.org/officeDocument/2006/relationships" r:embed="rId3"/>
        <a:srcRect l="17195" t="27513" r="22751" b="30688"/>
        <a:stretch>
          <a:fillRect/>
        </a:stretch>
      </xdr:blipFill>
      <xdr:spPr>
        <a:xfrm>
          <a:off x="1251857" y="25935214"/>
          <a:ext cx="1510393" cy="1318532"/>
        </a:xfrm>
        <a:prstGeom prst="rect">
          <a:avLst/>
        </a:prstGeom>
        <a:ln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118784</xdr:colOff>
      <xdr:row>6</xdr:row>
      <xdr:rowOff>146236</xdr:rowOff>
    </xdr:from>
    <xdr:to>
      <xdr:col>6</xdr:col>
      <xdr:colOff>604558</xdr:colOff>
      <xdr:row>6</xdr:row>
      <xdr:rowOff>1449294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333C4428-B4B6-4D84-94C2-B62ABC6184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4195484" y="1289236"/>
          <a:ext cx="1247774" cy="12554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27081</xdr:colOff>
      <xdr:row>6</xdr:row>
      <xdr:rowOff>168479</xdr:rowOff>
    </xdr:from>
    <xdr:to>
      <xdr:col>0</xdr:col>
      <xdr:colOff>918882</xdr:colOff>
      <xdr:row>6</xdr:row>
      <xdr:rowOff>1120218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CF69334-9D44-4DFC-9918-A0F4CE4855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27081" y="1311479"/>
          <a:ext cx="891801" cy="904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439511</xdr:colOff>
      <xdr:row>0</xdr:row>
      <xdr:rowOff>65315</xdr:rowOff>
    </xdr:from>
    <xdr:to>
      <xdr:col>3</xdr:col>
      <xdr:colOff>40822</xdr:colOff>
      <xdr:row>3</xdr:row>
      <xdr:rowOff>33618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713426D-98D8-4613-B119-F52D01EE4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439511" y="65315"/>
          <a:ext cx="1887311" cy="887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638175</xdr:colOff>
      <xdr:row>0</xdr:row>
      <xdr:rowOff>76201</xdr:rowOff>
    </xdr:from>
    <xdr:to>
      <xdr:col>21</xdr:col>
      <xdr:colOff>628650</xdr:colOff>
      <xdr:row>2</xdr:row>
      <xdr:rowOff>190501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B46614E-72BD-4D62-B6CE-FE9151CFFD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78175" y="76201"/>
          <a:ext cx="752475" cy="8416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523875</xdr:colOff>
      <xdr:row>36</xdr:row>
      <xdr:rowOff>15875</xdr:rowOff>
    </xdr:from>
    <xdr:to>
      <xdr:col>2</xdr:col>
      <xdr:colOff>510268</xdr:colOff>
      <xdr:row>42</xdr:row>
      <xdr:rowOff>175532</xdr:rowOff>
    </xdr:to>
    <xdr:pic>
      <xdr:nvPicPr>
        <xdr:cNvPr id="5" name="image22.png">
          <a:extLst>
            <a:ext uri="{FF2B5EF4-FFF2-40B4-BE49-F238E27FC236}">
              <a16:creationId xmlns:a16="http://schemas.microsoft.com/office/drawing/2014/main" id="{EE1B3F80-AC8C-4F3C-B989-048E980550DF}"/>
            </a:ext>
          </a:extLst>
        </xdr:cNvPr>
        <xdr:cNvPicPr/>
      </xdr:nvPicPr>
      <xdr:blipFill>
        <a:blip xmlns:r="http://schemas.openxmlformats.org/officeDocument/2006/relationships" r:embed="rId3"/>
        <a:srcRect l="17195" t="27513" r="22751" b="30688"/>
        <a:stretch>
          <a:fillRect/>
        </a:stretch>
      </xdr:blipFill>
      <xdr:spPr>
        <a:xfrm>
          <a:off x="523875" y="7254875"/>
          <a:ext cx="1510393" cy="1318532"/>
        </a:xfrm>
        <a:prstGeom prst="rect">
          <a:avLst/>
        </a:prstGeom>
        <a:ln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238127</xdr:colOff>
      <xdr:row>6</xdr:row>
      <xdr:rowOff>463098</xdr:rowOff>
    </xdr:from>
    <xdr:to>
      <xdr:col>6</xdr:col>
      <xdr:colOff>519113</xdr:colOff>
      <xdr:row>7</xdr:row>
      <xdr:rowOff>381000</xdr:rowOff>
    </xdr:to>
    <xdr:pic>
      <xdr:nvPicPr>
        <xdr:cNvPr id="2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1615A7E5-30EF-4B43-B143-3D564A2EBE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5000627" y="1606098"/>
          <a:ext cx="1042986" cy="15371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63501</xdr:colOff>
      <xdr:row>6</xdr:row>
      <xdr:rowOff>722212</xdr:rowOff>
    </xdr:from>
    <xdr:to>
      <xdr:col>0</xdr:col>
      <xdr:colOff>1587501</xdr:colOff>
      <xdr:row>7</xdr:row>
      <xdr:rowOff>412750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30EE35C-3B27-427E-839D-794F2EFE59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63501" y="1865212"/>
          <a:ext cx="1524000" cy="1309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85725</xdr:colOff>
      <xdr:row>0</xdr:row>
      <xdr:rowOff>228602</xdr:rowOff>
    </xdr:from>
    <xdr:ext cx="871537" cy="828674"/>
    <xdr:pic>
      <xdr:nvPicPr>
        <xdr:cNvPr id="6" name="Imagen 5" descr="Imagen que contiene Gráfico&#10;&#10;Descripción generada automáticamente">
          <a:extLst>
            <a:ext uri="{FF2B5EF4-FFF2-40B4-BE49-F238E27FC236}">
              <a16:creationId xmlns:a16="http://schemas.microsoft.com/office/drawing/2014/main" id="{FADEB73B-6BB0-4F80-AF6C-511A708422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62" t="3624" r="87764" b="81834"/>
        <a:stretch>
          <a:fillRect/>
        </a:stretch>
      </xdr:blipFill>
      <xdr:spPr bwMode="auto">
        <a:xfrm>
          <a:off x="5867400" y="228602"/>
          <a:ext cx="871537" cy="828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0</xdr:col>
      <xdr:colOff>28575</xdr:colOff>
      <xdr:row>0</xdr:row>
      <xdr:rowOff>219075</xdr:rowOff>
    </xdr:from>
    <xdr:to>
      <xdr:col>0</xdr:col>
      <xdr:colOff>1059274</xdr:colOff>
      <xdr:row>2</xdr:row>
      <xdr:rowOff>85725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BB58A48E-5EFD-4E69-8B91-8144F221C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64" t="24437" r="74425"/>
        <a:stretch>
          <a:fillRect/>
        </a:stretch>
      </xdr:blipFill>
      <xdr:spPr bwMode="auto">
        <a:xfrm>
          <a:off x="28575" y="219075"/>
          <a:ext cx="1030699" cy="885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409575</xdr:colOff>
      <xdr:row>691</xdr:row>
      <xdr:rowOff>104775</xdr:rowOff>
    </xdr:from>
    <xdr:to>
      <xdr:col>1</xdr:col>
      <xdr:colOff>815068</xdr:colOff>
      <xdr:row>698</xdr:row>
      <xdr:rowOff>80282</xdr:rowOff>
    </xdr:to>
    <xdr:pic>
      <xdr:nvPicPr>
        <xdr:cNvPr id="7" name="image22.png">
          <a:extLst>
            <a:ext uri="{FF2B5EF4-FFF2-40B4-BE49-F238E27FC236}">
              <a16:creationId xmlns:a16="http://schemas.microsoft.com/office/drawing/2014/main" id="{ABA4BEAB-57CA-4DAB-9D80-1434F60B1271}"/>
            </a:ext>
          </a:extLst>
        </xdr:cNvPr>
        <xdr:cNvPicPr/>
      </xdr:nvPicPr>
      <xdr:blipFill>
        <a:blip xmlns:r="http://schemas.openxmlformats.org/officeDocument/2006/relationships" r:embed="rId3"/>
        <a:srcRect l="17195" t="27513" r="22751" b="30688"/>
        <a:stretch>
          <a:fillRect/>
        </a:stretch>
      </xdr:blipFill>
      <xdr:spPr>
        <a:xfrm>
          <a:off x="409575" y="134883525"/>
          <a:ext cx="1510393" cy="1318532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5DC70-81D4-47A0-BE62-9EA6084F8160}">
  <dimension ref="A1:G187"/>
  <sheetViews>
    <sheetView view="pageBreakPreview" topLeftCell="A7" zoomScaleNormal="55" zoomScaleSheetLayoutView="100" workbookViewId="0">
      <selection activeCell="K10" sqref="K10"/>
    </sheetView>
  </sheetViews>
  <sheetFormatPr baseColWidth="10" defaultRowHeight="15" x14ac:dyDescent="0.25"/>
  <cols>
    <col min="1" max="1" width="27.42578125" customWidth="1"/>
    <col min="7" max="7" width="14.7109375" customWidth="1"/>
  </cols>
  <sheetData>
    <row r="1" spans="1:7" x14ac:dyDescent="0.25">
      <c r="A1" s="45"/>
      <c r="B1" s="46"/>
      <c r="C1" s="46"/>
      <c r="D1" s="46"/>
      <c r="E1" s="46"/>
      <c r="F1" s="46"/>
      <c r="G1" s="47"/>
    </row>
    <row r="2" spans="1:7" x14ac:dyDescent="0.25">
      <c r="A2" s="48"/>
      <c r="G2" s="49"/>
    </row>
    <row r="3" spans="1:7" x14ac:dyDescent="0.25">
      <c r="A3" s="48"/>
      <c r="G3" s="49"/>
    </row>
    <row r="4" spans="1:7" x14ac:dyDescent="0.25">
      <c r="A4" s="48"/>
      <c r="G4" s="49"/>
    </row>
    <row r="5" spans="1:7" x14ac:dyDescent="0.25">
      <c r="A5" s="48"/>
      <c r="G5" s="49"/>
    </row>
    <row r="6" spans="1:7" x14ac:dyDescent="0.25">
      <c r="A6" s="48"/>
      <c r="G6" s="49"/>
    </row>
    <row r="7" spans="1:7" ht="131.25" customHeight="1" x14ac:dyDescent="0.25">
      <c r="A7" s="245"/>
      <c r="B7" s="248" t="s">
        <v>233</v>
      </c>
      <c r="C7" s="249"/>
      <c r="D7" s="249"/>
      <c r="E7" s="250"/>
      <c r="F7" s="251"/>
      <c r="G7" s="252"/>
    </row>
    <row r="8" spans="1:7" ht="37.5" customHeight="1" x14ac:dyDescent="0.25">
      <c r="A8" s="246"/>
      <c r="B8" s="248" t="s">
        <v>188</v>
      </c>
      <c r="C8" s="249"/>
      <c r="D8" s="249"/>
      <c r="E8" s="250"/>
      <c r="F8" s="253"/>
      <c r="G8" s="254"/>
    </row>
    <row r="9" spans="1:7" ht="39.75" customHeight="1" x14ac:dyDescent="0.25">
      <c r="A9" s="247"/>
      <c r="B9" s="248" t="s">
        <v>167</v>
      </c>
      <c r="C9" s="249"/>
      <c r="D9" s="249"/>
      <c r="E9" s="250"/>
      <c r="F9" s="255"/>
      <c r="G9" s="256"/>
    </row>
    <row r="10" spans="1:7" ht="16.5" customHeight="1" x14ac:dyDescent="0.25">
      <c r="A10" s="48"/>
      <c r="G10" s="49"/>
    </row>
    <row r="11" spans="1:7" ht="16.5" customHeight="1" x14ac:dyDescent="0.25">
      <c r="A11" s="48"/>
      <c r="G11" s="49"/>
    </row>
    <row r="12" spans="1:7" x14ac:dyDescent="0.25">
      <c r="A12" s="48"/>
      <c r="G12" s="49"/>
    </row>
    <row r="13" spans="1:7" ht="15" customHeight="1" x14ac:dyDescent="0.25">
      <c r="A13" s="53"/>
      <c r="B13" s="54"/>
      <c r="C13" s="54"/>
      <c r="D13" s="54"/>
      <c r="E13" s="54"/>
      <c r="F13" s="54"/>
      <c r="G13" s="55"/>
    </row>
    <row r="14" spans="1:7" ht="15" customHeight="1" x14ac:dyDescent="0.25">
      <c r="A14" s="53"/>
      <c r="B14" s="54"/>
      <c r="C14" s="54"/>
      <c r="D14" s="54"/>
      <c r="E14" s="54"/>
      <c r="F14" s="54"/>
      <c r="G14" s="55"/>
    </row>
    <row r="15" spans="1:7" ht="15" customHeight="1" x14ac:dyDescent="0.25">
      <c r="A15" s="53"/>
      <c r="B15" s="54"/>
      <c r="C15" s="54"/>
      <c r="D15" s="54"/>
      <c r="E15" s="54"/>
      <c r="F15" s="54"/>
      <c r="G15" s="55"/>
    </row>
    <row r="16" spans="1:7" ht="15" customHeight="1" x14ac:dyDescent="0.25">
      <c r="A16" s="53"/>
      <c r="B16" s="54"/>
      <c r="C16" s="54"/>
      <c r="D16" s="54"/>
      <c r="E16" s="54"/>
      <c r="F16" s="54"/>
      <c r="G16" s="55"/>
    </row>
    <row r="17" spans="1:7" ht="15" customHeight="1" x14ac:dyDescent="0.25">
      <c r="A17" s="53"/>
      <c r="B17" s="54"/>
      <c r="C17" s="54"/>
      <c r="D17" s="54"/>
      <c r="E17" s="54"/>
      <c r="F17" s="54"/>
      <c r="G17" s="55"/>
    </row>
    <row r="18" spans="1:7" x14ac:dyDescent="0.25">
      <c r="A18" s="48"/>
      <c r="G18" s="49"/>
    </row>
    <row r="19" spans="1:7" x14ac:dyDescent="0.25">
      <c r="A19" s="48"/>
      <c r="G19" s="49"/>
    </row>
    <row r="20" spans="1:7" x14ac:dyDescent="0.25">
      <c r="A20" s="48"/>
      <c r="G20" s="49"/>
    </row>
    <row r="21" spans="1:7" x14ac:dyDescent="0.25">
      <c r="A21" s="242" t="s">
        <v>189</v>
      </c>
      <c r="B21" s="243"/>
      <c r="C21" s="243"/>
      <c r="D21" s="243"/>
      <c r="E21" s="243"/>
      <c r="F21" s="243"/>
      <c r="G21" s="244"/>
    </row>
    <row r="22" spans="1:7" x14ac:dyDescent="0.25">
      <c r="A22" s="242"/>
      <c r="B22" s="243"/>
      <c r="C22" s="243"/>
      <c r="D22" s="243"/>
      <c r="E22" s="243"/>
      <c r="F22" s="243"/>
      <c r="G22" s="244"/>
    </row>
    <row r="23" spans="1:7" x14ac:dyDescent="0.25">
      <c r="A23" s="242"/>
      <c r="B23" s="243"/>
      <c r="C23" s="243"/>
      <c r="D23" s="243"/>
      <c r="E23" s="243"/>
      <c r="F23" s="243"/>
      <c r="G23" s="244"/>
    </row>
    <row r="24" spans="1:7" x14ac:dyDescent="0.25">
      <c r="A24" s="242"/>
      <c r="B24" s="243"/>
      <c r="C24" s="243"/>
      <c r="D24" s="243"/>
      <c r="E24" s="243"/>
      <c r="F24" s="243"/>
      <c r="G24" s="244"/>
    </row>
    <row r="25" spans="1:7" x14ac:dyDescent="0.25">
      <c r="A25" s="242"/>
      <c r="B25" s="243"/>
      <c r="C25" s="243"/>
      <c r="D25" s="243"/>
      <c r="E25" s="243"/>
      <c r="F25" s="243"/>
      <c r="G25" s="244"/>
    </row>
    <row r="26" spans="1:7" x14ac:dyDescent="0.25">
      <c r="A26" s="48"/>
      <c r="G26" s="49"/>
    </row>
    <row r="27" spans="1:7" x14ac:dyDescent="0.25">
      <c r="A27" s="48"/>
      <c r="G27" s="49"/>
    </row>
    <row r="28" spans="1:7" x14ac:dyDescent="0.25">
      <c r="A28" s="48"/>
      <c r="G28" s="49"/>
    </row>
    <row r="29" spans="1:7" x14ac:dyDescent="0.25">
      <c r="A29" s="48"/>
      <c r="G29" s="49"/>
    </row>
    <row r="30" spans="1:7" x14ac:dyDescent="0.25">
      <c r="A30" s="48"/>
      <c r="G30" s="49"/>
    </row>
    <row r="31" spans="1:7" x14ac:dyDescent="0.25">
      <c r="A31" s="48"/>
      <c r="G31" s="49"/>
    </row>
    <row r="32" spans="1:7" x14ac:dyDescent="0.25">
      <c r="A32" s="48"/>
      <c r="G32" s="49"/>
    </row>
    <row r="33" spans="1:7" x14ac:dyDescent="0.25">
      <c r="A33" s="48"/>
      <c r="G33" s="49"/>
    </row>
    <row r="34" spans="1:7" x14ac:dyDescent="0.25">
      <c r="A34" s="48"/>
      <c r="G34" s="49"/>
    </row>
    <row r="35" spans="1:7" x14ac:dyDescent="0.25">
      <c r="A35" s="48"/>
      <c r="G35" s="49"/>
    </row>
    <row r="36" spans="1:7" x14ac:dyDescent="0.25">
      <c r="A36" s="48"/>
      <c r="G36" s="49"/>
    </row>
    <row r="37" spans="1:7" ht="15.75" thickBot="1" x14ac:dyDescent="0.3">
      <c r="A37" s="50"/>
      <c r="B37" s="51"/>
      <c r="C37" s="51"/>
      <c r="D37" s="51"/>
      <c r="E37" s="51"/>
      <c r="F37" s="51"/>
      <c r="G37" s="52"/>
    </row>
    <row r="38" spans="1:7" x14ac:dyDescent="0.25">
      <c r="A38" s="48"/>
      <c r="G38" s="49"/>
    </row>
    <row r="39" spans="1:7" x14ac:dyDescent="0.25">
      <c r="A39" s="48"/>
      <c r="G39" s="49"/>
    </row>
    <row r="40" spans="1:7" x14ac:dyDescent="0.25">
      <c r="A40" s="48"/>
      <c r="G40" s="49"/>
    </row>
    <row r="41" spans="1:7" x14ac:dyDescent="0.25">
      <c r="A41" s="48"/>
      <c r="G41" s="49"/>
    </row>
    <row r="42" spans="1:7" x14ac:dyDescent="0.25">
      <c r="A42" s="48"/>
      <c r="G42" s="49"/>
    </row>
    <row r="43" spans="1:7" x14ac:dyDescent="0.25">
      <c r="A43" s="48"/>
      <c r="G43" s="49"/>
    </row>
    <row r="44" spans="1:7" x14ac:dyDescent="0.25">
      <c r="A44" s="48"/>
      <c r="G44" s="49"/>
    </row>
    <row r="45" spans="1:7" x14ac:dyDescent="0.25">
      <c r="A45" s="48"/>
      <c r="G45" s="49"/>
    </row>
    <row r="46" spans="1:7" ht="15.75" thickBot="1" x14ac:dyDescent="0.3">
      <c r="A46" s="50"/>
      <c r="B46" s="51"/>
      <c r="C46" s="51"/>
      <c r="D46" s="51"/>
      <c r="E46" s="51"/>
      <c r="F46" s="51"/>
      <c r="G46" s="52"/>
    </row>
    <row r="47" spans="1:7" x14ac:dyDescent="0.25">
      <c r="A47" s="48"/>
      <c r="G47" s="49"/>
    </row>
    <row r="48" spans="1:7" x14ac:dyDescent="0.25">
      <c r="A48" s="48"/>
      <c r="G48" s="49"/>
    </row>
    <row r="49" spans="1:7" x14ac:dyDescent="0.25">
      <c r="A49" s="48"/>
      <c r="G49" s="49"/>
    </row>
    <row r="50" spans="1:7" x14ac:dyDescent="0.25">
      <c r="A50" s="48"/>
      <c r="G50" s="49"/>
    </row>
    <row r="51" spans="1:7" x14ac:dyDescent="0.25">
      <c r="A51" s="48"/>
      <c r="G51" s="49"/>
    </row>
    <row r="52" spans="1:7" x14ac:dyDescent="0.25">
      <c r="A52" s="48"/>
      <c r="G52" s="49"/>
    </row>
    <row r="53" spans="1:7" x14ac:dyDescent="0.25">
      <c r="A53" s="48"/>
      <c r="G53" s="49"/>
    </row>
    <row r="54" spans="1:7" x14ac:dyDescent="0.25">
      <c r="A54" s="48"/>
      <c r="G54" s="49"/>
    </row>
    <row r="55" spans="1:7" x14ac:dyDescent="0.25">
      <c r="A55" s="48"/>
      <c r="G55" s="49"/>
    </row>
    <row r="56" spans="1:7" x14ac:dyDescent="0.25">
      <c r="A56" s="48"/>
      <c r="G56" s="49"/>
    </row>
    <row r="57" spans="1:7" x14ac:dyDescent="0.25">
      <c r="A57" s="48"/>
      <c r="G57" s="49"/>
    </row>
    <row r="58" spans="1:7" x14ac:dyDescent="0.25">
      <c r="A58" s="48"/>
      <c r="G58" s="49"/>
    </row>
    <row r="59" spans="1:7" x14ac:dyDescent="0.25">
      <c r="A59" s="48"/>
      <c r="G59" s="49"/>
    </row>
    <row r="60" spans="1:7" x14ac:dyDescent="0.25">
      <c r="A60" s="48"/>
      <c r="G60" s="49"/>
    </row>
    <row r="61" spans="1:7" x14ac:dyDescent="0.25">
      <c r="A61" s="48"/>
      <c r="G61" s="49"/>
    </row>
    <row r="62" spans="1:7" x14ac:dyDescent="0.25">
      <c r="A62" s="48"/>
      <c r="G62" s="49"/>
    </row>
    <row r="63" spans="1:7" x14ac:dyDescent="0.25">
      <c r="A63" s="48"/>
      <c r="G63" s="49"/>
    </row>
    <row r="64" spans="1:7" x14ac:dyDescent="0.25">
      <c r="A64" s="48"/>
      <c r="G64" s="49"/>
    </row>
    <row r="65" spans="1:7" x14ac:dyDescent="0.25">
      <c r="A65" s="48"/>
      <c r="G65" s="49"/>
    </row>
    <row r="66" spans="1:7" x14ac:dyDescent="0.25">
      <c r="A66" s="48"/>
      <c r="G66" s="49"/>
    </row>
    <row r="67" spans="1:7" x14ac:dyDescent="0.25">
      <c r="A67" s="48"/>
      <c r="G67" s="49"/>
    </row>
    <row r="68" spans="1:7" x14ac:dyDescent="0.25">
      <c r="A68" s="48"/>
      <c r="G68" s="49"/>
    </row>
    <row r="69" spans="1:7" x14ac:dyDescent="0.25">
      <c r="A69" s="48"/>
      <c r="G69" s="49"/>
    </row>
    <row r="70" spans="1:7" x14ac:dyDescent="0.25">
      <c r="A70" s="48"/>
      <c r="G70" s="49"/>
    </row>
    <row r="71" spans="1:7" x14ac:dyDescent="0.25">
      <c r="A71" s="48"/>
      <c r="G71" s="49"/>
    </row>
    <row r="72" spans="1:7" x14ac:dyDescent="0.25">
      <c r="A72" s="48"/>
      <c r="G72" s="49"/>
    </row>
    <row r="73" spans="1:7" x14ac:dyDescent="0.25">
      <c r="A73" s="48"/>
      <c r="G73" s="49"/>
    </row>
    <row r="74" spans="1:7" x14ac:dyDescent="0.25">
      <c r="A74" s="48"/>
      <c r="G74" s="49"/>
    </row>
    <row r="75" spans="1:7" x14ac:dyDescent="0.25">
      <c r="A75" s="48"/>
      <c r="G75" s="49"/>
    </row>
    <row r="76" spans="1:7" x14ac:dyDescent="0.25">
      <c r="A76" s="48"/>
      <c r="G76" s="49"/>
    </row>
    <row r="77" spans="1:7" x14ac:dyDescent="0.25">
      <c r="A77" s="48"/>
      <c r="G77" s="49"/>
    </row>
    <row r="78" spans="1:7" x14ac:dyDescent="0.25">
      <c r="A78" s="48"/>
      <c r="G78" s="49"/>
    </row>
    <row r="79" spans="1:7" x14ac:dyDescent="0.25">
      <c r="A79" s="48"/>
      <c r="G79" s="49"/>
    </row>
    <row r="80" spans="1:7" x14ac:dyDescent="0.25">
      <c r="A80" s="48"/>
      <c r="G80" s="49"/>
    </row>
    <row r="81" spans="1:7" x14ac:dyDescent="0.25">
      <c r="A81" s="48"/>
      <c r="G81" s="49"/>
    </row>
    <row r="82" spans="1:7" x14ac:dyDescent="0.25">
      <c r="A82" s="48"/>
      <c r="G82" s="49"/>
    </row>
    <row r="83" spans="1:7" x14ac:dyDescent="0.25">
      <c r="A83" s="48"/>
      <c r="G83" s="49"/>
    </row>
    <row r="84" spans="1:7" x14ac:dyDescent="0.25">
      <c r="A84" s="48"/>
      <c r="G84" s="49"/>
    </row>
    <row r="85" spans="1:7" x14ac:dyDescent="0.25">
      <c r="A85" s="48"/>
      <c r="G85" s="49"/>
    </row>
    <row r="86" spans="1:7" x14ac:dyDescent="0.25">
      <c r="A86" s="48"/>
      <c r="G86" s="49"/>
    </row>
    <row r="87" spans="1:7" x14ac:dyDescent="0.25">
      <c r="A87" s="48"/>
      <c r="G87" s="49"/>
    </row>
    <row r="88" spans="1:7" x14ac:dyDescent="0.25">
      <c r="A88" s="48"/>
      <c r="G88" s="49"/>
    </row>
    <row r="89" spans="1:7" x14ac:dyDescent="0.25">
      <c r="A89" s="48"/>
      <c r="G89" s="49"/>
    </row>
    <row r="90" spans="1:7" x14ac:dyDescent="0.25">
      <c r="A90" s="48"/>
      <c r="G90" s="49"/>
    </row>
    <row r="91" spans="1:7" x14ac:dyDescent="0.25">
      <c r="A91" s="48"/>
      <c r="G91" s="49"/>
    </row>
    <row r="92" spans="1:7" x14ac:dyDescent="0.25">
      <c r="A92" s="48"/>
      <c r="G92" s="49"/>
    </row>
    <row r="93" spans="1:7" x14ac:dyDescent="0.25">
      <c r="A93" s="48"/>
      <c r="G93" s="49"/>
    </row>
    <row r="94" spans="1:7" x14ac:dyDescent="0.25">
      <c r="A94" s="48"/>
      <c r="G94" s="49"/>
    </row>
    <row r="95" spans="1:7" x14ac:dyDescent="0.25">
      <c r="A95" s="48"/>
      <c r="G95" s="49"/>
    </row>
    <row r="96" spans="1:7" x14ac:dyDescent="0.25">
      <c r="A96" s="48"/>
      <c r="G96" s="49"/>
    </row>
    <row r="97" spans="1:7" x14ac:dyDescent="0.25">
      <c r="A97" s="48"/>
      <c r="G97" s="49"/>
    </row>
    <row r="98" spans="1:7" x14ac:dyDescent="0.25">
      <c r="A98" s="48"/>
      <c r="G98" s="49"/>
    </row>
    <row r="99" spans="1:7" x14ac:dyDescent="0.25">
      <c r="A99" s="48"/>
      <c r="G99" s="49"/>
    </row>
    <row r="100" spans="1:7" x14ac:dyDescent="0.25">
      <c r="A100" s="48"/>
      <c r="G100" s="49"/>
    </row>
    <row r="101" spans="1:7" x14ac:dyDescent="0.25">
      <c r="A101" s="48"/>
      <c r="G101" s="49"/>
    </row>
    <row r="102" spans="1:7" x14ac:dyDescent="0.25">
      <c r="A102" s="48"/>
      <c r="G102" s="49"/>
    </row>
    <row r="103" spans="1:7" x14ac:dyDescent="0.25">
      <c r="A103" s="48"/>
      <c r="G103" s="49"/>
    </row>
    <row r="104" spans="1:7" x14ac:dyDescent="0.25">
      <c r="A104" s="48"/>
      <c r="G104" s="49"/>
    </row>
    <row r="105" spans="1:7" x14ac:dyDescent="0.25">
      <c r="A105" s="48"/>
      <c r="G105" s="49"/>
    </row>
    <row r="106" spans="1:7" x14ac:dyDescent="0.25">
      <c r="A106" s="48"/>
      <c r="G106" s="49"/>
    </row>
    <row r="107" spans="1:7" x14ac:dyDescent="0.25">
      <c r="A107" s="48"/>
      <c r="G107" s="49"/>
    </row>
    <row r="108" spans="1:7" x14ac:dyDescent="0.25">
      <c r="A108" s="48"/>
      <c r="G108" s="49"/>
    </row>
    <row r="109" spans="1:7" x14ac:dyDescent="0.25">
      <c r="A109" s="48"/>
      <c r="G109" s="49"/>
    </row>
    <row r="110" spans="1:7" x14ac:dyDescent="0.25">
      <c r="A110" s="48"/>
      <c r="G110" s="49"/>
    </row>
    <row r="111" spans="1:7" x14ac:dyDescent="0.25">
      <c r="A111" s="48"/>
      <c r="G111" s="49"/>
    </row>
    <row r="112" spans="1:7" x14ac:dyDescent="0.25">
      <c r="A112" s="48"/>
      <c r="G112" s="49"/>
    </row>
    <row r="113" spans="1:7" x14ac:dyDescent="0.25">
      <c r="A113" s="48"/>
      <c r="G113" s="49"/>
    </row>
    <row r="114" spans="1:7" x14ac:dyDescent="0.25">
      <c r="A114" s="48"/>
      <c r="G114" s="49"/>
    </row>
    <row r="115" spans="1:7" x14ac:dyDescent="0.25">
      <c r="A115" s="48"/>
      <c r="G115" s="49"/>
    </row>
    <row r="116" spans="1:7" x14ac:dyDescent="0.25">
      <c r="A116" s="48"/>
      <c r="G116" s="49"/>
    </row>
    <row r="117" spans="1:7" x14ac:dyDescent="0.25">
      <c r="A117" s="48"/>
      <c r="G117" s="49"/>
    </row>
    <row r="118" spans="1:7" x14ac:dyDescent="0.25">
      <c r="A118" s="48"/>
      <c r="G118" s="49"/>
    </row>
    <row r="119" spans="1:7" x14ac:dyDescent="0.25">
      <c r="A119" s="48"/>
      <c r="G119" s="49"/>
    </row>
    <row r="120" spans="1:7" x14ac:dyDescent="0.25">
      <c r="A120" s="48"/>
      <c r="G120" s="49"/>
    </row>
    <row r="121" spans="1:7" x14ac:dyDescent="0.25">
      <c r="A121" s="48"/>
      <c r="G121" s="49"/>
    </row>
    <row r="122" spans="1:7" x14ac:dyDescent="0.25">
      <c r="A122" s="48"/>
      <c r="G122" s="49"/>
    </row>
    <row r="123" spans="1:7" x14ac:dyDescent="0.25">
      <c r="A123" s="48"/>
      <c r="G123" s="49"/>
    </row>
    <row r="124" spans="1:7" x14ac:dyDescent="0.25">
      <c r="A124" s="48"/>
      <c r="G124" s="49"/>
    </row>
    <row r="125" spans="1:7" x14ac:dyDescent="0.25">
      <c r="A125" s="48"/>
      <c r="G125" s="49"/>
    </row>
    <row r="126" spans="1:7" x14ac:dyDescent="0.25">
      <c r="A126" s="48"/>
      <c r="G126" s="49"/>
    </row>
    <row r="127" spans="1:7" x14ac:dyDescent="0.25">
      <c r="A127" s="48"/>
      <c r="G127" s="49"/>
    </row>
    <row r="128" spans="1:7" x14ac:dyDescent="0.25">
      <c r="A128" s="48"/>
      <c r="G128" s="49"/>
    </row>
    <row r="129" spans="1:7" x14ac:dyDescent="0.25">
      <c r="A129" s="48"/>
      <c r="G129" s="49"/>
    </row>
    <row r="130" spans="1:7" x14ac:dyDescent="0.25">
      <c r="A130" s="48"/>
      <c r="G130" s="49"/>
    </row>
    <row r="131" spans="1:7" x14ac:dyDescent="0.25">
      <c r="A131" s="48"/>
      <c r="G131" s="49"/>
    </row>
    <row r="132" spans="1:7" x14ac:dyDescent="0.25">
      <c r="A132" s="48"/>
      <c r="G132" s="49"/>
    </row>
    <row r="133" spans="1:7" x14ac:dyDescent="0.25">
      <c r="A133" s="48"/>
      <c r="G133" s="49"/>
    </row>
    <row r="134" spans="1:7" x14ac:dyDescent="0.25">
      <c r="A134" s="48"/>
      <c r="G134" s="49"/>
    </row>
    <row r="135" spans="1:7" x14ac:dyDescent="0.25">
      <c r="A135" s="48"/>
      <c r="G135" s="49"/>
    </row>
    <row r="136" spans="1:7" x14ac:dyDescent="0.25">
      <c r="A136" s="48"/>
      <c r="G136" s="49"/>
    </row>
    <row r="137" spans="1:7" x14ac:dyDescent="0.25">
      <c r="A137" s="48"/>
      <c r="G137" s="49"/>
    </row>
    <row r="138" spans="1:7" x14ac:dyDescent="0.25">
      <c r="A138" s="48"/>
      <c r="G138" s="49"/>
    </row>
    <row r="139" spans="1:7" x14ac:dyDescent="0.25">
      <c r="A139" s="48"/>
      <c r="G139" s="49"/>
    </row>
    <row r="140" spans="1:7" x14ac:dyDescent="0.25">
      <c r="A140" s="48"/>
      <c r="G140" s="49"/>
    </row>
    <row r="141" spans="1:7" x14ac:dyDescent="0.25">
      <c r="A141" s="48"/>
      <c r="G141" s="49"/>
    </row>
    <row r="142" spans="1:7" x14ac:dyDescent="0.25">
      <c r="A142" s="48"/>
      <c r="G142" s="49"/>
    </row>
    <row r="143" spans="1:7" x14ac:dyDescent="0.25">
      <c r="A143" s="48"/>
      <c r="G143" s="49"/>
    </row>
    <row r="144" spans="1:7" x14ac:dyDescent="0.25">
      <c r="A144" s="48"/>
      <c r="G144" s="49"/>
    </row>
    <row r="145" spans="1:7" x14ac:dyDescent="0.25">
      <c r="A145" s="48"/>
      <c r="G145" s="49"/>
    </row>
    <row r="146" spans="1:7" x14ac:dyDescent="0.25">
      <c r="A146" s="48"/>
      <c r="G146" s="49"/>
    </row>
    <row r="147" spans="1:7" x14ac:dyDescent="0.25">
      <c r="A147" s="48"/>
      <c r="G147" s="49"/>
    </row>
    <row r="148" spans="1:7" x14ac:dyDescent="0.25">
      <c r="A148" s="48"/>
      <c r="G148" s="49"/>
    </row>
    <row r="149" spans="1:7" x14ac:dyDescent="0.25">
      <c r="A149" s="48"/>
      <c r="G149" s="49"/>
    </row>
    <row r="150" spans="1:7" x14ac:dyDescent="0.25">
      <c r="A150" s="48"/>
      <c r="G150" s="49"/>
    </row>
    <row r="151" spans="1:7" x14ac:dyDescent="0.25">
      <c r="A151" s="48"/>
      <c r="G151" s="49"/>
    </row>
    <row r="152" spans="1:7" x14ac:dyDescent="0.25">
      <c r="A152" s="48"/>
      <c r="G152" s="49"/>
    </row>
    <row r="153" spans="1:7" x14ac:dyDescent="0.25">
      <c r="A153" s="48"/>
      <c r="G153" s="49"/>
    </row>
    <row r="154" spans="1:7" x14ac:dyDescent="0.25">
      <c r="A154" s="48"/>
      <c r="G154" s="49"/>
    </row>
    <row r="155" spans="1:7" x14ac:dyDescent="0.25">
      <c r="A155" s="48"/>
      <c r="G155" s="49"/>
    </row>
    <row r="156" spans="1:7" x14ac:dyDescent="0.25">
      <c r="A156" s="48"/>
      <c r="G156" s="49"/>
    </row>
    <row r="157" spans="1:7" x14ac:dyDescent="0.25">
      <c r="A157" s="48"/>
      <c r="G157" s="49"/>
    </row>
    <row r="158" spans="1:7" x14ac:dyDescent="0.25">
      <c r="A158" s="48"/>
      <c r="G158" s="49"/>
    </row>
    <row r="159" spans="1:7" x14ac:dyDescent="0.25">
      <c r="A159" s="48"/>
      <c r="G159" s="49"/>
    </row>
    <row r="160" spans="1:7" x14ac:dyDescent="0.25">
      <c r="A160" s="48"/>
      <c r="G160" s="49"/>
    </row>
    <row r="161" spans="1:7" x14ac:dyDescent="0.25">
      <c r="A161" s="48"/>
      <c r="G161" s="49"/>
    </row>
    <row r="162" spans="1:7" x14ac:dyDescent="0.25">
      <c r="A162" s="48"/>
      <c r="G162" s="49"/>
    </row>
    <row r="163" spans="1:7" x14ac:dyDescent="0.25">
      <c r="A163" s="48"/>
      <c r="G163" s="49"/>
    </row>
    <row r="164" spans="1:7" x14ac:dyDescent="0.25">
      <c r="A164" s="48"/>
      <c r="G164" s="49"/>
    </row>
    <row r="165" spans="1:7" x14ac:dyDescent="0.25">
      <c r="A165" s="48"/>
      <c r="G165" s="49"/>
    </row>
    <row r="166" spans="1:7" x14ac:dyDescent="0.25">
      <c r="A166" s="48"/>
      <c r="G166" s="49"/>
    </row>
    <row r="167" spans="1:7" x14ac:dyDescent="0.25">
      <c r="A167" s="48"/>
      <c r="G167" s="49"/>
    </row>
    <row r="168" spans="1:7" x14ac:dyDescent="0.25">
      <c r="A168" s="48"/>
      <c r="G168" s="49"/>
    </row>
    <row r="169" spans="1:7" x14ac:dyDescent="0.25">
      <c r="A169" s="48"/>
      <c r="G169" s="49"/>
    </row>
    <row r="170" spans="1:7" x14ac:dyDescent="0.25">
      <c r="A170" s="48"/>
      <c r="G170" s="49"/>
    </row>
    <row r="171" spans="1:7" x14ac:dyDescent="0.25">
      <c r="A171" s="48"/>
      <c r="G171" s="49"/>
    </row>
    <row r="172" spans="1:7" x14ac:dyDescent="0.25">
      <c r="A172" s="48"/>
      <c r="G172" s="49"/>
    </row>
    <row r="173" spans="1:7" x14ac:dyDescent="0.25">
      <c r="A173" s="48"/>
      <c r="G173" s="49"/>
    </row>
    <row r="174" spans="1:7" x14ac:dyDescent="0.25">
      <c r="A174" s="48"/>
      <c r="G174" s="49"/>
    </row>
    <row r="175" spans="1:7" x14ac:dyDescent="0.25">
      <c r="A175" s="48"/>
      <c r="G175" s="49"/>
    </row>
    <row r="176" spans="1:7" x14ac:dyDescent="0.25">
      <c r="A176" s="48"/>
      <c r="G176" s="49"/>
    </row>
    <row r="177" spans="1:7" x14ac:dyDescent="0.25">
      <c r="A177" s="48"/>
      <c r="G177" s="49"/>
    </row>
    <row r="178" spans="1:7" x14ac:dyDescent="0.25">
      <c r="A178" s="48"/>
      <c r="G178" s="49"/>
    </row>
    <row r="179" spans="1:7" x14ac:dyDescent="0.25">
      <c r="A179" s="48"/>
      <c r="G179" s="49"/>
    </row>
    <row r="180" spans="1:7" x14ac:dyDescent="0.25">
      <c r="A180" s="48"/>
      <c r="G180" s="49"/>
    </row>
    <row r="181" spans="1:7" x14ac:dyDescent="0.25">
      <c r="A181" s="48"/>
      <c r="G181" s="49"/>
    </row>
    <row r="182" spans="1:7" x14ac:dyDescent="0.25">
      <c r="A182" s="48"/>
      <c r="G182" s="49"/>
    </row>
    <row r="183" spans="1:7" x14ac:dyDescent="0.25">
      <c r="A183" s="48"/>
      <c r="G183" s="49"/>
    </row>
    <row r="184" spans="1:7" x14ac:dyDescent="0.25">
      <c r="A184" s="48"/>
      <c r="G184" s="49"/>
    </row>
    <row r="185" spans="1:7" x14ac:dyDescent="0.25">
      <c r="A185" s="48"/>
      <c r="G185" s="49"/>
    </row>
    <row r="186" spans="1:7" x14ac:dyDescent="0.25">
      <c r="A186" s="48"/>
      <c r="G186" s="49"/>
    </row>
    <row r="187" spans="1:7" ht="15.75" thickBot="1" x14ac:dyDescent="0.3">
      <c r="A187" s="50"/>
      <c r="B187" s="51"/>
      <c r="C187" s="51"/>
      <c r="D187" s="51"/>
      <c r="E187" s="51"/>
      <c r="F187" s="51"/>
      <c r="G187" s="52"/>
    </row>
  </sheetData>
  <mergeCells count="6">
    <mergeCell ref="A21:G25"/>
    <mergeCell ref="A7:A9"/>
    <mergeCell ref="B7:E7"/>
    <mergeCell ref="F7:G9"/>
    <mergeCell ref="B8:E8"/>
    <mergeCell ref="B9:E9"/>
  </mergeCells>
  <pageMargins left="0.7" right="0.7" top="0.75" bottom="0.75" header="0.3" footer="0.3"/>
  <pageSetup scale="9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67F8A-F539-4142-9EAA-E7E2EC979C95}">
  <dimension ref="A1:L93"/>
  <sheetViews>
    <sheetView view="pageBreakPreview" zoomScale="70" zoomScaleNormal="40" zoomScaleSheetLayoutView="70" workbookViewId="0">
      <selection activeCell="L45" sqref="A1:L45"/>
    </sheetView>
  </sheetViews>
  <sheetFormatPr baseColWidth="10" defaultRowHeight="24" x14ac:dyDescent="0.25"/>
  <cols>
    <col min="1" max="1" width="19.28515625" style="34" customWidth="1"/>
    <col min="2" max="2" width="68.7109375" style="34" bestFit="1" customWidth="1"/>
    <col min="3" max="3" width="19.5703125" style="103" bestFit="1" customWidth="1"/>
    <col min="4" max="4" width="8.28515625" style="34" bestFit="1" customWidth="1"/>
    <col min="5" max="5" width="8.7109375" style="34" bestFit="1" customWidth="1"/>
    <col min="6" max="6" width="21.7109375" style="34" bestFit="1" customWidth="1"/>
    <col min="7" max="7" width="21.7109375" style="35" bestFit="1" customWidth="1"/>
    <col min="8" max="10" width="21.7109375" style="34" bestFit="1" customWidth="1"/>
    <col min="11" max="11" width="9.28515625" style="28" bestFit="1" customWidth="1"/>
    <col min="12" max="12" width="9.7109375" style="28" bestFit="1" customWidth="1"/>
    <col min="13" max="225" width="11.42578125" style="28"/>
    <col min="226" max="226" width="26.140625" style="28" customWidth="1"/>
    <col min="227" max="227" width="69" style="28" customWidth="1"/>
    <col min="228" max="228" width="23" style="28" bestFit="1" customWidth="1"/>
    <col min="229" max="229" width="16" style="28" customWidth="1"/>
    <col min="230" max="231" width="14.28515625" style="28" bestFit="1" customWidth="1"/>
    <col min="232" max="232" width="14" style="28" customWidth="1"/>
    <col min="233" max="233" width="14.28515625" style="28" bestFit="1" customWidth="1"/>
    <col min="234" max="235" width="15" style="28" bestFit="1" customWidth="1"/>
    <col min="236" max="236" width="13" style="28" bestFit="1" customWidth="1"/>
    <col min="237" max="259" width="11.42578125" style="28"/>
    <col min="260" max="260" width="13.7109375" style="28" bestFit="1" customWidth="1"/>
    <col min="261" max="481" width="11.42578125" style="28"/>
    <col min="482" max="482" width="26.140625" style="28" customWidth="1"/>
    <col min="483" max="483" width="69" style="28" customWidth="1"/>
    <col min="484" max="484" width="23" style="28" bestFit="1" customWidth="1"/>
    <col min="485" max="485" width="16" style="28" customWidth="1"/>
    <col min="486" max="487" width="14.28515625" style="28" bestFit="1" customWidth="1"/>
    <col min="488" max="488" width="14" style="28" customWidth="1"/>
    <col min="489" max="489" width="14.28515625" style="28" bestFit="1" customWidth="1"/>
    <col min="490" max="491" width="15" style="28" bestFit="1" customWidth="1"/>
    <col min="492" max="492" width="13" style="28" bestFit="1" customWidth="1"/>
    <col min="493" max="515" width="11.42578125" style="28"/>
    <col min="516" max="516" width="13.7109375" style="28" bestFit="1" customWidth="1"/>
    <col min="517" max="737" width="11.42578125" style="28"/>
    <col min="738" max="738" width="26.140625" style="28" customWidth="1"/>
    <col min="739" max="739" width="69" style="28" customWidth="1"/>
    <col min="740" max="740" width="23" style="28" bestFit="1" customWidth="1"/>
    <col min="741" max="741" width="16" style="28" customWidth="1"/>
    <col min="742" max="743" width="14.28515625" style="28" bestFit="1" customWidth="1"/>
    <col min="744" max="744" width="14" style="28" customWidth="1"/>
    <col min="745" max="745" width="14.28515625" style="28" bestFit="1" customWidth="1"/>
    <col min="746" max="747" width="15" style="28" bestFit="1" customWidth="1"/>
    <col min="748" max="748" width="13" style="28" bestFit="1" customWidth="1"/>
    <col min="749" max="771" width="11.42578125" style="28"/>
    <col min="772" max="772" width="13.7109375" style="28" bestFit="1" customWidth="1"/>
    <col min="773" max="993" width="11.42578125" style="28"/>
    <col min="994" max="994" width="26.140625" style="28" customWidth="1"/>
    <col min="995" max="995" width="69" style="28" customWidth="1"/>
    <col min="996" max="996" width="23" style="28" bestFit="1" customWidth="1"/>
    <col min="997" max="997" width="16" style="28" customWidth="1"/>
    <col min="998" max="999" width="14.28515625" style="28" bestFit="1" customWidth="1"/>
    <col min="1000" max="1000" width="14" style="28" customWidth="1"/>
    <col min="1001" max="1001" width="14.28515625" style="28" bestFit="1" customWidth="1"/>
    <col min="1002" max="1003" width="15" style="28" bestFit="1" customWidth="1"/>
    <col min="1004" max="1004" width="13" style="28" bestFit="1" customWidth="1"/>
    <col min="1005" max="1027" width="11.42578125" style="28"/>
    <col min="1028" max="1028" width="13.7109375" style="28" bestFit="1" customWidth="1"/>
    <col min="1029" max="1249" width="11.42578125" style="28"/>
    <col min="1250" max="1250" width="26.140625" style="28" customWidth="1"/>
    <col min="1251" max="1251" width="69" style="28" customWidth="1"/>
    <col min="1252" max="1252" width="23" style="28" bestFit="1" customWidth="1"/>
    <col min="1253" max="1253" width="16" style="28" customWidth="1"/>
    <col min="1254" max="1255" width="14.28515625" style="28" bestFit="1" customWidth="1"/>
    <col min="1256" max="1256" width="14" style="28" customWidth="1"/>
    <col min="1257" max="1257" width="14.28515625" style="28" bestFit="1" customWidth="1"/>
    <col min="1258" max="1259" width="15" style="28" bestFit="1" customWidth="1"/>
    <col min="1260" max="1260" width="13" style="28" bestFit="1" customWidth="1"/>
    <col min="1261" max="1283" width="11.42578125" style="28"/>
    <col min="1284" max="1284" width="13.7109375" style="28" bestFit="1" customWidth="1"/>
    <col min="1285" max="1505" width="11.42578125" style="28"/>
    <col min="1506" max="1506" width="26.140625" style="28" customWidth="1"/>
    <col min="1507" max="1507" width="69" style="28" customWidth="1"/>
    <col min="1508" max="1508" width="23" style="28" bestFit="1" customWidth="1"/>
    <col min="1509" max="1509" width="16" style="28" customWidth="1"/>
    <col min="1510" max="1511" width="14.28515625" style="28" bestFit="1" customWidth="1"/>
    <col min="1512" max="1512" width="14" style="28" customWidth="1"/>
    <col min="1513" max="1513" width="14.28515625" style="28" bestFit="1" customWidth="1"/>
    <col min="1514" max="1515" width="15" style="28" bestFit="1" customWidth="1"/>
    <col min="1516" max="1516" width="13" style="28" bestFit="1" customWidth="1"/>
    <col min="1517" max="1539" width="11.42578125" style="28"/>
    <col min="1540" max="1540" width="13.7109375" style="28" bestFit="1" customWidth="1"/>
    <col min="1541" max="1761" width="11.42578125" style="28"/>
    <col min="1762" max="1762" width="26.140625" style="28" customWidth="1"/>
    <col min="1763" max="1763" width="69" style="28" customWidth="1"/>
    <col min="1764" max="1764" width="23" style="28" bestFit="1" customWidth="1"/>
    <col min="1765" max="1765" width="16" style="28" customWidth="1"/>
    <col min="1766" max="1767" width="14.28515625" style="28" bestFit="1" customWidth="1"/>
    <col min="1768" max="1768" width="14" style="28" customWidth="1"/>
    <col min="1769" max="1769" width="14.28515625" style="28" bestFit="1" customWidth="1"/>
    <col min="1770" max="1771" width="15" style="28" bestFit="1" customWidth="1"/>
    <col min="1772" max="1772" width="13" style="28" bestFit="1" customWidth="1"/>
    <col min="1773" max="1795" width="11.42578125" style="28"/>
    <col min="1796" max="1796" width="13.7109375" style="28" bestFit="1" customWidth="1"/>
    <col min="1797" max="2017" width="11.42578125" style="28"/>
    <col min="2018" max="2018" width="26.140625" style="28" customWidth="1"/>
    <col min="2019" max="2019" width="69" style="28" customWidth="1"/>
    <col min="2020" max="2020" width="23" style="28" bestFit="1" customWidth="1"/>
    <col min="2021" max="2021" width="16" style="28" customWidth="1"/>
    <col min="2022" max="2023" width="14.28515625" style="28" bestFit="1" customWidth="1"/>
    <col min="2024" max="2024" width="14" style="28" customWidth="1"/>
    <col min="2025" max="2025" width="14.28515625" style="28" bestFit="1" customWidth="1"/>
    <col min="2026" max="2027" width="15" style="28" bestFit="1" customWidth="1"/>
    <col min="2028" max="2028" width="13" style="28" bestFit="1" customWidth="1"/>
    <col min="2029" max="2051" width="11.42578125" style="28"/>
    <col min="2052" max="2052" width="13.7109375" style="28" bestFit="1" customWidth="1"/>
    <col min="2053" max="2273" width="11.42578125" style="28"/>
    <col min="2274" max="2274" width="26.140625" style="28" customWidth="1"/>
    <col min="2275" max="2275" width="69" style="28" customWidth="1"/>
    <col min="2276" max="2276" width="23" style="28" bestFit="1" customWidth="1"/>
    <col min="2277" max="2277" width="16" style="28" customWidth="1"/>
    <col min="2278" max="2279" width="14.28515625" style="28" bestFit="1" customWidth="1"/>
    <col min="2280" max="2280" width="14" style="28" customWidth="1"/>
    <col min="2281" max="2281" width="14.28515625" style="28" bestFit="1" customWidth="1"/>
    <col min="2282" max="2283" width="15" style="28" bestFit="1" customWidth="1"/>
    <col min="2284" max="2284" width="13" style="28" bestFit="1" customWidth="1"/>
    <col min="2285" max="2307" width="11.42578125" style="28"/>
    <col min="2308" max="2308" width="13.7109375" style="28" bestFit="1" customWidth="1"/>
    <col min="2309" max="2529" width="11.42578125" style="28"/>
    <col min="2530" max="2530" width="26.140625" style="28" customWidth="1"/>
    <col min="2531" max="2531" width="69" style="28" customWidth="1"/>
    <col min="2532" max="2532" width="23" style="28" bestFit="1" customWidth="1"/>
    <col min="2533" max="2533" width="16" style="28" customWidth="1"/>
    <col min="2534" max="2535" width="14.28515625" style="28" bestFit="1" customWidth="1"/>
    <col min="2536" max="2536" width="14" style="28" customWidth="1"/>
    <col min="2537" max="2537" width="14.28515625" style="28" bestFit="1" customWidth="1"/>
    <col min="2538" max="2539" width="15" style="28" bestFit="1" customWidth="1"/>
    <col min="2540" max="2540" width="13" style="28" bestFit="1" customWidth="1"/>
    <col min="2541" max="2563" width="11.42578125" style="28"/>
    <col min="2564" max="2564" width="13.7109375" style="28" bestFit="1" customWidth="1"/>
    <col min="2565" max="2785" width="11.42578125" style="28"/>
    <col min="2786" max="2786" width="26.140625" style="28" customWidth="1"/>
    <col min="2787" max="2787" width="69" style="28" customWidth="1"/>
    <col min="2788" max="2788" width="23" style="28" bestFit="1" customWidth="1"/>
    <col min="2789" max="2789" width="16" style="28" customWidth="1"/>
    <col min="2790" max="2791" width="14.28515625" style="28" bestFit="1" customWidth="1"/>
    <col min="2792" max="2792" width="14" style="28" customWidth="1"/>
    <col min="2793" max="2793" width="14.28515625" style="28" bestFit="1" customWidth="1"/>
    <col min="2794" max="2795" width="15" style="28" bestFit="1" customWidth="1"/>
    <col min="2796" max="2796" width="13" style="28" bestFit="1" customWidth="1"/>
    <col min="2797" max="2819" width="11.42578125" style="28"/>
    <col min="2820" max="2820" width="13.7109375" style="28" bestFit="1" customWidth="1"/>
    <col min="2821" max="3041" width="11.42578125" style="28"/>
    <col min="3042" max="3042" width="26.140625" style="28" customWidth="1"/>
    <col min="3043" max="3043" width="69" style="28" customWidth="1"/>
    <col min="3044" max="3044" width="23" style="28" bestFit="1" customWidth="1"/>
    <col min="3045" max="3045" width="16" style="28" customWidth="1"/>
    <col min="3046" max="3047" width="14.28515625" style="28" bestFit="1" customWidth="1"/>
    <col min="3048" max="3048" width="14" style="28" customWidth="1"/>
    <col min="3049" max="3049" width="14.28515625" style="28" bestFit="1" customWidth="1"/>
    <col min="3050" max="3051" width="15" style="28" bestFit="1" customWidth="1"/>
    <col min="3052" max="3052" width="13" style="28" bestFit="1" customWidth="1"/>
    <col min="3053" max="3075" width="11.42578125" style="28"/>
    <col min="3076" max="3076" width="13.7109375" style="28" bestFit="1" customWidth="1"/>
    <col min="3077" max="3297" width="11.42578125" style="28"/>
    <col min="3298" max="3298" width="26.140625" style="28" customWidth="1"/>
    <col min="3299" max="3299" width="69" style="28" customWidth="1"/>
    <col min="3300" max="3300" width="23" style="28" bestFit="1" customWidth="1"/>
    <col min="3301" max="3301" width="16" style="28" customWidth="1"/>
    <col min="3302" max="3303" width="14.28515625" style="28" bestFit="1" customWidth="1"/>
    <col min="3304" max="3304" width="14" style="28" customWidth="1"/>
    <col min="3305" max="3305" width="14.28515625" style="28" bestFit="1" customWidth="1"/>
    <col min="3306" max="3307" width="15" style="28" bestFit="1" customWidth="1"/>
    <col min="3308" max="3308" width="13" style="28" bestFit="1" customWidth="1"/>
    <col min="3309" max="3331" width="11.42578125" style="28"/>
    <col min="3332" max="3332" width="13.7109375" style="28" bestFit="1" customWidth="1"/>
    <col min="3333" max="3553" width="11.42578125" style="28"/>
    <col min="3554" max="3554" width="26.140625" style="28" customWidth="1"/>
    <col min="3555" max="3555" width="69" style="28" customWidth="1"/>
    <col min="3556" max="3556" width="23" style="28" bestFit="1" customWidth="1"/>
    <col min="3557" max="3557" width="16" style="28" customWidth="1"/>
    <col min="3558" max="3559" width="14.28515625" style="28" bestFit="1" customWidth="1"/>
    <col min="3560" max="3560" width="14" style="28" customWidth="1"/>
    <col min="3561" max="3561" width="14.28515625" style="28" bestFit="1" customWidth="1"/>
    <col min="3562" max="3563" width="15" style="28" bestFit="1" customWidth="1"/>
    <col min="3564" max="3564" width="13" style="28" bestFit="1" customWidth="1"/>
    <col min="3565" max="3587" width="11.42578125" style="28"/>
    <col min="3588" max="3588" width="13.7109375" style="28" bestFit="1" customWidth="1"/>
    <col min="3589" max="3809" width="11.42578125" style="28"/>
    <col min="3810" max="3810" width="26.140625" style="28" customWidth="1"/>
    <col min="3811" max="3811" width="69" style="28" customWidth="1"/>
    <col min="3812" max="3812" width="23" style="28" bestFit="1" customWidth="1"/>
    <col min="3813" max="3813" width="16" style="28" customWidth="1"/>
    <col min="3814" max="3815" width="14.28515625" style="28" bestFit="1" customWidth="1"/>
    <col min="3816" max="3816" width="14" style="28" customWidth="1"/>
    <col min="3817" max="3817" width="14.28515625" style="28" bestFit="1" customWidth="1"/>
    <col min="3818" max="3819" width="15" style="28" bestFit="1" customWidth="1"/>
    <col min="3820" max="3820" width="13" style="28" bestFit="1" customWidth="1"/>
    <col min="3821" max="3843" width="11.42578125" style="28"/>
    <col min="3844" max="3844" width="13.7109375" style="28" bestFit="1" customWidth="1"/>
    <col min="3845" max="4065" width="11.42578125" style="28"/>
    <col min="4066" max="4066" width="26.140625" style="28" customWidth="1"/>
    <col min="4067" max="4067" width="69" style="28" customWidth="1"/>
    <col min="4068" max="4068" width="23" style="28" bestFit="1" customWidth="1"/>
    <col min="4069" max="4069" width="16" style="28" customWidth="1"/>
    <col min="4070" max="4071" width="14.28515625" style="28" bestFit="1" customWidth="1"/>
    <col min="4072" max="4072" width="14" style="28" customWidth="1"/>
    <col min="4073" max="4073" width="14.28515625" style="28" bestFit="1" customWidth="1"/>
    <col min="4074" max="4075" width="15" style="28" bestFit="1" customWidth="1"/>
    <col min="4076" max="4076" width="13" style="28" bestFit="1" customWidth="1"/>
    <col min="4077" max="4099" width="11.42578125" style="28"/>
    <col min="4100" max="4100" width="13.7109375" style="28" bestFit="1" customWidth="1"/>
    <col min="4101" max="4321" width="11.42578125" style="28"/>
    <col min="4322" max="4322" width="26.140625" style="28" customWidth="1"/>
    <col min="4323" max="4323" width="69" style="28" customWidth="1"/>
    <col min="4324" max="4324" width="23" style="28" bestFit="1" customWidth="1"/>
    <col min="4325" max="4325" width="16" style="28" customWidth="1"/>
    <col min="4326" max="4327" width="14.28515625" style="28" bestFit="1" customWidth="1"/>
    <col min="4328" max="4328" width="14" style="28" customWidth="1"/>
    <col min="4329" max="4329" width="14.28515625" style="28" bestFit="1" customWidth="1"/>
    <col min="4330" max="4331" width="15" style="28" bestFit="1" customWidth="1"/>
    <col min="4332" max="4332" width="13" style="28" bestFit="1" customWidth="1"/>
    <col min="4333" max="4355" width="11.42578125" style="28"/>
    <col min="4356" max="4356" width="13.7109375" style="28" bestFit="1" customWidth="1"/>
    <col min="4357" max="4577" width="11.42578125" style="28"/>
    <col min="4578" max="4578" width="26.140625" style="28" customWidth="1"/>
    <col min="4579" max="4579" width="69" style="28" customWidth="1"/>
    <col min="4580" max="4580" width="23" style="28" bestFit="1" customWidth="1"/>
    <col min="4581" max="4581" width="16" style="28" customWidth="1"/>
    <col min="4582" max="4583" width="14.28515625" style="28" bestFit="1" customWidth="1"/>
    <col min="4584" max="4584" width="14" style="28" customWidth="1"/>
    <col min="4585" max="4585" width="14.28515625" style="28" bestFit="1" customWidth="1"/>
    <col min="4586" max="4587" width="15" style="28" bestFit="1" customWidth="1"/>
    <col min="4588" max="4588" width="13" style="28" bestFit="1" customWidth="1"/>
    <col min="4589" max="4611" width="11.42578125" style="28"/>
    <col min="4612" max="4612" width="13.7109375" style="28" bestFit="1" customWidth="1"/>
    <col min="4613" max="4833" width="11.42578125" style="28"/>
    <col min="4834" max="4834" width="26.140625" style="28" customWidth="1"/>
    <col min="4835" max="4835" width="69" style="28" customWidth="1"/>
    <col min="4836" max="4836" width="23" style="28" bestFit="1" customWidth="1"/>
    <col min="4837" max="4837" width="16" style="28" customWidth="1"/>
    <col min="4838" max="4839" width="14.28515625" style="28" bestFit="1" customWidth="1"/>
    <col min="4840" max="4840" width="14" style="28" customWidth="1"/>
    <col min="4841" max="4841" width="14.28515625" style="28" bestFit="1" customWidth="1"/>
    <col min="4842" max="4843" width="15" style="28" bestFit="1" customWidth="1"/>
    <col min="4844" max="4844" width="13" style="28" bestFit="1" customWidth="1"/>
    <col min="4845" max="4867" width="11.42578125" style="28"/>
    <col min="4868" max="4868" width="13.7109375" style="28" bestFit="1" customWidth="1"/>
    <col min="4869" max="5089" width="11.42578125" style="28"/>
    <col min="5090" max="5090" width="26.140625" style="28" customWidth="1"/>
    <col min="5091" max="5091" width="69" style="28" customWidth="1"/>
    <col min="5092" max="5092" width="23" style="28" bestFit="1" customWidth="1"/>
    <col min="5093" max="5093" width="16" style="28" customWidth="1"/>
    <col min="5094" max="5095" width="14.28515625" style="28" bestFit="1" customWidth="1"/>
    <col min="5096" max="5096" width="14" style="28" customWidth="1"/>
    <col min="5097" max="5097" width="14.28515625" style="28" bestFit="1" customWidth="1"/>
    <col min="5098" max="5099" width="15" style="28" bestFit="1" customWidth="1"/>
    <col min="5100" max="5100" width="13" style="28" bestFit="1" customWidth="1"/>
    <col min="5101" max="5123" width="11.42578125" style="28"/>
    <col min="5124" max="5124" width="13.7109375" style="28" bestFit="1" customWidth="1"/>
    <col min="5125" max="5345" width="11.42578125" style="28"/>
    <col min="5346" max="5346" width="26.140625" style="28" customWidth="1"/>
    <col min="5347" max="5347" width="69" style="28" customWidth="1"/>
    <col min="5348" max="5348" width="23" style="28" bestFit="1" customWidth="1"/>
    <col min="5349" max="5349" width="16" style="28" customWidth="1"/>
    <col min="5350" max="5351" width="14.28515625" style="28" bestFit="1" customWidth="1"/>
    <col min="5352" max="5352" width="14" style="28" customWidth="1"/>
    <col min="5353" max="5353" width="14.28515625" style="28" bestFit="1" customWidth="1"/>
    <col min="5354" max="5355" width="15" style="28" bestFit="1" customWidth="1"/>
    <col min="5356" max="5356" width="13" style="28" bestFit="1" customWidth="1"/>
    <col min="5357" max="5379" width="11.42578125" style="28"/>
    <col min="5380" max="5380" width="13.7109375" style="28" bestFit="1" customWidth="1"/>
    <col min="5381" max="5601" width="11.42578125" style="28"/>
    <col min="5602" max="5602" width="26.140625" style="28" customWidth="1"/>
    <col min="5603" max="5603" width="69" style="28" customWidth="1"/>
    <col min="5604" max="5604" width="23" style="28" bestFit="1" customWidth="1"/>
    <col min="5605" max="5605" width="16" style="28" customWidth="1"/>
    <col min="5606" max="5607" width="14.28515625" style="28" bestFit="1" customWidth="1"/>
    <col min="5608" max="5608" width="14" style="28" customWidth="1"/>
    <col min="5609" max="5609" width="14.28515625" style="28" bestFit="1" customWidth="1"/>
    <col min="5610" max="5611" width="15" style="28" bestFit="1" customWidth="1"/>
    <col min="5612" max="5612" width="13" style="28" bestFit="1" customWidth="1"/>
    <col min="5613" max="5635" width="11.42578125" style="28"/>
    <col min="5636" max="5636" width="13.7109375" style="28" bestFit="1" customWidth="1"/>
    <col min="5637" max="5857" width="11.42578125" style="28"/>
    <col min="5858" max="5858" width="26.140625" style="28" customWidth="1"/>
    <col min="5859" max="5859" width="69" style="28" customWidth="1"/>
    <col min="5860" max="5860" width="23" style="28" bestFit="1" customWidth="1"/>
    <col min="5861" max="5861" width="16" style="28" customWidth="1"/>
    <col min="5862" max="5863" width="14.28515625" style="28" bestFit="1" customWidth="1"/>
    <col min="5864" max="5864" width="14" style="28" customWidth="1"/>
    <col min="5865" max="5865" width="14.28515625" style="28" bestFit="1" customWidth="1"/>
    <col min="5866" max="5867" width="15" style="28" bestFit="1" customWidth="1"/>
    <col min="5868" max="5868" width="13" style="28" bestFit="1" customWidth="1"/>
    <col min="5869" max="5891" width="11.42578125" style="28"/>
    <col min="5892" max="5892" width="13.7109375" style="28" bestFit="1" customWidth="1"/>
    <col min="5893" max="6113" width="11.42578125" style="28"/>
    <col min="6114" max="6114" width="26.140625" style="28" customWidth="1"/>
    <col min="6115" max="6115" width="69" style="28" customWidth="1"/>
    <col min="6116" max="6116" width="23" style="28" bestFit="1" customWidth="1"/>
    <col min="6117" max="6117" width="16" style="28" customWidth="1"/>
    <col min="6118" max="6119" width="14.28515625" style="28" bestFit="1" customWidth="1"/>
    <col min="6120" max="6120" width="14" style="28" customWidth="1"/>
    <col min="6121" max="6121" width="14.28515625" style="28" bestFit="1" customWidth="1"/>
    <col min="6122" max="6123" width="15" style="28" bestFit="1" customWidth="1"/>
    <col min="6124" max="6124" width="13" style="28" bestFit="1" customWidth="1"/>
    <col min="6125" max="6147" width="11.42578125" style="28"/>
    <col min="6148" max="6148" width="13.7109375" style="28" bestFit="1" customWidth="1"/>
    <col min="6149" max="6369" width="11.42578125" style="28"/>
    <col min="6370" max="6370" width="26.140625" style="28" customWidth="1"/>
    <col min="6371" max="6371" width="69" style="28" customWidth="1"/>
    <col min="6372" max="6372" width="23" style="28" bestFit="1" customWidth="1"/>
    <col min="6373" max="6373" width="16" style="28" customWidth="1"/>
    <col min="6374" max="6375" width="14.28515625" style="28" bestFit="1" customWidth="1"/>
    <col min="6376" max="6376" width="14" style="28" customWidth="1"/>
    <col min="6377" max="6377" width="14.28515625" style="28" bestFit="1" customWidth="1"/>
    <col min="6378" max="6379" width="15" style="28" bestFit="1" customWidth="1"/>
    <col min="6380" max="6380" width="13" style="28" bestFit="1" customWidth="1"/>
    <col min="6381" max="6403" width="11.42578125" style="28"/>
    <col min="6404" max="6404" width="13.7109375" style="28" bestFit="1" customWidth="1"/>
    <col min="6405" max="6625" width="11.42578125" style="28"/>
    <col min="6626" max="6626" width="26.140625" style="28" customWidth="1"/>
    <col min="6627" max="6627" width="69" style="28" customWidth="1"/>
    <col min="6628" max="6628" width="23" style="28" bestFit="1" customWidth="1"/>
    <col min="6629" max="6629" width="16" style="28" customWidth="1"/>
    <col min="6630" max="6631" width="14.28515625" style="28" bestFit="1" customWidth="1"/>
    <col min="6632" max="6632" width="14" style="28" customWidth="1"/>
    <col min="6633" max="6633" width="14.28515625" style="28" bestFit="1" customWidth="1"/>
    <col min="6634" max="6635" width="15" style="28" bestFit="1" customWidth="1"/>
    <col min="6636" max="6636" width="13" style="28" bestFit="1" customWidth="1"/>
    <col min="6637" max="6659" width="11.42578125" style="28"/>
    <col min="6660" max="6660" width="13.7109375" style="28" bestFit="1" customWidth="1"/>
    <col min="6661" max="6881" width="11.42578125" style="28"/>
    <col min="6882" max="6882" width="26.140625" style="28" customWidth="1"/>
    <col min="6883" max="6883" width="69" style="28" customWidth="1"/>
    <col min="6884" max="6884" width="23" style="28" bestFit="1" customWidth="1"/>
    <col min="6885" max="6885" width="16" style="28" customWidth="1"/>
    <col min="6886" max="6887" width="14.28515625" style="28" bestFit="1" customWidth="1"/>
    <col min="6888" max="6888" width="14" style="28" customWidth="1"/>
    <col min="6889" max="6889" width="14.28515625" style="28" bestFit="1" customWidth="1"/>
    <col min="6890" max="6891" width="15" style="28" bestFit="1" customWidth="1"/>
    <col min="6892" max="6892" width="13" style="28" bestFit="1" customWidth="1"/>
    <col min="6893" max="6915" width="11.42578125" style="28"/>
    <col min="6916" max="6916" width="13.7109375" style="28" bestFit="1" customWidth="1"/>
    <col min="6917" max="7137" width="11.42578125" style="28"/>
    <col min="7138" max="7138" width="26.140625" style="28" customWidth="1"/>
    <col min="7139" max="7139" width="69" style="28" customWidth="1"/>
    <col min="7140" max="7140" width="23" style="28" bestFit="1" customWidth="1"/>
    <col min="7141" max="7141" width="16" style="28" customWidth="1"/>
    <col min="7142" max="7143" width="14.28515625" style="28" bestFit="1" customWidth="1"/>
    <col min="7144" max="7144" width="14" style="28" customWidth="1"/>
    <col min="7145" max="7145" width="14.28515625" style="28" bestFit="1" customWidth="1"/>
    <col min="7146" max="7147" width="15" style="28" bestFit="1" customWidth="1"/>
    <col min="7148" max="7148" width="13" style="28" bestFit="1" customWidth="1"/>
    <col min="7149" max="7171" width="11.42578125" style="28"/>
    <col min="7172" max="7172" width="13.7109375" style="28" bestFit="1" customWidth="1"/>
    <col min="7173" max="7393" width="11.42578125" style="28"/>
    <col min="7394" max="7394" width="26.140625" style="28" customWidth="1"/>
    <col min="7395" max="7395" width="69" style="28" customWidth="1"/>
    <col min="7396" max="7396" width="23" style="28" bestFit="1" customWidth="1"/>
    <col min="7397" max="7397" width="16" style="28" customWidth="1"/>
    <col min="7398" max="7399" width="14.28515625" style="28" bestFit="1" customWidth="1"/>
    <col min="7400" max="7400" width="14" style="28" customWidth="1"/>
    <col min="7401" max="7401" width="14.28515625" style="28" bestFit="1" customWidth="1"/>
    <col min="7402" max="7403" width="15" style="28" bestFit="1" customWidth="1"/>
    <col min="7404" max="7404" width="13" style="28" bestFit="1" customWidth="1"/>
    <col min="7405" max="7427" width="11.42578125" style="28"/>
    <col min="7428" max="7428" width="13.7109375" style="28" bestFit="1" customWidth="1"/>
    <col min="7429" max="7649" width="11.42578125" style="28"/>
    <col min="7650" max="7650" width="26.140625" style="28" customWidth="1"/>
    <col min="7651" max="7651" width="69" style="28" customWidth="1"/>
    <col min="7652" max="7652" width="23" style="28" bestFit="1" customWidth="1"/>
    <col min="7653" max="7653" width="16" style="28" customWidth="1"/>
    <col min="7654" max="7655" width="14.28515625" style="28" bestFit="1" customWidth="1"/>
    <col min="7656" max="7656" width="14" style="28" customWidth="1"/>
    <col min="7657" max="7657" width="14.28515625" style="28" bestFit="1" customWidth="1"/>
    <col min="7658" max="7659" width="15" style="28" bestFit="1" customWidth="1"/>
    <col min="7660" max="7660" width="13" style="28" bestFit="1" customWidth="1"/>
    <col min="7661" max="7683" width="11.42578125" style="28"/>
    <col min="7684" max="7684" width="13.7109375" style="28" bestFit="1" customWidth="1"/>
    <col min="7685" max="7905" width="11.42578125" style="28"/>
    <col min="7906" max="7906" width="26.140625" style="28" customWidth="1"/>
    <col min="7907" max="7907" width="69" style="28" customWidth="1"/>
    <col min="7908" max="7908" width="23" style="28" bestFit="1" customWidth="1"/>
    <col min="7909" max="7909" width="16" style="28" customWidth="1"/>
    <col min="7910" max="7911" width="14.28515625" style="28" bestFit="1" customWidth="1"/>
    <col min="7912" max="7912" width="14" style="28" customWidth="1"/>
    <col min="7913" max="7913" width="14.28515625" style="28" bestFit="1" customWidth="1"/>
    <col min="7914" max="7915" width="15" style="28" bestFit="1" customWidth="1"/>
    <col min="7916" max="7916" width="13" style="28" bestFit="1" customWidth="1"/>
    <col min="7917" max="7939" width="11.42578125" style="28"/>
    <col min="7940" max="7940" width="13.7109375" style="28" bestFit="1" customWidth="1"/>
    <col min="7941" max="8161" width="11.42578125" style="28"/>
    <col min="8162" max="8162" width="26.140625" style="28" customWidth="1"/>
    <col min="8163" max="8163" width="69" style="28" customWidth="1"/>
    <col min="8164" max="8164" width="23" style="28" bestFit="1" customWidth="1"/>
    <col min="8165" max="8165" width="16" style="28" customWidth="1"/>
    <col min="8166" max="8167" width="14.28515625" style="28" bestFit="1" customWidth="1"/>
    <col min="8168" max="8168" width="14" style="28" customWidth="1"/>
    <col min="8169" max="8169" width="14.28515625" style="28" bestFit="1" customWidth="1"/>
    <col min="8170" max="8171" width="15" style="28" bestFit="1" customWidth="1"/>
    <col min="8172" max="8172" width="13" style="28" bestFit="1" customWidth="1"/>
    <col min="8173" max="8195" width="11.42578125" style="28"/>
    <col min="8196" max="8196" width="13.7109375" style="28" bestFit="1" customWidth="1"/>
    <col min="8197" max="8417" width="11.42578125" style="28"/>
    <col min="8418" max="8418" width="26.140625" style="28" customWidth="1"/>
    <col min="8419" max="8419" width="69" style="28" customWidth="1"/>
    <col min="8420" max="8420" width="23" style="28" bestFit="1" customWidth="1"/>
    <col min="8421" max="8421" width="16" style="28" customWidth="1"/>
    <col min="8422" max="8423" width="14.28515625" style="28" bestFit="1" customWidth="1"/>
    <col min="8424" max="8424" width="14" style="28" customWidth="1"/>
    <col min="8425" max="8425" width="14.28515625" style="28" bestFit="1" customWidth="1"/>
    <col min="8426" max="8427" width="15" style="28" bestFit="1" customWidth="1"/>
    <col min="8428" max="8428" width="13" style="28" bestFit="1" customWidth="1"/>
    <col min="8429" max="8451" width="11.42578125" style="28"/>
    <col min="8452" max="8452" width="13.7109375" style="28" bestFit="1" customWidth="1"/>
    <col min="8453" max="8673" width="11.42578125" style="28"/>
    <col min="8674" max="8674" width="26.140625" style="28" customWidth="1"/>
    <col min="8675" max="8675" width="69" style="28" customWidth="1"/>
    <col min="8676" max="8676" width="23" style="28" bestFit="1" customWidth="1"/>
    <col min="8677" max="8677" width="16" style="28" customWidth="1"/>
    <col min="8678" max="8679" width="14.28515625" style="28" bestFit="1" customWidth="1"/>
    <col min="8680" max="8680" width="14" style="28" customWidth="1"/>
    <col min="8681" max="8681" width="14.28515625" style="28" bestFit="1" customWidth="1"/>
    <col min="8682" max="8683" width="15" style="28" bestFit="1" customWidth="1"/>
    <col min="8684" max="8684" width="13" style="28" bestFit="1" customWidth="1"/>
    <col min="8685" max="8707" width="11.42578125" style="28"/>
    <col min="8708" max="8708" width="13.7109375" style="28" bestFit="1" customWidth="1"/>
    <col min="8709" max="8929" width="11.42578125" style="28"/>
    <col min="8930" max="8930" width="26.140625" style="28" customWidth="1"/>
    <col min="8931" max="8931" width="69" style="28" customWidth="1"/>
    <col min="8932" max="8932" width="23" style="28" bestFit="1" customWidth="1"/>
    <col min="8933" max="8933" width="16" style="28" customWidth="1"/>
    <col min="8934" max="8935" width="14.28515625" style="28" bestFit="1" customWidth="1"/>
    <col min="8936" max="8936" width="14" style="28" customWidth="1"/>
    <col min="8937" max="8937" width="14.28515625" style="28" bestFit="1" customWidth="1"/>
    <col min="8938" max="8939" width="15" style="28" bestFit="1" customWidth="1"/>
    <col min="8940" max="8940" width="13" style="28" bestFit="1" customWidth="1"/>
    <col min="8941" max="8963" width="11.42578125" style="28"/>
    <col min="8964" max="8964" width="13.7109375" style="28" bestFit="1" customWidth="1"/>
    <col min="8965" max="9185" width="11.42578125" style="28"/>
    <col min="9186" max="9186" width="26.140625" style="28" customWidth="1"/>
    <col min="9187" max="9187" width="69" style="28" customWidth="1"/>
    <col min="9188" max="9188" width="23" style="28" bestFit="1" customWidth="1"/>
    <col min="9189" max="9189" width="16" style="28" customWidth="1"/>
    <col min="9190" max="9191" width="14.28515625" style="28" bestFit="1" customWidth="1"/>
    <col min="9192" max="9192" width="14" style="28" customWidth="1"/>
    <col min="9193" max="9193" width="14.28515625" style="28" bestFit="1" customWidth="1"/>
    <col min="9194" max="9195" width="15" style="28" bestFit="1" customWidth="1"/>
    <col min="9196" max="9196" width="13" style="28" bestFit="1" customWidth="1"/>
    <col min="9197" max="9219" width="11.42578125" style="28"/>
    <col min="9220" max="9220" width="13.7109375" style="28" bestFit="1" customWidth="1"/>
    <col min="9221" max="9441" width="11.42578125" style="28"/>
    <col min="9442" max="9442" width="26.140625" style="28" customWidth="1"/>
    <col min="9443" max="9443" width="69" style="28" customWidth="1"/>
    <col min="9444" max="9444" width="23" style="28" bestFit="1" customWidth="1"/>
    <col min="9445" max="9445" width="16" style="28" customWidth="1"/>
    <col min="9446" max="9447" width="14.28515625" style="28" bestFit="1" customWidth="1"/>
    <col min="9448" max="9448" width="14" style="28" customWidth="1"/>
    <col min="9449" max="9449" width="14.28515625" style="28" bestFit="1" customWidth="1"/>
    <col min="9450" max="9451" width="15" style="28" bestFit="1" customWidth="1"/>
    <col min="9452" max="9452" width="13" style="28" bestFit="1" customWidth="1"/>
    <col min="9453" max="9475" width="11.42578125" style="28"/>
    <col min="9476" max="9476" width="13.7109375" style="28" bestFit="1" customWidth="1"/>
    <col min="9477" max="9697" width="11.42578125" style="28"/>
    <col min="9698" max="9698" width="26.140625" style="28" customWidth="1"/>
    <col min="9699" max="9699" width="69" style="28" customWidth="1"/>
    <col min="9700" max="9700" width="23" style="28" bestFit="1" customWidth="1"/>
    <col min="9701" max="9701" width="16" style="28" customWidth="1"/>
    <col min="9702" max="9703" width="14.28515625" style="28" bestFit="1" customWidth="1"/>
    <col min="9704" max="9704" width="14" style="28" customWidth="1"/>
    <col min="9705" max="9705" width="14.28515625" style="28" bestFit="1" customWidth="1"/>
    <col min="9706" max="9707" width="15" style="28" bestFit="1" customWidth="1"/>
    <col min="9708" max="9708" width="13" style="28" bestFit="1" customWidth="1"/>
    <col min="9709" max="9731" width="11.42578125" style="28"/>
    <col min="9732" max="9732" width="13.7109375" style="28" bestFit="1" customWidth="1"/>
    <col min="9733" max="9953" width="11.42578125" style="28"/>
    <col min="9954" max="9954" width="26.140625" style="28" customWidth="1"/>
    <col min="9955" max="9955" width="69" style="28" customWidth="1"/>
    <col min="9956" max="9956" width="23" style="28" bestFit="1" customWidth="1"/>
    <col min="9957" max="9957" width="16" style="28" customWidth="1"/>
    <col min="9958" max="9959" width="14.28515625" style="28" bestFit="1" customWidth="1"/>
    <col min="9960" max="9960" width="14" style="28" customWidth="1"/>
    <col min="9961" max="9961" width="14.28515625" style="28" bestFit="1" customWidth="1"/>
    <col min="9962" max="9963" width="15" style="28" bestFit="1" customWidth="1"/>
    <col min="9964" max="9964" width="13" style="28" bestFit="1" customWidth="1"/>
    <col min="9965" max="9987" width="11.42578125" style="28"/>
    <col min="9988" max="9988" width="13.7109375" style="28" bestFit="1" customWidth="1"/>
    <col min="9989" max="10209" width="11.42578125" style="28"/>
    <col min="10210" max="10210" width="26.140625" style="28" customWidth="1"/>
    <col min="10211" max="10211" width="69" style="28" customWidth="1"/>
    <col min="10212" max="10212" width="23" style="28" bestFit="1" customWidth="1"/>
    <col min="10213" max="10213" width="16" style="28" customWidth="1"/>
    <col min="10214" max="10215" width="14.28515625" style="28" bestFit="1" customWidth="1"/>
    <col min="10216" max="10216" width="14" style="28" customWidth="1"/>
    <col min="10217" max="10217" width="14.28515625" style="28" bestFit="1" customWidth="1"/>
    <col min="10218" max="10219" width="15" style="28" bestFit="1" customWidth="1"/>
    <col min="10220" max="10220" width="13" style="28" bestFit="1" customWidth="1"/>
    <col min="10221" max="10243" width="11.42578125" style="28"/>
    <col min="10244" max="10244" width="13.7109375" style="28" bestFit="1" customWidth="1"/>
    <col min="10245" max="10465" width="11.42578125" style="28"/>
    <col min="10466" max="10466" width="26.140625" style="28" customWidth="1"/>
    <col min="10467" max="10467" width="69" style="28" customWidth="1"/>
    <col min="10468" max="10468" width="23" style="28" bestFit="1" customWidth="1"/>
    <col min="10469" max="10469" width="16" style="28" customWidth="1"/>
    <col min="10470" max="10471" width="14.28515625" style="28" bestFit="1" customWidth="1"/>
    <col min="10472" max="10472" width="14" style="28" customWidth="1"/>
    <col min="10473" max="10473" width="14.28515625" style="28" bestFit="1" customWidth="1"/>
    <col min="10474" max="10475" width="15" style="28" bestFit="1" customWidth="1"/>
    <col min="10476" max="10476" width="13" style="28" bestFit="1" customWidth="1"/>
    <col min="10477" max="10499" width="11.42578125" style="28"/>
    <col min="10500" max="10500" width="13.7109375" style="28" bestFit="1" customWidth="1"/>
    <col min="10501" max="10721" width="11.42578125" style="28"/>
    <col min="10722" max="10722" width="26.140625" style="28" customWidth="1"/>
    <col min="10723" max="10723" width="69" style="28" customWidth="1"/>
    <col min="10724" max="10724" width="23" style="28" bestFit="1" customWidth="1"/>
    <col min="10725" max="10725" width="16" style="28" customWidth="1"/>
    <col min="10726" max="10727" width="14.28515625" style="28" bestFit="1" customWidth="1"/>
    <col min="10728" max="10728" width="14" style="28" customWidth="1"/>
    <col min="10729" max="10729" width="14.28515625" style="28" bestFit="1" customWidth="1"/>
    <col min="10730" max="10731" width="15" style="28" bestFit="1" customWidth="1"/>
    <col min="10732" max="10732" width="13" style="28" bestFit="1" customWidth="1"/>
    <col min="10733" max="10755" width="11.42578125" style="28"/>
    <col min="10756" max="10756" width="13.7109375" style="28" bestFit="1" customWidth="1"/>
    <col min="10757" max="10977" width="11.42578125" style="28"/>
    <col min="10978" max="10978" width="26.140625" style="28" customWidth="1"/>
    <col min="10979" max="10979" width="69" style="28" customWidth="1"/>
    <col min="10980" max="10980" width="23" style="28" bestFit="1" customWidth="1"/>
    <col min="10981" max="10981" width="16" style="28" customWidth="1"/>
    <col min="10982" max="10983" width="14.28515625" style="28" bestFit="1" customWidth="1"/>
    <col min="10984" max="10984" width="14" style="28" customWidth="1"/>
    <col min="10985" max="10985" width="14.28515625" style="28" bestFit="1" customWidth="1"/>
    <col min="10986" max="10987" width="15" style="28" bestFit="1" customWidth="1"/>
    <col min="10988" max="10988" width="13" style="28" bestFit="1" customWidth="1"/>
    <col min="10989" max="11011" width="11.42578125" style="28"/>
    <col min="11012" max="11012" width="13.7109375" style="28" bestFit="1" customWidth="1"/>
    <col min="11013" max="11233" width="11.42578125" style="28"/>
    <col min="11234" max="11234" width="26.140625" style="28" customWidth="1"/>
    <col min="11235" max="11235" width="69" style="28" customWidth="1"/>
    <col min="11236" max="11236" width="23" style="28" bestFit="1" customWidth="1"/>
    <col min="11237" max="11237" width="16" style="28" customWidth="1"/>
    <col min="11238" max="11239" width="14.28515625" style="28" bestFit="1" customWidth="1"/>
    <col min="11240" max="11240" width="14" style="28" customWidth="1"/>
    <col min="11241" max="11241" width="14.28515625" style="28" bestFit="1" customWidth="1"/>
    <col min="11242" max="11243" width="15" style="28" bestFit="1" customWidth="1"/>
    <col min="11244" max="11244" width="13" style="28" bestFit="1" customWidth="1"/>
    <col min="11245" max="11267" width="11.42578125" style="28"/>
    <col min="11268" max="11268" width="13.7109375" style="28" bestFit="1" customWidth="1"/>
    <col min="11269" max="11489" width="11.42578125" style="28"/>
    <col min="11490" max="11490" width="26.140625" style="28" customWidth="1"/>
    <col min="11491" max="11491" width="69" style="28" customWidth="1"/>
    <col min="11492" max="11492" width="23" style="28" bestFit="1" customWidth="1"/>
    <col min="11493" max="11493" width="16" style="28" customWidth="1"/>
    <col min="11494" max="11495" width="14.28515625" style="28" bestFit="1" customWidth="1"/>
    <col min="11496" max="11496" width="14" style="28" customWidth="1"/>
    <col min="11497" max="11497" width="14.28515625" style="28" bestFit="1" customWidth="1"/>
    <col min="11498" max="11499" width="15" style="28" bestFit="1" customWidth="1"/>
    <col min="11500" max="11500" width="13" style="28" bestFit="1" customWidth="1"/>
    <col min="11501" max="11523" width="11.42578125" style="28"/>
    <col min="11524" max="11524" width="13.7109375" style="28" bestFit="1" customWidth="1"/>
    <col min="11525" max="11745" width="11.42578125" style="28"/>
    <col min="11746" max="11746" width="26.140625" style="28" customWidth="1"/>
    <col min="11747" max="11747" width="69" style="28" customWidth="1"/>
    <col min="11748" max="11748" width="23" style="28" bestFit="1" customWidth="1"/>
    <col min="11749" max="11749" width="16" style="28" customWidth="1"/>
    <col min="11750" max="11751" width="14.28515625" style="28" bestFit="1" customWidth="1"/>
    <col min="11752" max="11752" width="14" style="28" customWidth="1"/>
    <col min="11753" max="11753" width="14.28515625" style="28" bestFit="1" customWidth="1"/>
    <col min="11754" max="11755" width="15" style="28" bestFit="1" customWidth="1"/>
    <col min="11756" max="11756" width="13" style="28" bestFit="1" customWidth="1"/>
    <col min="11757" max="11779" width="11.42578125" style="28"/>
    <col min="11780" max="11780" width="13.7109375" style="28" bestFit="1" customWidth="1"/>
    <col min="11781" max="12001" width="11.42578125" style="28"/>
    <col min="12002" max="12002" width="26.140625" style="28" customWidth="1"/>
    <col min="12003" max="12003" width="69" style="28" customWidth="1"/>
    <col min="12004" max="12004" width="23" style="28" bestFit="1" customWidth="1"/>
    <col min="12005" max="12005" width="16" style="28" customWidth="1"/>
    <col min="12006" max="12007" width="14.28515625" style="28" bestFit="1" customWidth="1"/>
    <col min="12008" max="12008" width="14" style="28" customWidth="1"/>
    <col min="12009" max="12009" width="14.28515625" style="28" bestFit="1" customWidth="1"/>
    <col min="12010" max="12011" width="15" style="28" bestFit="1" customWidth="1"/>
    <col min="12012" max="12012" width="13" style="28" bestFit="1" customWidth="1"/>
    <col min="12013" max="12035" width="11.42578125" style="28"/>
    <col min="12036" max="12036" width="13.7109375" style="28" bestFit="1" customWidth="1"/>
    <col min="12037" max="12257" width="11.42578125" style="28"/>
    <col min="12258" max="12258" width="26.140625" style="28" customWidth="1"/>
    <col min="12259" max="12259" width="69" style="28" customWidth="1"/>
    <col min="12260" max="12260" width="23" style="28" bestFit="1" customWidth="1"/>
    <col min="12261" max="12261" width="16" style="28" customWidth="1"/>
    <col min="12262" max="12263" width="14.28515625" style="28" bestFit="1" customWidth="1"/>
    <col min="12264" max="12264" width="14" style="28" customWidth="1"/>
    <col min="12265" max="12265" width="14.28515625" style="28" bestFit="1" customWidth="1"/>
    <col min="12266" max="12267" width="15" style="28" bestFit="1" customWidth="1"/>
    <col min="12268" max="12268" width="13" style="28" bestFit="1" customWidth="1"/>
    <col min="12269" max="12291" width="11.42578125" style="28"/>
    <col min="12292" max="12292" width="13.7109375" style="28" bestFit="1" customWidth="1"/>
    <col min="12293" max="12513" width="11.42578125" style="28"/>
    <col min="12514" max="12514" width="26.140625" style="28" customWidth="1"/>
    <col min="12515" max="12515" width="69" style="28" customWidth="1"/>
    <col min="12516" max="12516" width="23" style="28" bestFit="1" customWidth="1"/>
    <col min="12517" max="12517" width="16" style="28" customWidth="1"/>
    <col min="12518" max="12519" width="14.28515625" style="28" bestFit="1" customWidth="1"/>
    <col min="12520" max="12520" width="14" style="28" customWidth="1"/>
    <col min="12521" max="12521" width="14.28515625" style="28" bestFit="1" customWidth="1"/>
    <col min="12522" max="12523" width="15" style="28" bestFit="1" customWidth="1"/>
    <col min="12524" max="12524" width="13" style="28" bestFit="1" customWidth="1"/>
    <col min="12525" max="12547" width="11.42578125" style="28"/>
    <col min="12548" max="12548" width="13.7109375" style="28" bestFit="1" customWidth="1"/>
    <col min="12549" max="12769" width="11.42578125" style="28"/>
    <col min="12770" max="12770" width="26.140625" style="28" customWidth="1"/>
    <col min="12771" max="12771" width="69" style="28" customWidth="1"/>
    <col min="12772" max="12772" width="23" style="28" bestFit="1" customWidth="1"/>
    <col min="12773" max="12773" width="16" style="28" customWidth="1"/>
    <col min="12774" max="12775" width="14.28515625" style="28" bestFit="1" customWidth="1"/>
    <col min="12776" max="12776" width="14" style="28" customWidth="1"/>
    <col min="12777" max="12777" width="14.28515625" style="28" bestFit="1" customWidth="1"/>
    <col min="12778" max="12779" width="15" style="28" bestFit="1" customWidth="1"/>
    <col min="12780" max="12780" width="13" style="28" bestFit="1" customWidth="1"/>
    <col min="12781" max="12803" width="11.42578125" style="28"/>
    <col min="12804" max="12804" width="13.7109375" style="28" bestFit="1" customWidth="1"/>
    <col min="12805" max="13025" width="11.42578125" style="28"/>
    <col min="13026" max="13026" width="26.140625" style="28" customWidth="1"/>
    <col min="13027" max="13027" width="69" style="28" customWidth="1"/>
    <col min="13028" max="13028" width="23" style="28" bestFit="1" customWidth="1"/>
    <col min="13029" max="13029" width="16" style="28" customWidth="1"/>
    <col min="13030" max="13031" width="14.28515625" style="28" bestFit="1" customWidth="1"/>
    <col min="13032" max="13032" width="14" style="28" customWidth="1"/>
    <col min="13033" max="13033" width="14.28515625" style="28" bestFit="1" customWidth="1"/>
    <col min="13034" max="13035" width="15" style="28" bestFit="1" customWidth="1"/>
    <col min="13036" max="13036" width="13" style="28" bestFit="1" customWidth="1"/>
    <col min="13037" max="13059" width="11.42578125" style="28"/>
    <col min="13060" max="13060" width="13.7109375" style="28" bestFit="1" customWidth="1"/>
    <col min="13061" max="13281" width="11.42578125" style="28"/>
    <col min="13282" max="13282" width="26.140625" style="28" customWidth="1"/>
    <col min="13283" max="13283" width="69" style="28" customWidth="1"/>
    <col min="13284" max="13284" width="23" style="28" bestFit="1" customWidth="1"/>
    <col min="13285" max="13285" width="16" style="28" customWidth="1"/>
    <col min="13286" max="13287" width="14.28515625" style="28" bestFit="1" customWidth="1"/>
    <col min="13288" max="13288" width="14" style="28" customWidth="1"/>
    <col min="13289" max="13289" width="14.28515625" style="28" bestFit="1" customWidth="1"/>
    <col min="13290" max="13291" width="15" style="28" bestFit="1" customWidth="1"/>
    <col min="13292" max="13292" width="13" style="28" bestFit="1" customWidth="1"/>
    <col min="13293" max="13315" width="11.42578125" style="28"/>
    <col min="13316" max="13316" width="13.7109375" style="28" bestFit="1" customWidth="1"/>
    <col min="13317" max="13537" width="11.42578125" style="28"/>
    <col min="13538" max="13538" width="26.140625" style="28" customWidth="1"/>
    <col min="13539" max="13539" width="69" style="28" customWidth="1"/>
    <col min="13540" max="13540" width="23" style="28" bestFit="1" customWidth="1"/>
    <col min="13541" max="13541" width="16" style="28" customWidth="1"/>
    <col min="13542" max="13543" width="14.28515625" style="28" bestFit="1" customWidth="1"/>
    <col min="13544" max="13544" width="14" style="28" customWidth="1"/>
    <col min="13545" max="13545" width="14.28515625" style="28" bestFit="1" customWidth="1"/>
    <col min="13546" max="13547" width="15" style="28" bestFit="1" customWidth="1"/>
    <col min="13548" max="13548" width="13" style="28" bestFit="1" customWidth="1"/>
    <col min="13549" max="13571" width="11.42578125" style="28"/>
    <col min="13572" max="13572" width="13.7109375" style="28" bestFit="1" customWidth="1"/>
    <col min="13573" max="13793" width="11.42578125" style="28"/>
    <col min="13794" max="13794" width="26.140625" style="28" customWidth="1"/>
    <col min="13795" max="13795" width="69" style="28" customWidth="1"/>
    <col min="13796" max="13796" width="23" style="28" bestFit="1" customWidth="1"/>
    <col min="13797" max="13797" width="16" style="28" customWidth="1"/>
    <col min="13798" max="13799" width="14.28515625" style="28" bestFit="1" customWidth="1"/>
    <col min="13800" max="13800" width="14" style="28" customWidth="1"/>
    <col min="13801" max="13801" width="14.28515625" style="28" bestFit="1" customWidth="1"/>
    <col min="13802" max="13803" width="15" style="28" bestFit="1" customWidth="1"/>
    <col min="13804" max="13804" width="13" style="28" bestFit="1" customWidth="1"/>
    <col min="13805" max="13827" width="11.42578125" style="28"/>
    <col min="13828" max="13828" width="13.7109375" style="28" bestFit="1" customWidth="1"/>
    <col min="13829" max="14049" width="11.42578125" style="28"/>
    <col min="14050" max="14050" width="26.140625" style="28" customWidth="1"/>
    <col min="14051" max="14051" width="69" style="28" customWidth="1"/>
    <col min="14052" max="14052" width="23" style="28" bestFit="1" customWidth="1"/>
    <col min="14053" max="14053" width="16" style="28" customWidth="1"/>
    <col min="14054" max="14055" width="14.28515625" style="28" bestFit="1" customWidth="1"/>
    <col min="14056" max="14056" width="14" style="28" customWidth="1"/>
    <col min="14057" max="14057" width="14.28515625" style="28" bestFit="1" customWidth="1"/>
    <col min="14058" max="14059" width="15" style="28" bestFit="1" customWidth="1"/>
    <col min="14060" max="14060" width="13" style="28" bestFit="1" customWidth="1"/>
    <col min="14061" max="14083" width="11.42578125" style="28"/>
    <col min="14084" max="14084" width="13.7109375" style="28" bestFit="1" customWidth="1"/>
    <col min="14085" max="14305" width="11.42578125" style="28"/>
    <col min="14306" max="14306" width="26.140625" style="28" customWidth="1"/>
    <col min="14307" max="14307" width="69" style="28" customWidth="1"/>
    <col min="14308" max="14308" width="23" style="28" bestFit="1" customWidth="1"/>
    <col min="14309" max="14309" width="16" style="28" customWidth="1"/>
    <col min="14310" max="14311" width="14.28515625" style="28" bestFit="1" customWidth="1"/>
    <col min="14312" max="14312" width="14" style="28" customWidth="1"/>
    <col min="14313" max="14313" width="14.28515625" style="28" bestFit="1" customWidth="1"/>
    <col min="14314" max="14315" width="15" style="28" bestFit="1" customWidth="1"/>
    <col min="14316" max="14316" width="13" style="28" bestFit="1" customWidth="1"/>
    <col min="14317" max="14339" width="11.42578125" style="28"/>
    <col min="14340" max="14340" width="13.7109375" style="28" bestFit="1" customWidth="1"/>
    <col min="14341" max="14561" width="11.42578125" style="28"/>
    <col min="14562" max="14562" width="26.140625" style="28" customWidth="1"/>
    <col min="14563" max="14563" width="69" style="28" customWidth="1"/>
    <col min="14564" max="14564" width="23" style="28" bestFit="1" customWidth="1"/>
    <col min="14565" max="14565" width="16" style="28" customWidth="1"/>
    <col min="14566" max="14567" width="14.28515625" style="28" bestFit="1" customWidth="1"/>
    <col min="14568" max="14568" width="14" style="28" customWidth="1"/>
    <col min="14569" max="14569" width="14.28515625" style="28" bestFit="1" customWidth="1"/>
    <col min="14570" max="14571" width="15" style="28" bestFit="1" customWidth="1"/>
    <col min="14572" max="14572" width="13" style="28" bestFit="1" customWidth="1"/>
    <col min="14573" max="14595" width="11.42578125" style="28"/>
    <col min="14596" max="14596" width="13.7109375" style="28" bestFit="1" customWidth="1"/>
    <col min="14597" max="14817" width="11.42578125" style="28"/>
    <col min="14818" max="14818" width="26.140625" style="28" customWidth="1"/>
    <col min="14819" max="14819" width="69" style="28" customWidth="1"/>
    <col min="14820" max="14820" width="23" style="28" bestFit="1" customWidth="1"/>
    <col min="14821" max="14821" width="16" style="28" customWidth="1"/>
    <col min="14822" max="14823" width="14.28515625" style="28" bestFit="1" customWidth="1"/>
    <col min="14824" max="14824" width="14" style="28" customWidth="1"/>
    <col min="14825" max="14825" width="14.28515625" style="28" bestFit="1" customWidth="1"/>
    <col min="14826" max="14827" width="15" style="28" bestFit="1" customWidth="1"/>
    <col min="14828" max="14828" width="13" style="28" bestFit="1" customWidth="1"/>
    <col min="14829" max="14851" width="11.42578125" style="28"/>
    <col min="14852" max="14852" width="13.7109375" style="28" bestFit="1" customWidth="1"/>
    <col min="14853" max="15073" width="11.42578125" style="28"/>
    <col min="15074" max="15074" width="26.140625" style="28" customWidth="1"/>
    <col min="15075" max="15075" width="69" style="28" customWidth="1"/>
    <col min="15076" max="15076" width="23" style="28" bestFit="1" customWidth="1"/>
    <col min="15077" max="15077" width="16" style="28" customWidth="1"/>
    <col min="15078" max="15079" width="14.28515625" style="28" bestFit="1" customWidth="1"/>
    <col min="15080" max="15080" width="14" style="28" customWidth="1"/>
    <col min="15081" max="15081" width="14.28515625" style="28" bestFit="1" customWidth="1"/>
    <col min="15082" max="15083" width="15" style="28" bestFit="1" customWidth="1"/>
    <col min="15084" max="15084" width="13" style="28" bestFit="1" customWidth="1"/>
    <col min="15085" max="15107" width="11.42578125" style="28"/>
    <col min="15108" max="15108" width="13.7109375" style="28" bestFit="1" customWidth="1"/>
    <col min="15109" max="15329" width="11.42578125" style="28"/>
    <col min="15330" max="15330" width="26.140625" style="28" customWidth="1"/>
    <col min="15331" max="15331" width="69" style="28" customWidth="1"/>
    <col min="15332" max="15332" width="23" style="28" bestFit="1" customWidth="1"/>
    <col min="15333" max="15333" width="16" style="28" customWidth="1"/>
    <col min="15334" max="15335" width="14.28515625" style="28" bestFit="1" customWidth="1"/>
    <col min="15336" max="15336" width="14" style="28" customWidth="1"/>
    <col min="15337" max="15337" width="14.28515625" style="28" bestFit="1" customWidth="1"/>
    <col min="15338" max="15339" width="15" style="28" bestFit="1" customWidth="1"/>
    <col min="15340" max="15340" width="13" style="28" bestFit="1" customWidth="1"/>
    <col min="15341" max="15363" width="11.42578125" style="28"/>
    <col min="15364" max="15364" width="13.7109375" style="28" bestFit="1" customWidth="1"/>
    <col min="15365" max="15585" width="11.42578125" style="28"/>
    <col min="15586" max="15586" width="26.140625" style="28" customWidth="1"/>
    <col min="15587" max="15587" width="69" style="28" customWidth="1"/>
    <col min="15588" max="15588" width="23" style="28" bestFit="1" customWidth="1"/>
    <col min="15589" max="15589" width="16" style="28" customWidth="1"/>
    <col min="15590" max="15591" width="14.28515625" style="28" bestFit="1" customWidth="1"/>
    <col min="15592" max="15592" width="14" style="28" customWidth="1"/>
    <col min="15593" max="15593" width="14.28515625" style="28" bestFit="1" customWidth="1"/>
    <col min="15594" max="15595" width="15" style="28" bestFit="1" customWidth="1"/>
    <col min="15596" max="15596" width="13" style="28" bestFit="1" customWidth="1"/>
    <col min="15597" max="15619" width="11.42578125" style="28"/>
    <col min="15620" max="15620" width="13.7109375" style="28" bestFit="1" customWidth="1"/>
    <col min="15621" max="15841" width="11.42578125" style="28"/>
    <col min="15842" max="15842" width="26.140625" style="28" customWidth="1"/>
    <col min="15843" max="15843" width="69" style="28" customWidth="1"/>
    <col min="15844" max="15844" width="23" style="28" bestFit="1" customWidth="1"/>
    <col min="15845" max="15845" width="16" style="28" customWidth="1"/>
    <col min="15846" max="15847" width="14.28515625" style="28" bestFit="1" customWidth="1"/>
    <col min="15848" max="15848" width="14" style="28" customWidth="1"/>
    <col min="15849" max="15849" width="14.28515625" style="28" bestFit="1" customWidth="1"/>
    <col min="15850" max="15851" width="15" style="28" bestFit="1" customWidth="1"/>
    <col min="15852" max="15852" width="13" style="28" bestFit="1" customWidth="1"/>
    <col min="15853" max="15875" width="11.42578125" style="28"/>
    <col min="15876" max="15876" width="13.7109375" style="28" bestFit="1" customWidth="1"/>
    <col min="15877" max="16097" width="11.42578125" style="28"/>
    <col min="16098" max="16098" width="26.140625" style="28" customWidth="1"/>
    <col min="16099" max="16099" width="69" style="28" customWidth="1"/>
    <col min="16100" max="16100" width="23" style="28" bestFit="1" customWidth="1"/>
    <col min="16101" max="16101" width="16" style="28" customWidth="1"/>
    <col min="16102" max="16103" width="14.28515625" style="28" bestFit="1" customWidth="1"/>
    <col min="16104" max="16104" width="14" style="28" customWidth="1"/>
    <col min="16105" max="16105" width="14.28515625" style="28" bestFit="1" customWidth="1"/>
    <col min="16106" max="16107" width="15" style="28" bestFit="1" customWidth="1"/>
    <col min="16108" max="16108" width="13" style="28" bestFit="1" customWidth="1"/>
    <col min="16109" max="16131" width="11.42578125" style="28"/>
    <col min="16132" max="16132" width="13.7109375" style="28" bestFit="1" customWidth="1"/>
    <col min="16133" max="16384" width="11.42578125" style="28"/>
  </cols>
  <sheetData>
    <row r="1" spans="1:12" ht="36.75" customHeight="1" x14ac:dyDescent="0.25">
      <c r="A1" s="269"/>
      <c r="B1" s="270" t="str">
        <f>'H1'!B7:E7</f>
        <v>PROYECTO:  “MEJORAMIENTO DEL SERVICIO DE ENERGÍA ELÉCTRICA EN LA ZONA RURAL MEDIANTE EL SUMINISTRO, REPARACIÓN E INSTALACIÓN DE TRANSFORMADORES Y MATERIALES ELÉCTRICOS EN EL MUNICIPIO DE LA PAZ  CESAR</v>
      </c>
      <c r="C1" s="270"/>
      <c r="D1" s="270"/>
      <c r="E1" s="270"/>
      <c r="F1" s="270"/>
      <c r="G1" s="270"/>
      <c r="H1" s="270"/>
      <c r="I1" s="270"/>
      <c r="J1" s="270"/>
      <c r="K1" s="271"/>
      <c r="L1" s="271"/>
    </row>
    <row r="2" spans="1:12" ht="16.5" x14ac:dyDescent="0.25">
      <c r="A2" s="269"/>
      <c r="B2" s="269" t="s">
        <v>166</v>
      </c>
      <c r="C2" s="269"/>
      <c r="D2" s="269"/>
      <c r="E2" s="269"/>
      <c r="F2" s="269"/>
      <c r="G2" s="269"/>
      <c r="H2" s="269"/>
      <c r="I2" s="269"/>
      <c r="J2" s="269"/>
      <c r="K2" s="271"/>
      <c r="L2" s="271"/>
    </row>
    <row r="3" spans="1:12" ht="16.5" x14ac:dyDescent="0.25">
      <c r="A3" s="269"/>
      <c r="B3" s="269" t="s">
        <v>167</v>
      </c>
      <c r="C3" s="269"/>
      <c r="D3" s="269"/>
      <c r="E3" s="269"/>
      <c r="F3" s="269"/>
      <c r="G3" s="269"/>
      <c r="H3" s="269"/>
      <c r="I3" s="269"/>
      <c r="J3" s="269"/>
      <c r="K3" s="271"/>
      <c r="L3" s="271"/>
    </row>
    <row r="4" spans="1:12" ht="16.5" x14ac:dyDescent="0.25">
      <c r="A4" s="269"/>
      <c r="B4" s="269" t="s">
        <v>168</v>
      </c>
      <c r="C4" s="269"/>
      <c r="D4" s="269"/>
      <c r="E4" s="269"/>
      <c r="F4" s="269"/>
      <c r="G4" s="269"/>
      <c r="H4" s="269"/>
      <c r="I4" s="269"/>
      <c r="J4" s="269"/>
      <c r="K4" s="271"/>
      <c r="L4" s="271"/>
    </row>
    <row r="5" spans="1:12" s="241" customFormat="1" ht="16.5" x14ac:dyDescent="0.25">
      <c r="A5" s="239"/>
      <c r="B5" s="240"/>
      <c r="C5" s="240"/>
      <c r="D5" s="240"/>
      <c r="E5" s="240"/>
      <c r="F5" s="240"/>
      <c r="G5" s="240"/>
      <c r="H5" s="240"/>
      <c r="I5" s="240"/>
      <c r="J5" s="240"/>
    </row>
    <row r="6" spans="1:12" ht="16.5" x14ac:dyDescent="0.25">
      <c r="A6" s="260" t="s">
        <v>3</v>
      </c>
      <c r="B6" s="257" t="s">
        <v>32</v>
      </c>
      <c r="C6" s="261" t="s">
        <v>169</v>
      </c>
      <c r="D6" s="262" t="s">
        <v>170</v>
      </c>
      <c r="E6" s="263"/>
      <c r="F6" s="263"/>
      <c r="G6" s="263"/>
      <c r="H6" s="263"/>
      <c r="I6" s="263"/>
      <c r="J6" s="263"/>
      <c r="K6" s="263"/>
      <c r="L6" s="264"/>
    </row>
    <row r="7" spans="1:12" ht="16.5" x14ac:dyDescent="0.25">
      <c r="A7" s="260"/>
      <c r="B7" s="257"/>
      <c r="C7" s="261"/>
      <c r="D7" s="27" t="s">
        <v>179</v>
      </c>
      <c r="E7" s="27" t="s">
        <v>180</v>
      </c>
      <c r="F7" s="27" t="s">
        <v>181</v>
      </c>
      <c r="G7" s="27" t="s">
        <v>182</v>
      </c>
      <c r="H7" s="27" t="s">
        <v>183</v>
      </c>
      <c r="I7" s="27" t="s">
        <v>184</v>
      </c>
      <c r="J7" s="27" t="s">
        <v>185</v>
      </c>
      <c r="K7" s="27" t="s">
        <v>186</v>
      </c>
      <c r="L7" s="27" t="s">
        <v>187</v>
      </c>
    </row>
    <row r="8" spans="1:12" ht="16.5" x14ac:dyDescent="0.25">
      <c r="A8" s="38" t="s">
        <v>171</v>
      </c>
      <c r="B8" s="39" t="s">
        <v>172</v>
      </c>
      <c r="C8" s="94" t="s">
        <v>173</v>
      </c>
      <c r="D8" s="27"/>
      <c r="E8" s="27"/>
      <c r="F8" s="27"/>
      <c r="G8" s="27"/>
      <c r="H8" s="27"/>
      <c r="I8" s="27"/>
      <c r="J8" s="27"/>
      <c r="K8" s="29"/>
      <c r="L8" s="29"/>
    </row>
    <row r="9" spans="1:12" ht="16.5" x14ac:dyDescent="0.25">
      <c r="A9" s="265" t="s">
        <v>177</v>
      </c>
      <c r="B9" s="266"/>
      <c r="C9" s="267"/>
      <c r="D9" s="40"/>
      <c r="E9" s="40"/>
      <c r="F9" s="27"/>
      <c r="G9" s="27"/>
      <c r="H9" s="27"/>
      <c r="I9" s="27"/>
      <c r="J9" s="27"/>
      <c r="K9" s="29"/>
      <c r="L9" s="29"/>
    </row>
    <row r="10" spans="1:12" ht="16.5" x14ac:dyDescent="0.25">
      <c r="A10" s="38">
        <v>1</v>
      </c>
      <c r="B10" s="268" t="str">
        <f>PRESUPUESTO!B6</f>
        <v xml:space="preserve">COMPONENTE A: SUMINISTRO DE MATERIALES </v>
      </c>
      <c r="C10" s="267"/>
      <c r="D10" s="27"/>
      <c r="E10" s="27"/>
      <c r="F10" s="27"/>
      <c r="G10" s="27"/>
      <c r="H10" s="27"/>
      <c r="I10" s="27"/>
      <c r="J10" s="27"/>
      <c r="K10" s="29"/>
      <c r="L10" s="29"/>
    </row>
    <row r="11" spans="1:12" ht="28.5" x14ac:dyDescent="0.25">
      <c r="A11" s="83" t="s">
        <v>4</v>
      </c>
      <c r="B11" s="62" t="s">
        <v>91</v>
      </c>
      <c r="C11" s="95">
        <f>PRESUPUESTO!F8+(PRESUPUESTO!F8*18%)</f>
        <v>11776400</v>
      </c>
      <c r="D11" s="42"/>
      <c r="E11" s="42"/>
      <c r="F11" s="43">
        <f>C11/8</f>
        <v>1472050</v>
      </c>
      <c r="G11" s="42"/>
      <c r="H11" s="42"/>
      <c r="I11" s="42"/>
      <c r="J11" s="42"/>
      <c r="K11" s="29"/>
      <c r="L11" s="29"/>
    </row>
    <row r="12" spans="1:12" ht="28.5" x14ac:dyDescent="0.25">
      <c r="A12" s="83" t="s">
        <v>5</v>
      </c>
      <c r="B12" s="62" t="s">
        <v>92</v>
      </c>
      <c r="C12" s="95">
        <f>PRESUPUESTO!F9+(PRESUPUESTO!F9*18%)</f>
        <v>8864160</v>
      </c>
      <c r="D12" s="27"/>
      <c r="E12" s="27"/>
      <c r="F12" s="30">
        <f t="shared" ref="F12:F25" si="0">C12/8</f>
        <v>1108020</v>
      </c>
      <c r="G12" s="42"/>
      <c r="H12" s="42"/>
      <c r="I12" s="42"/>
      <c r="J12" s="42"/>
      <c r="K12" s="29"/>
      <c r="L12" s="29"/>
    </row>
    <row r="13" spans="1:12" ht="28.5" x14ac:dyDescent="0.25">
      <c r="A13" s="83" t="s">
        <v>6</v>
      </c>
      <c r="B13" s="62" t="s">
        <v>79</v>
      </c>
      <c r="C13" s="95">
        <f>PRESUPUESTO!F10+(PRESUPUESTO!F10*18%)</f>
        <v>10844200</v>
      </c>
      <c r="D13" s="27"/>
      <c r="E13" s="27"/>
      <c r="F13" s="43">
        <f t="shared" si="0"/>
        <v>1355525</v>
      </c>
      <c r="G13" s="42"/>
      <c r="H13" s="42"/>
      <c r="I13" s="42"/>
      <c r="J13" s="42"/>
      <c r="K13" s="29"/>
      <c r="L13" s="29"/>
    </row>
    <row r="14" spans="1:12" ht="28.5" x14ac:dyDescent="0.25">
      <c r="A14" s="83" t="s">
        <v>7</v>
      </c>
      <c r="B14" s="62" t="s">
        <v>99</v>
      </c>
      <c r="C14" s="95">
        <f>PRESUPUESTO!F11+(PRESUPUESTO!F11*18%)</f>
        <v>16909400</v>
      </c>
      <c r="D14" s="27"/>
      <c r="E14" s="27"/>
      <c r="F14" s="30">
        <f t="shared" si="0"/>
        <v>2113675</v>
      </c>
      <c r="G14" s="42"/>
      <c r="H14" s="42"/>
      <c r="I14" s="42"/>
      <c r="J14" s="42"/>
      <c r="K14" s="29"/>
      <c r="L14" s="29"/>
    </row>
    <row r="15" spans="1:12" ht="28.5" x14ac:dyDescent="0.25">
      <c r="A15" s="83" t="s">
        <v>8</v>
      </c>
      <c r="B15" s="62" t="s">
        <v>206</v>
      </c>
      <c r="C15" s="95">
        <f>PRESUPUESTO!F12+(PRESUPUESTO!F12*18%)</f>
        <v>23659000</v>
      </c>
      <c r="D15" s="27"/>
      <c r="E15" s="27"/>
      <c r="F15" s="43">
        <f t="shared" si="0"/>
        <v>2957375</v>
      </c>
      <c r="G15" s="42"/>
      <c r="H15" s="42"/>
      <c r="I15" s="42"/>
      <c r="J15" s="42"/>
      <c r="K15" s="29"/>
      <c r="L15" s="29"/>
    </row>
    <row r="16" spans="1:12" ht="28.5" x14ac:dyDescent="0.25">
      <c r="A16" s="83" t="s">
        <v>9</v>
      </c>
      <c r="B16" s="62" t="s">
        <v>207</v>
      </c>
      <c r="C16" s="95">
        <f>PRESUPUESTO!F13+(PRESUPUESTO!F13*18%)</f>
        <v>2183000</v>
      </c>
      <c r="D16" s="27"/>
      <c r="E16" s="27"/>
      <c r="F16" s="30">
        <f t="shared" si="0"/>
        <v>272875</v>
      </c>
      <c r="G16" s="42"/>
      <c r="H16" s="42"/>
      <c r="I16" s="42"/>
      <c r="J16" s="42"/>
      <c r="K16" s="29"/>
      <c r="L16" s="29"/>
    </row>
    <row r="17" spans="1:12" ht="28.5" x14ac:dyDescent="0.25">
      <c r="A17" s="83" t="s">
        <v>17</v>
      </c>
      <c r="B17" s="62" t="s">
        <v>98</v>
      </c>
      <c r="C17" s="95">
        <f>PRESUPUESTO!F14+(PRESUPUESTO!F14*18%)</f>
        <v>2360000</v>
      </c>
      <c r="D17" s="27"/>
      <c r="E17" s="27"/>
      <c r="F17" s="43">
        <f t="shared" si="0"/>
        <v>295000</v>
      </c>
      <c r="G17" s="42"/>
      <c r="H17" s="42"/>
      <c r="I17" s="42"/>
      <c r="J17" s="42"/>
      <c r="K17" s="29"/>
      <c r="L17" s="29"/>
    </row>
    <row r="18" spans="1:12" ht="28.5" x14ac:dyDescent="0.25">
      <c r="A18" s="83" t="s">
        <v>18</v>
      </c>
      <c r="B18" s="62" t="s">
        <v>208</v>
      </c>
      <c r="C18" s="95">
        <f>PRESUPUESTO!F15+(PRESUPUESTO!F15*18%)</f>
        <v>771720</v>
      </c>
      <c r="D18" s="27"/>
      <c r="E18" s="27"/>
      <c r="F18" s="30">
        <f t="shared" si="0"/>
        <v>96465</v>
      </c>
      <c r="G18" s="42"/>
      <c r="H18" s="42"/>
      <c r="I18" s="42"/>
      <c r="J18" s="42"/>
      <c r="K18" s="29"/>
      <c r="L18" s="29"/>
    </row>
    <row r="19" spans="1:12" ht="16.5" x14ac:dyDescent="0.25">
      <c r="A19" s="83" t="s">
        <v>19</v>
      </c>
      <c r="B19" s="62" t="s">
        <v>93</v>
      </c>
      <c r="C19" s="95">
        <f>PRESUPUESTO!F16+(PRESUPUESTO!F16*18%)</f>
        <v>10030000</v>
      </c>
      <c r="D19" s="27"/>
      <c r="E19" s="27"/>
      <c r="F19" s="43">
        <f t="shared" si="0"/>
        <v>1253750</v>
      </c>
      <c r="G19" s="42"/>
      <c r="H19" s="42"/>
      <c r="I19" s="42"/>
      <c r="J19" s="42"/>
      <c r="K19" s="29"/>
      <c r="L19" s="29"/>
    </row>
    <row r="20" spans="1:12" ht="28.5" x14ac:dyDescent="0.25">
      <c r="A20" s="83" t="s">
        <v>20</v>
      </c>
      <c r="B20" s="62" t="s">
        <v>10</v>
      </c>
      <c r="C20" s="95">
        <f>PRESUPUESTO!F17+(PRESUPUESTO!F17*18%)</f>
        <v>556370</v>
      </c>
      <c r="D20" s="27"/>
      <c r="E20" s="27"/>
      <c r="F20" s="30">
        <f t="shared" si="0"/>
        <v>69546.25</v>
      </c>
      <c r="G20" s="42"/>
      <c r="H20" s="42"/>
      <c r="I20" s="42"/>
      <c r="J20" s="42"/>
      <c r="K20" s="29"/>
      <c r="L20" s="29"/>
    </row>
    <row r="21" spans="1:12" ht="16.5" x14ac:dyDescent="0.25">
      <c r="A21" s="83" t="s">
        <v>21</v>
      </c>
      <c r="B21" s="62" t="s">
        <v>11</v>
      </c>
      <c r="C21" s="95">
        <f>PRESUPUESTO!F18+(PRESUPUESTO!F18*18%)</f>
        <v>5616800</v>
      </c>
      <c r="D21" s="27"/>
      <c r="E21" s="27"/>
      <c r="F21" s="43">
        <f t="shared" si="0"/>
        <v>702100</v>
      </c>
      <c r="G21" s="42"/>
      <c r="H21" s="42"/>
      <c r="I21" s="42"/>
      <c r="J21" s="42"/>
      <c r="K21" s="29"/>
      <c r="L21" s="29"/>
    </row>
    <row r="22" spans="1:12" ht="28.5" x14ac:dyDescent="0.25">
      <c r="A22" s="83" t="s">
        <v>22</v>
      </c>
      <c r="B22" s="62" t="s">
        <v>12</v>
      </c>
      <c r="C22" s="95">
        <f>PRESUPUESTO!F19+(PRESUPUESTO!F19*18%)</f>
        <v>3304000</v>
      </c>
      <c r="D22" s="27"/>
      <c r="E22" s="27"/>
      <c r="F22" s="30">
        <f t="shared" si="0"/>
        <v>413000</v>
      </c>
      <c r="G22" s="42"/>
      <c r="H22" s="42"/>
      <c r="I22" s="42"/>
      <c r="J22" s="42"/>
      <c r="K22" s="29"/>
      <c r="L22" s="29"/>
    </row>
    <row r="23" spans="1:12" ht="16.5" x14ac:dyDescent="0.25">
      <c r="A23" s="83" t="s">
        <v>23</v>
      </c>
      <c r="B23" s="62" t="s">
        <v>94</v>
      </c>
      <c r="C23" s="95">
        <f>PRESUPUESTO!F20+(PRESUPUESTO!F20*18%)</f>
        <v>3186000</v>
      </c>
      <c r="D23" s="27"/>
      <c r="E23" s="27"/>
      <c r="F23" s="43">
        <f t="shared" si="0"/>
        <v>398250</v>
      </c>
      <c r="G23" s="42"/>
      <c r="H23" s="42"/>
      <c r="I23" s="42"/>
      <c r="J23" s="42"/>
      <c r="K23" s="29"/>
      <c r="L23" s="29"/>
    </row>
    <row r="24" spans="1:12" ht="16.5" x14ac:dyDescent="0.25">
      <c r="A24" s="83" t="s">
        <v>24</v>
      </c>
      <c r="B24" s="62" t="s">
        <v>13</v>
      </c>
      <c r="C24" s="95">
        <f>PRESUPUESTO!F21+(PRESUPUESTO!F21*18%)</f>
        <v>107616</v>
      </c>
      <c r="D24" s="27"/>
      <c r="E24" s="27"/>
      <c r="F24" s="30">
        <f t="shared" si="0"/>
        <v>13452</v>
      </c>
      <c r="G24" s="42"/>
      <c r="H24" s="42"/>
      <c r="I24" s="42"/>
      <c r="J24" s="42"/>
      <c r="K24" s="29"/>
      <c r="L24" s="29"/>
    </row>
    <row r="25" spans="1:12" ht="16.5" x14ac:dyDescent="0.25">
      <c r="A25" s="83" t="s">
        <v>25</v>
      </c>
      <c r="B25" s="62" t="s">
        <v>95</v>
      </c>
      <c r="C25" s="95">
        <f>PRESUPUESTO!F22+(PRESUPUESTO!F22*18%)</f>
        <v>134520</v>
      </c>
      <c r="D25" s="27"/>
      <c r="E25" s="27"/>
      <c r="F25" s="43">
        <f t="shared" si="0"/>
        <v>16815</v>
      </c>
      <c r="G25" s="42"/>
      <c r="H25" s="42"/>
      <c r="I25" s="42"/>
      <c r="J25" s="42"/>
      <c r="K25" s="29"/>
      <c r="L25" s="29"/>
    </row>
    <row r="26" spans="1:12" ht="16.5" x14ac:dyDescent="0.25">
      <c r="A26" s="83" t="s">
        <v>100</v>
      </c>
      <c r="B26" s="62" t="s">
        <v>84</v>
      </c>
      <c r="C26" s="95">
        <f>PRESUPUESTO!F23+(PRESUPUESTO!F23*18%)</f>
        <v>3398400</v>
      </c>
      <c r="D26" s="27"/>
      <c r="E26" s="27"/>
      <c r="F26" s="30">
        <f t="shared" ref="F26:F29" si="1">C26/8</f>
        <v>424800</v>
      </c>
      <c r="G26" s="42"/>
      <c r="H26" s="42"/>
      <c r="I26" s="42"/>
      <c r="J26" s="42"/>
      <c r="K26" s="29"/>
      <c r="L26" s="29"/>
    </row>
    <row r="27" spans="1:12" ht="16.5" x14ac:dyDescent="0.25">
      <c r="A27" s="83" t="s">
        <v>210</v>
      </c>
      <c r="B27" s="62" t="s">
        <v>14</v>
      </c>
      <c r="C27" s="95">
        <f>PRESUPUESTO!F24+(PRESUPUESTO!F24*18%)</f>
        <v>4072180</v>
      </c>
      <c r="D27" s="27"/>
      <c r="E27" s="27"/>
      <c r="F27" s="43">
        <f t="shared" si="1"/>
        <v>509022.5</v>
      </c>
      <c r="G27" s="42"/>
      <c r="H27" s="42"/>
      <c r="I27" s="42"/>
      <c r="J27" s="42"/>
      <c r="K27" s="29"/>
      <c r="L27" s="29"/>
    </row>
    <row r="28" spans="1:12" ht="16.5" x14ac:dyDescent="0.25">
      <c r="A28" s="83" t="s">
        <v>211</v>
      </c>
      <c r="B28" s="62" t="s">
        <v>88</v>
      </c>
      <c r="C28" s="95">
        <f>PRESUPUESTO!F25+(PRESUPUESTO!F25*18%)</f>
        <v>920400</v>
      </c>
      <c r="D28" s="27"/>
      <c r="E28" s="27"/>
      <c r="F28" s="30">
        <f t="shared" si="1"/>
        <v>115050</v>
      </c>
      <c r="G28" s="42"/>
      <c r="H28" s="42"/>
      <c r="I28" s="42"/>
      <c r="J28" s="42"/>
      <c r="K28" s="29"/>
      <c r="L28" s="29"/>
    </row>
    <row r="29" spans="1:12" ht="28.5" x14ac:dyDescent="0.25">
      <c r="A29" s="83" t="s">
        <v>212</v>
      </c>
      <c r="B29" s="62" t="s">
        <v>209</v>
      </c>
      <c r="C29" s="95">
        <f>PRESUPUESTO!F26+(PRESUPUESTO!F26*18%)</f>
        <v>1864400</v>
      </c>
      <c r="D29" s="27"/>
      <c r="E29" s="27"/>
      <c r="F29" s="43">
        <f t="shared" si="1"/>
        <v>233050</v>
      </c>
      <c r="G29" s="42"/>
      <c r="H29" s="42"/>
      <c r="I29" s="42"/>
      <c r="J29" s="42"/>
      <c r="K29" s="29"/>
      <c r="L29" s="29"/>
    </row>
    <row r="30" spans="1:12" ht="16.5" x14ac:dyDescent="0.25">
      <c r="A30" s="258" t="s">
        <v>174</v>
      </c>
      <c r="B30" s="259"/>
      <c r="C30" s="96">
        <f>SUM(C11:C29)</f>
        <v>110558566</v>
      </c>
      <c r="D30" s="27"/>
      <c r="E30" s="27"/>
      <c r="F30" s="42"/>
      <c r="G30" s="42"/>
      <c r="H30" s="42"/>
      <c r="I30" s="42"/>
      <c r="J30" s="42"/>
      <c r="K30" s="29"/>
      <c r="L30" s="29"/>
    </row>
    <row r="31" spans="1:12" ht="16.5" x14ac:dyDescent="0.25">
      <c r="A31" s="44">
        <f>PRESUPUESTO!A29</f>
        <v>2</v>
      </c>
      <c r="B31" s="268" t="str">
        <f>PRESUPUESTO!B29</f>
        <v>COMPONENTE B: REPARACION, SUMINISTRO E INSTALACION</v>
      </c>
      <c r="C31" s="267"/>
      <c r="D31" s="27"/>
      <c r="E31" s="27"/>
      <c r="F31" s="42"/>
      <c r="G31" s="42"/>
      <c r="H31" s="42"/>
      <c r="I31" s="42"/>
      <c r="J31" s="42"/>
      <c r="K31" s="29"/>
      <c r="L31" s="29"/>
    </row>
    <row r="32" spans="1:12" ht="42.75" x14ac:dyDescent="0.25">
      <c r="A32" s="65" t="s">
        <v>26</v>
      </c>
      <c r="B32" s="62" t="s">
        <v>96</v>
      </c>
      <c r="C32" s="97">
        <f>PRESUPUESTO!F31+(PRESUPUESTO!F31*29%)</f>
        <v>2238150</v>
      </c>
      <c r="D32" s="27"/>
      <c r="E32" s="27"/>
      <c r="F32" s="42"/>
      <c r="G32" s="43">
        <f>$C32/4</f>
        <v>559537.5</v>
      </c>
      <c r="H32" s="43">
        <f t="shared" ref="H32:J41" si="2">$C32/4</f>
        <v>559537.5</v>
      </c>
      <c r="I32" s="43">
        <f t="shared" si="2"/>
        <v>559537.5</v>
      </c>
      <c r="J32" s="43">
        <f t="shared" si="2"/>
        <v>559537.5</v>
      </c>
      <c r="K32" s="29"/>
      <c r="L32" s="29"/>
    </row>
    <row r="33" spans="1:12" ht="42.75" x14ac:dyDescent="0.25">
      <c r="A33" s="65" t="s">
        <v>97</v>
      </c>
      <c r="B33" s="62" t="s">
        <v>89</v>
      </c>
      <c r="C33" s="97">
        <f>PRESUPUESTO!F32+(PRESUPUESTO!F32*29%)</f>
        <v>3557820</v>
      </c>
      <c r="D33" s="27"/>
      <c r="E33" s="27"/>
      <c r="F33" s="42"/>
      <c r="G33" s="238">
        <f t="shared" ref="G33:G41" si="3">$C33/4</f>
        <v>889455</v>
      </c>
      <c r="H33" s="238">
        <f t="shared" si="2"/>
        <v>889455</v>
      </c>
      <c r="I33" s="238">
        <f t="shared" si="2"/>
        <v>889455</v>
      </c>
      <c r="J33" s="238">
        <f t="shared" si="2"/>
        <v>889455</v>
      </c>
      <c r="K33" s="29"/>
      <c r="L33" s="29"/>
    </row>
    <row r="34" spans="1:12" ht="42.75" x14ac:dyDescent="0.25">
      <c r="A34" s="65" t="s">
        <v>27</v>
      </c>
      <c r="B34" s="62" t="s">
        <v>90</v>
      </c>
      <c r="C34" s="97">
        <f>PRESUPUESTO!F33+(PRESUPUESTO!F33*29%)</f>
        <v>3196620</v>
      </c>
      <c r="D34" s="27"/>
      <c r="E34" s="27"/>
      <c r="F34" s="42"/>
      <c r="G34" s="43">
        <f t="shared" si="3"/>
        <v>799155</v>
      </c>
      <c r="H34" s="43">
        <f t="shared" si="2"/>
        <v>799155</v>
      </c>
      <c r="I34" s="43">
        <f t="shared" si="2"/>
        <v>799155</v>
      </c>
      <c r="J34" s="43">
        <f t="shared" si="2"/>
        <v>799155</v>
      </c>
      <c r="K34" s="29"/>
      <c r="L34" s="29"/>
    </row>
    <row r="35" spans="1:12" ht="28.5" x14ac:dyDescent="0.25">
      <c r="A35" s="65" t="s">
        <v>28</v>
      </c>
      <c r="B35" s="62" t="s">
        <v>15</v>
      </c>
      <c r="C35" s="97">
        <f>PRESUPUESTO!F34+(PRESUPUESTO!F34*29%)</f>
        <v>626940</v>
      </c>
      <c r="D35" s="27"/>
      <c r="E35" s="27"/>
      <c r="F35" s="42"/>
      <c r="G35" s="238">
        <f t="shared" si="3"/>
        <v>156735</v>
      </c>
      <c r="H35" s="238">
        <f t="shared" si="2"/>
        <v>156735</v>
      </c>
      <c r="I35" s="238">
        <f t="shared" si="2"/>
        <v>156735</v>
      </c>
      <c r="J35" s="238">
        <f t="shared" si="2"/>
        <v>156735</v>
      </c>
      <c r="K35" s="29"/>
      <c r="L35" s="29"/>
    </row>
    <row r="36" spans="1:12" ht="28.5" x14ac:dyDescent="0.25">
      <c r="A36" s="65" t="s">
        <v>29</v>
      </c>
      <c r="B36" s="62" t="s">
        <v>16</v>
      </c>
      <c r="C36" s="97">
        <f>PRESUPUESTO!F35+(PRESUPUESTO!F35*29%)</f>
        <v>1283550</v>
      </c>
      <c r="D36" s="27"/>
      <c r="E36" s="27"/>
      <c r="F36" s="42"/>
      <c r="G36" s="43">
        <f t="shared" si="3"/>
        <v>320887.5</v>
      </c>
      <c r="H36" s="43">
        <f t="shared" si="2"/>
        <v>320887.5</v>
      </c>
      <c r="I36" s="43">
        <f t="shared" si="2"/>
        <v>320887.5</v>
      </c>
      <c r="J36" s="43">
        <f t="shared" si="2"/>
        <v>320887.5</v>
      </c>
      <c r="K36" s="29"/>
      <c r="L36" s="29"/>
    </row>
    <row r="37" spans="1:12" ht="42.75" x14ac:dyDescent="0.25">
      <c r="A37" s="65" t="s">
        <v>107</v>
      </c>
      <c r="B37" s="67" t="s">
        <v>214</v>
      </c>
      <c r="C37" s="97">
        <f>PRESUPUESTO!F36+(PRESUPUESTO!F36*29%)</f>
        <v>13100917.5</v>
      </c>
      <c r="D37" s="27"/>
      <c r="E37" s="42"/>
      <c r="F37" s="42"/>
      <c r="G37" s="238">
        <f t="shared" si="3"/>
        <v>3275229.375</v>
      </c>
      <c r="H37" s="238">
        <f t="shared" si="2"/>
        <v>3275229.375</v>
      </c>
      <c r="I37" s="238">
        <f t="shared" si="2"/>
        <v>3275229.375</v>
      </c>
      <c r="J37" s="238">
        <f t="shared" si="2"/>
        <v>3275229.375</v>
      </c>
      <c r="K37" s="29"/>
      <c r="L37" s="29"/>
    </row>
    <row r="38" spans="1:12" ht="42.75" x14ac:dyDescent="0.25">
      <c r="A38" s="65" t="s">
        <v>108</v>
      </c>
      <c r="B38" s="67" t="s">
        <v>215</v>
      </c>
      <c r="C38" s="97">
        <f>PRESUPUESTO!F37+(PRESUPUESTO!F37*29%)</f>
        <v>10528980</v>
      </c>
      <c r="D38" s="27"/>
      <c r="E38" s="27"/>
      <c r="F38" s="42"/>
      <c r="G38" s="43">
        <f t="shared" si="3"/>
        <v>2632245</v>
      </c>
      <c r="H38" s="43">
        <f t="shared" si="2"/>
        <v>2632245</v>
      </c>
      <c r="I38" s="43">
        <f t="shared" si="2"/>
        <v>2632245</v>
      </c>
      <c r="J38" s="43">
        <f t="shared" si="2"/>
        <v>2632245</v>
      </c>
      <c r="K38" s="29"/>
      <c r="L38" s="29"/>
    </row>
    <row r="39" spans="1:12" ht="42.75" x14ac:dyDescent="0.25">
      <c r="A39" s="65" t="s">
        <v>109</v>
      </c>
      <c r="B39" s="67" t="s">
        <v>216</v>
      </c>
      <c r="C39" s="97">
        <f>PRESUPUESTO!F38+(PRESUPUESTO!F38*29%)</f>
        <v>6991800</v>
      </c>
      <c r="D39" s="27"/>
      <c r="E39" s="27"/>
      <c r="F39" s="42"/>
      <c r="G39" s="238">
        <f t="shared" si="3"/>
        <v>1747950</v>
      </c>
      <c r="H39" s="238">
        <f t="shared" si="2"/>
        <v>1747950</v>
      </c>
      <c r="I39" s="238">
        <f t="shared" si="2"/>
        <v>1747950</v>
      </c>
      <c r="J39" s="238">
        <f t="shared" si="2"/>
        <v>1747950</v>
      </c>
      <c r="K39" s="29"/>
      <c r="L39" s="29"/>
    </row>
    <row r="40" spans="1:12" ht="42.75" x14ac:dyDescent="0.25">
      <c r="A40" s="65" t="s">
        <v>110</v>
      </c>
      <c r="B40" s="67" t="s">
        <v>217</v>
      </c>
      <c r="C40" s="97">
        <f>PRESUPUESTO!F39+(PRESUPUESTO!F39*29%)</f>
        <v>19788600</v>
      </c>
      <c r="D40" s="27"/>
      <c r="E40" s="27"/>
      <c r="F40" s="42"/>
      <c r="G40" s="43">
        <f t="shared" si="3"/>
        <v>4947150</v>
      </c>
      <c r="H40" s="43">
        <f t="shared" si="2"/>
        <v>4947150</v>
      </c>
      <c r="I40" s="43">
        <f t="shared" si="2"/>
        <v>4947150</v>
      </c>
      <c r="J40" s="43">
        <f t="shared" si="2"/>
        <v>4947150</v>
      </c>
      <c r="K40" s="29"/>
      <c r="L40" s="29"/>
    </row>
    <row r="41" spans="1:12" ht="42.75" x14ac:dyDescent="0.25">
      <c r="A41" s="65" t="s">
        <v>218</v>
      </c>
      <c r="B41" s="67" t="s">
        <v>219</v>
      </c>
      <c r="C41" s="97">
        <f>PRESUPUESTO!F40+(PRESUPUESTO!F40*29%)</f>
        <v>28122000</v>
      </c>
      <c r="D41" s="27"/>
      <c r="E41" s="27"/>
      <c r="F41" s="42"/>
      <c r="G41" s="238">
        <f t="shared" si="3"/>
        <v>7030500</v>
      </c>
      <c r="H41" s="238">
        <f t="shared" si="2"/>
        <v>7030500</v>
      </c>
      <c r="I41" s="238">
        <f t="shared" si="2"/>
        <v>7030500</v>
      </c>
      <c r="J41" s="238">
        <f t="shared" si="2"/>
        <v>7030500</v>
      </c>
      <c r="K41" s="29"/>
      <c r="L41" s="29"/>
    </row>
    <row r="42" spans="1:12" ht="16.5" x14ac:dyDescent="0.25">
      <c r="A42" s="258" t="s">
        <v>174</v>
      </c>
      <c r="B42" s="259"/>
      <c r="C42" s="96">
        <f>SUM(C32:C41)</f>
        <v>89435377.5</v>
      </c>
      <c r="D42" s="27"/>
      <c r="E42" s="27"/>
      <c r="F42" s="27"/>
      <c r="G42" s="27"/>
      <c r="H42" s="27"/>
      <c r="I42" s="27"/>
      <c r="J42" s="27"/>
      <c r="K42" s="29"/>
      <c r="L42" s="29"/>
    </row>
    <row r="43" spans="1:12" ht="16.5" x14ac:dyDescent="0.25">
      <c r="A43" s="265" t="s">
        <v>178</v>
      </c>
      <c r="B43" s="266"/>
      <c r="C43" s="267"/>
      <c r="D43" s="27"/>
      <c r="E43" s="27"/>
      <c r="F43" s="27"/>
      <c r="G43" s="27"/>
      <c r="H43" s="27"/>
      <c r="I43" s="27"/>
      <c r="J43" s="27"/>
      <c r="K43" s="41"/>
      <c r="L43" s="41"/>
    </row>
    <row r="44" spans="1:12" ht="20.25" x14ac:dyDescent="0.25">
      <c r="A44" s="31"/>
      <c r="B44" s="31"/>
      <c r="C44" s="99"/>
      <c r="D44" s="32"/>
      <c r="E44" s="32"/>
      <c r="F44" s="56"/>
      <c r="G44" s="56"/>
      <c r="H44" s="56"/>
      <c r="I44" s="56"/>
      <c r="J44" s="56"/>
    </row>
    <row r="45" spans="1:12" ht="23.25" x14ac:dyDescent="0.25">
      <c r="A45" s="257" t="str">
        <f>PRESUPUESTO!A52</f>
        <v>VALOR TOTAL</v>
      </c>
      <c r="B45" s="257"/>
      <c r="C45" s="98">
        <f>C42+C30</f>
        <v>199993943.5</v>
      </c>
      <c r="D45" s="32"/>
      <c r="E45" s="32"/>
      <c r="F45" s="31"/>
      <c r="G45" s="33"/>
      <c r="H45" s="31"/>
      <c r="I45" s="31"/>
      <c r="J45" s="31"/>
    </row>
    <row r="46" spans="1:12" ht="23.25" x14ac:dyDescent="0.25">
      <c r="A46" s="31"/>
      <c r="B46" s="31"/>
      <c r="C46" s="99"/>
      <c r="D46" s="32"/>
      <c r="E46" s="32"/>
      <c r="F46" s="31"/>
      <c r="G46" s="33"/>
      <c r="H46" s="31"/>
      <c r="I46" s="31"/>
      <c r="J46" s="31"/>
    </row>
    <row r="47" spans="1:12" ht="23.25" x14ac:dyDescent="0.25">
      <c r="A47" s="31"/>
      <c r="B47" s="31"/>
      <c r="C47" s="99"/>
      <c r="D47" s="32"/>
      <c r="E47" s="32"/>
      <c r="F47" s="31"/>
      <c r="G47" s="33"/>
      <c r="H47" s="31"/>
      <c r="I47" s="31"/>
      <c r="J47" s="31"/>
    </row>
    <row r="48" spans="1:12" ht="23.25" x14ac:dyDescent="0.25">
      <c r="A48" s="31"/>
      <c r="B48" s="31"/>
      <c r="C48" s="99"/>
      <c r="D48" s="32"/>
      <c r="E48" s="32"/>
      <c r="F48" s="31"/>
      <c r="G48" s="33"/>
      <c r="H48" s="31"/>
      <c r="I48" s="31"/>
      <c r="J48" s="31"/>
    </row>
    <row r="49" spans="1:11" ht="23.25" x14ac:dyDescent="0.25">
      <c r="A49" s="31"/>
      <c r="B49" s="57" t="s">
        <v>200</v>
      </c>
      <c r="C49" s="100"/>
      <c r="D49" s="57"/>
      <c r="E49" s="32"/>
      <c r="F49" s="31"/>
      <c r="G49" s="33"/>
      <c r="H49" s="31"/>
      <c r="I49" s="31"/>
      <c r="J49" s="31"/>
    </row>
    <row r="50" spans="1:11" ht="23.25" x14ac:dyDescent="0.25">
      <c r="A50" s="31"/>
      <c r="B50" s="57" t="s">
        <v>201</v>
      </c>
      <c r="C50" s="100"/>
      <c r="D50" s="57"/>
      <c r="E50" s="32"/>
      <c r="F50" s="31"/>
      <c r="G50" s="33"/>
      <c r="H50" s="31"/>
      <c r="I50" s="31"/>
      <c r="J50" s="31"/>
    </row>
    <row r="51" spans="1:11" ht="23.25" x14ac:dyDescent="0.25">
      <c r="A51" s="31"/>
      <c r="B51" s="57" t="s">
        <v>202</v>
      </c>
      <c r="C51" s="100"/>
      <c r="D51" s="57"/>
      <c r="E51" s="31"/>
      <c r="F51" s="31"/>
      <c r="G51" s="33"/>
      <c r="H51" s="31"/>
      <c r="I51" s="31"/>
      <c r="J51" s="31"/>
    </row>
    <row r="52" spans="1:11" ht="23.25" x14ac:dyDescent="0.25">
      <c r="A52" s="31"/>
      <c r="B52" s="57" t="s">
        <v>203</v>
      </c>
      <c r="C52" s="100"/>
      <c r="D52" s="57"/>
      <c r="E52" s="31"/>
      <c r="F52" s="31"/>
      <c r="G52" s="33"/>
      <c r="H52" s="31"/>
      <c r="I52" s="31"/>
      <c r="J52" s="31"/>
    </row>
    <row r="53" spans="1:11" ht="23.25" x14ac:dyDescent="0.25">
      <c r="A53" s="31"/>
      <c r="B53" s="59"/>
      <c r="C53" s="101"/>
      <c r="D53" s="59"/>
      <c r="E53" s="31"/>
      <c r="F53" s="31"/>
      <c r="G53" s="33"/>
      <c r="H53" s="31"/>
      <c r="I53" s="31"/>
      <c r="J53" s="31"/>
    </row>
    <row r="54" spans="1:11" ht="23.25" x14ac:dyDescent="0.25">
      <c r="A54" s="31"/>
      <c r="B54" s="59"/>
      <c r="C54" s="101"/>
      <c r="D54" s="59"/>
      <c r="E54" s="32"/>
      <c r="F54" s="31"/>
      <c r="G54" s="33"/>
      <c r="H54" s="31"/>
      <c r="I54" s="31"/>
      <c r="J54" s="31"/>
    </row>
    <row r="55" spans="1:11" x14ac:dyDescent="0.25">
      <c r="A55" s="31"/>
      <c r="B55" s="60"/>
      <c r="C55" s="102"/>
      <c r="D55" s="60"/>
      <c r="E55" s="32"/>
      <c r="H55" s="35"/>
      <c r="I55" s="35"/>
      <c r="J55" s="35"/>
      <c r="K55" s="36"/>
    </row>
    <row r="56" spans="1:11" x14ac:dyDescent="0.25">
      <c r="A56" s="31"/>
      <c r="B56" s="59"/>
      <c r="C56" s="101"/>
      <c r="D56" s="59"/>
      <c r="E56" s="31"/>
      <c r="H56" s="35"/>
      <c r="I56" s="35"/>
      <c r="J56" s="35"/>
      <c r="K56" s="36"/>
    </row>
    <row r="57" spans="1:11" x14ac:dyDescent="0.25">
      <c r="A57" s="31"/>
      <c r="B57" s="31"/>
      <c r="C57" s="99"/>
      <c r="D57" s="31"/>
      <c r="E57" s="31"/>
      <c r="H57" s="35"/>
      <c r="I57" s="35"/>
      <c r="J57" s="35"/>
      <c r="K57" s="36"/>
    </row>
    <row r="58" spans="1:11" s="36" customFormat="1" x14ac:dyDescent="0.25">
      <c r="A58" s="34"/>
      <c r="B58" s="34"/>
      <c r="C58" s="103"/>
      <c r="D58" s="34"/>
      <c r="E58" s="34"/>
      <c r="F58" s="34"/>
      <c r="G58" s="35"/>
      <c r="H58" s="34"/>
      <c r="I58" s="34"/>
      <c r="J58" s="34"/>
      <c r="K58" s="28"/>
    </row>
    <row r="59" spans="1:11" s="36" customFormat="1" x14ac:dyDescent="0.25">
      <c r="A59" s="34"/>
      <c r="B59" s="34"/>
      <c r="C59" s="103"/>
      <c r="D59" s="37"/>
      <c r="E59" s="37"/>
      <c r="F59" s="34"/>
      <c r="G59" s="35"/>
      <c r="H59" s="34"/>
      <c r="I59" s="34"/>
      <c r="J59" s="34"/>
      <c r="K59" s="28"/>
    </row>
    <row r="60" spans="1:11" s="36" customFormat="1" x14ac:dyDescent="0.25">
      <c r="A60" s="34"/>
      <c r="B60" s="34"/>
      <c r="C60" s="103"/>
      <c r="D60" s="37"/>
      <c r="E60" s="37"/>
      <c r="F60" s="34"/>
      <c r="G60" s="35"/>
      <c r="H60" s="35"/>
      <c r="I60" s="35"/>
      <c r="J60" s="35"/>
    </row>
    <row r="61" spans="1:11" x14ac:dyDescent="0.25">
      <c r="H61" s="35"/>
      <c r="I61" s="35"/>
      <c r="J61" s="35"/>
      <c r="K61" s="36"/>
    </row>
    <row r="62" spans="1:11" x14ac:dyDescent="0.25">
      <c r="H62" s="35"/>
      <c r="I62" s="35"/>
      <c r="J62" s="35"/>
      <c r="K62" s="36"/>
    </row>
    <row r="63" spans="1:11" s="36" customFormat="1" x14ac:dyDescent="0.25">
      <c r="A63" s="34"/>
      <c r="B63" s="34"/>
      <c r="C63" s="103"/>
      <c r="D63" s="34"/>
      <c r="E63" s="34"/>
      <c r="F63" s="34"/>
      <c r="G63" s="35"/>
      <c r="H63" s="35"/>
      <c r="I63" s="35"/>
      <c r="J63" s="35"/>
    </row>
    <row r="64" spans="1:11" s="36" customFormat="1" x14ac:dyDescent="0.25">
      <c r="A64" s="34"/>
      <c r="B64" s="34"/>
      <c r="C64" s="103"/>
      <c r="D64" s="37"/>
      <c r="E64" s="37"/>
      <c r="F64" s="34"/>
      <c r="G64" s="35"/>
      <c r="H64" s="34"/>
      <c r="I64" s="34"/>
      <c r="J64" s="34"/>
      <c r="K64" s="28"/>
    </row>
    <row r="65" spans="1:11" s="36" customFormat="1" x14ac:dyDescent="0.25">
      <c r="A65" s="34"/>
      <c r="B65" s="34"/>
      <c r="C65" s="103"/>
      <c r="D65" s="37"/>
      <c r="E65" s="37"/>
      <c r="F65" s="34"/>
      <c r="G65" s="35"/>
      <c r="H65" s="35"/>
      <c r="I65" s="35"/>
      <c r="J65" s="35"/>
    </row>
    <row r="66" spans="1:11" s="36" customFormat="1" x14ac:dyDescent="0.25">
      <c r="A66" s="34"/>
      <c r="B66" s="34"/>
      <c r="C66" s="103"/>
      <c r="D66" s="34"/>
      <c r="E66" s="34"/>
      <c r="F66" s="34"/>
      <c r="G66" s="35"/>
      <c r="H66" s="35"/>
      <c r="I66" s="35"/>
      <c r="J66" s="35"/>
    </row>
    <row r="67" spans="1:11" x14ac:dyDescent="0.25">
      <c r="H67" s="35"/>
      <c r="I67" s="35"/>
      <c r="J67" s="35"/>
      <c r="K67" s="36"/>
    </row>
    <row r="68" spans="1:11" s="36" customFormat="1" x14ac:dyDescent="0.25">
      <c r="A68" s="34"/>
      <c r="B68" s="34"/>
      <c r="C68" s="103"/>
      <c r="D68" s="34"/>
      <c r="E68" s="34"/>
      <c r="F68" s="34"/>
      <c r="G68" s="35"/>
      <c r="H68" s="35"/>
      <c r="I68" s="35"/>
      <c r="J68" s="35"/>
    </row>
    <row r="69" spans="1:11" s="36" customFormat="1" x14ac:dyDescent="0.25">
      <c r="A69" s="34"/>
      <c r="B69" s="34"/>
      <c r="C69" s="103"/>
      <c r="D69" s="37"/>
      <c r="E69" s="37"/>
      <c r="F69" s="34"/>
      <c r="G69" s="35"/>
      <c r="H69" s="35"/>
      <c r="I69" s="35"/>
      <c r="J69" s="35"/>
    </row>
    <row r="70" spans="1:11" s="36" customFormat="1" x14ac:dyDescent="0.25">
      <c r="A70" s="34"/>
      <c r="B70" s="34"/>
      <c r="C70" s="103"/>
      <c r="D70" s="37"/>
      <c r="E70" s="37"/>
      <c r="F70" s="34">
        <f>SUM(D73:E73)</f>
        <v>10</v>
      </c>
      <c r="G70" s="35"/>
      <c r="H70" s="35"/>
      <c r="I70" s="35"/>
      <c r="J70" s="35"/>
    </row>
    <row r="71" spans="1:11" s="36" customFormat="1" x14ac:dyDescent="0.25">
      <c r="A71" s="34"/>
      <c r="B71" s="34"/>
      <c r="C71" s="103"/>
      <c r="D71" s="34"/>
      <c r="E71" s="34"/>
      <c r="F71" s="34"/>
      <c r="G71" s="35"/>
      <c r="H71" s="35"/>
      <c r="I71" s="35"/>
      <c r="J71" s="35"/>
    </row>
    <row r="72" spans="1:11" s="36" customFormat="1" x14ac:dyDescent="0.25">
      <c r="A72" s="34"/>
      <c r="B72" s="34"/>
      <c r="C72" s="103"/>
      <c r="D72" s="34" t="s">
        <v>175</v>
      </c>
      <c r="E72" s="34" t="s">
        <v>176</v>
      </c>
      <c r="F72" s="34"/>
      <c r="G72" s="35"/>
      <c r="H72" s="35"/>
      <c r="I72" s="35"/>
      <c r="J72" s="35"/>
    </row>
    <row r="73" spans="1:11" s="36" customFormat="1" x14ac:dyDescent="0.25">
      <c r="A73" s="34"/>
      <c r="B73" s="34"/>
      <c r="C73" s="103"/>
      <c r="D73" s="34">
        <v>5</v>
      </c>
      <c r="E73" s="34">
        <v>5</v>
      </c>
      <c r="F73" s="34"/>
      <c r="G73" s="35"/>
      <c r="H73" s="35"/>
      <c r="I73" s="35"/>
      <c r="J73" s="35"/>
    </row>
    <row r="74" spans="1:11" s="36" customFormat="1" x14ac:dyDescent="0.25">
      <c r="A74" s="34"/>
      <c r="B74" s="34"/>
      <c r="C74" s="103"/>
      <c r="D74" s="37" t="e">
        <f>#REF!*D73%</f>
        <v>#REF!</v>
      </c>
      <c r="E74" s="37" t="e">
        <f>#REF!*E73%</f>
        <v>#REF!</v>
      </c>
      <c r="F74" s="34"/>
      <c r="G74" s="35"/>
      <c r="H74" s="35"/>
      <c r="I74" s="35"/>
      <c r="J74" s="35"/>
    </row>
    <row r="75" spans="1:11" s="36" customFormat="1" x14ac:dyDescent="0.25">
      <c r="A75" s="34"/>
      <c r="B75" s="34"/>
      <c r="C75" s="103"/>
      <c r="D75" s="37" t="e">
        <f>D74*30%+D74</f>
        <v>#REF!</v>
      </c>
      <c r="E75" s="37" t="e">
        <f>E74*30%+E74</f>
        <v>#REF!</v>
      </c>
      <c r="F75" s="34">
        <f>SUM(D78:E78)</f>
        <v>10</v>
      </c>
      <c r="G75" s="35"/>
      <c r="H75" s="35"/>
      <c r="I75" s="35"/>
      <c r="J75" s="35"/>
    </row>
    <row r="76" spans="1:11" s="36" customFormat="1" x14ac:dyDescent="0.25">
      <c r="A76" s="34"/>
      <c r="B76" s="34"/>
      <c r="C76" s="103"/>
      <c r="D76" s="34"/>
      <c r="E76" s="34"/>
      <c r="F76" s="34"/>
      <c r="G76" s="35"/>
      <c r="H76" s="35"/>
      <c r="I76" s="35"/>
      <c r="J76" s="35"/>
    </row>
    <row r="77" spans="1:11" s="36" customFormat="1" x14ac:dyDescent="0.25">
      <c r="A77" s="34"/>
      <c r="B77" s="34"/>
      <c r="C77" s="103"/>
      <c r="D77" s="34" t="s">
        <v>175</v>
      </c>
      <c r="E77" s="34" t="s">
        <v>176</v>
      </c>
      <c r="F77" s="34"/>
      <c r="G77" s="35"/>
      <c r="H77" s="35"/>
      <c r="I77" s="35"/>
      <c r="J77" s="35"/>
    </row>
    <row r="78" spans="1:11" s="36" customFormat="1" x14ac:dyDescent="0.25">
      <c r="A78" s="34"/>
      <c r="B78" s="34"/>
      <c r="C78" s="103"/>
      <c r="D78" s="34">
        <v>5</v>
      </c>
      <c r="E78" s="34">
        <v>5</v>
      </c>
      <c r="F78" s="34"/>
      <c r="G78" s="35"/>
      <c r="H78" s="35"/>
      <c r="I78" s="35"/>
      <c r="J78" s="35"/>
    </row>
    <row r="79" spans="1:11" s="36" customFormat="1" x14ac:dyDescent="0.25">
      <c r="A79" s="34"/>
      <c r="B79" s="34"/>
      <c r="C79" s="103"/>
      <c r="D79" s="37" t="e">
        <f>#REF!*D78%</f>
        <v>#REF!</v>
      </c>
      <c r="E79" s="37" t="e">
        <f>#REF!*E78%</f>
        <v>#REF!</v>
      </c>
      <c r="F79" s="34"/>
      <c r="G79" s="35"/>
      <c r="H79" s="35"/>
      <c r="I79" s="35"/>
      <c r="J79" s="35"/>
    </row>
    <row r="80" spans="1:11" s="36" customFormat="1" x14ac:dyDescent="0.25">
      <c r="A80" s="34"/>
      <c r="B80" s="34"/>
      <c r="C80" s="103"/>
      <c r="D80" s="37" t="e">
        <f>D79*30%+D79</f>
        <v>#REF!</v>
      </c>
      <c r="E80" s="37" t="e">
        <f>E79*30%+E79</f>
        <v>#REF!</v>
      </c>
      <c r="F80" s="34">
        <f>SUM(D83:E83)</f>
        <v>10</v>
      </c>
      <c r="G80" s="35"/>
      <c r="H80" s="35"/>
      <c r="I80" s="35"/>
      <c r="J80" s="35"/>
    </row>
    <row r="81" spans="1:11" s="36" customFormat="1" x14ac:dyDescent="0.25">
      <c r="A81" s="34"/>
      <c r="B81" s="34"/>
      <c r="C81" s="103"/>
      <c r="D81" s="34"/>
      <c r="E81" s="34"/>
      <c r="F81" s="34"/>
      <c r="G81" s="35"/>
      <c r="H81" s="35"/>
      <c r="I81" s="35"/>
      <c r="J81" s="35"/>
    </row>
    <row r="82" spans="1:11" s="36" customFormat="1" x14ac:dyDescent="0.25">
      <c r="A82" s="34"/>
      <c r="B82" s="34"/>
      <c r="C82" s="103"/>
      <c r="D82" s="34" t="s">
        <v>175</v>
      </c>
      <c r="E82" s="34" t="s">
        <v>176</v>
      </c>
      <c r="F82" s="34"/>
      <c r="G82" s="35"/>
      <c r="H82" s="35"/>
      <c r="I82" s="35"/>
      <c r="J82" s="35"/>
    </row>
    <row r="83" spans="1:11" s="36" customFormat="1" x14ac:dyDescent="0.25">
      <c r="A83" s="34"/>
      <c r="B83" s="34"/>
      <c r="C83" s="103"/>
      <c r="D83" s="34">
        <v>5</v>
      </c>
      <c r="E83" s="34">
        <v>5</v>
      </c>
      <c r="F83" s="34"/>
      <c r="G83" s="35"/>
      <c r="H83" s="35"/>
      <c r="I83" s="35"/>
      <c r="J83" s="35"/>
    </row>
    <row r="84" spans="1:11" s="36" customFormat="1" x14ac:dyDescent="0.25">
      <c r="A84" s="34"/>
      <c r="B84" s="34"/>
      <c r="C84" s="103"/>
      <c r="D84" s="37" t="e">
        <f>#REF!*D83%</f>
        <v>#REF!</v>
      </c>
      <c r="E84" s="37" t="e">
        <f>#REF!*E83%</f>
        <v>#REF!</v>
      </c>
      <c r="F84" s="34"/>
      <c r="G84" s="35"/>
      <c r="H84" s="35"/>
      <c r="I84" s="35"/>
      <c r="J84" s="35"/>
    </row>
    <row r="85" spans="1:11" s="36" customFormat="1" x14ac:dyDescent="0.25">
      <c r="A85" s="34"/>
      <c r="B85" s="34"/>
      <c r="C85" s="103"/>
      <c r="D85" s="37" t="e">
        <f>D84*30%+D84</f>
        <v>#REF!</v>
      </c>
      <c r="E85" s="37" t="e">
        <f>E84*30%+E84</f>
        <v>#REF!</v>
      </c>
      <c r="F85" s="34">
        <f>SUM(D88:E88)</f>
        <v>10</v>
      </c>
      <c r="G85" s="35"/>
      <c r="H85" s="35"/>
      <c r="I85" s="35"/>
      <c r="J85" s="35"/>
    </row>
    <row r="86" spans="1:11" s="36" customFormat="1" x14ac:dyDescent="0.25">
      <c r="A86" s="34"/>
      <c r="B86" s="34"/>
      <c r="C86" s="103"/>
      <c r="D86" s="34"/>
      <c r="E86" s="34"/>
      <c r="F86" s="34"/>
      <c r="G86" s="35"/>
      <c r="H86" s="35"/>
      <c r="I86" s="35"/>
      <c r="J86" s="35"/>
    </row>
    <row r="87" spans="1:11" s="36" customFormat="1" x14ac:dyDescent="0.25">
      <c r="A87" s="34"/>
      <c r="B87" s="34"/>
      <c r="C87" s="103"/>
      <c r="D87" s="34" t="s">
        <v>175</v>
      </c>
      <c r="E87" s="34" t="s">
        <v>176</v>
      </c>
      <c r="F87" s="34"/>
      <c r="G87" s="35"/>
      <c r="H87" s="34"/>
      <c r="I87" s="34"/>
      <c r="J87" s="34"/>
      <c r="K87" s="28"/>
    </row>
    <row r="88" spans="1:11" s="36" customFormat="1" x14ac:dyDescent="0.25">
      <c r="A88" s="34"/>
      <c r="B88" s="34"/>
      <c r="C88" s="103"/>
      <c r="D88" s="34">
        <v>5</v>
      </c>
      <c r="E88" s="34">
        <v>5</v>
      </c>
      <c r="F88" s="34"/>
      <c r="G88" s="35"/>
      <c r="H88" s="34"/>
      <c r="I88" s="34"/>
      <c r="J88" s="34"/>
      <c r="K88" s="28"/>
    </row>
    <row r="89" spans="1:11" s="36" customFormat="1" x14ac:dyDescent="0.25">
      <c r="A89" s="34"/>
      <c r="B89" s="34"/>
      <c r="C89" s="103"/>
      <c r="D89" s="37" t="e">
        <f>#REF!*D88%</f>
        <v>#REF!</v>
      </c>
      <c r="E89" s="37" t="e">
        <f>#REF!*E88%</f>
        <v>#REF!</v>
      </c>
      <c r="F89" s="34"/>
      <c r="G89" s="35"/>
      <c r="H89" s="34"/>
      <c r="I89" s="34"/>
      <c r="J89" s="34"/>
      <c r="K89" s="28"/>
    </row>
    <row r="90" spans="1:11" x14ac:dyDescent="0.25">
      <c r="D90" s="37" t="e">
        <f>D89*30%+D89</f>
        <v>#REF!</v>
      </c>
      <c r="E90" s="37" t="e">
        <f>E89*30%+E89</f>
        <v>#REF!</v>
      </c>
    </row>
    <row r="91" spans="1:11" x14ac:dyDescent="0.25">
      <c r="C91" s="104"/>
    </row>
    <row r="92" spans="1:11" x14ac:dyDescent="0.25">
      <c r="C92" s="104"/>
    </row>
    <row r="93" spans="1:11" x14ac:dyDescent="0.25">
      <c r="C93" s="104"/>
    </row>
  </sheetData>
  <mergeCells count="17">
    <mergeCell ref="A1:A4"/>
    <mergeCell ref="B1:J1"/>
    <mergeCell ref="K1:L4"/>
    <mergeCell ref="B2:J2"/>
    <mergeCell ref="B3:J3"/>
    <mergeCell ref="B4:J4"/>
    <mergeCell ref="C6:C7"/>
    <mergeCell ref="D6:L6"/>
    <mergeCell ref="A9:C9"/>
    <mergeCell ref="B10:C10"/>
    <mergeCell ref="B31:C31"/>
    <mergeCell ref="A45:B45"/>
    <mergeCell ref="A30:B30"/>
    <mergeCell ref="A42:B42"/>
    <mergeCell ref="A6:A7"/>
    <mergeCell ref="B6:B7"/>
    <mergeCell ref="A43:C43"/>
  </mergeCells>
  <phoneticPr fontId="13" type="noConversion"/>
  <pageMargins left="0.7" right="0.7" top="0.75" bottom="0.75" header="0.3" footer="0.3"/>
  <pageSetup scale="2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96A0C-AA9D-4FAD-9709-7FBE658B431D}">
  <dimension ref="A1:G37"/>
  <sheetViews>
    <sheetView view="pageBreakPreview" zoomScaleNormal="100" zoomScaleSheetLayoutView="100" workbookViewId="0">
      <selection activeCell="B7" sqref="B7:E7"/>
    </sheetView>
  </sheetViews>
  <sheetFormatPr baseColWidth="10" defaultRowHeight="15" x14ac:dyDescent="0.25"/>
  <cols>
    <col min="1" max="1" width="22.7109375" customWidth="1"/>
  </cols>
  <sheetData>
    <row r="1" spans="1:7" x14ac:dyDescent="0.25">
      <c r="A1" s="45"/>
      <c r="B1" s="46"/>
      <c r="C1" s="46"/>
      <c r="D1" s="46"/>
      <c r="E1" s="46"/>
      <c r="F1" s="46"/>
      <c r="G1" s="47"/>
    </row>
    <row r="2" spans="1:7" x14ac:dyDescent="0.25">
      <c r="A2" s="48"/>
      <c r="G2" s="49"/>
    </row>
    <row r="3" spans="1:7" x14ac:dyDescent="0.25">
      <c r="A3" s="48"/>
      <c r="G3" s="49"/>
    </row>
    <row r="4" spans="1:7" x14ac:dyDescent="0.25">
      <c r="A4" s="48"/>
      <c r="G4" s="49"/>
    </row>
    <row r="5" spans="1:7" x14ac:dyDescent="0.25">
      <c r="A5" s="48"/>
      <c r="G5" s="49"/>
    </row>
    <row r="6" spans="1:7" x14ac:dyDescent="0.25">
      <c r="A6" s="48"/>
      <c r="G6" s="49"/>
    </row>
    <row r="7" spans="1:7" ht="104.25" customHeight="1" x14ac:dyDescent="0.25">
      <c r="A7" s="245"/>
      <c r="B7" s="248" t="str">
        <f>CRONOGRAMA!B1</f>
        <v>PROYECTO:  “MEJORAMIENTO DEL SERVICIO DE ENERGÍA ELÉCTRICA EN LA ZONA RURAL MEDIANTE EL SUMINISTRO, REPARACIÓN E INSTALACIÓN DE TRANSFORMADORES Y MATERIALES ELÉCTRICOS EN EL MUNICIPIO DE LA PAZ  CESAR</v>
      </c>
      <c r="C7" s="249"/>
      <c r="D7" s="249"/>
      <c r="E7" s="250"/>
      <c r="F7" s="251"/>
      <c r="G7" s="252"/>
    </row>
    <row r="8" spans="1:7" ht="16.5" x14ac:dyDescent="0.25">
      <c r="A8" s="246"/>
      <c r="B8" s="248" t="s">
        <v>188</v>
      </c>
      <c r="C8" s="249"/>
      <c r="D8" s="249"/>
      <c r="E8" s="250"/>
      <c r="F8" s="253"/>
      <c r="G8" s="254"/>
    </row>
    <row r="9" spans="1:7" ht="30.75" customHeight="1" x14ac:dyDescent="0.25">
      <c r="A9" s="247"/>
      <c r="B9" s="248" t="s">
        <v>167</v>
      </c>
      <c r="C9" s="249"/>
      <c r="D9" s="249"/>
      <c r="E9" s="250"/>
      <c r="F9" s="255"/>
      <c r="G9" s="256"/>
    </row>
    <row r="10" spans="1:7" x14ac:dyDescent="0.25">
      <c r="A10" s="48"/>
      <c r="G10" s="49"/>
    </row>
    <row r="11" spans="1:7" x14ac:dyDescent="0.25">
      <c r="A11" s="48"/>
      <c r="G11" s="49"/>
    </row>
    <row r="12" spans="1:7" x14ac:dyDescent="0.25">
      <c r="A12" s="48"/>
      <c r="G12" s="49"/>
    </row>
    <row r="13" spans="1:7" x14ac:dyDescent="0.25">
      <c r="A13" s="242"/>
      <c r="B13" s="243"/>
      <c r="C13" s="243"/>
      <c r="D13" s="243"/>
      <c r="E13" s="243"/>
      <c r="F13" s="243"/>
      <c r="G13" s="244"/>
    </row>
    <row r="14" spans="1:7" x14ac:dyDescent="0.25">
      <c r="A14" s="242"/>
      <c r="B14" s="243"/>
      <c r="C14" s="243"/>
      <c r="D14" s="243"/>
      <c r="E14" s="243"/>
      <c r="F14" s="243"/>
      <c r="G14" s="244"/>
    </row>
    <row r="15" spans="1:7" x14ac:dyDescent="0.25">
      <c r="A15" s="242"/>
      <c r="B15" s="243"/>
      <c r="C15" s="243"/>
      <c r="D15" s="243"/>
      <c r="E15" s="243"/>
      <c r="F15" s="243"/>
      <c r="G15" s="244"/>
    </row>
    <row r="16" spans="1:7" x14ac:dyDescent="0.25">
      <c r="A16" s="242"/>
      <c r="B16" s="243"/>
      <c r="C16" s="243"/>
      <c r="D16" s="243"/>
      <c r="E16" s="243"/>
      <c r="F16" s="243"/>
      <c r="G16" s="244"/>
    </row>
    <row r="17" spans="1:7" x14ac:dyDescent="0.25">
      <c r="A17" s="242"/>
      <c r="B17" s="243"/>
      <c r="C17" s="243"/>
      <c r="D17" s="243"/>
      <c r="E17" s="243"/>
      <c r="F17" s="243"/>
      <c r="G17" s="244"/>
    </row>
    <row r="18" spans="1:7" x14ac:dyDescent="0.25">
      <c r="A18" s="48"/>
      <c r="G18" s="49"/>
    </row>
    <row r="19" spans="1:7" x14ac:dyDescent="0.25">
      <c r="A19" s="48"/>
      <c r="G19" s="49"/>
    </row>
    <row r="20" spans="1:7" x14ac:dyDescent="0.25">
      <c r="A20" s="242" t="s">
        <v>190</v>
      </c>
      <c r="B20" s="243"/>
      <c r="C20" s="243"/>
      <c r="D20" s="243"/>
      <c r="E20" s="243"/>
      <c r="F20" s="243"/>
      <c r="G20" s="244"/>
    </row>
    <row r="21" spans="1:7" x14ac:dyDescent="0.25">
      <c r="A21" s="242"/>
      <c r="B21" s="243"/>
      <c r="C21" s="243"/>
      <c r="D21" s="243"/>
      <c r="E21" s="243"/>
      <c r="F21" s="243"/>
      <c r="G21" s="244"/>
    </row>
    <row r="22" spans="1:7" x14ac:dyDescent="0.25">
      <c r="A22" s="242"/>
      <c r="B22" s="243"/>
      <c r="C22" s="243"/>
      <c r="D22" s="243"/>
      <c r="E22" s="243"/>
      <c r="F22" s="243"/>
      <c r="G22" s="244"/>
    </row>
    <row r="23" spans="1:7" x14ac:dyDescent="0.25">
      <c r="A23" s="242"/>
      <c r="B23" s="243"/>
      <c r="C23" s="243"/>
      <c r="D23" s="243"/>
      <c r="E23" s="243"/>
      <c r="F23" s="243"/>
      <c r="G23" s="244"/>
    </row>
    <row r="24" spans="1:7" x14ac:dyDescent="0.25">
      <c r="A24" s="242"/>
      <c r="B24" s="243"/>
      <c r="C24" s="243"/>
      <c r="D24" s="243"/>
      <c r="E24" s="243"/>
      <c r="F24" s="243"/>
      <c r="G24" s="244"/>
    </row>
    <row r="25" spans="1:7" x14ac:dyDescent="0.25">
      <c r="A25" s="242"/>
      <c r="B25" s="243"/>
      <c r="C25" s="243"/>
      <c r="D25" s="243"/>
      <c r="E25" s="243"/>
      <c r="F25" s="243"/>
      <c r="G25" s="244"/>
    </row>
    <row r="26" spans="1:7" x14ac:dyDescent="0.25">
      <c r="A26" s="242"/>
      <c r="B26" s="243"/>
      <c r="C26" s="243"/>
      <c r="D26" s="243"/>
      <c r="E26" s="243"/>
      <c r="F26" s="243"/>
      <c r="G26" s="244"/>
    </row>
    <row r="27" spans="1:7" x14ac:dyDescent="0.25">
      <c r="A27" s="242"/>
      <c r="B27" s="243"/>
      <c r="C27" s="243"/>
      <c r="D27" s="243"/>
      <c r="E27" s="243"/>
      <c r="F27" s="243"/>
      <c r="G27" s="244"/>
    </row>
    <row r="28" spans="1:7" x14ac:dyDescent="0.25">
      <c r="A28" s="242"/>
      <c r="B28" s="243"/>
      <c r="C28" s="243"/>
      <c r="D28" s="243"/>
      <c r="E28" s="243"/>
      <c r="F28" s="243"/>
      <c r="G28" s="244"/>
    </row>
    <row r="29" spans="1:7" x14ac:dyDescent="0.25">
      <c r="A29" s="242"/>
      <c r="B29" s="243"/>
      <c r="C29" s="243"/>
      <c r="D29" s="243"/>
      <c r="E29" s="243"/>
      <c r="F29" s="243"/>
      <c r="G29" s="244"/>
    </row>
    <row r="30" spans="1:7" x14ac:dyDescent="0.25">
      <c r="A30" s="48"/>
      <c r="G30" s="49"/>
    </row>
    <row r="31" spans="1:7" x14ac:dyDescent="0.25">
      <c r="A31" s="48"/>
      <c r="G31" s="49"/>
    </row>
    <row r="32" spans="1:7" x14ac:dyDescent="0.25">
      <c r="A32" s="48"/>
      <c r="G32" s="49"/>
    </row>
    <row r="33" spans="1:7" x14ac:dyDescent="0.25">
      <c r="A33" s="48"/>
      <c r="G33" s="49"/>
    </row>
    <row r="34" spans="1:7" x14ac:dyDescent="0.25">
      <c r="A34" s="48"/>
      <c r="G34" s="49"/>
    </row>
    <row r="35" spans="1:7" x14ac:dyDescent="0.25">
      <c r="A35" s="48"/>
      <c r="G35" s="49"/>
    </row>
    <row r="36" spans="1:7" x14ac:dyDescent="0.25">
      <c r="A36" s="48"/>
      <c r="G36" s="49"/>
    </row>
    <row r="37" spans="1:7" ht="15.75" thickBot="1" x14ac:dyDescent="0.3">
      <c r="A37" s="50"/>
      <c r="B37" s="51"/>
      <c r="C37" s="51"/>
      <c r="D37" s="51"/>
      <c r="E37" s="51"/>
      <c r="F37" s="51"/>
      <c r="G37" s="52"/>
    </row>
  </sheetData>
  <mergeCells count="8">
    <mergeCell ref="A20:G24"/>
    <mergeCell ref="A25:G29"/>
    <mergeCell ref="A7:A9"/>
    <mergeCell ref="B7:E7"/>
    <mergeCell ref="F7:G9"/>
    <mergeCell ref="B8:E8"/>
    <mergeCell ref="B9:E9"/>
    <mergeCell ref="A13:G17"/>
  </mergeCells>
  <pageMargins left="0.7" right="0.7" top="0.75" bottom="0.75" header="0.3" footer="0.3"/>
  <pageSetup scale="9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6"/>
  <sheetViews>
    <sheetView view="pageBreakPreview" topLeftCell="A40" zoomScale="80" zoomScaleNormal="80" zoomScaleSheetLayoutView="80" workbookViewId="0">
      <selection activeCell="B67" sqref="B67"/>
    </sheetView>
  </sheetViews>
  <sheetFormatPr baseColWidth="10" defaultColWidth="11.42578125" defaultRowHeight="14.25" x14ac:dyDescent="0.2"/>
  <cols>
    <col min="1" max="1" width="20.42578125" style="7" customWidth="1"/>
    <col min="2" max="2" width="42.7109375" style="7" customWidth="1"/>
    <col min="3" max="4" width="8" style="7" customWidth="1"/>
    <col min="5" max="5" width="18.42578125" style="7" bestFit="1" customWidth="1"/>
    <col min="6" max="6" width="26.140625" style="79" customWidth="1"/>
    <col min="7" max="7" width="11.42578125" style="7" hidden="1" customWidth="1"/>
    <col min="8" max="16384" width="11.42578125" style="7"/>
  </cols>
  <sheetData>
    <row r="1" spans="1:8" s="8" customFormat="1" ht="75.75" customHeight="1" x14ac:dyDescent="0.25">
      <c r="A1" s="274"/>
      <c r="B1" s="273" t="str">
        <f>'H2'!B7:E7</f>
        <v>PROYECTO:  “MEJORAMIENTO DEL SERVICIO DE ENERGÍA ELÉCTRICA EN LA ZONA RURAL MEDIANTE EL SUMINISTRO, REPARACIÓN E INSTALACIÓN DE TRANSFORMADORES Y MATERIALES ELÉCTRICOS EN EL MUNICIPIO DE LA PAZ  CESAR</v>
      </c>
      <c r="C1" s="273"/>
      <c r="D1" s="273"/>
      <c r="E1" s="273"/>
      <c r="F1" s="274"/>
      <c r="H1" s="10"/>
    </row>
    <row r="2" spans="1:8" s="8" customFormat="1" x14ac:dyDescent="0.25">
      <c r="A2" s="274"/>
      <c r="B2" s="274" t="s">
        <v>114</v>
      </c>
      <c r="C2" s="274"/>
      <c r="D2" s="274"/>
      <c r="E2" s="274"/>
      <c r="F2" s="274"/>
      <c r="H2" s="10"/>
    </row>
    <row r="3" spans="1:8" s="8" customFormat="1" x14ac:dyDescent="0.25">
      <c r="A3" s="274"/>
      <c r="B3" s="274" t="s">
        <v>195</v>
      </c>
      <c r="C3" s="274"/>
      <c r="D3" s="274"/>
      <c r="E3" s="274"/>
      <c r="F3" s="274"/>
      <c r="H3" s="10"/>
    </row>
    <row r="4" spans="1:8" x14ac:dyDescent="0.2">
      <c r="A4" s="276"/>
      <c r="B4" s="276"/>
      <c r="C4" s="276"/>
      <c r="D4" s="276"/>
      <c r="E4" s="276"/>
      <c r="F4" s="276"/>
    </row>
    <row r="5" spans="1:8" s="61" customFormat="1" x14ac:dyDescent="0.25">
      <c r="A5" s="272"/>
      <c r="B5" s="272"/>
      <c r="C5" s="272"/>
      <c r="D5" s="272"/>
      <c r="E5" s="272"/>
      <c r="F5" s="272"/>
    </row>
    <row r="6" spans="1:8" s="5" customFormat="1" x14ac:dyDescent="0.2">
      <c r="A6" s="65">
        <v>1</v>
      </c>
      <c r="B6" s="275" t="s">
        <v>106</v>
      </c>
      <c r="C6" s="275"/>
      <c r="D6" s="275"/>
      <c r="E6" s="275"/>
      <c r="F6" s="275"/>
    </row>
    <row r="7" spans="1:8" s="5" customFormat="1" ht="28.5" x14ac:dyDescent="0.2">
      <c r="A7" s="65" t="s">
        <v>3</v>
      </c>
      <c r="B7" s="65" t="s">
        <v>32</v>
      </c>
      <c r="C7" s="65" t="s">
        <v>86</v>
      </c>
      <c r="D7" s="65" t="s">
        <v>34</v>
      </c>
      <c r="E7" s="82" t="s">
        <v>2</v>
      </c>
      <c r="F7" s="82" t="s">
        <v>0</v>
      </c>
    </row>
    <row r="8" spans="1:8" s="5" customFormat="1" ht="57" x14ac:dyDescent="0.2">
      <c r="A8" s="83" t="s">
        <v>4</v>
      </c>
      <c r="B8" s="62" t="s">
        <v>91</v>
      </c>
      <c r="C8" s="65" t="s">
        <v>81</v>
      </c>
      <c r="D8" s="65">
        <v>2</v>
      </c>
      <c r="E8" s="63">
        <v>4990000</v>
      </c>
      <c r="F8" s="63">
        <f>D8*E8</f>
        <v>9980000</v>
      </c>
    </row>
    <row r="9" spans="1:8" s="5" customFormat="1" ht="57" x14ac:dyDescent="0.2">
      <c r="A9" s="83" t="s">
        <v>5</v>
      </c>
      <c r="B9" s="62" t="s">
        <v>92</v>
      </c>
      <c r="C9" s="65" t="s">
        <v>81</v>
      </c>
      <c r="D9" s="65">
        <v>1</v>
      </c>
      <c r="E9" s="63">
        <v>7512000</v>
      </c>
      <c r="F9" s="63">
        <f t="shared" ref="F9:F26" si="0">D9*E9</f>
        <v>7512000</v>
      </c>
    </row>
    <row r="10" spans="1:8" s="5" customFormat="1" ht="57" x14ac:dyDescent="0.2">
      <c r="A10" s="83" t="s">
        <v>6</v>
      </c>
      <c r="B10" s="62" t="s">
        <v>79</v>
      </c>
      <c r="C10" s="65" t="s">
        <v>81</v>
      </c>
      <c r="D10" s="65">
        <v>1</v>
      </c>
      <c r="E10" s="63">
        <v>9190000</v>
      </c>
      <c r="F10" s="63">
        <f t="shared" si="0"/>
        <v>9190000</v>
      </c>
    </row>
    <row r="11" spans="1:8" s="5" customFormat="1" ht="57" x14ac:dyDescent="0.2">
      <c r="A11" s="83" t="s">
        <v>7</v>
      </c>
      <c r="B11" s="62" t="s">
        <v>99</v>
      </c>
      <c r="C11" s="65" t="s">
        <v>81</v>
      </c>
      <c r="D11" s="65">
        <v>1</v>
      </c>
      <c r="E11" s="63">
        <v>14330000</v>
      </c>
      <c r="F11" s="63">
        <f t="shared" si="0"/>
        <v>14330000</v>
      </c>
    </row>
    <row r="12" spans="1:8" s="5" customFormat="1" ht="57" x14ac:dyDescent="0.2">
      <c r="A12" s="83" t="s">
        <v>8</v>
      </c>
      <c r="B12" s="62" t="s">
        <v>206</v>
      </c>
      <c r="C12" s="65" t="s">
        <v>81</v>
      </c>
      <c r="D12" s="65">
        <v>1</v>
      </c>
      <c r="E12" s="63">
        <v>20050000</v>
      </c>
      <c r="F12" s="63">
        <f t="shared" si="0"/>
        <v>20050000</v>
      </c>
    </row>
    <row r="13" spans="1:8" s="5" customFormat="1" ht="57" x14ac:dyDescent="0.2">
      <c r="A13" s="83" t="s">
        <v>9</v>
      </c>
      <c r="B13" s="62" t="s">
        <v>207</v>
      </c>
      <c r="C13" s="65" t="s">
        <v>81</v>
      </c>
      <c r="D13" s="65">
        <v>1</v>
      </c>
      <c r="E13" s="63">
        <v>1850000</v>
      </c>
      <c r="F13" s="63">
        <f t="shared" si="0"/>
        <v>1850000</v>
      </c>
    </row>
    <row r="14" spans="1:8" s="5" customFormat="1" ht="42.75" x14ac:dyDescent="0.2">
      <c r="A14" s="83" t="s">
        <v>17</v>
      </c>
      <c r="B14" s="62" t="s">
        <v>98</v>
      </c>
      <c r="C14" s="65" t="s">
        <v>81</v>
      </c>
      <c r="D14" s="65">
        <v>1</v>
      </c>
      <c r="E14" s="63">
        <v>2000000</v>
      </c>
      <c r="F14" s="63">
        <f t="shared" si="0"/>
        <v>2000000</v>
      </c>
    </row>
    <row r="15" spans="1:8" s="5" customFormat="1" ht="42.75" x14ac:dyDescent="0.2">
      <c r="A15" s="83" t="s">
        <v>18</v>
      </c>
      <c r="B15" s="62" t="s">
        <v>208</v>
      </c>
      <c r="C15" s="65" t="s">
        <v>81</v>
      </c>
      <c r="D15" s="65">
        <v>6</v>
      </c>
      <c r="E15" s="63">
        <v>109000</v>
      </c>
      <c r="F15" s="63">
        <f t="shared" si="0"/>
        <v>654000</v>
      </c>
    </row>
    <row r="16" spans="1:8" s="5" customFormat="1" ht="28.5" x14ac:dyDescent="0.2">
      <c r="A16" s="83" t="s">
        <v>19</v>
      </c>
      <c r="B16" s="62" t="s">
        <v>93</v>
      </c>
      <c r="C16" s="65" t="s">
        <v>87</v>
      </c>
      <c r="D16" s="65">
        <v>2500</v>
      </c>
      <c r="E16" s="63">
        <v>3400</v>
      </c>
      <c r="F16" s="63">
        <f>D16*E16</f>
        <v>8500000</v>
      </c>
    </row>
    <row r="17" spans="1:6" s="5" customFormat="1" ht="42.75" x14ac:dyDescent="0.2">
      <c r="A17" s="83" t="s">
        <v>20</v>
      </c>
      <c r="B17" s="62" t="s">
        <v>10</v>
      </c>
      <c r="C17" s="65" t="s">
        <v>81</v>
      </c>
      <c r="D17" s="65">
        <v>10</v>
      </c>
      <c r="E17" s="63">
        <v>47150</v>
      </c>
      <c r="F17" s="63">
        <f t="shared" si="0"/>
        <v>471500</v>
      </c>
    </row>
    <row r="18" spans="1:6" s="5" customFormat="1" ht="28.5" x14ac:dyDescent="0.2">
      <c r="A18" s="83" t="s">
        <v>21</v>
      </c>
      <c r="B18" s="62" t="s">
        <v>11</v>
      </c>
      <c r="C18" s="65" t="s">
        <v>81</v>
      </c>
      <c r="D18" s="65">
        <v>14</v>
      </c>
      <c r="E18" s="63">
        <v>340000</v>
      </c>
      <c r="F18" s="63">
        <f t="shared" si="0"/>
        <v>4760000</v>
      </c>
    </row>
    <row r="19" spans="1:6" s="5" customFormat="1" ht="42.75" x14ac:dyDescent="0.2">
      <c r="A19" s="83" t="s">
        <v>22</v>
      </c>
      <c r="B19" s="62" t="s">
        <v>12</v>
      </c>
      <c r="C19" s="65" t="s">
        <v>81</v>
      </c>
      <c r="D19" s="65">
        <v>10</v>
      </c>
      <c r="E19" s="63">
        <v>280000</v>
      </c>
      <c r="F19" s="63">
        <f t="shared" si="0"/>
        <v>2800000</v>
      </c>
    </row>
    <row r="20" spans="1:6" s="5" customFormat="1" ht="28.5" x14ac:dyDescent="0.2">
      <c r="A20" s="83" t="s">
        <v>23</v>
      </c>
      <c r="B20" s="62" t="s">
        <v>94</v>
      </c>
      <c r="C20" s="65" t="s">
        <v>87</v>
      </c>
      <c r="D20" s="65">
        <v>500</v>
      </c>
      <c r="E20" s="63">
        <v>5400</v>
      </c>
      <c r="F20" s="63">
        <f t="shared" si="0"/>
        <v>2700000</v>
      </c>
    </row>
    <row r="21" spans="1:6" s="5" customFormat="1" ht="28.5" x14ac:dyDescent="0.2">
      <c r="A21" s="83" t="s">
        <v>24</v>
      </c>
      <c r="B21" s="62" t="s">
        <v>13</v>
      </c>
      <c r="C21" s="65" t="s">
        <v>81</v>
      </c>
      <c r="D21" s="65">
        <v>16</v>
      </c>
      <c r="E21" s="63">
        <v>5700</v>
      </c>
      <c r="F21" s="63">
        <f t="shared" si="0"/>
        <v>91200</v>
      </c>
    </row>
    <row r="22" spans="1:6" s="5" customFormat="1" ht="28.5" x14ac:dyDescent="0.2">
      <c r="A22" s="83" t="s">
        <v>25</v>
      </c>
      <c r="B22" s="62" t="s">
        <v>95</v>
      </c>
      <c r="C22" s="65" t="s">
        <v>81</v>
      </c>
      <c r="D22" s="65">
        <v>20</v>
      </c>
      <c r="E22" s="63">
        <v>5700</v>
      </c>
      <c r="F22" s="63">
        <f t="shared" si="0"/>
        <v>114000</v>
      </c>
    </row>
    <row r="23" spans="1:6" s="5" customFormat="1" x14ac:dyDescent="0.2">
      <c r="A23" s="83" t="s">
        <v>100</v>
      </c>
      <c r="B23" s="62" t="s">
        <v>84</v>
      </c>
      <c r="C23" s="65" t="s">
        <v>87</v>
      </c>
      <c r="D23" s="65">
        <v>90</v>
      </c>
      <c r="E23" s="63">
        <v>32000</v>
      </c>
      <c r="F23" s="63">
        <f t="shared" si="0"/>
        <v>2880000</v>
      </c>
    </row>
    <row r="24" spans="1:6" s="5" customFormat="1" ht="28.5" x14ac:dyDescent="0.2">
      <c r="A24" s="83" t="s">
        <v>210</v>
      </c>
      <c r="B24" s="62" t="s">
        <v>14</v>
      </c>
      <c r="C24" s="65" t="s">
        <v>81</v>
      </c>
      <c r="D24" s="65">
        <v>17</v>
      </c>
      <c r="E24" s="63">
        <v>203000</v>
      </c>
      <c r="F24" s="63">
        <f t="shared" si="0"/>
        <v>3451000</v>
      </c>
    </row>
    <row r="25" spans="1:6" s="5" customFormat="1" ht="28.5" x14ac:dyDescent="0.2">
      <c r="A25" s="83" t="s">
        <v>211</v>
      </c>
      <c r="B25" s="62" t="s">
        <v>88</v>
      </c>
      <c r="C25" s="65" t="s">
        <v>81</v>
      </c>
      <c r="D25" s="65">
        <v>3</v>
      </c>
      <c r="E25" s="64">
        <v>260000</v>
      </c>
      <c r="F25" s="63">
        <f t="shared" si="0"/>
        <v>780000</v>
      </c>
    </row>
    <row r="26" spans="1:6" s="5" customFormat="1" ht="42.75" x14ac:dyDescent="0.2">
      <c r="A26" s="83" t="s">
        <v>212</v>
      </c>
      <c r="B26" s="62" t="s">
        <v>209</v>
      </c>
      <c r="C26" s="65" t="s">
        <v>81</v>
      </c>
      <c r="D26" s="65">
        <v>4</v>
      </c>
      <c r="E26" s="64">
        <v>395000</v>
      </c>
      <c r="F26" s="63">
        <f t="shared" si="0"/>
        <v>1580000</v>
      </c>
    </row>
    <row r="27" spans="1:6" s="5" customFormat="1" x14ac:dyDescent="0.2">
      <c r="A27" s="65"/>
      <c r="B27" s="284" t="s">
        <v>221</v>
      </c>
      <c r="C27" s="284"/>
      <c r="D27" s="284"/>
      <c r="E27" s="284"/>
      <c r="F27" s="63">
        <f>SUM(F8:F26)</f>
        <v>93693700</v>
      </c>
    </row>
    <row r="28" spans="1:6" s="5" customFormat="1" ht="16.5" x14ac:dyDescent="0.2">
      <c r="A28" s="285"/>
      <c r="B28" s="285"/>
      <c r="C28" s="285"/>
      <c r="D28" s="285"/>
      <c r="E28" s="285"/>
      <c r="F28" s="285"/>
    </row>
    <row r="29" spans="1:6" s="5" customFormat="1" x14ac:dyDescent="0.2">
      <c r="A29" s="65">
        <v>2</v>
      </c>
      <c r="B29" s="275" t="s">
        <v>213</v>
      </c>
      <c r="C29" s="275"/>
      <c r="D29" s="275"/>
      <c r="E29" s="275"/>
      <c r="F29" s="275"/>
    </row>
    <row r="30" spans="1:6" s="5" customFormat="1" ht="28.5" x14ac:dyDescent="0.2">
      <c r="A30" s="65" t="s">
        <v>3</v>
      </c>
      <c r="B30" s="65" t="s">
        <v>32</v>
      </c>
      <c r="C30" s="65" t="s">
        <v>86</v>
      </c>
      <c r="D30" s="65" t="s">
        <v>85</v>
      </c>
      <c r="E30" s="82" t="s">
        <v>2</v>
      </c>
      <c r="F30" s="84" t="s">
        <v>0</v>
      </c>
    </row>
    <row r="31" spans="1:6" s="5" customFormat="1" ht="57" x14ac:dyDescent="0.2">
      <c r="A31" s="65" t="s">
        <v>26</v>
      </c>
      <c r="B31" s="62" t="s">
        <v>96</v>
      </c>
      <c r="C31" s="65" t="s">
        <v>86</v>
      </c>
      <c r="D31" s="65">
        <v>1</v>
      </c>
      <c r="E31" s="64">
        <v>1735000</v>
      </c>
      <c r="F31" s="66">
        <f>D31*E31</f>
        <v>1735000</v>
      </c>
    </row>
    <row r="32" spans="1:6" s="5" customFormat="1" ht="57" x14ac:dyDescent="0.2">
      <c r="A32" s="65" t="s">
        <v>97</v>
      </c>
      <c r="B32" s="62" t="s">
        <v>89</v>
      </c>
      <c r="C32" s="65" t="s">
        <v>86</v>
      </c>
      <c r="D32" s="65">
        <v>1</v>
      </c>
      <c r="E32" s="64">
        <v>2758000</v>
      </c>
      <c r="F32" s="66">
        <f t="shared" ref="F32:F34" si="1">D32*E32</f>
        <v>2758000</v>
      </c>
    </row>
    <row r="33" spans="1:6" s="5" customFormat="1" ht="57" x14ac:dyDescent="0.2">
      <c r="A33" s="65" t="s">
        <v>27</v>
      </c>
      <c r="B33" s="62" t="s">
        <v>90</v>
      </c>
      <c r="C33" s="65" t="s">
        <v>86</v>
      </c>
      <c r="D33" s="65">
        <v>1</v>
      </c>
      <c r="E33" s="64">
        <v>2478000</v>
      </c>
      <c r="F33" s="66">
        <f t="shared" si="1"/>
        <v>2478000</v>
      </c>
    </row>
    <row r="34" spans="1:6" s="5" customFormat="1" ht="42.75" x14ac:dyDescent="0.2">
      <c r="A34" s="65" t="s">
        <v>28</v>
      </c>
      <c r="B34" s="62" t="s">
        <v>15</v>
      </c>
      <c r="C34" s="65" t="s">
        <v>86</v>
      </c>
      <c r="D34" s="65">
        <v>2</v>
      </c>
      <c r="E34" s="64">
        <v>243000</v>
      </c>
      <c r="F34" s="66">
        <f t="shared" si="1"/>
        <v>486000</v>
      </c>
    </row>
    <row r="35" spans="1:6" s="5" customFormat="1" ht="57" x14ac:dyDescent="0.2">
      <c r="A35" s="65" t="s">
        <v>29</v>
      </c>
      <c r="B35" s="62" t="s">
        <v>16</v>
      </c>
      <c r="C35" s="65" t="s">
        <v>86</v>
      </c>
      <c r="D35" s="65">
        <v>1</v>
      </c>
      <c r="E35" s="64">
        <v>995000</v>
      </c>
      <c r="F35" s="66">
        <f>D35*E35</f>
        <v>995000</v>
      </c>
    </row>
    <row r="36" spans="1:6" s="5" customFormat="1" ht="71.25" x14ac:dyDescent="0.2">
      <c r="A36" s="65" t="s">
        <v>107</v>
      </c>
      <c r="B36" s="67" t="s">
        <v>214</v>
      </c>
      <c r="C36" s="65" t="s">
        <v>86</v>
      </c>
      <c r="D36" s="65">
        <v>1</v>
      </c>
      <c r="E36" s="68">
        <v>10155750</v>
      </c>
      <c r="F36" s="66">
        <f>D36*E36</f>
        <v>10155750</v>
      </c>
    </row>
    <row r="37" spans="1:6" s="5" customFormat="1" ht="71.25" x14ac:dyDescent="0.2">
      <c r="A37" s="65" t="s">
        <v>108</v>
      </c>
      <c r="B37" s="67" t="s">
        <v>215</v>
      </c>
      <c r="C37" s="65" t="s">
        <v>86</v>
      </c>
      <c r="D37" s="65">
        <v>1</v>
      </c>
      <c r="E37" s="68">
        <v>8162000</v>
      </c>
      <c r="F37" s="66">
        <f t="shared" ref="F37:F40" si="2">D37*E37</f>
        <v>8162000</v>
      </c>
    </row>
    <row r="38" spans="1:6" s="5" customFormat="1" ht="71.25" x14ac:dyDescent="0.2">
      <c r="A38" s="65" t="s">
        <v>109</v>
      </c>
      <c r="B38" s="67" t="s">
        <v>216</v>
      </c>
      <c r="C38" s="65" t="s">
        <v>86</v>
      </c>
      <c r="D38" s="65">
        <v>1</v>
      </c>
      <c r="E38" s="66">
        <v>5420000</v>
      </c>
      <c r="F38" s="66">
        <f t="shared" si="2"/>
        <v>5420000</v>
      </c>
    </row>
    <row r="39" spans="1:6" s="5" customFormat="1" ht="71.25" x14ac:dyDescent="0.2">
      <c r="A39" s="65" t="s">
        <v>110</v>
      </c>
      <c r="B39" s="67" t="s">
        <v>217</v>
      </c>
      <c r="C39" s="65" t="s">
        <v>86</v>
      </c>
      <c r="D39" s="65">
        <v>1</v>
      </c>
      <c r="E39" s="66">
        <v>15340000</v>
      </c>
      <c r="F39" s="66">
        <f t="shared" si="2"/>
        <v>15340000</v>
      </c>
    </row>
    <row r="40" spans="1:6" s="5" customFormat="1" ht="71.25" x14ac:dyDescent="0.2">
      <c r="A40" s="65" t="s">
        <v>218</v>
      </c>
      <c r="B40" s="67" t="s">
        <v>219</v>
      </c>
      <c r="C40" s="65" t="s">
        <v>86</v>
      </c>
      <c r="D40" s="65">
        <v>1</v>
      </c>
      <c r="E40" s="66">
        <v>21800000</v>
      </c>
      <c r="F40" s="66">
        <f t="shared" si="2"/>
        <v>21800000</v>
      </c>
    </row>
    <row r="41" spans="1:6" x14ac:dyDescent="0.2">
      <c r="A41" s="272" t="s">
        <v>220</v>
      </c>
      <c r="B41" s="272"/>
      <c r="C41" s="272"/>
      <c r="D41" s="272"/>
      <c r="E41" s="272"/>
      <c r="F41" s="85">
        <f>SUM(F31:F40)</f>
        <v>69329750</v>
      </c>
    </row>
    <row r="42" spans="1:6" x14ac:dyDescent="0.2">
      <c r="A42" s="81"/>
      <c r="B42" s="81"/>
      <c r="C42" s="81"/>
      <c r="D42" s="81"/>
      <c r="E42" s="81"/>
      <c r="F42" s="85"/>
    </row>
    <row r="43" spans="1:6" x14ac:dyDescent="0.2">
      <c r="A43" s="275" t="s">
        <v>111</v>
      </c>
      <c r="B43" s="275"/>
      <c r="C43" s="275"/>
      <c r="D43" s="275"/>
      <c r="E43" s="275"/>
      <c r="F43" s="87">
        <f>F27</f>
        <v>93693700</v>
      </c>
    </row>
    <row r="44" spans="1:6" x14ac:dyDescent="0.2">
      <c r="A44" s="275" t="s">
        <v>113</v>
      </c>
      <c r="B44" s="275"/>
      <c r="C44" s="275"/>
      <c r="D44" s="275"/>
      <c r="E44" s="88">
        <v>0.18</v>
      </c>
      <c r="F44" s="87">
        <f>F43*E44</f>
        <v>16864866</v>
      </c>
    </row>
    <row r="45" spans="1:6" x14ac:dyDescent="0.2">
      <c r="A45" s="86"/>
      <c r="B45" s="86"/>
      <c r="C45" s="86"/>
      <c r="D45" s="86"/>
      <c r="E45" s="86"/>
      <c r="F45" s="85"/>
    </row>
    <row r="46" spans="1:6" x14ac:dyDescent="0.2">
      <c r="A46" s="280" t="s">
        <v>112</v>
      </c>
      <c r="B46" s="272"/>
      <c r="C46" s="272"/>
      <c r="D46" s="272"/>
      <c r="E46" s="279"/>
      <c r="F46" s="89">
        <f>F41</f>
        <v>69329750</v>
      </c>
    </row>
    <row r="47" spans="1:6" x14ac:dyDescent="0.2">
      <c r="A47" s="278" t="s">
        <v>73</v>
      </c>
      <c r="B47" s="272"/>
      <c r="C47" s="272"/>
      <c r="D47" s="279"/>
      <c r="E47" s="90">
        <v>0.24</v>
      </c>
      <c r="F47" s="69">
        <f>F46*E47</f>
        <v>16639140</v>
      </c>
    </row>
    <row r="48" spans="1:6" x14ac:dyDescent="0.2">
      <c r="A48" s="278" t="s">
        <v>74</v>
      </c>
      <c r="B48" s="272"/>
      <c r="C48" s="272"/>
      <c r="D48" s="279"/>
      <c r="E48" s="90">
        <v>0.01</v>
      </c>
      <c r="F48" s="69">
        <f>F46*E48</f>
        <v>693297.5</v>
      </c>
    </row>
    <row r="49" spans="1:6" x14ac:dyDescent="0.2">
      <c r="A49" s="278" t="s">
        <v>75</v>
      </c>
      <c r="B49" s="272"/>
      <c r="C49" s="272"/>
      <c r="D49" s="279"/>
      <c r="E49" s="90">
        <v>0.04</v>
      </c>
      <c r="F49" s="69">
        <f>F46*E49</f>
        <v>2773190</v>
      </c>
    </row>
    <row r="50" spans="1:6" x14ac:dyDescent="0.2">
      <c r="A50" s="278" t="s">
        <v>222</v>
      </c>
      <c r="B50" s="272"/>
      <c r="C50" s="272"/>
      <c r="D50" s="272"/>
      <c r="E50" s="279"/>
      <c r="F50" s="91">
        <f>+F47+F48+F49</f>
        <v>20105627.5</v>
      </c>
    </row>
    <row r="51" spans="1:6" x14ac:dyDescent="0.2">
      <c r="A51" s="278"/>
      <c r="B51" s="272"/>
      <c r="C51" s="272"/>
      <c r="D51" s="272"/>
      <c r="E51" s="272"/>
      <c r="F51" s="281"/>
    </row>
    <row r="52" spans="1:6" ht="15" thickBot="1" x14ac:dyDescent="0.25">
      <c r="A52" s="282" t="s">
        <v>0</v>
      </c>
      <c r="B52" s="283"/>
      <c r="C52" s="283"/>
      <c r="D52" s="283"/>
      <c r="E52" s="283"/>
      <c r="F52" s="92">
        <f>F43+F44+F46+F50</f>
        <v>199993943.5</v>
      </c>
    </row>
    <row r="53" spans="1:6" x14ac:dyDescent="0.2">
      <c r="A53" s="70"/>
      <c r="B53" s="70"/>
      <c r="C53" s="70"/>
      <c r="D53" s="70"/>
      <c r="E53" s="70"/>
      <c r="F53" s="70"/>
    </row>
    <row r="54" spans="1:6" x14ac:dyDescent="0.2">
      <c r="A54" s="70"/>
      <c r="B54" s="70"/>
      <c r="C54" s="70"/>
      <c r="D54" s="70"/>
      <c r="E54" s="70"/>
      <c r="F54" s="70"/>
    </row>
    <row r="55" spans="1:6" x14ac:dyDescent="0.2">
      <c r="A55" s="71"/>
      <c r="B55" s="72"/>
      <c r="C55" s="72"/>
      <c r="D55" s="73"/>
      <c r="E55" s="71"/>
      <c r="F55" s="74"/>
    </row>
    <row r="56" spans="1:6" x14ac:dyDescent="0.2">
      <c r="A56" s="70" t="s">
        <v>78</v>
      </c>
      <c r="B56" s="6"/>
      <c r="C56" s="6"/>
      <c r="D56" s="277">
        <f>+F52</f>
        <v>199993943.5</v>
      </c>
      <c r="E56" s="277"/>
      <c r="F56" s="4"/>
    </row>
    <row r="57" spans="1:6" x14ac:dyDescent="0.2">
      <c r="A57" s="70"/>
      <c r="B57" s="6"/>
      <c r="C57" s="6"/>
      <c r="D57" s="75"/>
      <c r="E57" s="70"/>
      <c r="F57" s="76"/>
    </row>
    <row r="58" spans="1:6" x14ac:dyDescent="0.2">
      <c r="F58" s="77"/>
    </row>
    <row r="59" spans="1:6" x14ac:dyDescent="0.2">
      <c r="A59" s="78" t="s">
        <v>200</v>
      </c>
    </row>
    <row r="60" spans="1:6" x14ac:dyDescent="0.2">
      <c r="A60" s="78" t="s">
        <v>201</v>
      </c>
    </row>
    <row r="61" spans="1:6" x14ac:dyDescent="0.2">
      <c r="A61" s="78" t="s">
        <v>202</v>
      </c>
    </row>
    <row r="62" spans="1:6" x14ac:dyDescent="0.2">
      <c r="A62" s="78" t="s">
        <v>203</v>
      </c>
    </row>
    <row r="63" spans="1:6" x14ac:dyDescent="0.2">
      <c r="A63" s="80"/>
    </row>
    <row r="64" spans="1:6" x14ac:dyDescent="0.2">
      <c r="A64" s="80"/>
    </row>
    <row r="65" spans="1:1" x14ac:dyDescent="0.2">
      <c r="A65" s="93"/>
    </row>
    <row r="66" spans="1:1" x14ac:dyDescent="0.2">
      <c r="A66" s="80"/>
    </row>
  </sheetData>
  <mergeCells count="22">
    <mergeCell ref="A44:D44"/>
    <mergeCell ref="A4:F4"/>
    <mergeCell ref="D56:E56"/>
    <mergeCell ref="A47:D47"/>
    <mergeCell ref="A48:D48"/>
    <mergeCell ref="A49:D49"/>
    <mergeCell ref="A50:E50"/>
    <mergeCell ref="A5:F5"/>
    <mergeCell ref="A46:E46"/>
    <mergeCell ref="A51:F51"/>
    <mergeCell ref="A52:E52"/>
    <mergeCell ref="B6:F6"/>
    <mergeCell ref="A43:E43"/>
    <mergeCell ref="B27:E27"/>
    <mergeCell ref="A28:F28"/>
    <mergeCell ref="B29:F29"/>
    <mergeCell ref="A41:E41"/>
    <mergeCell ref="B1:E1"/>
    <mergeCell ref="B2:E2"/>
    <mergeCell ref="B3:E3"/>
    <mergeCell ref="F1:F3"/>
    <mergeCell ref="A1:A3"/>
  </mergeCells>
  <phoneticPr fontId="13" type="noConversion"/>
  <printOptions horizontalCentered="1"/>
  <pageMargins left="1.5748031496062993" right="1.4960629921259843" top="0.94488188976377963" bottom="1.5354330708661419" header="0.31496062992125984" footer="0.31496062992125984"/>
  <pageSetup scale="55" orientation="portrait" r:id="rId1"/>
  <rowBreaks count="1" manualBreakCount="1">
    <brk id="27" max="5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30A29-52F4-4B89-BF40-EFF5596E96E1}">
  <dimension ref="A1:G30"/>
  <sheetViews>
    <sheetView view="pageBreakPreview" topLeftCell="A6" zoomScale="60" zoomScaleNormal="100" workbookViewId="0">
      <selection activeCell="B6" sqref="B6:E6"/>
    </sheetView>
  </sheetViews>
  <sheetFormatPr baseColWidth="10" defaultRowHeight="15" x14ac:dyDescent="0.25"/>
  <cols>
    <col min="1" max="1" width="26" customWidth="1"/>
    <col min="5" max="5" width="20.28515625" customWidth="1"/>
  </cols>
  <sheetData>
    <row r="1" spans="1:7" x14ac:dyDescent="0.25">
      <c r="A1" s="48"/>
      <c r="G1" s="49"/>
    </row>
    <row r="2" spans="1:7" x14ac:dyDescent="0.25">
      <c r="A2" s="48"/>
      <c r="G2" s="49"/>
    </row>
    <row r="3" spans="1:7" x14ac:dyDescent="0.25">
      <c r="A3" s="48"/>
      <c r="G3" s="49"/>
    </row>
    <row r="4" spans="1:7" x14ac:dyDescent="0.25">
      <c r="A4" s="48"/>
      <c r="G4" s="49"/>
    </row>
    <row r="5" spans="1:7" x14ac:dyDescent="0.25">
      <c r="A5" s="48"/>
      <c r="G5" s="49"/>
    </row>
    <row r="6" spans="1:7" ht="128.25" customHeight="1" x14ac:dyDescent="0.25">
      <c r="A6" s="289"/>
      <c r="B6" s="270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C6" s="270"/>
      <c r="D6" s="270"/>
      <c r="E6" s="270"/>
      <c r="F6" s="290"/>
      <c r="G6" s="291"/>
    </row>
    <row r="7" spans="1:7" ht="42.75" customHeight="1" x14ac:dyDescent="0.25">
      <c r="A7" s="289"/>
      <c r="B7" s="270" t="s">
        <v>188</v>
      </c>
      <c r="C7" s="270"/>
      <c r="D7" s="270"/>
      <c r="E7" s="270"/>
      <c r="F7" s="290"/>
      <c r="G7" s="291"/>
    </row>
    <row r="8" spans="1:7" ht="36" customHeight="1" x14ac:dyDescent="0.25">
      <c r="A8" s="289"/>
      <c r="B8" s="270" t="s">
        <v>167</v>
      </c>
      <c r="C8" s="270"/>
      <c r="D8" s="270"/>
      <c r="E8" s="270"/>
      <c r="F8" s="290"/>
      <c r="G8" s="291"/>
    </row>
    <row r="9" spans="1:7" x14ac:dyDescent="0.25">
      <c r="A9" s="48"/>
      <c r="G9" s="49"/>
    </row>
    <row r="10" spans="1:7" x14ac:dyDescent="0.25">
      <c r="A10" s="48"/>
      <c r="G10" s="49"/>
    </row>
    <row r="11" spans="1:7" x14ac:dyDescent="0.25">
      <c r="A11" s="48"/>
      <c r="G11" s="49"/>
    </row>
    <row r="12" spans="1:7" x14ac:dyDescent="0.25">
      <c r="A12" s="48"/>
      <c r="G12" s="49"/>
    </row>
    <row r="13" spans="1:7" x14ac:dyDescent="0.25">
      <c r="A13" s="48"/>
      <c r="G13" s="49"/>
    </row>
    <row r="14" spans="1:7" x14ac:dyDescent="0.25">
      <c r="A14" s="48"/>
      <c r="G14" s="49"/>
    </row>
    <row r="15" spans="1:7" x14ac:dyDescent="0.25">
      <c r="A15" s="48"/>
      <c r="G15" s="49"/>
    </row>
    <row r="16" spans="1:7" x14ac:dyDescent="0.25">
      <c r="A16" s="286" t="s">
        <v>191</v>
      </c>
      <c r="B16" s="287"/>
      <c r="C16" s="287"/>
      <c r="D16" s="287"/>
      <c r="E16" s="287"/>
      <c r="F16" s="287"/>
      <c r="G16" s="288"/>
    </row>
    <row r="17" spans="1:7" x14ac:dyDescent="0.25">
      <c r="A17" s="286"/>
      <c r="B17" s="287"/>
      <c r="C17" s="287"/>
      <c r="D17" s="287"/>
      <c r="E17" s="287"/>
      <c r="F17" s="287"/>
      <c r="G17" s="288"/>
    </row>
    <row r="18" spans="1:7" x14ac:dyDescent="0.25">
      <c r="A18" s="286"/>
      <c r="B18" s="287"/>
      <c r="C18" s="287"/>
      <c r="D18" s="287"/>
      <c r="E18" s="287"/>
      <c r="F18" s="287"/>
      <c r="G18" s="288"/>
    </row>
    <row r="19" spans="1:7" x14ac:dyDescent="0.25">
      <c r="A19" s="286"/>
      <c r="B19" s="287"/>
      <c r="C19" s="287"/>
      <c r="D19" s="287"/>
      <c r="E19" s="287"/>
      <c r="F19" s="287"/>
      <c r="G19" s="288"/>
    </row>
    <row r="20" spans="1:7" x14ac:dyDescent="0.25">
      <c r="A20" s="286"/>
      <c r="B20" s="287"/>
      <c r="C20" s="287"/>
      <c r="D20" s="287"/>
      <c r="E20" s="287"/>
      <c r="F20" s="287"/>
      <c r="G20" s="288"/>
    </row>
    <row r="21" spans="1:7" x14ac:dyDescent="0.25">
      <c r="A21" s="48"/>
      <c r="G21" s="49"/>
    </row>
    <row r="22" spans="1:7" x14ac:dyDescent="0.25">
      <c r="A22" s="48"/>
      <c r="G22" s="49"/>
    </row>
    <row r="23" spans="1:7" x14ac:dyDescent="0.25">
      <c r="A23" s="48"/>
      <c r="G23" s="49"/>
    </row>
    <row r="24" spans="1:7" x14ac:dyDescent="0.25">
      <c r="A24" s="48"/>
      <c r="G24" s="49"/>
    </row>
    <row r="25" spans="1:7" x14ac:dyDescent="0.25">
      <c r="A25" s="48"/>
      <c r="G25" s="49"/>
    </row>
    <row r="26" spans="1:7" x14ac:dyDescent="0.25">
      <c r="A26" s="48"/>
      <c r="G26" s="49"/>
    </row>
    <row r="27" spans="1:7" x14ac:dyDescent="0.25">
      <c r="A27" s="48"/>
      <c r="G27" s="49"/>
    </row>
    <row r="28" spans="1:7" x14ac:dyDescent="0.25">
      <c r="A28" s="48"/>
      <c r="G28" s="49"/>
    </row>
    <row r="29" spans="1:7" x14ac:dyDescent="0.25">
      <c r="A29" s="48"/>
      <c r="G29" s="49"/>
    </row>
    <row r="30" spans="1:7" ht="15.75" thickBot="1" x14ac:dyDescent="0.3">
      <c r="A30" s="50"/>
      <c r="B30" s="51"/>
      <c r="C30" s="51"/>
      <c r="D30" s="51"/>
      <c r="E30" s="51"/>
      <c r="F30" s="51"/>
      <c r="G30" s="52"/>
    </row>
  </sheetData>
  <mergeCells count="6">
    <mergeCell ref="A16:G20"/>
    <mergeCell ref="A6:A8"/>
    <mergeCell ref="B6:E6"/>
    <mergeCell ref="F6:G8"/>
    <mergeCell ref="B7:E7"/>
    <mergeCell ref="B8:E8"/>
  </mergeCells>
  <pageMargins left="0.7" right="0.7" top="0.75" bottom="0.75" header="0.3" footer="0.3"/>
  <pageSetup scale="8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8C935-C440-4B34-AD0E-11D4EA618E9A}">
  <dimension ref="A1:R40"/>
  <sheetViews>
    <sheetView view="pageBreakPreview" zoomScale="70" zoomScaleNormal="40" zoomScaleSheetLayoutView="70" workbookViewId="0">
      <selection activeCell="L4" sqref="L4"/>
    </sheetView>
  </sheetViews>
  <sheetFormatPr baseColWidth="10" defaultRowHeight="50.25" customHeight="1" x14ac:dyDescent="0.3"/>
  <cols>
    <col min="1" max="1" width="12" style="3" customWidth="1"/>
    <col min="2" max="2" width="56.140625" style="3" bestFit="1" customWidth="1"/>
    <col min="3" max="3" width="21.85546875" style="3" bestFit="1" customWidth="1"/>
    <col min="4" max="4" width="15.5703125" style="3" bestFit="1" customWidth="1"/>
    <col min="5" max="5" width="18.42578125" style="3" bestFit="1" customWidth="1"/>
    <col min="6" max="6" width="22.7109375" style="189" bestFit="1" customWidth="1"/>
    <col min="7" max="7" width="18" style="3" customWidth="1"/>
    <col min="8" max="8" width="19.42578125" style="189" customWidth="1"/>
    <col min="9" max="9" width="8.85546875" style="3" bestFit="1" customWidth="1"/>
    <col min="10" max="10" width="24.5703125" style="189" bestFit="1" customWidth="1"/>
    <col min="11" max="11" width="20.28515625" style="3" bestFit="1" customWidth="1"/>
    <col min="12" max="12" width="17.85546875" style="3" bestFit="1" customWidth="1"/>
    <col min="13" max="13" width="19.28515625" style="3" bestFit="1" customWidth="1"/>
    <col min="14" max="14" width="11.42578125" style="3"/>
    <col min="15" max="15" width="17.5703125" style="3" bestFit="1" customWidth="1"/>
    <col min="16" max="256" width="11.42578125" style="3"/>
    <col min="257" max="257" width="12" style="3" customWidth="1"/>
    <col min="258" max="258" width="56.140625" style="3" bestFit="1" customWidth="1"/>
    <col min="259" max="259" width="17.85546875" style="3" bestFit="1" customWidth="1"/>
    <col min="260" max="260" width="15.5703125" style="3" bestFit="1" customWidth="1"/>
    <col min="261" max="261" width="18.42578125" style="3" bestFit="1" customWidth="1"/>
    <col min="262" max="262" width="22.7109375" style="3" bestFit="1" customWidth="1"/>
    <col min="263" max="263" width="18" style="3" customWidth="1"/>
    <col min="264" max="264" width="19.42578125" style="3" customWidth="1"/>
    <col min="265" max="265" width="8.85546875" style="3" bestFit="1" customWidth="1"/>
    <col min="266" max="266" width="21" style="3" bestFit="1" customWidth="1"/>
    <col min="267" max="267" width="20.28515625" style="3" bestFit="1" customWidth="1"/>
    <col min="268" max="268" width="11.42578125" style="3"/>
    <col min="269" max="269" width="19.28515625" style="3" bestFit="1" customWidth="1"/>
    <col min="270" max="270" width="11.42578125" style="3"/>
    <col min="271" max="271" width="17.5703125" style="3" bestFit="1" customWidth="1"/>
    <col min="272" max="512" width="11.42578125" style="3"/>
    <col min="513" max="513" width="12" style="3" customWidth="1"/>
    <col min="514" max="514" width="56.140625" style="3" bestFit="1" customWidth="1"/>
    <col min="515" max="515" width="17.85546875" style="3" bestFit="1" customWidth="1"/>
    <col min="516" max="516" width="15.5703125" style="3" bestFit="1" customWidth="1"/>
    <col min="517" max="517" width="18.42578125" style="3" bestFit="1" customWidth="1"/>
    <col min="518" max="518" width="22.7109375" style="3" bestFit="1" customWidth="1"/>
    <col min="519" max="519" width="18" style="3" customWidth="1"/>
    <col min="520" max="520" width="19.42578125" style="3" customWidth="1"/>
    <col min="521" max="521" width="8.85546875" style="3" bestFit="1" customWidth="1"/>
    <col min="522" max="522" width="21" style="3" bestFit="1" customWidth="1"/>
    <col min="523" max="523" width="20.28515625" style="3" bestFit="1" customWidth="1"/>
    <col min="524" max="524" width="11.42578125" style="3"/>
    <col min="525" max="525" width="19.28515625" style="3" bestFit="1" customWidth="1"/>
    <col min="526" max="526" width="11.42578125" style="3"/>
    <col min="527" max="527" width="17.5703125" style="3" bestFit="1" customWidth="1"/>
    <col min="528" max="768" width="11.42578125" style="3"/>
    <col min="769" max="769" width="12" style="3" customWidth="1"/>
    <col min="770" max="770" width="56.140625" style="3" bestFit="1" customWidth="1"/>
    <col min="771" max="771" width="17.85546875" style="3" bestFit="1" customWidth="1"/>
    <col min="772" max="772" width="15.5703125" style="3" bestFit="1" customWidth="1"/>
    <col min="773" max="773" width="18.42578125" style="3" bestFit="1" customWidth="1"/>
    <col min="774" max="774" width="22.7109375" style="3" bestFit="1" customWidth="1"/>
    <col min="775" max="775" width="18" style="3" customWidth="1"/>
    <col min="776" max="776" width="19.42578125" style="3" customWidth="1"/>
    <col min="777" max="777" width="8.85546875" style="3" bestFit="1" customWidth="1"/>
    <col min="778" max="778" width="21" style="3" bestFit="1" customWidth="1"/>
    <col min="779" max="779" width="20.28515625" style="3" bestFit="1" customWidth="1"/>
    <col min="780" max="780" width="11.42578125" style="3"/>
    <col min="781" max="781" width="19.28515625" style="3" bestFit="1" customWidth="1"/>
    <col min="782" max="782" width="11.42578125" style="3"/>
    <col min="783" max="783" width="17.5703125" style="3" bestFit="1" customWidth="1"/>
    <col min="784" max="1024" width="11.42578125" style="3"/>
    <col min="1025" max="1025" width="12" style="3" customWidth="1"/>
    <col min="1026" max="1026" width="56.140625" style="3" bestFit="1" customWidth="1"/>
    <col min="1027" max="1027" width="17.85546875" style="3" bestFit="1" customWidth="1"/>
    <col min="1028" max="1028" width="15.5703125" style="3" bestFit="1" customWidth="1"/>
    <col min="1029" max="1029" width="18.42578125" style="3" bestFit="1" customWidth="1"/>
    <col min="1030" max="1030" width="22.7109375" style="3" bestFit="1" customWidth="1"/>
    <col min="1031" max="1031" width="18" style="3" customWidth="1"/>
    <col min="1032" max="1032" width="19.42578125" style="3" customWidth="1"/>
    <col min="1033" max="1033" width="8.85546875" style="3" bestFit="1" customWidth="1"/>
    <col min="1034" max="1034" width="21" style="3" bestFit="1" customWidth="1"/>
    <col min="1035" max="1035" width="20.28515625" style="3" bestFit="1" customWidth="1"/>
    <col min="1036" max="1036" width="11.42578125" style="3"/>
    <col min="1037" max="1037" width="19.28515625" style="3" bestFit="1" customWidth="1"/>
    <col min="1038" max="1038" width="11.42578125" style="3"/>
    <col min="1039" max="1039" width="17.5703125" style="3" bestFit="1" customWidth="1"/>
    <col min="1040" max="1280" width="11.42578125" style="3"/>
    <col min="1281" max="1281" width="12" style="3" customWidth="1"/>
    <col min="1282" max="1282" width="56.140625" style="3" bestFit="1" customWidth="1"/>
    <col min="1283" max="1283" width="17.85546875" style="3" bestFit="1" customWidth="1"/>
    <col min="1284" max="1284" width="15.5703125" style="3" bestFit="1" customWidth="1"/>
    <col min="1285" max="1285" width="18.42578125" style="3" bestFit="1" customWidth="1"/>
    <col min="1286" max="1286" width="22.7109375" style="3" bestFit="1" customWidth="1"/>
    <col min="1287" max="1287" width="18" style="3" customWidth="1"/>
    <col min="1288" max="1288" width="19.42578125" style="3" customWidth="1"/>
    <col min="1289" max="1289" width="8.85546875" style="3" bestFit="1" customWidth="1"/>
    <col min="1290" max="1290" width="21" style="3" bestFit="1" customWidth="1"/>
    <col min="1291" max="1291" width="20.28515625" style="3" bestFit="1" customWidth="1"/>
    <col min="1292" max="1292" width="11.42578125" style="3"/>
    <col min="1293" max="1293" width="19.28515625" style="3" bestFit="1" customWidth="1"/>
    <col min="1294" max="1294" width="11.42578125" style="3"/>
    <col min="1295" max="1295" width="17.5703125" style="3" bestFit="1" customWidth="1"/>
    <col min="1296" max="1536" width="11.42578125" style="3"/>
    <col min="1537" max="1537" width="12" style="3" customWidth="1"/>
    <col min="1538" max="1538" width="56.140625" style="3" bestFit="1" customWidth="1"/>
    <col min="1539" max="1539" width="17.85546875" style="3" bestFit="1" customWidth="1"/>
    <col min="1540" max="1540" width="15.5703125" style="3" bestFit="1" customWidth="1"/>
    <col min="1541" max="1541" width="18.42578125" style="3" bestFit="1" customWidth="1"/>
    <col min="1542" max="1542" width="22.7109375" style="3" bestFit="1" customWidth="1"/>
    <col min="1543" max="1543" width="18" style="3" customWidth="1"/>
    <col min="1544" max="1544" width="19.42578125" style="3" customWidth="1"/>
    <col min="1545" max="1545" width="8.85546875" style="3" bestFit="1" customWidth="1"/>
    <col min="1546" max="1546" width="21" style="3" bestFit="1" customWidth="1"/>
    <col min="1547" max="1547" width="20.28515625" style="3" bestFit="1" customWidth="1"/>
    <col min="1548" max="1548" width="11.42578125" style="3"/>
    <col min="1549" max="1549" width="19.28515625" style="3" bestFit="1" customWidth="1"/>
    <col min="1550" max="1550" width="11.42578125" style="3"/>
    <col min="1551" max="1551" width="17.5703125" style="3" bestFit="1" customWidth="1"/>
    <col min="1552" max="1792" width="11.42578125" style="3"/>
    <col min="1793" max="1793" width="12" style="3" customWidth="1"/>
    <col min="1794" max="1794" width="56.140625" style="3" bestFit="1" customWidth="1"/>
    <col min="1795" max="1795" width="17.85546875" style="3" bestFit="1" customWidth="1"/>
    <col min="1796" max="1796" width="15.5703125" style="3" bestFit="1" customWidth="1"/>
    <col min="1797" max="1797" width="18.42578125" style="3" bestFit="1" customWidth="1"/>
    <col min="1798" max="1798" width="22.7109375" style="3" bestFit="1" customWidth="1"/>
    <col min="1799" max="1799" width="18" style="3" customWidth="1"/>
    <col min="1800" max="1800" width="19.42578125" style="3" customWidth="1"/>
    <col min="1801" max="1801" width="8.85546875" style="3" bestFit="1" customWidth="1"/>
    <col min="1802" max="1802" width="21" style="3" bestFit="1" customWidth="1"/>
    <col min="1803" max="1803" width="20.28515625" style="3" bestFit="1" customWidth="1"/>
    <col min="1804" max="1804" width="11.42578125" style="3"/>
    <col min="1805" max="1805" width="19.28515625" style="3" bestFit="1" customWidth="1"/>
    <col min="1806" max="1806" width="11.42578125" style="3"/>
    <col min="1807" max="1807" width="17.5703125" style="3" bestFit="1" customWidth="1"/>
    <col min="1808" max="2048" width="11.42578125" style="3"/>
    <col min="2049" max="2049" width="12" style="3" customWidth="1"/>
    <col min="2050" max="2050" width="56.140625" style="3" bestFit="1" customWidth="1"/>
    <col min="2051" max="2051" width="17.85546875" style="3" bestFit="1" customWidth="1"/>
    <col min="2052" max="2052" width="15.5703125" style="3" bestFit="1" customWidth="1"/>
    <col min="2053" max="2053" width="18.42578125" style="3" bestFit="1" customWidth="1"/>
    <col min="2054" max="2054" width="22.7109375" style="3" bestFit="1" customWidth="1"/>
    <col min="2055" max="2055" width="18" style="3" customWidth="1"/>
    <col min="2056" max="2056" width="19.42578125" style="3" customWidth="1"/>
    <col min="2057" max="2057" width="8.85546875" style="3" bestFit="1" customWidth="1"/>
    <col min="2058" max="2058" width="21" style="3" bestFit="1" customWidth="1"/>
    <col min="2059" max="2059" width="20.28515625" style="3" bestFit="1" customWidth="1"/>
    <col min="2060" max="2060" width="11.42578125" style="3"/>
    <col min="2061" max="2061" width="19.28515625" style="3" bestFit="1" customWidth="1"/>
    <col min="2062" max="2062" width="11.42578125" style="3"/>
    <col min="2063" max="2063" width="17.5703125" style="3" bestFit="1" customWidth="1"/>
    <col min="2064" max="2304" width="11.42578125" style="3"/>
    <col min="2305" max="2305" width="12" style="3" customWidth="1"/>
    <col min="2306" max="2306" width="56.140625" style="3" bestFit="1" customWidth="1"/>
    <col min="2307" max="2307" width="17.85546875" style="3" bestFit="1" customWidth="1"/>
    <col min="2308" max="2308" width="15.5703125" style="3" bestFit="1" customWidth="1"/>
    <col min="2309" max="2309" width="18.42578125" style="3" bestFit="1" customWidth="1"/>
    <col min="2310" max="2310" width="22.7109375" style="3" bestFit="1" customWidth="1"/>
    <col min="2311" max="2311" width="18" style="3" customWidth="1"/>
    <col min="2312" max="2312" width="19.42578125" style="3" customWidth="1"/>
    <col min="2313" max="2313" width="8.85546875" style="3" bestFit="1" customWidth="1"/>
    <col min="2314" max="2314" width="21" style="3" bestFit="1" customWidth="1"/>
    <col min="2315" max="2315" width="20.28515625" style="3" bestFit="1" customWidth="1"/>
    <col min="2316" max="2316" width="11.42578125" style="3"/>
    <col min="2317" max="2317" width="19.28515625" style="3" bestFit="1" customWidth="1"/>
    <col min="2318" max="2318" width="11.42578125" style="3"/>
    <col min="2319" max="2319" width="17.5703125" style="3" bestFit="1" customWidth="1"/>
    <col min="2320" max="2560" width="11.42578125" style="3"/>
    <col min="2561" max="2561" width="12" style="3" customWidth="1"/>
    <col min="2562" max="2562" width="56.140625" style="3" bestFit="1" customWidth="1"/>
    <col min="2563" max="2563" width="17.85546875" style="3" bestFit="1" customWidth="1"/>
    <col min="2564" max="2564" width="15.5703125" style="3" bestFit="1" customWidth="1"/>
    <col min="2565" max="2565" width="18.42578125" style="3" bestFit="1" customWidth="1"/>
    <col min="2566" max="2566" width="22.7109375" style="3" bestFit="1" customWidth="1"/>
    <col min="2567" max="2567" width="18" style="3" customWidth="1"/>
    <col min="2568" max="2568" width="19.42578125" style="3" customWidth="1"/>
    <col min="2569" max="2569" width="8.85546875" style="3" bestFit="1" customWidth="1"/>
    <col min="2570" max="2570" width="21" style="3" bestFit="1" customWidth="1"/>
    <col min="2571" max="2571" width="20.28515625" style="3" bestFit="1" customWidth="1"/>
    <col min="2572" max="2572" width="11.42578125" style="3"/>
    <col min="2573" max="2573" width="19.28515625" style="3" bestFit="1" customWidth="1"/>
    <col min="2574" max="2574" width="11.42578125" style="3"/>
    <col min="2575" max="2575" width="17.5703125" style="3" bestFit="1" customWidth="1"/>
    <col min="2576" max="2816" width="11.42578125" style="3"/>
    <col min="2817" max="2817" width="12" style="3" customWidth="1"/>
    <col min="2818" max="2818" width="56.140625" style="3" bestFit="1" customWidth="1"/>
    <col min="2819" max="2819" width="17.85546875" style="3" bestFit="1" customWidth="1"/>
    <col min="2820" max="2820" width="15.5703125" style="3" bestFit="1" customWidth="1"/>
    <col min="2821" max="2821" width="18.42578125" style="3" bestFit="1" customWidth="1"/>
    <col min="2822" max="2822" width="22.7109375" style="3" bestFit="1" customWidth="1"/>
    <col min="2823" max="2823" width="18" style="3" customWidth="1"/>
    <col min="2824" max="2824" width="19.42578125" style="3" customWidth="1"/>
    <col min="2825" max="2825" width="8.85546875" style="3" bestFit="1" customWidth="1"/>
    <col min="2826" max="2826" width="21" style="3" bestFit="1" customWidth="1"/>
    <col min="2827" max="2827" width="20.28515625" style="3" bestFit="1" customWidth="1"/>
    <col min="2828" max="2828" width="11.42578125" style="3"/>
    <col min="2829" max="2829" width="19.28515625" style="3" bestFit="1" customWidth="1"/>
    <col min="2830" max="2830" width="11.42578125" style="3"/>
    <col min="2831" max="2831" width="17.5703125" style="3" bestFit="1" customWidth="1"/>
    <col min="2832" max="3072" width="11.42578125" style="3"/>
    <col min="3073" max="3073" width="12" style="3" customWidth="1"/>
    <col min="3074" max="3074" width="56.140625" style="3" bestFit="1" customWidth="1"/>
    <col min="3075" max="3075" width="17.85546875" style="3" bestFit="1" customWidth="1"/>
    <col min="3076" max="3076" width="15.5703125" style="3" bestFit="1" customWidth="1"/>
    <col min="3077" max="3077" width="18.42578125" style="3" bestFit="1" customWidth="1"/>
    <col min="3078" max="3078" width="22.7109375" style="3" bestFit="1" customWidth="1"/>
    <col min="3079" max="3079" width="18" style="3" customWidth="1"/>
    <col min="3080" max="3080" width="19.42578125" style="3" customWidth="1"/>
    <col min="3081" max="3081" width="8.85546875" style="3" bestFit="1" customWidth="1"/>
    <col min="3082" max="3082" width="21" style="3" bestFit="1" customWidth="1"/>
    <col min="3083" max="3083" width="20.28515625" style="3" bestFit="1" customWidth="1"/>
    <col min="3084" max="3084" width="11.42578125" style="3"/>
    <col min="3085" max="3085" width="19.28515625" style="3" bestFit="1" customWidth="1"/>
    <col min="3086" max="3086" width="11.42578125" style="3"/>
    <col min="3087" max="3087" width="17.5703125" style="3" bestFit="1" customWidth="1"/>
    <col min="3088" max="3328" width="11.42578125" style="3"/>
    <col min="3329" max="3329" width="12" style="3" customWidth="1"/>
    <col min="3330" max="3330" width="56.140625" style="3" bestFit="1" customWidth="1"/>
    <col min="3331" max="3331" width="17.85546875" style="3" bestFit="1" customWidth="1"/>
    <col min="3332" max="3332" width="15.5703125" style="3" bestFit="1" customWidth="1"/>
    <col min="3333" max="3333" width="18.42578125" style="3" bestFit="1" customWidth="1"/>
    <col min="3334" max="3334" width="22.7109375" style="3" bestFit="1" customWidth="1"/>
    <col min="3335" max="3335" width="18" style="3" customWidth="1"/>
    <col min="3336" max="3336" width="19.42578125" style="3" customWidth="1"/>
    <col min="3337" max="3337" width="8.85546875" style="3" bestFit="1" customWidth="1"/>
    <col min="3338" max="3338" width="21" style="3" bestFit="1" customWidth="1"/>
    <col min="3339" max="3339" width="20.28515625" style="3" bestFit="1" customWidth="1"/>
    <col min="3340" max="3340" width="11.42578125" style="3"/>
    <col min="3341" max="3341" width="19.28515625" style="3" bestFit="1" customWidth="1"/>
    <col min="3342" max="3342" width="11.42578125" style="3"/>
    <col min="3343" max="3343" width="17.5703125" style="3" bestFit="1" customWidth="1"/>
    <col min="3344" max="3584" width="11.42578125" style="3"/>
    <col min="3585" max="3585" width="12" style="3" customWidth="1"/>
    <col min="3586" max="3586" width="56.140625" style="3" bestFit="1" customWidth="1"/>
    <col min="3587" max="3587" width="17.85546875" style="3" bestFit="1" customWidth="1"/>
    <col min="3588" max="3588" width="15.5703125" style="3" bestFit="1" customWidth="1"/>
    <col min="3589" max="3589" width="18.42578125" style="3" bestFit="1" customWidth="1"/>
    <col min="3590" max="3590" width="22.7109375" style="3" bestFit="1" customWidth="1"/>
    <col min="3591" max="3591" width="18" style="3" customWidth="1"/>
    <col min="3592" max="3592" width="19.42578125" style="3" customWidth="1"/>
    <col min="3593" max="3593" width="8.85546875" style="3" bestFit="1" customWidth="1"/>
    <col min="3594" max="3594" width="21" style="3" bestFit="1" customWidth="1"/>
    <col min="3595" max="3595" width="20.28515625" style="3" bestFit="1" customWidth="1"/>
    <col min="3596" max="3596" width="11.42578125" style="3"/>
    <col min="3597" max="3597" width="19.28515625" style="3" bestFit="1" customWidth="1"/>
    <col min="3598" max="3598" width="11.42578125" style="3"/>
    <col min="3599" max="3599" width="17.5703125" style="3" bestFit="1" customWidth="1"/>
    <col min="3600" max="3840" width="11.42578125" style="3"/>
    <col min="3841" max="3841" width="12" style="3" customWidth="1"/>
    <col min="3842" max="3842" width="56.140625" style="3" bestFit="1" customWidth="1"/>
    <col min="3843" max="3843" width="17.85546875" style="3" bestFit="1" customWidth="1"/>
    <col min="3844" max="3844" width="15.5703125" style="3" bestFit="1" customWidth="1"/>
    <col min="3845" max="3845" width="18.42578125" style="3" bestFit="1" customWidth="1"/>
    <col min="3846" max="3846" width="22.7109375" style="3" bestFit="1" customWidth="1"/>
    <col min="3847" max="3847" width="18" style="3" customWidth="1"/>
    <col min="3848" max="3848" width="19.42578125" style="3" customWidth="1"/>
    <col min="3849" max="3849" width="8.85546875" style="3" bestFit="1" customWidth="1"/>
    <col min="3850" max="3850" width="21" style="3" bestFit="1" customWidth="1"/>
    <col min="3851" max="3851" width="20.28515625" style="3" bestFit="1" customWidth="1"/>
    <col min="3852" max="3852" width="11.42578125" style="3"/>
    <col min="3853" max="3853" width="19.28515625" style="3" bestFit="1" customWidth="1"/>
    <col min="3854" max="3854" width="11.42578125" style="3"/>
    <col min="3855" max="3855" width="17.5703125" style="3" bestFit="1" customWidth="1"/>
    <col min="3856" max="4096" width="11.42578125" style="3"/>
    <col min="4097" max="4097" width="12" style="3" customWidth="1"/>
    <col min="4098" max="4098" width="56.140625" style="3" bestFit="1" customWidth="1"/>
    <col min="4099" max="4099" width="17.85546875" style="3" bestFit="1" customWidth="1"/>
    <col min="4100" max="4100" width="15.5703125" style="3" bestFit="1" customWidth="1"/>
    <col min="4101" max="4101" width="18.42578125" style="3" bestFit="1" customWidth="1"/>
    <col min="4102" max="4102" width="22.7109375" style="3" bestFit="1" customWidth="1"/>
    <col min="4103" max="4103" width="18" style="3" customWidth="1"/>
    <col min="4104" max="4104" width="19.42578125" style="3" customWidth="1"/>
    <col min="4105" max="4105" width="8.85546875" style="3" bestFit="1" customWidth="1"/>
    <col min="4106" max="4106" width="21" style="3" bestFit="1" customWidth="1"/>
    <col min="4107" max="4107" width="20.28515625" style="3" bestFit="1" customWidth="1"/>
    <col min="4108" max="4108" width="11.42578125" style="3"/>
    <col min="4109" max="4109" width="19.28515625" style="3" bestFit="1" customWidth="1"/>
    <col min="4110" max="4110" width="11.42578125" style="3"/>
    <col min="4111" max="4111" width="17.5703125" style="3" bestFit="1" customWidth="1"/>
    <col min="4112" max="4352" width="11.42578125" style="3"/>
    <col min="4353" max="4353" width="12" style="3" customWidth="1"/>
    <col min="4354" max="4354" width="56.140625" style="3" bestFit="1" customWidth="1"/>
    <col min="4355" max="4355" width="17.85546875" style="3" bestFit="1" customWidth="1"/>
    <col min="4356" max="4356" width="15.5703125" style="3" bestFit="1" customWidth="1"/>
    <col min="4357" max="4357" width="18.42578125" style="3" bestFit="1" customWidth="1"/>
    <col min="4358" max="4358" width="22.7109375" style="3" bestFit="1" customWidth="1"/>
    <col min="4359" max="4359" width="18" style="3" customWidth="1"/>
    <col min="4360" max="4360" width="19.42578125" style="3" customWidth="1"/>
    <col min="4361" max="4361" width="8.85546875" style="3" bestFit="1" customWidth="1"/>
    <col min="4362" max="4362" width="21" style="3" bestFit="1" customWidth="1"/>
    <col min="4363" max="4363" width="20.28515625" style="3" bestFit="1" customWidth="1"/>
    <col min="4364" max="4364" width="11.42578125" style="3"/>
    <col min="4365" max="4365" width="19.28515625" style="3" bestFit="1" customWidth="1"/>
    <col min="4366" max="4366" width="11.42578125" style="3"/>
    <col min="4367" max="4367" width="17.5703125" style="3" bestFit="1" customWidth="1"/>
    <col min="4368" max="4608" width="11.42578125" style="3"/>
    <col min="4609" max="4609" width="12" style="3" customWidth="1"/>
    <col min="4610" max="4610" width="56.140625" style="3" bestFit="1" customWidth="1"/>
    <col min="4611" max="4611" width="17.85546875" style="3" bestFit="1" customWidth="1"/>
    <col min="4612" max="4612" width="15.5703125" style="3" bestFit="1" customWidth="1"/>
    <col min="4613" max="4613" width="18.42578125" style="3" bestFit="1" customWidth="1"/>
    <col min="4614" max="4614" width="22.7109375" style="3" bestFit="1" customWidth="1"/>
    <col min="4615" max="4615" width="18" style="3" customWidth="1"/>
    <col min="4616" max="4616" width="19.42578125" style="3" customWidth="1"/>
    <col min="4617" max="4617" width="8.85546875" style="3" bestFit="1" customWidth="1"/>
    <col min="4618" max="4618" width="21" style="3" bestFit="1" customWidth="1"/>
    <col min="4619" max="4619" width="20.28515625" style="3" bestFit="1" customWidth="1"/>
    <col min="4620" max="4620" width="11.42578125" style="3"/>
    <col min="4621" max="4621" width="19.28515625" style="3" bestFit="1" customWidth="1"/>
    <col min="4622" max="4622" width="11.42578125" style="3"/>
    <col min="4623" max="4623" width="17.5703125" style="3" bestFit="1" customWidth="1"/>
    <col min="4624" max="4864" width="11.42578125" style="3"/>
    <col min="4865" max="4865" width="12" style="3" customWidth="1"/>
    <col min="4866" max="4866" width="56.140625" style="3" bestFit="1" customWidth="1"/>
    <col min="4867" max="4867" width="17.85546875" style="3" bestFit="1" customWidth="1"/>
    <col min="4868" max="4868" width="15.5703125" style="3" bestFit="1" customWidth="1"/>
    <col min="4869" max="4869" width="18.42578125" style="3" bestFit="1" customWidth="1"/>
    <col min="4870" max="4870" width="22.7109375" style="3" bestFit="1" customWidth="1"/>
    <col min="4871" max="4871" width="18" style="3" customWidth="1"/>
    <col min="4872" max="4872" width="19.42578125" style="3" customWidth="1"/>
    <col min="4873" max="4873" width="8.85546875" style="3" bestFit="1" customWidth="1"/>
    <col min="4874" max="4874" width="21" style="3" bestFit="1" customWidth="1"/>
    <col min="4875" max="4875" width="20.28515625" style="3" bestFit="1" customWidth="1"/>
    <col min="4876" max="4876" width="11.42578125" style="3"/>
    <col min="4877" max="4877" width="19.28515625" style="3" bestFit="1" customWidth="1"/>
    <col min="4878" max="4878" width="11.42578125" style="3"/>
    <col min="4879" max="4879" width="17.5703125" style="3" bestFit="1" customWidth="1"/>
    <col min="4880" max="5120" width="11.42578125" style="3"/>
    <col min="5121" max="5121" width="12" style="3" customWidth="1"/>
    <col min="5122" max="5122" width="56.140625" style="3" bestFit="1" customWidth="1"/>
    <col min="5123" max="5123" width="17.85546875" style="3" bestFit="1" customWidth="1"/>
    <col min="5124" max="5124" width="15.5703125" style="3" bestFit="1" customWidth="1"/>
    <col min="5125" max="5125" width="18.42578125" style="3" bestFit="1" customWidth="1"/>
    <col min="5126" max="5126" width="22.7109375" style="3" bestFit="1" customWidth="1"/>
    <col min="5127" max="5127" width="18" style="3" customWidth="1"/>
    <col min="5128" max="5128" width="19.42578125" style="3" customWidth="1"/>
    <col min="5129" max="5129" width="8.85546875" style="3" bestFit="1" customWidth="1"/>
    <col min="5130" max="5130" width="21" style="3" bestFit="1" customWidth="1"/>
    <col min="5131" max="5131" width="20.28515625" style="3" bestFit="1" customWidth="1"/>
    <col min="5132" max="5132" width="11.42578125" style="3"/>
    <col min="5133" max="5133" width="19.28515625" style="3" bestFit="1" customWidth="1"/>
    <col min="5134" max="5134" width="11.42578125" style="3"/>
    <col min="5135" max="5135" width="17.5703125" style="3" bestFit="1" customWidth="1"/>
    <col min="5136" max="5376" width="11.42578125" style="3"/>
    <col min="5377" max="5377" width="12" style="3" customWidth="1"/>
    <col min="5378" max="5378" width="56.140625" style="3" bestFit="1" customWidth="1"/>
    <col min="5379" max="5379" width="17.85546875" style="3" bestFit="1" customWidth="1"/>
    <col min="5380" max="5380" width="15.5703125" style="3" bestFit="1" customWidth="1"/>
    <col min="5381" max="5381" width="18.42578125" style="3" bestFit="1" customWidth="1"/>
    <col min="5382" max="5382" width="22.7109375" style="3" bestFit="1" customWidth="1"/>
    <col min="5383" max="5383" width="18" style="3" customWidth="1"/>
    <col min="5384" max="5384" width="19.42578125" style="3" customWidth="1"/>
    <col min="5385" max="5385" width="8.85546875" style="3" bestFit="1" customWidth="1"/>
    <col min="5386" max="5386" width="21" style="3" bestFit="1" customWidth="1"/>
    <col min="5387" max="5387" width="20.28515625" style="3" bestFit="1" customWidth="1"/>
    <col min="5388" max="5388" width="11.42578125" style="3"/>
    <col min="5389" max="5389" width="19.28515625" style="3" bestFit="1" customWidth="1"/>
    <col min="5390" max="5390" width="11.42578125" style="3"/>
    <col min="5391" max="5391" width="17.5703125" style="3" bestFit="1" customWidth="1"/>
    <col min="5392" max="5632" width="11.42578125" style="3"/>
    <col min="5633" max="5633" width="12" style="3" customWidth="1"/>
    <col min="5634" max="5634" width="56.140625" style="3" bestFit="1" customWidth="1"/>
    <col min="5635" max="5635" width="17.85546875" style="3" bestFit="1" customWidth="1"/>
    <col min="5636" max="5636" width="15.5703125" style="3" bestFit="1" customWidth="1"/>
    <col min="5637" max="5637" width="18.42578125" style="3" bestFit="1" customWidth="1"/>
    <col min="5638" max="5638" width="22.7109375" style="3" bestFit="1" customWidth="1"/>
    <col min="5639" max="5639" width="18" style="3" customWidth="1"/>
    <col min="5640" max="5640" width="19.42578125" style="3" customWidth="1"/>
    <col min="5641" max="5641" width="8.85546875" style="3" bestFit="1" customWidth="1"/>
    <col min="5642" max="5642" width="21" style="3" bestFit="1" customWidth="1"/>
    <col min="5643" max="5643" width="20.28515625" style="3" bestFit="1" customWidth="1"/>
    <col min="5644" max="5644" width="11.42578125" style="3"/>
    <col min="5645" max="5645" width="19.28515625" style="3" bestFit="1" customWidth="1"/>
    <col min="5646" max="5646" width="11.42578125" style="3"/>
    <col min="5647" max="5647" width="17.5703125" style="3" bestFit="1" customWidth="1"/>
    <col min="5648" max="5888" width="11.42578125" style="3"/>
    <col min="5889" max="5889" width="12" style="3" customWidth="1"/>
    <col min="5890" max="5890" width="56.140625" style="3" bestFit="1" customWidth="1"/>
    <col min="5891" max="5891" width="17.85546875" style="3" bestFit="1" customWidth="1"/>
    <col min="5892" max="5892" width="15.5703125" style="3" bestFit="1" customWidth="1"/>
    <col min="5893" max="5893" width="18.42578125" style="3" bestFit="1" customWidth="1"/>
    <col min="5894" max="5894" width="22.7109375" style="3" bestFit="1" customWidth="1"/>
    <col min="5895" max="5895" width="18" style="3" customWidth="1"/>
    <col min="5896" max="5896" width="19.42578125" style="3" customWidth="1"/>
    <col min="5897" max="5897" width="8.85546875" style="3" bestFit="1" customWidth="1"/>
    <col min="5898" max="5898" width="21" style="3" bestFit="1" customWidth="1"/>
    <col min="5899" max="5899" width="20.28515625" style="3" bestFit="1" customWidth="1"/>
    <col min="5900" max="5900" width="11.42578125" style="3"/>
    <col min="5901" max="5901" width="19.28515625" style="3" bestFit="1" customWidth="1"/>
    <col min="5902" max="5902" width="11.42578125" style="3"/>
    <col min="5903" max="5903" width="17.5703125" style="3" bestFit="1" customWidth="1"/>
    <col min="5904" max="6144" width="11.42578125" style="3"/>
    <col min="6145" max="6145" width="12" style="3" customWidth="1"/>
    <col min="6146" max="6146" width="56.140625" style="3" bestFit="1" customWidth="1"/>
    <col min="6147" max="6147" width="17.85546875" style="3" bestFit="1" customWidth="1"/>
    <col min="6148" max="6148" width="15.5703125" style="3" bestFit="1" customWidth="1"/>
    <col min="6149" max="6149" width="18.42578125" style="3" bestFit="1" customWidth="1"/>
    <col min="6150" max="6150" width="22.7109375" style="3" bestFit="1" customWidth="1"/>
    <col min="6151" max="6151" width="18" style="3" customWidth="1"/>
    <col min="6152" max="6152" width="19.42578125" style="3" customWidth="1"/>
    <col min="6153" max="6153" width="8.85546875" style="3" bestFit="1" customWidth="1"/>
    <col min="6154" max="6154" width="21" style="3" bestFit="1" customWidth="1"/>
    <col min="6155" max="6155" width="20.28515625" style="3" bestFit="1" customWidth="1"/>
    <col min="6156" max="6156" width="11.42578125" style="3"/>
    <col min="6157" max="6157" width="19.28515625" style="3" bestFit="1" customWidth="1"/>
    <col min="6158" max="6158" width="11.42578125" style="3"/>
    <col min="6159" max="6159" width="17.5703125" style="3" bestFit="1" customWidth="1"/>
    <col min="6160" max="6400" width="11.42578125" style="3"/>
    <col min="6401" max="6401" width="12" style="3" customWidth="1"/>
    <col min="6402" max="6402" width="56.140625" style="3" bestFit="1" customWidth="1"/>
    <col min="6403" max="6403" width="17.85546875" style="3" bestFit="1" customWidth="1"/>
    <col min="6404" max="6404" width="15.5703125" style="3" bestFit="1" customWidth="1"/>
    <col min="6405" max="6405" width="18.42578125" style="3" bestFit="1" customWidth="1"/>
    <col min="6406" max="6406" width="22.7109375" style="3" bestFit="1" customWidth="1"/>
    <col min="6407" max="6407" width="18" style="3" customWidth="1"/>
    <col min="6408" max="6408" width="19.42578125" style="3" customWidth="1"/>
    <col min="6409" max="6409" width="8.85546875" style="3" bestFit="1" customWidth="1"/>
    <col min="6410" max="6410" width="21" style="3" bestFit="1" customWidth="1"/>
    <col min="6411" max="6411" width="20.28515625" style="3" bestFit="1" customWidth="1"/>
    <col min="6412" max="6412" width="11.42578125" style="3"/>
    <col min="6413" max="6413" width="19.28515625" style="3" bestFit="1" customWidth="1"/>
    <col min="6414" max="6414" width="11.42578125" style="3"/>
    <col min="6415" max="6415" width="17.5703125" style="3" bestFit="1" customWidth="1"/>
    <col min="6416" max="6656" width="11.42578125" style="3"/>
    <col min="6657" max="6657" width="12" style="3" customWidth="1"/>
    <col min="6658" max="6658" width="56.140625" style="3" bestFit="1" customWidth="1"/>
    <col min="6659" max="6659" width="17.85546875" style="3" bestFit="1" customWidth="1"/>
    <col min="6660" max="6660" width="15.5703125" style="3" bestFit="1" customWidth="1"/>
    <col min="6661" max="6661" width="18.42578125" style="3" bestFit="1" customWidth="1"/>
    <col min="6662" max="6662" width="22.7109375" style="3" bestFit="1" customWidth="1"/>
    <col min="6663" max="6663" width="18" style="3" customWidth="1"/>
    <col min="6664" max="6664" width="19.42578125" style="3" customWidth="1"/>
    <col min="6665" max="6665" width="8.85546875" style="3" bestFit="1" customWidth="1"/>
    <col min="6666" max="6666" width="21" style="3" bestFit="1" customWidth="1"/>
    <col min="6667" max="6667" width="20.28515625" style="3" bestFit="1" customWidth="1"/>
    <col min="6668" max="6668" width="11.42578125" style="3"/>
    <col min="6669" max="6669" width="19.28515625" style="3" bestFit="1" customWidth="1"/>
    <col min="6670" max="6670" width="11.42578125" style="3"/>
    <col min="6671" max="6671" width="17.5703125" style="3" bestFit="1" customWidth="1"/>
    <col min="6672" max="6912" width="11.42578125" style="3"/>
    <col min="6913" max="6913" width="12" style="3" customWidth="1"/>
    <col min="6914" max="6914" width="56.140625" style="3" bestFit="1" customWidth="1"/>
    <col min="6915" max="6915" width="17.85546875" style="3" bestFit="1" customWidth="1"/>
    <col min="6916" max="6916" width="15.5703125" style="3" bestFit="1" customWidth="1"/>
    <col min="6917" max="6917" width="18.42578125" style="3" bestFit="1" customWidth="1"/>
    <col min="6918" max="6918" width="22.7109375" style="3" bestFit="1" customWidth="1"/>
    <col min="6919" max="6919" width="18" style="3" customWidth="1"/>
    <col min="6920" max="6920" width="19.42578125" style="3" customWidth="1"/>
    <col min="6921" max="6921" width="8.85546875" style="3" bestFit="1" customWidth="1"/>
    <col min="6922" max="6922" width="21" style="3" bestFit="1" customWidth="1"/>
    <col min="6923" max="6923" width="20.28515625" style="3" bestFit="1" customWidth="1"/>
    <col min="6924" max="6924" width="11.42578125" style="3"/>
    <col min="6925" max="6925" width="19.28515625" style="3" bestFit="1" customWidth="1"/>
    <col min="6926" max="6926" width="11.42578125" style="3"/>
    <col min="6927" max="6927" width="17.5703125" style="3" bestFit="1" customWidth="1"/>
    <col min="6928" max="7168" width="11.42578125" style="3"/>
    <col min="7169" max="7169" width="12" style="3" customWidth="1"/>
    <col min="7170" max="7170" width="56.140625" style="3" bestFit="1" customWidth="1"/>
    <col min="7171" max="7171" width="17.85546875" style="3" bestFit="1" customWidth="1"/>
    <col min="7172" max="7172" width="15.5703125" style="3" bestFit="1" customWidth="1"/>
    <col min="7173" max="7173" width="18.42578125" style="3" bestFit="1" customWidth="1"/>
    <col min="7174" max="7174" width="22.7109375" style="3" bestFit="1" customWidth="1"/>
    <col min="7175" max="7175" width="18" style="3" customWidth="1"/>
    <col min="7176" max="7176" width="19.42578125" style="3" customWidth="1"/>
    <col min="7177" max="7177" width="8.85546875" style="3" bestFit="1" customWidth="1"/>
    <col min="7178" max="7178" width="21" style="3" bestFit="1" customWidth="1"/>
    <col min="7179" max="7179" width="20.28515625" style="3" bestFit="1" customWidth="1"/>
    <col min="7180" max="7180" width="11.42578125" style="3"/>
    <col min="7181" max="7181" width="19.28515625" style="3" bestFit="1" customWidth="1"/>
    <col min="7182" max="7182" width="11.42578125" style="3"/>
    <col min="7183" max="7183" width="17.5703125" style="3" bestFit="1" customWidth="1"/>
    <col min="7184" max="7424" width="11.42578125" style="3"/>
    <col min="7425" max="7425" width="12" style="3" customWidth="1"/>
    <col min="7426" max="7426" width="56.140625" style="3" bestFit="1" customWidth="1"/>
    <col min="7427" max="7427" width="17.85546875" style="3" bestFit="1" customWidth="1"/>
    <col min="7428" max="7428" width="15.5703125" style="3" bestFit="1" customWidth="1"/>
    <col min="7429" max="7429" width="18.42578125" style="3" bestFit="1" customWidth="1"/>
    <col min="7430" max="7430" width="22.7109375" style="3" bestFit="1" customWidth="1"/>
    <col min="7431" max="7431" width="18" style="3" customWidth="1"/>
    <col min="7432" max="7432" width="19.42578125" style="3" customWidth="1"/>
    <col min="7433" max="7433" width="8.85546875" style="3" bestFit="1" customWidth="1"/>
    <col min="7434" max="7434" width="21" style="3" bestFit="1" customWidth="1"/>
    <col min="7435" max="7435" width="20.28515625" style="3" bestFit="1" customWidth="1"/>
    <col min="7436" max="7436" width="11.42578125" style="3"/>
    <col min="7437" max="7437" width="19.28515625" style="3" bestFit="1" customWidth="1"/>
    <col min="7438" max="7438" width="11.42578125" style="3"/>
    <col min="7439" max="7439" width="17.5703125" style="3" bestFit="1" customWidth="1"/>
    <col min="7440" max="7680" width="11.42578125" style="3"/>
    <col min="7681" max="7681" width="12" style="3" customWidth="1"/>
    <col min="7682" max="7682" width="56.140625" style="3" bestFit="1" customWidth="1"/>
    <col min="7683" max="7683" width="17.85546875" style="3" bestFit="1" customWidth="1"/>
    <col min="7684" max="7684" width="15.5703125" style="3" bestFit="1" customWidth="1"/>
    <col min="7685" max="7685" width="18.42578125" style="3" bestFit="1" customWidth="1"/>
    <col min="7686" max="7686" width="22.7109375" style="3" bestFit="1" customWidth="1"/>
    <col min="7687" max="7687" width="18" style="3" customWidth="1"/>
    <col min="7688" max="7688" width="19.42578125" style="3" customWidth="1"/>
    <col min="7689" max="7689" width="8.85546875" style="3" bestFit="1" customWidth="1"/>
    <col min="7690" max="7690" width="21" style="3" bestFit="1" customWidth="1"/>
    <col min="7691" max="7691" width="20.28515625" style="3" bestFit="1" customWidth="1"/>
    <col min="7692" max="7692" width="11.42578125" style="3"/>
    <col min="7693" max="7693" width="19.28515625" style="3" bestFit="1" customWidth="1"/>
    <col min="7694" max="7694" width="11.42578125" style="3"/>
    <col min="7695" max="7695" width="17.5703125" style="3" bestFit="1" customWidth="1"/>
    <col min="7696" max="7936" width="11.42578125" style="3"/>
    <col min="7937" max="7937" width="12" style="3" customWidth="1"/>
    <col min="7938" max="7938" width="56.140625" style="3" bestFit="1" customWidth="1"/>
    <col min="7939" max="7939" width="17.85546875" style="3" bestFit="1" customWidth="1"/>
    <col min="7940" max="7940" width="15.5703125" style="3" bestFit="1" customWidth="1"/>
    <col min="7941" max="7941" width="18.42578125" style="3" bestFit="1" customWidth="1"/>
    <col min="7942" max="7942" width="22.7109375" style="3" bestFit="1" customWidth="1"/>
    <col min="7943" max="7943" width="18" style="3" customWidth="1"/>
    <col min="7944" max="7944" width="19.42578125" style="3" customWidth="1"/>
    <col min="7945" max="7945" width="8.85546875" style="3" bestFit="1" customWidth="1"/>
    <col min="7946" max="7946" width="21" style="3" bestFit="1" customWidth="1"/>
    <col min="7947" max="7947" width="20.28515625" style="3" bestFit="1" customWidth="1"/>
    <col min="7948" max="7948" width="11.42578125" style="3"/>
    <col min="7949" max="7949" width="19.28515625" style="3" bestFit="1" customWidth="1"/>
    <col min="7950" max="7950" width="11.42578125" style="3"/>
    <col min="7951" max="7951" width="17.5703125" style="3" bestFit="1" customWidth="1"/>
    <col min="7952" max="8192" width="11.42578125" style="3"/>
    <col min="8193" max="8193" width="12" style="3" customWidth="1"/>
    <col min="8194" max="8194" width="56.140625" style="3" bestFit="1" customWidth="1"/>
    <col min="8195" max="8195" width="17.85546875" style="3" bestFit="1" customWidth="1"/>
    <col min="8196" max="8196" width="15.5703125" style="3" bestFit="1" customWidth="1"/>
    <col min="8197" max="8197" width="18.42578125" style="3" bestFit="1" customWidth="1"/>
    <col min="8198" max="8198" width="22.7109375" style="3" bestFit="1" customWidth="1"/>
    <col min="8199" max="8199" width="18" style="3" customWidth="1"/>
    <col min="8200" max="8200" width="19.42578125" style="3" customWidth="1"/>
    <col min="8201" max="8201" width="8.85546875" style="3" bestFit="1" customWidth="1"/>
    <col min="8202" max="8202" width="21" style="3" bestFit="1" customWidth="1"/>
    <col min="8203" max="8203" width="20.28515625" style="3" bestFit="1" customWidth="1"/>
    <col min="8204" max="8204" width="11.42578125" style="3"/>
    <col min="8205" max="8205" width="19.28515625" style="3" bestFit="1" customWidth="1"/>
    <col min="8206" max="8206" width="11.42578125" style="3"/>
    <col min="8207" max="8207" width="17.5703125" style="3" bestFit="1" customWidth="1"/>
    <col min="8208" max="8448" width="11.42578125" style="3"/>
    <col min="8449" max="8449" width="12" style="3" customWidth="1"/>
    <col min="8450" max="8450" width="56.140625" style="3" bestFit="1" customWidth="1"/>
    <col min="8451" max="8451" width="17.85546875" style="3" bestFit="1" customWidth="1"/>
    <col min="8452" max="8452" width="15.5703125" style="3" bestFit="1" customWidth="1"/>
    <col min="8453" max="8453" width="18.42578125" style="3" bestFit="1" customWidth="1"/>
    <col min="8454" max="8454" width="22.7109375" style="3" bestFit="1" customWidth="1"/>
    <col min="8455" max="8455" width="18" style="3" customWidth="1"/>
    <col min="8456" max="8456" width="19.42578125" style="3" customWidth="1"/>
    <col min="8457" max="8457" width="8.85546875" style="3" bestFit="1" customWidth="1"/>
    <col min="8458" max="8458" width="21" style="3" bestFit="1" customWidth="1"/>
    <col min="8459" max="8459" width="20.28515625" style="3" bestFit="1" customWidth="1"/>
    <col min="8460" max="8460" width="11.42578125" style="3"/>
    <col min="8461" max="8461" width="19.28515625" style="3" bestFit="1" customWidth="1"/>
    <col min="8462" max="8462" width="11.42578125" style="3"/>
    <col min="8463" max="8463" width="17.5703125" style="3" bestFit="1" customWidth="1"/>
    <col min="8464" max="8704" width="11.42578125" style="3"/>
    <col min="8705" max="8705" width="12" style="3" customWidth="1"/>
    <col min="8706" max="8706" width="56.140625" style="3" bestFit="1" customWidth="1"/>
    <col min="8707" max="8707" width="17.85546875" style="3" bestFit="1" customWidth="1"/>
    <col min="8708" max="8708" width="15.5703125" style="3" bestFit="1" customWidth="1"/>
    <col min="8709" max="8709" width="18.42578125" style="3" bestFit="1" customWidth="1"/>
    <col min="8710" max="8710" width="22.7109375" style="3" bestFit="1" customWidth="1"/>
    <col min="8711" max="8711" width="18" style="3" customWidth="1"/>
    <col min="8712" max="8712" width="19.42578125" style="3" customWidth="1"/>
    <col min="8713" max="8713" width="8.85546875" style="3" bestFit="1" customWidth="1"/>
    <col min="8714" max="8714" width="21" style="3" bestFit="1" customWidth="1"/>
    <col min="8715" max="8715" width="20.28515625" style="3" bestFit="1" customWidth="1"/>
    <col min="8716" max="8716" width="11.42578125" style="3"/>
    <col min="8717" max="8717" width="19.28515625" style="3" bestFit="1" customWidth="1"/>
    <col min="8718" max="8718" width="11.42578125" style="3"/>
    <col min="8719" max="8719" width="17.5703125" style="3" bestFit="1" customWidth="1"/>
    <col min="8720" max="8960" width="11.42578125" style="3"/>
    <col min="8961" max="8961" width="12" style="3" customWidth="1"/>
    <col min="8962" max="8962" width="56.140625" style="3" bestFit="1" customWidth="1"/>
    <col min="8963" max="8963" width="17.85546875" style="3" bestFit="1" customWidth="1"/>
    <col min="8964" max="8964" width="15.5703125" style="3" bestFit="1" customWidth="1"/>
    <col min="8965" max="8965" width="18.42578125" style="3" bestFit="1" customWidth="1"/>
    <col min="8966" max="8966" width="22.7109375" style="3" bestFit="1" customWidth="1"/>
    <col min="8967" max="8967" width="18" style="3" customWidth="1"/>
    <col min="8968" max="8968" width="19.42578125" style="3" customWidth="1"/>
    <col min="8969" max="8969" width="8.85546875" style="3" bestFit="1" customWidth="1"/>
    <col min="8970" max="8970" width="21" style="3" bestFit="1" customWidth="1"/>
    <col min="8971" max="8971" width="20.28515625" style="3" bestFit="1" customWidth="1"/>
    <col min="8972" max="8972" width="11.42578125" style="3"/>
    <col min="8973" max="8973" width="19.28515625" style="3" bestFit="1" customWidth="1"/>
    <col min="8974" max="8974" width="11.42578125" style="3"/>
    <col min="8975" max="8975" width="17.5703125" style="3" bestFit="1" customWidth="1"/>
    <col min="8976" max="9216" width="11.42578125" style="3"/>
    <col min="9217" max="9217" width="12" style="3" customWidth="1"/>
    <col min="9218" max="9218" width="56.140625" style="3" bestFit="1" customWidth="1"/>
    <col min="9219" max="9219" width="17.85546875" style="3" bestFit="1" customWidth="1"/>
    <col min="9220" max="9220" width="15.5703125" style="3" bestFit="1" customWidth="1"/>
    <col min="9221" max="9221" width="18.42578125" style="3" bestFit="1" customWidth="1"/>
    <col min="9222" max="9222" width="22.7109375" style="3" bestFit="1" customWidth="1"/>
    <col min="9223" max="9223" width="18" style="3" customWidth="1"/>
    <col min="9224" max="9224" width="19.42578125" style="3" customWidth="1"/>
    <col min="9225" max="9225" width="8.85546875" style="3" bestFit="1" customWidth="1"/>
    <col min="9226" max="9226" width="21" style="3" bestFit="1" customWidth="1"/>
    <col min="9227" max="9227" width="20.28515625" style="3" bestFit="1" customWidth="1"/>
    <col min="9228" max="9228" width="11.42578125" style="3"/>
    <col min="9229" max="9229" width="19.28515625" style="3" bestFit="1" customWidth="1"/>
    <col min="9230" max="9230" width="11.42578125" style="3"/>
    <col min="9231" max="9231" width="17.5703125" style="3" bestFit="1" customWidth="1"/>
    <col min="9232" max="9472" width="11.42578125" style="3"/>
    <col min="9473" max="9473" width="12" style="3" customWidth="1"/>
    <col min="9474" max="9474" width="56.140625" style="3" bestFit="1" customWidth="1"/>
    <col min="9475" max="9475" width="17.85546875" style="3" bestFit="1" customWidth="1"/>
    <col min="9476" max="9476" width="15.5703125" style="3" bestFit="1" customWidth="1"/>
    <col min="9477" max="9477" width="18.42578125" style="3" bestFit="1" customWidth="1"/>
    <col min="9478" max="9478" width="22.7109375" style="3" bestFit="1" customWidth="1"/>
    <col min="9479" max="9479" width="18" style="3" customWidth="1"/>
    <col min="9480" max="9480" width="19.42578125" style="3" customWidth="1"/>
    <col min="9481" max="9481" width="8.85546875" style="3" bestFit="1" customWidth="1"/>
    <col min="9482" max="9482" width="21" style="3" bestFit="1" customWidth="1"/>
    <col min="9483" max="9483" width="20.28515625" style="3" bestFit="1" customWidth="1"/>
    <col min="9484" max="9484" width="11.42578125" style="3"/>
    <col min="9485" max="9485" width="19.28515625" style="3" bestFit="1" customWidth="1"/>
    <col min="9486" max="9486" width="11.42578125" style="3"/>
    <col min="9487" max="9487" width="17.5703125" style="3" bestFit="1" customWidth="1"/>
    <col min="9488" max="9728" width="11.42578125" style="3"/>
    <col min="9729" max="9729" width="12" style="3" customWidth="1"/>
    <col min="9730" max="9730" width="56.140625" style="3" bestFit="1" customWidth="1"/>
    <col min="9731" max="9731" width="17.85546875" style="3" bestFit="1" customWidth="1"/>
    <col min="9732" max="9732" width="15.5703125" style="3" bestFit="1" customWidth="1"/>
    <col min="9733" max="9733" width="18.42578125" style="3" bestFit="1" customWidth="1"/>
    <col min="9734" max="9734" width="22.7109375" style="3" bestFit="1" customWidth="1"/>
    <col min="9735" max="9735" width="18" style="3" customWidth="1"/>
    <col min="9736" max="9736" width="19.42578125" style="3" customWidth="1"/>
    <col min="9737" max="9737" width="8.85546875" style="3" bestFit="1" customWidth="1"/>
    <col min="9738" max="9738" width="21" style="3" bestFit="1" customWidth="1"/>
    <col min="9739" max="9739" width="20.28515625" style="3" bestFit="1" customWidth="1"/>
    <col min="9740" max="9740" width="11.42578125" style="3"/>
    <col min="9741" max="9741" width="19.28515625" style="3" bestFit="1" customWidth="1"/>
    <col min="9742" max="9742" width="11.42578125" style="3"/>
    <col min="9743" max="9743" width="17.5703125" style="3" bestFit="1" customWidth="1"/>
    <col min="9744" max="9984" width="11.42578125" style="3"/>
    <col min="9985" max="9985" width="12" style="3" customWidth="1"/>
    <col min="9986" max="9986" width="56.140625" style="3" bestFit="1" customWidth="1"/>
    <col min="9987" max="9987" width="17.85546875" style="3" bestFit="1" customWidth="1"/>
    <col min="9988" max="9988" width="15.5703125" style="3" bestFit="1" customWidth="1"/>
    <col min="9989" max="9989" width="18.42578125" style="3" bestFit="1" customWidth="1"/>
    <col min="9990" max="9990" width="22.7109375" style="3" bestFit="1" customWidth="1"/>
    <col min="9991" max="9991" width="18" style="3" customWidth="1"/>
    <col min="9992" max="9992" width="19.42578125" style="3" customWidth="1"/>
    <col min="9993" max="9993" width="8.85546875" style="3" bestFit="1" customWidth="1"/>
    <col min="9994" max="9994" width="21" style="3" bestFit="1" customWidth="1"/>
    <col min="9995" max="9995" width="20.28515625" style="3" bestFit="1" customWidth="1"/>
    <col min="9996" max="9996" width="11.42578125" style="3"/>
    <col min="9997" max="9997" width="19.28515625" style="3" bestFit="1" customWidth="1"/>
    <col min="9998" max="9998" width="11.42578125" style="3"/>
    <col min="9999" max="9999" width="17.5703125" style="3" bestFit="1" customWidth="1"/>
    <col min="10000" max="10240" width="11.42578125" style="3"/>
    <col min="10241" max="10241" width="12" style="3" customWidth="1"/>
    <col min="10242" max="10242" width="56.140625" style="3" bestFit="1" customWidth="1"/>
    <col min="10243" max="10243" width="17.85546875" style="3" bestFit="1" customWidth="1"/>
    <col min="10244" max="10244" width="15.5703125" style="3" bestFit="1" customWidth="1"/>
    <col min="10245" max="10245" width="18.42578125" style="3" bestFit="1" customWidth="1"/>
    <col min="10246" max="10246" width="22.7109375" style="3" bestFit="1" customWidth="1"/>
    <col min="10247" max="10247" width="18" style="3" customWidth="1"/>
    <col min="10248" max="10248" width="19.42578125" style="3" customWidth="1"/>
    <col min="10249" max="10249" width="8.85546875" style="3" bestFit="1" customWidth="1"/>
    <col min="10250" max="10250" width="21" style="3" bestFit="1" customWidth="1"/>
    <col min="10251" max="10251" width="20.28515625" style="3" bestFit="1" customWidth="1"/>
    <col min="10252" max="10252" width="11.42578125" style="3"/>
    <col min="10253" max="10253" width="19.28515625" style="3" bestFit="1" customWidth="1"/>
    <col min="10254" max="10254" width="11.42578125" style="3"/>
    <col min="10255" max="10255" width="17.5703125" style="3" bestFit="1" customWidth="1"/>
    <col min="10256" max="10496" width="11.42578125" style="3"/>
    <col min="10497" max="10497" width="12" style="3" customWidth="1"/>
    <col min="10498" max="10498" width="56.140625" style="3" bestFit="1" customWidth="1"/>
    <col min="10499" max="10499" width="17.85546875" style="3" bestFit="1" customWidth="1"/>
    <col min="10500" max="10500" width="15.5703125" style="3" bestFit="1" customWidth="1"/>
    <col min="10501" max="10501" width="18.42578125" style="3" bestFit="1" customWidth="1"/>
    <col min="10502" max="10502" width="22.7109375" style="3" bestFit="1" customWidth="1"/>
    <col min="10503" max="10503" width="18" style="3" customWidth="1"/>
    <col min="10504" max="10504" width="19.42578125" style="3" customWidth="1"/>
    <col min="10505" max="10505" width="8.85546875" style="3" bestFit="1" customWidth="1"/>
    <col min="10506" max="10506" width="21" style="3" bestFit="1" customWidth="1"/>
    <col min="10507" max="10507" width="20.28515625" style="3" bestFit="1" customWidth="1"/>
    <col min="10508" max="10508" width="11.42578125" style="3"/>
    <col min="10509" max="10509" width="19.28515625" style="3" bestFit="1" customWidth="1"/>
    <col min="10510" max="10510" width="11.42578125" style="3"/>
    <col min="10511" max="10511" width="17.5703125" style="3" bestFit="1" customWidth="1"/>
    <col min="10512" max="10752" width="11.42578125" style="3"/>
    <col min="10753" max="10753" width="12" style="3" customWidth="1"/>
    <col min="10754" max="10754" width="56.140625" style="3" bestFit="1" customWidth="1"/>
    <col min="10755" max="10755" width="17.85546875" style="3" bestFit="1" customWidth="1"/>
    <col min="10756" max="10756" width="15.5703125" style="3" bestFit="1" customWidth="1"/>
    <col min="10757" max="10757" width="18.42578125" style="3" bestFit="1" customWidth="1"/>
    <col min="10758" max="10758" width="22.7109375" style="3" bestFit="1" customWidth="1"/>
    <col min="10759" max="10759" width="18" style="3" customWidth="1"/>
    <col min="10760" max="10760" width="19.42578125" style="3" customWidth="1"/>
    <col min="10761" max="10761" width="8.85546875" style="3" bestFit="1" customWidth="1"/>
    <col min="10762" max="10762" width="21" style="3" bestFit="1" customWidth="1"/>
    <col min="10763" max="10763" width="20.28515625" style="3" bestFit="1" customWidth="1"/>
    <col min="10764" max="10764" width="11.42578125" style="3"/>
    <col min="10765" max="10765" width="19.28515625" style="3" bestFit="1" customWidth="1"/>
    <col min="10766" max="10766" width="11.42578125" style="3"/>
    <col min="10767" max="10767" width="17.5703125" style="3" bestFit="1" customWidth="1"/>
    <col min="10768" max="11008" width="11.42578125" style="3"/>
    <col min="11009" max="11009" width="12" style="3" customWidth="1"/>
    <col min="11010" max="11010" width="56.140625" style="3" bestFit="1" customWidth="1"/>
    <col min="11011" max="11011" width="17.85546875" style="3" bestFit="1" customWidth="1"/>
    <col min="11012" max="11012" width="15.5703125" style="3" bestFit="1" customWidth="1"/>
    <col min="11013" max="11013" width="18.42578125" style="3" bestFit="1" customWidth="1"/>
    <col min="11014" max="11014" width="22.7109375" style="3" bestFit="1" customWidth="1"/>
    <col min="11015" max="11015" width="18" style="3" customWidth="1"/>
    <col min="11016" max="11016" width="19.42578125" style="3" customWidth="1"/>
    <col min="11017" max="11017" width="8.85546875" style="3" bestFit="1" customWidth="1"/>
    <col min="11018" max="11018" width="21" style="3" bestFit="1" customWidth="1"/>
    <col min="11019" max="11019" width="20.28515625" style="3" bestFit="1" customWidth="1"/>
    <col min="11020" max="11020" width="11.42578125" style="3"/>
    <col min="11021" max="11021" width="19.28515625" style="3" bestFit="1" customWidth="1"/>
    <col min="11022" max="11022" width="11.42578125" style="3"/>
    <col min="11023" max="11023" width="17.5703125" style="3" bestFit="1" customWidth="1"/>
    <col min="11024" max="11264" width="11.42578125" style="3"/>
    <col min="11265" max="11265" width="12" style="3" customWidth="1"/>
    <col min="11266" max="11266" width="56.140625" style="3" bestFit="1" customWidth="1"/>
    <col min="11267" max="11267" width="17.85546875" style="3" bestFit="1" customWidth="1"/>
    <col min="11268" max="11268" width="15.5703125" style="3" bestFit="1" customWidth="1"/>
    <col min="11269" max="11269" width="18.42578125" style="3" bestFit="1" customWidth="1"/>
    <col min="11270" max="11270" width="22.7109375" style="3" bestFit="1" customWidth="1"/>
    <col min="11271" max="11271" width="18" style="3" customWidth="1"/>
    <col min="11272" max="11272" width="19.42578125" style="3" customWidth="1"/>
    <col min="11273" max="11273" width="8.85546875" style="3" bestFit="1" customWidth="1"/>
    <col min="11274" max="11274" width="21" style="3" bestFit="1" customWidth="1"/>
    <col min="11275" max="11275" width="20.28515625" style="3" bestFit="1" customWidth="1"/>
    <col min="11276" max="11276" width="11.42578125" style="3"/>
    <col min="11277" max="11277" width="19.28515625" style="3" bestFit="1" customWidth="1"/>
    <col min="11278" max="11278" width="11.42578125" style="3"/>
    <col min="11279" max="11279" width="17.5703125" style="3" bestFit="1" customWidth="1"/>
    <col min="11280" max="11520" width="11.42578125" style="3"/>
    <col min="11521" max="11521" width="12" style="3" customWidth="1"/>
    <col min="11522" max="11522" width="56.140625" style="3" bestFit="1" customWidth="1"/>
    <col min="11523" max="11523" width="17.85546875" style="3" bestFit="1" customWidth="1"/>
    <col min="11524" max="11524" width="15.5703125" style="3" bestFit="1" customWidth="1"/>
    <col min="11525" max="11525" width="18.42578125" style="3" bestFit="1" customWidth="1"/>
    <col min="11526" max="11526" width="22.7109375" style="3" bestFit="1" customWidth="1"/>
    <col min="11527" max="11527" width="18" style="3" customWidth="1"/>
    <col min="11528" max="11528" width="19.42578125" style="3" customWidth="1"/>
    <col min="11529" max="11529" width="8.85546875" style="3" bestFit="1" customWidth="1"/>
    <col min="11530" max="11530" width="21" style="3" bestFit="1" customWidth="1"/>
    <col min="11531" max="11531" width="20.28515625" style="3" bestFit="1" customWidth="1"/>
    <col min="11532" max="11532" width="11.42578125" style="3"/>
    <col min="11533" max="11533" width="19.28515625" style="3" bestFit="1" customWidth="1"/>
    <col min="11534" max="11534" width="11.42578125" style="3"/>
    <col min="11535" max="11535" width="17.5703125" style="3" bestFit="1" customWidth="1"/>
    <col min="11536" max="11776" width="11.42578125" style="3"/>
    <col min="11777" max="11777" width="12" style="3" customWidth="1"/>
    <col min="11778" max="11778" width="56.140625" style="3" bestFit="1" customWidth="1"/>
    <col min="11779" max="11779" width="17.85546875" style="3" bestFit="1" customWidth="1"/>
    <col min="11780" max="11780" width="15.5703125" style="3" bestFit="1" customWidth="1"/>
    <col min="11781" max="11781" width="18.42578125" style="3" bestFit="1" customWidth="1"/>
    <col min="11782" max="11782" width="22.7109375" style="3" bestFit="1" customWidth="1"/>
    <col min="11783" max="11783" width="18" style="3" customWidth="1"/>
    <col min="11784" max="11784" width="19.42578125" style="3" customWidth="1"/>
    <col min="11785" max="11785" width="8.85546875" style="3" bestFit="1" customWidth="1"/>
    <col min="11786" max="11786" width="21" style="3" bestFit="1" customWidth="1"/>
    <col min="11787" max="11787" width="20.28515625" style="3" bestFit="1" customWidth="1"/>
    <col min="11788" max="11788" width="11.42578125" style="3"/>
    <col min="11789" max="11789" width="19.28515625" style="3" bestFit="1" customWidth="1"/>
    <col min="11790" max="11790" width="11.42578125" style="3"/>
    <col min="11791" max="11791" width="17.5703125" style="3" bestFit="1" customWidth="1"/>
    <col min="11792" max="12032" width="11.42578125" style="3"/>
    <col min="12033" max="12033" width="12" style="3" customWidth="1"/>
    <col min="12034" max="12034" width="56.140625" style="3" bestFit="1" customWidth="1"/>
    <col min="12035" max="12035" width="17.85546875" style="3" bestFit="1" customWidth="1"/>
    <col min="12036" max="12036" width="15.5703125" style="3" bestFit="1" customWidth="1"/>
    <col min="12037" max="12037" width="18.42578125" style="3" bestFit="1" customWidth="1"/>
    <col min="12038" max="12038" width="22.7109375" style="3" bestFit="1" customWidth="1"/>
    <col min="12039" max="12039" width="18" style="3" customWidth="1"/>
    <col min="12040" max="12040" width="19.42578125" style="3" customWidth="1"/>
    <col min="12041" max="12041" width="8.85546875" style="3" bestFit="1" customWidth="1"/>
    <col min="12042" max="12042" width="21" style="3" bestFit="1" customWidth="1"/>
    <col min="12043" max="12043" width="20.28515625" style="3" bestFit="1" customWidth="1"/>
    <col min="12044" max="12044" width="11.42578125" style="3"/>
    <col min="12045" max="12045" width="19.28515625" style="3" bestFit="1" customWidth="1"/>
    <col min="12046" max="12046" width="11.42578125" style="3"/>
    <col min="12047" max="12047" width="17.5703125" style="3" bestFit="1" customWidth="1"/>
    <col min="12048" max="12288" width="11.42578125" style="3"/>
    <col min="12289" max="12289" width="12" style="3" customWidth="1"/>
    <col min="12290" max="12290" width="56.140625" style="3" bestFit="1" customWidth="1"/>
    <col min="12291" max="12291" width="17.85546875" style="3" bestFit="1" customWidth="1"/>
    <col min="12292" max="12292" width="15.5703125" style="3" bestFit="1" customWidth="1"/>
    <col min="12293" max="12293" width="18.42578125" style="3" bestFit="1" customWidth="1"/>
    <col min="12294" max="12294" width="22.7109375" style="3" bestFit="1" customWidth="1"/>
    <col min="12295" max="12295" width="18" style="3" customWidth="1"/>
    <col min="12296" max="12296" width="19.42578125" style="3" customWidth="1"/>
    <col min="12297" max="12297" width="8.85546875" style="3" bestFit="1" customWidth="1"/>
    <col min="12298" max="12298" width="21" style="3" bestFit="1" customWidth="1"/>
    <col min="12299" max="12299" width="20.28515625" style="3" bestFit="1" customWidth="1"/>
    <col min="12300" max="12300" width="11.42578125" style="3"/>
    <col min="12301" max="12301" width="19.28515625" style="3" bestFit="1" customWidth="1"/>
    <col min="12302" max="12302" width="11.42578125" style="3"/>
    <col min="12303" max="12303" width="17.5703125" style="3" bestFit="1" customWidth="1"/>
    <col min="12304" max="12544" width="11.42578125" style="3"/>
    <col min="12545" max="12545" width="12" style="3" customWidth="1"/>
    <col min="12546" max="12546" width="56.140625" style="3" bestFit="1" customWidth="1"/>
    <col min="12547" max="12547" width="17.85546875" style="3" bestFit="1" customWidth="1"/>
    <col min="12548" max="12548" width="15.5703125" style="3" bestFit="1" customWidth="1"/>
    <col min="12549" max="12549" width="18.42578125" style="3" bestFit="1" customWidth="1"/>
    <col min="12550" max="12550" width="22.7109375" style="3" bestFit="1" customWidth="1"/>
    <col min="12551" max="12551" width="18" style="3" customWidth="1"/>
    <col min="12552" max="12552" width="19.42578125" style="3" customWidth="1"/>
    <col min="12553" max="12553" width="8.85546875" style="3" bestFit="1" customWidth="1"/>
    <col min="12554" max="12554" width="21" style="3" bestFit="1" customWidth="1"/>
    <col min="12555" max="12555" width="20.28515625" style="3" bestFit="1" customWidth="1"/>
    <col min="12556" max="12556" width="11.42578125" style="3"/>
    <col min="12557" max="12557" width="19.28515625" style="3" bestFit="1" customWidth="1"/>
    <col min="12558" max="12558" width="11.42578125" style="3"/>
    <col min="12559" max="12559" width="17.5703125" style="3" bestFit="1" customWidth="1"/>
    <col min="12560" max="12800" width="11.42578125" style="3"/>
    <col min="12801" max="12801" width="12" style="3" customWidth="1"/>
    <col min="12802" max="12802" width="56.140625" style="3" bestFit="1" customWidth="1"/>
    <col min="12803" max="12803" width="17.85546875" style="3" bestFit="1" customWidth="1"/>
    <col min="12804" max="12804" width="15.5703125" style="3" bestFit="1" customWidth="1"/>
    <col min="12805" max="12805" width="18.42578125" style="3" bestFit="1" customWidth="1"/>
    <col min="12806" max="12806" width="22.7109375" style="3" bestFit="1" customWidth="1"/>
    <col min="12807" max="12807" width="18" style="3" customWidth="1"/>
    <col min="12808" max="12808" width="19.42578125" style="3" customWidth="1"/>
    <col min="12809" max="12809" width="8.85546875" style="3" bestFit="1" customWidth="1"/>
    <col min="12810" max="12810" width="21" style="3" bestFit="1" customWidth="1"/>
    <col min="12811" max="12811" width="20.28515625" style="3" bestFit="1" customWidth="1"/>
    <col min="12812" max="12812" width="11.42578125" style="3"/>
    <col min="12813" max="12813" width="19.28515625" style="3" bestFit="1" customWidth="1"/>
    <col min="12814" max="12814" width="11.42578125" style="3"/>
    <col min="12815" max="12815" width="17.5703125" style="3" bestFit="1" customWidth="1"/>
    <col min="12816" max="13056" width="11.42578125" style="3"/>
    <col min="13057" max="13057" width="12" style="3" customWidth="1"/>
    <col min="13058" max="13058" width="56.140625" style="3" bestFit="1" customWidth="1"/>
    <col min="13059" max="13059" width="17.85546875" style="3" bestFit="1" customWidth="1"/>
    <col min="13060" max="13060" width="15.5703125" style="3" bestFit="1" customWidth="1"/>
    <col min="13061" max="13061" width="18.42578125" style="3" bestFit="1" customWidth="1"/>
    <col min="13062" max="13062" width="22.7109375" style="3" bestFit="1" customWidth="1"/>
    <col min="13063" max="13063" width="18" style="3" customWidth="1"/>
    <col min="13064" max="13064" width="19.42578125" style="3" customWidth="1"/>
    <col min="13065" max="13065" width="8.85546875" style="3" bestFit="1" customWidth="1"/>
    <col min="13066" max="13066" width="21" style="3" bestFit="1" customWidth="1"/>
    <col min="13067" max="13067" width="20.28515625" style="3" bestFit="1" customWidth="1"/>
    <col min="13068" max="13068" width="11.42578125" style="3"/>
    <col min="13069" max="13069" width="19.28515625" style="3" bestFit="1" customWidth="1"/>
    <col min="13070" max="13070" width="11.42578125" style="3"/>
    <col min="13071" max="13071" width="17.5703125" style="3" bestFit="1" customWidth="1"/>
    <col min="13072" max="13312" width="11.42578125" style="3"/>
    <col min="13313" max="13313" width="12" style="3" customWidth="1"/>
    <col min="13314" max="13314" width="56.140625" style="3" bestFit="1" customWidth="1"/>
    <col min="13315" max="13315" width="17.85546875" style="3" bestFit="1" customWidth="1"/>
    <col min="13316" max="13316" width="15.5703125" style="3" bestFit="1" customWidth="1"/>
    <col min="13317" max="13317" width="18.42578125" style="3" bestFit="1" customWidth="1"/>
    <col min="13318" max="13318" width="22.7109375" style="3" bestFit="1" customWidth="1"/>
    <col min="13319" max="13319" width="18" style="3" customWidth="1"/>
    <col min="13320" max="13320" width="19.42578125" style="3" customWidth="1"/>
    <col min="13321" max="13321" width="8.85546875" style="3" bestFit="1" customWidth="1"/>
    <col min="13322" max="13322" width="21" style="3" bestFit="1" customWidth="1"/>
    <col min="13323" max="13323" width="20.28515625" style="3" bestFit="1" customWidth="1"/>
    <col min="13324" max="13324" width="11.42578125" style="3"/>
    <col min="13325" max="13325" width="19.28515625" style="3" bestFit="1" customWidth="1"/>
    <col min="13326" max="13326" width="11.42578125" style="3"/>
    <col min="13327" max="13327" width="17.5703125" style="3" bestFit="1" customWidth="1"/>
    <col min="13328" max="13568" width="11.42578125" style="3"/>
    <col min="13569" max="13569" width="12" style="3" customWidth="1"/>
    <col min="13570" max="13570" width="56.140625" style="3" bestFit="1" customWidth="1"/>
    <col min="13571" max="13571" width="17.85546875" style="3" bestFit="1" customWidth="1"/>
    <col min="13572" max="13572" width="15.5703125" style="3" bestFit="1" customWidth="1"/>
    <col min="13573" max="13573" width="18.42578125" style="3" bestFit="1" customWidth="1"/>
    <col min="13574" max="13574" width="22.7109375" style="3" bestFit="1" customWidth="1"/>
    <col min="13575" max="13575" width="18" style="3" customWidth="1"/>
    <col min="13576" max="13576" width="19.42578125" style="3" customWidth="1"/>
    <col min="13577" max="13577" width="8.85546875" style="3" bestFit="1" customWidth="1"/>
    <col min="13578" max="13578" width="21" style="3" bestFit="1" customWidth="1"/>
    <col min="13579" max="13579" width="20.28515625" style="3" bestFit="1" customWidth="1"/>
    <col min="13580" max="13580" width="11.42578125" style="3"/>
    <col min="13581" max="13581" width="19.28515625" style="3" bestFit="1" customWidth="1"/>
    <col min="13582" max="13582" width="11.42578125" style="3"/>
    <col min="13583" max="13583" width="17.5703125" style="3" bestFit="1" customWidth="1"/>
    <col min="13584" max="13824" width="11.42578125" style="3"/>
    <col min="13825" max="13825" width="12" style="3" customWidth="1"/>
    <col min="13826" max="13826" width="56.140625" style="3" bestFit="1" customWidth="1"/>
    <col min="13827" max="13827" width="17.85546875" style="3" bestFit="1" customWidth="1"/>
    <col min="13828" max="13828" width="15.5703125" style="3" bestFit="1" customWidth="1"/>
    <col min="13829" max="13829" width="18.42578125" style="3" bestFit="1" customWidth="1"/>
    <col min="13830" max="13830" width="22.7109375" style="3" bestFit="1" customWidth="1"/>
    <col min="13831" max="13831" width="18" style="3" customWidth="1"/>
    <col min="13832" max="13832" width="19.42578125" style="3" customWidth="1"/>
    <col min="13833" max="13833" width="8.85546875" style="3" bestFit="1" customWidth="1"/>
    <col min="13834" max="13834" width="21" style="3" bestFit="1" customWidth="1"/>
    <col min="13835" max="13835" width="20.28515625" style="3" bestFit="1" customWidth="1"/>
    <col min="13836" max="13836" width="11.42578125" style="3"/>
    <col min="13837" max="13837" width="19.28515625" style="3" bestFit="1" customWidth="1"/>
    <col min="13838" max="13838" width="11.42578125" style="3"/>
    <col min="13839" max="13839" width="17.5703125" style="3" bestFit="1" customWidth="1"/>
    <col min="13840" max="14080" width="11.42578125" style="3"/>
    <col min="14081" max="14081" width="12" style="3" customWidth="1"/>
    <col min="14082" max="14082" width="56.140625" style="3" bestFit="1" customWidth="1"/>
    <col min="14083" max="14083" width="17.85546875" style="3" bestFit="1" customWidth="1"/>
    <col min="14084" max="14084" width="15.5703125" style="3" bestFit="1" customWidth="1"/>
    <col min="14085" max="14085" width="18.42578125" style="3" bestFit="1" customWidth="1"/>
    <col min="14086" max="14086" width="22.7109375" style="3" bestFit="1" customWidth="1"/>
    <col min="14087" max="14087" width="18" style="3" customWidth="1"/>
    <col min="14088" max="14088" width="19.42578125" style="3" customWidth="1"/>
    <col min="14089" max="14089" width="8.85546875" style="3" bestFit="1" customWidth="1"/>
    <col min="14090" max="14090" width="21" style="3" bestFit="1" customWidth="1"/>
    <col min="14091" max="14091" width="20.28515625" style="3" bestFit="1" customWidth="1"/>
    <col min="14092" max="14092" width="11.42578125" style="3"/>
    <col min="14093" max="14093" width="19.28515625" style="3" bestFit="1" customWidth="1"/>
    <col min="14094" max="14094" width="11.42578125" style="3"/>
    <col min="14095" max="14095" width="17.5703125" style="3" bestFit="1" customWidth="1"/>
    <col min="14096" max="14336" width="11.42578125" style="3"/>
    <col min="14337" max="14337" width="12" style="3" customWidth="1"/>
    <col min="14338" max="14338" width="56.140625" style="3" bestFit="1" customWidth="1"/>
    <col min="14339" max="14339" width="17.85546875" style="3" bestFit="1" customWidth="1"/>
    <col min="14340" max="14340" width="15.5703125" style="3" bestFit="1" customWidth="1"/>
    <col min="14341" max="14341" width="18.42578125" style="3" bestFit="1" customWidth="1"/>
    <col min="14342" max="14342" width="22.7109375" style="3" bestFit="1" customWidth="1"/>
    <col min="14343" max="14343" width="18" style="3" customWidth="1"/>
    <col min="14344" max="14344" width="19.42578125" style="3" customWidth="1"/>
    <col min="14345" max="14345" width="8.85546875" style="3" bestFit="1" customWidth="1"/>
    <col min="14346" max="14346" width="21" style="3" bestFit="1" customWidth="1"/>
    <col min="14347" max="14347" width="20.28515625" style="3" bestFit="1" customWidth="1"/>
    <col min="14348" max="14348" width="11.42578125" style="3"/>
    <col min="14349" max="14349" width="19.28515625" style="3" bestFit="1" customWidth="1"/>
    <col min="14350" max="14350" width="11.42578125" style="3"/>
    <col min="14351" max="14351" width="17.5703125" style="3" bestFit="1" customWidth="1"/>
    <col min="14352" max="14592" width="11.42578125" style="3"/>
    <col min="14593" max="14593" width="12" style="3" customWidth="1"/>
    <col min="14594" max="14594" width="56.140625" style="3" bestFit="1" customWidth="1"/>
    <col min="14595" max="14595" width="17.85546875" style="3" bestFit="1" customWidth="1"/>
    <col min="14596" max="14596" width="15.5703125" style="3" bestFit="1" customWidth="1"/>
    <col min="14597" max="14597" width="18.42578125" style="3" bestFit="1" customWidth="1"/>
    <col min="14598" max="14598" width="22.7109375" style="3" bestFit="1" customWidth="1"/>
    <col min="14599" max="14599" width="18" style="3" customWidth="1"/>
    <col min="14600" max="14600" width="19.42578125" style="3" customWidth="1"/>
    <col min="14601" max="14601" width="8.85546875" style="3" bestFit="1" customWidth="1"/>
    <col min="14602" max="14602" width="21" style="3" bestFit="1" customWidth="1"/>
    <col min="14603" max="14603" width="20.28515625" style="3" bestFit="1" customWidth="1"/>
    <col min="14604" max="14604" width="11.42578125" style="3"/>
    <col min="14605" max="14605" width="19.28515625" style="3" bestFit="1" customWidth="1"/>
    <col min="14606" max="14606" width="11.42578125" style="3"/>
    <col min="14607" max="14607" width="17.5703125" style="3" bestFit="1" customWidth="1"/>
    <col min="14608" max="14848" width="11.42578125" style="3"/>
    <col min="14849" max="14849" width="12" style="3" customWidth="1"/>
    <col min="14850" max="14850" width="56.140625" style="3" bestFit="1" customWidth="1"/>
    <col min="14851" max="14851" width="17.85546875" style="3" bestFit="1" customWidth="1"/>
    <col min="14852" max="14852" width="15.5703125" style="3" bestFit="1" customWidth="1"/>
    <col min="14853" max="14853" width="18.42578125" style="3" bestFit="1" customWidth="1"/>
    <col min="14854" max="14854" width="22.7109375" style="3" bestFit="1" customWidth="1"/>
    <col min="14855" max="14855" width="18" style="3" customWidth="1"/>
    <col min="14856" max="14856" width="19.42578125" style="3" customWidth="1"/>
    <col min="14857" max="14857" width="8.85546875" style="3" bestFit="1" customWidth="1"/>
    <col min="14858" max="14858" width="21" style="3" bestFit="1" customWidth="1"/>
    <col min="14859" max="14859" width="20.28515625" style="3" bestFit="1" customWidth="1"/>
    <col min="14860" max="14860" width="11.42578125" style="3"/>
    <col min="14861" max="14861" width="19.28515625" style="3" bestFit="1" customWidth="1"/>
    <col min="14862" max="14862" width="11.42578125" style="3"/>
    <col min="14863" max="14863" width="17.5703125" style="3" bestFit="1" customWidth="1"/>
    <col min="14864" max="15104" width="11.42578125" style="3"/>
    <col min="15105" max="15105" width="12" style="3" customWidth="1"/>
    <col min="15106" max="15106" width="56.140625" style="3" bestFit="1" customWidth="1"/>
    <col min="15107" max="15107" width="17.85546875" style="3" bestFit="1" customWidth="1"/>
    <col min="15108" max="15108" width="15.5703125" style="3" bestFit="1" customWidth="1"/>
    <col min="15109" max="15109" width="18.42578125" style="3" bestFit="1" customWidth="1"/>
    <col min="15110" max="15110" width="22.7109375" style="3" bestFit="1" customWidth="1"/>
    <col min="15111" max="15111" width="18" style="3" customWidth="1"/>
    <col min="15112" max="15112" width="19.42578125" style="3" customWidth="1"/>
    <col min="15113" max="15113" width="8.85546875" style="3" bestFit="1" customWidth="1"/>
    <col min="15114" max="15114" width="21" style="3" bestFit="1" customWidth="1"/>
    <col min="15115" max="15115" width="20.28515625" style="3" bestFit="1" customWidth="1"/>
    <col min="15116" max="15116" width="11.42578125" style="3"/>
    <col min="15117" max="15117" width="19.28515625" style="3" bestFit="1" customWidth="1"/>
    <col min="15118" max="15118" width="11.42578125" style="3"/>
    <col min="15119" max="15119" width="17.5703125" style="3" bestFit="1" customWidth="1"/>
    <col min="15120" max="15360" width="11.42578125" style="3"/>
    <col min="15361" max="15361" width="12" style="3" customWidth="1"/>
    <col min="15362" max="15362" width="56.140625" style="3" bestFit="1" customWidth="1"/>
    <col min="15363" max="15363" width="17.85546875" style="3" bestFit="1" customWidth="1"/>
    <col min="15364" max="15364" width="15.5703125" style="3" bestFit="1" customWidth="1"/>
    <col min="15365" max="15365" width="18.42578125" style="3" bestFit="1" customWidth="1"/>
    <col min="15366" max="15366" width="22.7109375" style="3" bestFit="1" customWidth="1"/>
    <col min="15367" max="15367" width="18" style="3" customWidth="1"/>
    <col min="15368" max="15368" width="19.42578125" style="3" customWidth="1"/>
    <col min="15369" max="15369" width="8.85546875" style="3" bestFit="1" customWidth="1"/>
    <col min="15370" max="15370" width="21" style="3" bestFit="1" customWidth="1"/>
    <col min="15371" max="15371" width="20.28515625" style="3" bestFit="1" customWidth="1"/>
    <col min="15372" max="15372" width="11.42578125" style="3"/>
    <col min="15373" max="15373" width="19.28515625" style="3" bestFit="1" customWidth="1"/>
    <col min="15374" max="15374" width="11.42578125" style="3"/>
    <col min="15375" max="15375" width="17.5703125" style="3" bestFit="1" customWidth="1"/>
    <col min="15376" max="15616" width="11.42578125" style="3"/>
    <col min="15617" max="15617" width="12" style="3" customWidth="1"/>
    <col min="15618" max="15618" width="56.140625" style="3" bestFit="1" customWidth="1"/>
    <col min="15619" max="15619" width="17.85546875" style="3" bestFit="1" customWidth="1"/>
    <col min="15620" max="15620" width="15.5703125" style="3" bestFit="1" customWidth="1"/>
    <col min="15621" max="15621" width="18.42578125" style="3" bestFit="1" customWidth="1"/>
    <col min="15622" max="15622" width="22.7109375" style="3" bestFit="1" customWidth="1"/>
    <col min="15623" max="15623" width="18" style="3" customWidth="1"/>
    <col min="15624" max="15624" width="19.42578125" style="3" customWidth="1"/>
    <col min="15625" max="15625" width="8.85546875" style="3" bestFit="1" customWidth="1"/>
    <col min="15626" max="15626" width="21" style="3" bestFit="1" customWidth="1"/>
    <col min="15627" max="15627" width="20.28515625" style="3" bestFit="1" customWidth="1"/>
    <col min="15628" max="15628" width="11.42578125" style="3"/>
    <col min="15629" max="15629" width="19.28515625" style="3" bestFit="1" customWidth="1"/>
    <col min="15630" max="15630" width="11.42578125" style="3"/>
    <col min="15631" max="15631" width="17.5703125" style="3" bestFit="1" customWidth="1"/>
    <col min="15632" max="15872" width="11.42578125" style="3"/>
    <col min="15873" max="15873" width="12" style="3" customWidth="1"/>
    <col min="15874" max="15874" width="56.140625" style="3" bestFit="1" customWidth="1"/>
    <col min="15875" max="15875" width="17.85546875" style="3" bestFit="1" customWidth="1"/>
    <col min="15876" max="15876" width="15.5703125" style="3" bestFit="1" customWidth="1"/>
    <col min="15877" max="15877" width="18.42578125" style="3" bestFit="1" customWidth="1"/>
    <col min="15878" max="15878" width="22.7109375" style="3" bestFit="1" customWidth="1"/>
    <col min="15879" max="15879" width="18" style="3" customWidth="1"/>
    <col min="15880" max="15880" width="19.42578125" style="3" customWidth="1"/>
    <col min="15881" max="15881" width="8.85546875" style="3" bestFit="1" customWidth="1"/>
    <col min="15882" max="15882" width="21" style="3" bestFit="1" customWidth="1"/>
    <col min="15883" max="15883" width="20.28515625" style="3" bestFit="1" customWidth="1"/>
    <col min="15884" max="15884" width="11.42578125" style="3"/>
    <col min="15885" max="15885" width="19.28515625" style="3" bestFit="1" customWidth="1"/>
    <col min="15886" max="15886" width="11.42578125" style="3"/>
    <col min="15887" max="15887" width="17.5703125" style="3" bestFit="1" customWidth="1"/>
    <col min="15888" max="16128" width="11.42578125" style="3"/>
    <col min="16129" max="16129" width="12" style="3" customWidth="1"/>
    <col min="16130" max="16130" width="56.140625" style="3" bestFit="1" customWidth="1"/>
    <col min="16131" max="16131" width="17.85546875" style="3" bestFit="1" customWidth="1"/>
    <col min="16132" max="16132" width="15.5703125" style="3" bestFit="1" customWidth="1"/>
    <col min="16133" max="16133" width="18.42578125" style="3" bestFit="1" customWidth="1"/>
    <col min="16134" max="16134" width="22.7109375" style="3" bestFit="1" customWidth="1"/>
    <col min="16135" max="16135" width="18" style="3" customWidth="1"/>
    <col min="16136" max="16136" width="19.42578125" style="3" customWidth="1"/>
    <col min="16137" max="16137" width="8.85546875" style="3" bestFit="1" customWidth="1"/>
    <col min="16138" max="16138" width="21" style="3" bestFit="1" customWidth="1"/>
    <col min="16139" max="16139" width="20.28515625" style="3" bestFit="1" customWidth="1"/>
    <col min="16140" max="16140" width="11.42578125" style="3"/>
    <col min="16141" max="16141" width="19.28515625" style="3" bestFit="1" customWidth="1"/>
    <col min="16142" max="16142" width="11.42578125" style="3"/>
    <col min="16143" max="16143" width="17.5703125" style="3" bestFit="1" customWidth="1"/>
    <col min="16144" max="16384" width="11.42578125" style="3"/>
  </cols>
  <sheetData>
    <row r="1" spans="1:18" s="31" customFormat="1" ht="50.25" customHeight="1" thickBot="1" x14ac:dyDescent="0.3">
      <c r="A1" s="305"/>
      <c r="B1" s="306"/>
      <c r="C1" s="311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D1" s="312"/>
      <c r="E1" s="312"/>
      <c r="F1" s="312"/>
      <c r="G1" s="312"/>
      <c r="H1" s="313"/>
      <c r="I1" s="314"/>
      <c r="J1" s="315"/>
      <c r="L1" s="184"/>
      <c r="R1" s="185"/>
    </row>
    <row r="2" spans="1:18" s="31" customFormat="1" ht="50.25" customHeight="1" thickBot="1" x14ac:dyDescent="0.3">
      <c r="A2" s="307"/>
      <c r="B2" s="308"/>
      <c r="C2" s="311" t="s">
        <v>114</v>
      </c>
      <c r="D2" s="312"/>
      <c r="E2" s="312"/>
      <c r="F2" s="312"/>
      <c r="G2" s="312"/>
      <c r="H2" s="313"/>
      <c r="I2" s="316"/>
      <c r="J2" s="317"/>
      <c r="L2" s="184"/>
      <c r="R2" s="185"/>
    </row>
    <row r="3" spans="1:18" s="31" customFormat="1" ht="50.25" customHeight="1" thickBot="1" x14ac:dyDescent="0.3">
      <c r="A3" s="309"/>
      <c r="B3" s="310"/>
      <c r="C3" s="311" t="s">
        <v>115</v>
      </c>
      <c r="D3" s="312"/>
      <c r="E3" s="312"/>
      <c r="F3" s="312"/>
      <c r="G3" s="312"/>
      <c r="H3" s="313"/>
      <c r="I3" s="318"/>
      <c r="J3" s="319"/>
      <c r="L3" s="184"/>
      <c r="R3" s="185"/>
    </row>
    <row r="4" spans="1:18" ht="50.25" customHeight="1" x14ac:dyDescent="0.3">
      <c r="A4" s="304"/>
      <c r="B4" s="304"/>
      <c r="C4" s="304"/>
      <c r="D4" s="304"/>
      <c r="E4" s="304"/>
      <c r="F4" s="304"/>
      <c r="G4" s="304"/>
      <c r="H4" s="304"/>
      <c r="I4" s="304"/>
      <c r="J4" s="304"/>
    </row>
    <row r="6" spans="1:18" ht="50.25" customHeight="1" x14ac:dyDescent="0.3">
      <c r="A6" s="186" t="s">
        <v>116</v>
      </c>
      <c r="B6" s="186"/>
      <c r="C6" s="187">
        <f>PRESUPUESTO!F43</f>
        <v>93693700</v>
      </c>
      <c r="D6" s="188"/>
    </row>
    <row r="7" spans="1:18" ht="50.25" customHeight="1" x14ac:dyDescent="0.3">
      <c r="A7" s="186" t="s">
        <v>117</v>
      </c>
      <c r="B7" s="186"/>
      <c r="C7" s="27" t="s">
        <v>232</v>
      </c>
      <c r="D7" s="188"/>
    </row>
    <row r="8" spans="1:18" ht="50.25" customHeight="1" x14ac:dyDescent="0.3">
      <c r="A8" s="186" t="s">
        <v>141</v>
      </c>
      <c r="B8" s="186"/>
      <c r="C8" s="190">
        <f>G30</f>
        <v>16864866</v>
      </c>
      <c r="D8" s="191"/>
    </row>
    <row r="11" spans="1:18" ht="50.25" customHeight="1" x14ac:dyDescent="0.3">
      <c r="A11" s="201" t="s">
        <v>3</v>
      </c>
      <c r="B11" s="202" t="s">
        <v>32</v>
      </c>
      <c r="C11" s="202" t="s">
        <v>1</v>
      </c>
      <c r="D11" s="202" t="s">
        <v>119</v>
      </c>
      <c r="E11" s="203" t="s">
        <v>120</v>
      </c>
      <c r="F11" s="204" t="s">
        <v>121</v>
      </c>
      <c r="G11" s="205" t="s">
        <v>122</v>
      </c>
      <c r="H11" s="206" t="s">
        <v>123</v>
      </c>
      <c r="I11" s="207" t="s">
        <v>124</v>
      </c>
      <c r="J11" s="208" t="s">
        <v>125</v>
      </c>
      <c r="N11" s="209"/>
    </row>
    <row r="12" spans="1:18" ht="50.25" customHeight="1" x14ac:dyDescent="0.3">
      <c r="A12" s="292" t="s">
        <v>126</v>
      </c>
      <c r="B12" s="293"/>
      <c r="C12" s="293"/>
      <c r="D12" s="293"/>
      <c r="E12" s="293"/>
      <c r="F12" s="293"/>
      <c r="G12" s="293"/>
      <c r="H12" s="293"/>
      <c r="I12" s="293"/>
      <c r="J12" s="294"/>
      <c r="N12" s="209"/>
    </row>
    <row r="13" spans="1:18" ht="50.25" customHeight="1" x14ac:dyDescent="0.3">
      <c r="A13" s="210">
        <v>1.1000000000000001</v>
      </c>
      <c r="B13" s="211" t="s">
        <v>231</v>
      </c>
      <c r="C13" s="212" t="s">
        <v>127</v>
      </c>
      <c r="D13" s="213">
        <v>1</v>
      </c>
      <c r="E13" s="214">
        <v>75</v>
      </c>
      <c r="F13" s="215">
        <v>3150000</v>
      </c>
      <c r="G13" s="216">
        <f>'FACTOR PRESTACIONAL'!K37</f>
        <v>71.102000000000004</v>
      </c>
      <c r="H13" s="215">
        <f>(E13*F13/100)*(100+G13)/100</f>
        <v>4042284.75</v>
      </c>
      <c r="I13" s="217">
        <v>1</v>
      </c>
      <c r="J13" s="218">
        <f>H13*I13*D13</f>
        <v>4042284.75</v>
      </c>
    </row>
    <row r="14" spans="1:18" ht="50.25" customHeight="1" x14ac:dyDescent="0.3">
      <c r="A14" s="295" t="s">
        <v>128</v>
      </c>
      <c r="B14" s="296"/>
      <c r="C14" s="296"/>
      <c r="D14" s="296"/>
      <c r="E14" s="296"/>
      <c r="F14" s="296"/>
      <c r="G14" s="296"/>
      <c r="H14" s="296"/>
      <c r="I14" s="297"/>
      <c r="J14" s="219">
        <f>SUM(J13:J13)</f>
        <v>4042284.75</v>
      </c>
      <c r="K14" s="192"/>
    </row>
    <row r="16" spans="1:18" ht="50.25" customHeight="1" x14ac:dyDescent="0.3">
      <c r="A16" s="220"/>
      <c r="B16" s="292" t="s">
        <v>129</v>
      </c>
      <c r="C16" s="293"/>
      <c r="D16" s="293"/>
      <c r="E16" s="293"/>
      <c r="F16" s="293"/>
      <c r="G16" s="293"/>
      <c r="H16" s="293"/>
      <c r="I16" s="293"/>
      <c r="J16" s="294"/>
    </row>
    <row r="17" spans="1:15" ht="50.25" customHeight="1" x14ac:dyDescent="0.3">
      <c r="A17" s="210" t="s">
        <v>27</v>
      </c>
      <c r="B17" s="221" t="s">
        <v>197</v>
      </c>
      <c r="C17" s="212" t="s">
        <v>127</v>
      </c>
      <c r="D17" s="213">
        <v>1</v>
      </c>
      <c r="E17" s="214"/>
      <c r="F17" s="215">
        <v>33453.181249999907</v>
      </c>
      <c r="G17" s="217"/>
      <c r="H17" s="215"/>
      <c r="I17" s="217">
        <v>8</v>
      </c>
      <c r="J17" s="218">
        <f>F17*I17*D17</f>
        <v>267625.44999999925</v>
      </c>
    </row>
    <row r="18" spans="1:15" ht="50.25" customHeight="1" x14ac:dyDescent="0.3">
      <c r="A18" s="295" t="s">
        <v>131</v>
      </c>
      <c r="B18" s="296"/>
      <c r="C18" s="296"/>
      <c r="D18" s="296"/>
      <c r="E18" s="296"/>
      <c r="F18" s="296"/>
      <c r="G18" s="296"/>
      <c r="H18" s="296"/>
      <c r="I18" s="297"/>
      <c r="J18" s="219">
        <f>SUM(J17:J17)</f>
        <v>267625.44999999925</v>
      </c>
      <c r="K18" s="192"/>
    </row>
    <row r="20" spans="1:15" ht="50.25" customHeight="1" x14ac:dyDescent="0.3">
      <c r="A20" s="292" t="s">
        <v>132</v>
      </c>
      <c r="B20" s="293"/>
      <c r="C20" s="293"/>
      <c r="D20" s="293"/>
      <c r="E20" s="293"/>
      <c r="F20" s="293"/>
      <c r="G20" s="293"/>
      <c r="H20" s="293"/>
      <c r="I20" s="293"/>
      <c r="J20" s="294"/>
    </row>
    <row r="21" spans="1:15" ht="50.25" customHeight="1" x14ac:dyDescent="0.3">
      <c r="A21" s="210"/>
      <c r="B21" s="221"/>
      <c r="C21" s="212"/>
      <c r="D21" s="213"/>
      <c r="E21" s="214"/>
      <c r="F21" s="215"/>
      <c r="G21" s="217"/>
      <c r="H21" s="215"/>
      <c r="I21" s="217"/>
      <c r="J21" s="218"/>
    </row>
    <row r="22" spans="1:15" ht="50.25" customHeight="1" x14ac:dyDescent="0.3">
      <c r="A22" s="295" t="s">
        <v>133</v>
      </c>
      <c r="B22" s="296"/>
      <c r="C22" s="296"/>
      <c r="D22" s="296"/>
      <c r="E22" s="296"/>
      <c r="F22" s="296"/>
      <c r="G22" s="296"/>
      <c r="H22" s="296"/>
      <c r="I22" s="297"/>
      <c r="J22" s="222">
        <f>SUM(J21:J21)</f>
        <v>0</v>
      </c>
      <c r="K22" s="193"/>
    </row>
    <row r="24" spans="1:15" ht="50.25" customHeight="1" x14ac:dyDescent="0.3">
      <c r="A24" s="292" t="s">
        <v>134</v>
      </c>
      <c r="B24" s="293"/>
      <c r="C24" s="293"/>
      <c r="D24" s="293"/>
      <c r="E24" s="293"/>
      <c r="F24" s="293"/>
      <c r="G24" s="293"/>
      <c r="H24" s="293"/>
      <c r="I24" s="293"/>
      <c r="J24" s="294"/>
      <c r="K24" s="194"/>
    </row>
    <row r="25" spans="1:15" ht="50.25" customHeight="1" x14ac:dyDescent="0.3">
      <c r="A25" s="210">
        <v>4.0999999999999996</v>
      </c>
      <c r="B25" s="221" t="s">
        <v>135</v>
      </c>
      <c r="C25" s="212" t="s">
        <v>136</v>
      </c>
      <c r="D25" s="213">
        <v>1</v>
      </c>
      <c r="E25" s="223">
        <v>0.9</v>
      </c>
      <c r="F25" s="215">
        <f>C6*E25/100</f>
        <v>843243.3</v>
      </c>
      <c r="G25" s="217"/>
      <c r="H25" s="215"/>
      <c r="I25" s="217"/>
      <c r="J25" s="224">
        <f>+D25*F25</f>
        <v>843243.3</v>
      </c>
    </row>
    <row r="26" spans="1:15" ht="162" customHeight="1" x14ac:dyDescent="0.3">
      <c r="A26" s="210">
        <v>4.2</v>
      </c>
      <c r="B26" s="225" t="s">
        <v>196</v>
      </c>
      <c r="C26" s="212" t="s">
        <v>136</v>
      </c>
      <c r="D26" s="214">
        <v>1</v>
      </c>
      <c r="E26" s="226">
        <f>2+4+1.5+2.5+0.5+2</f>
        <v>12.5</v>
      </c>
      <c r="F26" s="215">
        <f>C6*E26/100</f>
        <v>11711712.5</v>
      </c>
      <c r="G26" s="217"/>
      <c r="H26" s="215"/>
      <c r="I26" s="217"/>
      <c r="J26" s="224">
        <f>+F26</f>
        <v>11711712.5</v>
      </c>
      <c r="K26" s="194"/>
      <c r="N26" s="195"/>
      <c r="O26" s="196"/>
    </row>
    <row r="27" spans="1:15" ht="50.25" customHeight="1" x14ac:dyDescent="0.3">
      <c r="A27" s="295" t="s">
        <v>137</v>
      </c>
      <c r="B27" s="296"/>
      <c r="C27" s="296"/>
      <c r="D27" s="296"/>
      <c r="E27" s="296"/>
      <c r="F27" s="296"/>
      <c r="G27" s="296"/>
      <c r="H27" s="296"/>
      <c r="I27" s="297"/>
      <c r="J27" s="222">
        <f>SUM(J25:J26)</f>
        <v>12554955.800000001</v>
      </c>
      <c r="K27" s="197"/>
      <c r="L27" s="197"/>
      <c r="M27" s="198"/>
    </row>
    <row r="29" spans="1:15" ht="50.25" customHeight="1" x14ac:dyDescent="0.3">
      <c r="M29" s="199"/>
    </row>
    <row r="30" spans="1:15" ht="50.25" customHeight="1" x14ac:dyDescent="0.3">
      <c r="B30" s="295" t="s">
        <v>138</v>
      </c>
      <c r="C30" s="296"/>
      <c r="D30" s="296"/>
      <c r="E30" s="297"/>
      <c r="F30" s="227">
        <v>0.18</v>
      </c>
      <c r="G30" s="298">
        <f>J27+J22+J18+J14</f>
        <v>16864866</v>
      </c>
      <c r="H30" s="299"/>
      <c r="I30" s="299"/>
      <c r="J30" s="300"/>
      <c r="K30" s="200"/>
    </row>
    <row r="31" spans="1:15" ht="50.25" customHeight="1" x14ac:dyDescent="0.3">
      <c r="B31" s="301"/>
      <c r="C31" s="302"/>
      <c r="D31" s="302"/>
      <c r="E31" s="302"/>
      <c r="F31" s="302"/>
      <c r="G31" s="302"/>
      <c r="H31" s="302"/>
      <c r="I31" s="302"/>
      <c r="J31" s="303"/>
    </row>
    <row r="32" spans="1:15" s="230" customFormat="1" ht="50.25" customHeight="1" x14ac:dyDescent="0.3">
      <c r="A32" s="3"/>
      <c r="B32" s="228"/>
      <c r="C32" s="228"/>
      <c r="D32" s="228"/>
      <c r="E32" s="228"/>
      <c r="F32" s="229"/>
      <c r="H32" s="231"/>
      <c r="J32" s="232"/>
    </row>
    <row r="33" spans="1:10" s="230" customFormat="1" ht="50.25" customHeight="1" x14ac:dyDescent="0.3">
      <c r="A33" s="3"/>
      <c r="B33" s="233" t="s">
        <v>200</v>
      </c>
      <c r="C33" s="228"/>
      <c r="D33" s="228"/>
      <c r="E33" s="229"/>
      <c r="G33" s="231"/>
      <c r="I33" s="231"/>
    </row>
    <row r="34" spans="1:10" s="230" customFormat="1" ht="16.5" x14ac:dyDescent="0.3">
      <c r="A34" s="3"/>
      <c r="B34" s="233" t="s">
        <v>201</v>
      </c>
      <c r="C34" s="228"/>
      <c r="D34" s="228"/>
      <c r="E34" s="229"/>
      <c r="G34" s="231"/>
      <c r="I34" s="231"/>
    </row>
    <row r="35" spans="1:10" ht="16.5" x14ac:dyDescent="0.3">
      <c r="B35" s="233" t="s">
        <v>202</v>
      </c>
      <c r="E35" s="189"/>
      <c r="F35" s="3"/>
      <c r="G35" s="189"/>
      <c r="H35" s="3"/>
      <c r="I35" s="189"/>
      <c r="J35" s="3"/>
    </row>
    <row r="36" spans="1:10" ht="16.5" x14ac:dyDescent="0.3">
      <c r="B36" s="233" t="s">
        <v>203</v>
      </c>
      <c r="E36" s="189"/>
      <c r="F36" s="3"/>
      <c r="G36" s="189"/>
      <c r="H36" s="3"/>
      <c r="I36" s="189"/>
      <c r="J36" s="3"/>
    </row>
    <row r="37" spans="1:10" ht="16.5" x14ac:dyDescent="0.3">
      <c r="B37" s="31"/>
      <c r="F37" s="3"/>
      <c r="H37" s="3"/>
      <c r="J37" s="3"/>
    </row>
    <row r="38" spans="1:10" ht="16.5" x14ac:dyDescent="0.3">
      <c r="B38" s="31"/>
      <c r="E38" s="189"/>
      <c r="F38" s="3"/>
      <c r="G38" s="189"/>
      <c r="H38" s="3"/>
      <c r="I38" s="189"/>
      <c r="J38" s="3"/>
    </row>
    <row r="39" spans="1:10" ht="16.5" x14ac:dyDescent="0.3">
      <c r="B39" s="234"/>
      <c r="E39" s="189"/>
      <c r="F39" s="3"/>
      <c r="G39" s="189"/>
      <c r="H39" s="3"/>
      <c r="I39" s="189"/>
      <c r="J39" s="3"/>
    </row>
    <row r="40" spans="1:10" ht="16.5" x14ac:dyDescent="0.3">
      <c r="B40" s="31"/>
      <c r="E40" s="189"/>
      <c r="F40" s="3"/>
      <c r="G40" s="189"/>
      <c r="H40" s="3"/>
      <c r="I40" s="189"/>
      <c r="J40" s="3"/>
    </row>
  </sheetData>
  <mergeCells count="17">
    <mergeCell ref="A22:I22"/>
    <mergeCell ref="A4:J4"/>
    <mergeCell ref="A1:B3"/>
    <mergeCell ref="C1:H1"/>
    <mergeCell ref="I1:J3"/>
    <mergeCell ref="C2:H2"/>
    <mergeCell ref="C3:H3"/>
    <mergeCell ref="A12:J12"/>
    <mergeCell ref="A14:I14"/>
    <mergeCell ref="B16:J16"/>
    <mergeCell ref="A18:I18"/>
    <mergeCell ref="A20:J20"/>
    <mergeCell ref="A24:J24"/>
    <mergeCell ref="A27:I27"/>
    <mergeCell ref="B30:E30"/>
    <mergeCell ref="G30:J30"/>
    <mergeCell ref="B31:J31"/>
  </mergeCells>
  <pageMargins left="0.7" right="0.7" top="0.75" bottom="0.75" header="0.3" footer="0.3"/>
  <pageSetup scale="3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728EA-6284-4329-8FD7-8B76716394D9}">
  <dimension ref="A1:G30"/>
  <sheetViews>
    <sheetView view="pageBreakPreview" zoomScale="60" zoomScaleNormal="100" workbookViewId="0">
      <selection activeCell="B8" sqref="B8:E8"/>
    </sheetView>
  </sheetViews>
  <sheetFormatPr baseColWidth="10" defaultRowHeight="15" x14ac:dyDescent="0.25"/>
  <cols>
    <col min="1" max="1" width="21.85546875" customWidth="1"/>
    <col min="5" max="5" width="19" customWidth="1"/>
  </cols>
  <sheetData>
    <row r="1" spans="1:7" x14ac:dyDescent="0.25">
      <c r="A1" s="48"/>
      <c r="G1" s="49"/>
    </row>
    <row r="2" spans="1:7" x14ac:dyDescent="0.25">
      <c r="A2" s="48"/>
      <c r="G2" s="49"/>
    </row>
    <row r="3" spans="1:7" x14ac:dyDescent="0.25">
      <c r="A3" s="48"/>
      <c r="G3" s="49"/>
    </row>
    <row r="4" spans="1:7" x14ac:dyDescent="0.25">
      <c r="A4" s="48"/>
      <c r="G4" s="49"/>
    </row>
    <row r="5" spans="1:7" x14ac:dyDescent="0.25">
      <c r="A5" s="48"/>
      <c r="G5" s="49"/>
    </row>
    <row r="6" spans="1:7" ht="141" customHeight="1" x14ac:dyDescent="0.25">
      <c r="A6" s="289"/>
      <c r="B6" s="270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C6" s="270"/>
      <c r="D6" s="270"/>
      <c r="E6" s="270"/>
      <c r="F6" s="290"/>
      <c r="G6" s="291"/>
    </row>
    <row r="7" spans="1:7" ht="37.5" customHeight="1" x14ac:dyDescent="0.25">
      <c r="A7" s="289"/>
      <c r="B7" s="270" t="s">
        <v>188</v>
      </c>
      <c r="C7" s="270"/>
      <c r="D7" s="270"/>
      <c r="E7" s="270"/>
      <c r="F7" s="290"/>
      <c r="G7" s="291"/>
    </row>
    <row r="8" spans="1:7" ht="31.5" customHeight="1" x14ac:dyDescent="0.25">
      <c r="A8" s="289"/>
      <c r="B8" s="270" t="s">
        <v>167</v>
      </c>
      <c r="C8" s="270"/>
      <c r="D8" s="270"/>
      <c r="E8" s="270"/>
      <c r="F8" s="290"/>
      <c r="G8" s="291"/>
    </row>
    <row r="9" spans="1:7" x14ac:dyDescent="0.25">
      <c r="A9" s="48"/>
      <c r="G9" s="49"/>
    </row>
    <row r="10" spans="1:7" x14ac:dyDescent="0.25">
      <c r="A10" s="48"/>
      <c r="G10" s="49"/>
    </row>
    <row r="11" spans="1:7" x14ac:dyDescent="0.25">
      <c r="A11" s="48"/>
      <c r="G11" s="49"/>
    </row>
    <row r="12" spans="1:7" x14ac:dyDescent="0.25">
      <c r="A12" s="48"/>
      <c r="G12" s="49"/>
    </row>
    <row r="13" spans="1:7" x14ac:dyDescent="0.25">
      <c r="A13" s="48"/>
      <c r="G13" s="49"/>
    </row>
    <row r="14" spans="1:7" x14ac:dyDescent="0.25">
      <c r="A14" s="48"/>
      <c r="G14" s="49"/>
    </row>
    <row r="15" spans="1:7" x14ac:dyDescent="0.25">
      <c r="A15" s="48"/>
      <c r="G15" s="49"/>
    </row>
    <row r="16" spans="1:7" x14ac:dyDescent="0.25">
      <c r="A16" s="286" t="s">
        <v>192</v>
      </c>
      <c r="B16" s="287"/>
      <c r="C16" s="287"/>
      <c r="D16" s="287"/>
      <c r="E16" s="287"/>
      <c r="F16" s="287"/>
      <c r="G16" s="288"/>
    </row>
    <row r="17" spans="1:7" x14ac:dyDescent="0.25">
      <c r="A17" s="286"/>
      <c r="B17" s="287"/>
      <c r="C17" s="287"/>
      <c r="D17" s="287"/>
      <c r="E17" s="287"/>
      <c r="F17" s="287"/>
      <c r="G17" s="288"/>
    </row>
    <row r="18" spans="1:7" x14ac:dyDescent="0.25">
      <c r="A18" s="286"/>
      <c r="B18" s="287"/>
      <c r="C18" s="287"/>
      <c r="D18" s="287"/>
      <c r="E18" s="287"/>
      <c r="F18" s="287"/>
      <c r="G18" s="288"/>
    </row>
    <row r="19" spans="1:7" x14ac:dyDescent="0.25">
      <c r="A19" s="286"/>
      <c r="B19" s="287"/>
      <c r="C19" s="287"/>
      <c r="D19" s="287"/>
      <c r="E19" s="287"/>
      <c r="F19" s="287"/>
      <c r="G19" s="288"/>
    </row>
    <row r="20" spans="1:7" x14ac:dyDescent="0.25">
      <c r="A20" s="286"/>
      <c r="B20" s="287"/>
      <c r="C20" s="287"/>
      <c r="D20" s="287"/>
      <c r="E20" s="287"/>
      <c r="F20" s="287"/>
      <c r="G20" s="288"/>
    </row>
    <row r="21" spans="1:7" x14ac:dyDescent="0.25">
      <c r="A21" s="48"/>
      <c r="G21" s="49"/>
    </row>
    <row r="22" spans="1:7" x14ac:dyDescent="0.25">
      <c r="A22" s="48"/>
      <c r="G22" s="49"/>
    </row>
    <row r="23" spans="1:7" x14ac:dyDescent="0.25">
      <c r="A23" s="48"/>
      <c r="G23" s="49"/>
    </row>
    <row r="24" spans="1:7" x14ac:dyDescent="0.25">
      <c r="A24" s="48"/>
      <c r="G24" s="49"/>
    </row>
    <row r="25" spans="1:7" x14ac:dyDescent="0.25">
      <c r="A25" s="48"/>
      <c r="G25" s="49"/>
    </row>
    <row r="26" spans="1:7" x14ac:dyDescent="0.25">
      <c r="A26" s="48"/>
      <c r="G26" s="49"/>
    </row>
    <row r="27" spans="1:7" x14ac:dyDescent="0.25">
      <c r="A27" s="48"/>
      <c r="G27" s="49"/>
    </row>
    <row r="28" spans="1:7" x14ac:dyDescent="0.25">
      <c r="A28" s="48"/>
      <c r="G28" s="49"/>
    </row>
    <row r="29" spans="1:7" x14ac:dyDescent="0.25">
      <c r="A29" s="48"/>
      <c r="G29" s="49"/>
    </row>
    <row r="30" spans="1:7" ht="15.75" thickBot="1" x14ac:dyDescent="0.3">
      <c r="A30" s="50"/>
      <c r="B30" s="51"/>
      <c r="C30" s="51"/>
      <c r="D30" s="51"/>
      <c r="E30" s="51"/>
      <c r="F30" s="51"/>
      <c r="G30" s="52"/>
    </row>
  </sheetData>
  <mergeCells count="6">
    <mergeCell ref="A16:G20"/>
    <mergeCell ref="A6:A8"/>
    <mergeCell ref="B6:E6"/>
    <mergeCell ref="F6:G8"/>
    <mergeCell ref="B7:E7"/>
    <mergeCell ref="B8:E8"/>
  </mergeCells>
  <pageMargins left="0.7" right="0.7" top="0.75" bottom="0.75" header="0.3" footer="0.3"/>
  <pageSetup scale="92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159CA-B515-492E-940F-DB57936D4440}">
  <dimension ref="A1:R48"/>
  <sheetViews>
    <sheetView view="pageBreakPreview" topLeftCell="A15" zoomScale="70" zoomScaleNormal="70" zoomScaleSheetLayoutView="70" workbookViewId="0">
      <selection activeCell="G31" sqref="G31:J31"/>
    </sheetView>
  </sheetViews>
  <sheetFormatPr baseColWidth="10" defaultRowHeight="50.25" customHeight="1" x14ac:dyDescent="0.3"/>
  <cols>
    <col min="1" max="1" width="12" style="3" customWidth="1"/>
    <col min="2" max="2" width="56.140625" style="3" bestFit="1" customWidth="1"/>
    <col min="3" max="3" width="21.85546875" style="3" bestFit="1" customWidth="1"/>
    <col min="4" max="4" width="15.5703125" style="3" bestFit="1" customWidth="1"/>
    <col min="5" max="5" width="23.85546875" style="3" customWidth="1"/>
    <col min="6" max="6" width="27.5703125" style="189" customWidth="1"/>
    <col min="7" max="7" width="21" style="3" customWidth="1"/>
    <col min="8" max="8" width="19.42578125" style="189" customWidth="1"/>
    <col min="9" max="9" width="8.85546875" style="3" bestFit="1" customWidth="1"/>
    <col min="10" max="10" width="24.5703125" style="189" bestFit="1" customWidth="1"/>
    <col min="11" max="11" width="20.28515625" style="3" bestFit="1" customWidth="1"/>
    <col min="12" max="12" width="17.85546875" style="3" bestFit="1" customWidth="1"/>
    <col min="13" max="13" width="19.28515625" style="3" bestFit="1" customWidth="1"/>
    <col min="14" max="14" width="11.42578125" style="3"/>
    <col min="15" max="15" width="17.5703125" style="3" bestFit="1" customWidth="1"/>
    <col min="16" max="256" width="11.42578125" style="3"/>
    <col min="257" max="257" width="12" style="3" customWidth="1"/>
    <col min="258" max="258" width="56.140625" style="3" bestFit="1" customWidth="1"/>
    <col min="259" max="259" width="17.85546875" style="3" bestFit="1" customWidth="1"/>
    <col min="260" max="260" width="15.5703125" style="3" bestFit="1" customWidth="1"/>
    <col min="261" max="261" width="18.42578125" style="3" bestFit="1" customWidth="1"/>
    <col min="262" max="262" width="22.7109375" style="3" bestFit="1" customWidth="1"/>
    <col min="263" max="263" width="18" style="3" customWidth="1"/>
    <col min="264" max="264" width="19.42578125" style="3" customWidth="1"/>
    <col min="265" max="265" width="8.85546875" style="3" bestFit="1" customWidth="1"/>
    <col min="266" max="266" width="21" style="3" bestFit="1" customWidth="1"/>
    <col min="267" max="267" width="20.28515625" style="3" bestFit="1" customWidth="1"/>
    <col min="268" max="268" width="11.42578125" style="3"/>
    <col min="269" max="269" width="19.28515625" style="3" bestFit="1" customWidth="1"/>
    <col min="270" max="270" width="11.42578125" style="3"/>
    <col min="271" max="271" width="17.5703125" style="3" bestFit="1" customWidth="1"/>
    <col min="272" max="512" width="11.42578125" style="3"/>
    <col min="513" max="513" width="12" style="3" customWidth="1"/>
    <col min="514" max="514" width="56.140625" style="3" bestFit="1" customWidth="1"/>
    <col min="515" max="515" width="17.85546875" style="3" bestFit="1" customWidth="1"/>
    <col min="516" max="516" width="15.5703125" style="3" bestFit="1" customWidth="1"/>
    <col min="517" max="517" width="18.42578125" style="3" bestFit="1" customWidth="1"/>
    <col min="518" max="518" width="22.7109375" style="3" bestFit="1" customWidth="1"/>
    <col min="519" max="519" width="18" style="3" customWidth="1"/>
    <col min="520" max="520" width="19.42578125" style="3" customWidth="1"/>
    <col min="521" max="521" width="8.85546875" style="3" bestFit="1" customWidth="1"/>
    <col min="522" max="522" width="21" style="3" bestFit="1" customWidth="1"/>
    <col min="523" max="523" width="20.28515625" style="3" bestFit="1" customWidth="1"/>
    <col min="524" max="524" width="11.42578125" style="3"/>
    <col min="525" max="525" width="19.28515625" style="3" bestFit="1" customWidth="1"/>
    <col min="526" max="526" width="11.42578125" style="3"/>
    <col min="527" max="527" width="17.5703125" style="3" bestFit="1" customWidth="1"/>
    <col min="528" max="768" width="11.42578125" style="3"/>
    <col min="769" max="769" width="12" style="3" customWidth="1"/>
    <col min="770" max="770" width="56.140625" style="3" bestFit="1" customWidth="1"/>
    <col min="771" max="771" width="17.85546875" style="3" bestFit="1" customWidth="1"/>
    <col min="772" max="772" width="15.5703125" style="3" bestFit="1" customWidth="1"/>
    <col min="773" max="773" width="18.42578125" style="3" bestFit="1" customWidth="1"/>
    <col min="774" max="774" width="22.7109375" style="3" bestFit="1" customWidth="1"/>
    <col min="775" max="775" width="18" style="3" customWidth="1"/>
    <col min="776" max="776" width="19.42578125" style="3" customWidth="1"/>
    <col min="777" max="777" width="8.85546875" style="3" bestFit="1" customWidth="1"/>
    <col min="778" max="778" width="21" style="3" bestFit="1" customWidth="1"/>
    <col min="779" max="779" width="20.28515625" style="3" bestFit="1" customWidth="1"/>
    <col min="780" max="780" width="11.42578125" style="3"/>
    <col min="781" max="781" width="19.28515625" style="3" bestFit="1" customWidth="1"/>
    <col min="782" max="782" width="11.42578125" style="3"/>
    <col min="783" max="783" width="17.5703125" style="3" bestFit="1" customWidth="1"/>
    <col min="784" max="1024" width="11.42578125" style="3"/>
    <col min="1025" max="1025" width="12" style="3" customWidth="1"/>
    <col min="1026" max="1026" width="56.140625" style="3" bestFit="1" customWidth="1"/>
    <col min="1027" max="1027" width="17.85546875" style="3" bestFit="1" customWidth="1"/>
    <col min="1028" max="1028" width="15.5703125" style="3" bestFit="1" customWidth="1"/>
    <col min="1029" max="1029" width="18.42578125" style="3" bestFit="1" customWidth="1"/>
    <col min="1030" max="1030" width="22.7109375" style="3" bestFit="1" customWidth="1"/>
    <col min="1031" max="1031" width="18" style="3" customWidth="1"/>
    <col min="1032" max="1032" width="19.42578125" style="3" customWidth="1"/>
    <col min="1033" max="1033" width="8.85546875" style="3" bestFit="1" customWidth="1"/>
    <col min="1034" max="1034" width="21" style="3" bestFit="1" customWidth="1"/>
    <col min="1035" max="1035" width="20.28515625" style="3" bestFit="1" customWidth="1"/>
    <col min="1036" max="1036" width="11.42578125" style="3"/>
    <col min="1037" max="1037" width="19.28515625" style="3" bestFit="1" customWidth="1"/>
    <col min="1038" max="1038" width="11.42578125" style="3"/>
    <col min="1039" max="1039" width="17.5703125" style="3" bestFit="1" customWidth="1"/>
    <col min="1040" max="1280" width="11.42578125" style="3"/>
    <col min="1281" max="1281" width="12" style="3" customWidth="1"/>
    <col min="1282" max="1282" width="56.140625" style="3" bestFit="1" customWidth="1"/>
    <col min="1283" max="1283" width="17.85546875" style="3" bestFit="1" customWidth="1"/>
    <col min="1284" max="1284" width="15.5703125" style="3" bestFit="1" customWidth="1"/>
    <col min="1285" max="1285" width="18.42578125" style="3" bestFit="1" customWidth="1"/>
    <col min="1286" max="1286" width="22.7109375" style="3" bestFit="1" customWidth="1"/>
    <col min="1287" max="1287" width="18" style="3" customWidth="1"/>
    <col min="1288" max="1288" width="19.42578125" style="3" customWidth="1"/>
    <col min="1289" max="1289" width="8.85546875" style="3" bestFit="1" customWidth="1"/>
    <col min="1290" max="1290" width="21" style="3" bestFit="1" customWidth="1"/>
    <col min="1291" max="1291" width="20.28515625" style="3" bestFit="1" customWidth="1"/>
    <col min="1292" max="1292" width="11.42578125" style="3"/>
    <col min="1293" max="1293" width="19.28515625" style="3" bestFit="1" customWidth="1"/>
    <col min="1294" max="1294" width="11.42578125" style="3"/>
    <col min="1295" max="1295" width="17.5703125" style="3" bestFit="1" customWidth="1"/>
    <col min="1296" max="1536" width="11.42578125" style="3"/>
    <col min="1537" max="1537" width="12" style="3" customWidth="1"/>
    <col min="1538" max="1538" width="56.140625" style="3" bestFit="1" customWidth="1"/>
    <col min="1539" max="1539" width="17.85546875" style="3" bestFit="1" customWidth="1"/>
    <col min="1540" max="1540" width="15.5703125" style="3" bestFit="1" customWidth="1"/>
    <col min="1541" max="1541" width="18.42578125" style="3" bestFit="1" customWidth="1"/>
    <col min="1542" max="1542" width="22.7109375" style="3" bestFit="1" customWidth="1"/>
    <col min="1543" max="1543" width="18" style="3" customWidth="1"/>
    <col min="1544" max="1544" width="19.42578125" style="3" customWidth="1"/>
    <col min="1545" max="1545" width="8.85546875" style="3" bestFit="1" customWidth="1"/>
    <col min="1546" max="1546" width="21" style="3" bestFit="1" customWidth="1"/>
    <col min="1547" max="1547" width="20.28515625" style="3" bestFit="1" customWidth="1"/>
    <col min="1548" max="1548" width="11.42578125" style="3"/>
    <col min="1549" max="1549" width="19.28515625" style="3" bestFit="1" customWidth="1"/>
    <col min="1550" max="1550" width="11.42578125" style="3"/>
    <col min="1551" max="1551" width="17.5703125" style="3" bestFit="1" customWidth="1"/>
    <col min="1552" max="1792" width="11.42578125" style="3"/>
    <col min="1793" max="1793" width="12" style="3" customWidth="1"/>
    <col min="1794" max="1794" width="56.140625" style="3" bestFit="1" customWidth="1"/>
    <col min="1795" max="1795" width="17.85546875" style="3" bestFit="1" customWidth="1"/>
    <col min="1796" max="1796" width="15.5703125" style="3" bestFit="1" customWidth="1"/>
    <col min="1797" max="1797" width="18.42578125" style="3" bestFit="1" customWidth="1"/>
    <col min="1798" max="1798" width="22.7109375" style="3" bestFit="1" customWidth="1"/>
    <col min="1799" max="1799" width="18" style="3" customWidth="1"/>
    <col min="1800" max="1800" width="19.42578125" style="3" customWidth="1"/>
    <col min="1801" max="1801" width="8.85546875" style="3" bestFit="1" customWidth="1"/>
    <col min="1802" max="1802" width="21" style="3" bestFit="1" customWidth="1"/>
    <col min="1803" max="1803" width="20.28515625" style="3" bestFit="1" customWidth="1"/>
    <col min="1804" max="1804" width="11.42578125" style="3"/>
    <col min="1805" max="1805" width="19.28515625" style="3" bestFit="1" customWidth="1"/>
    <col min="1806" max="1806" width="11.42578125" style="3"/>
    <col min="1807" max="1807" width="17.5703125" style="3" bestFit="1" customWidth="1"/>
    <col min="1808" max="2048" width="11.42578125" style="3"/>
    <col min="2049" max="2049" width="12" style="3" customWidth="1"/>
    <col min="2050" max="2050" width="56.140625" style="3" bestFit="1" customWidth="1"/>
    <col min="2051" max="2051" width="17.85546875" style="3" bestFit="1" customWidth="1"/>
    <col min="2052" max="2052" width="15.5703125" style="3" bestFit="1" customWidth="1"/>
    <col min="2053" max="2053" width="18.42578125" style="3" bestFit="1" customWidth="1"/>
    <col min="2054" max="2054" width="22.7109375" style="3" bestFit="1" customWidth="1"/>
    <col min="2055" max="2055" width="18" style="3" customWidth="1"/>
    <col min="2056" max="2056" width="19.42578125" style="3" customWidth="1"/>
    <col min="2057" max="2057" width="8.85546875" style="3" bestFit="1" customWidth="1"/>
    <col min="2058" max="2058" width="21" style="3" bestFit="1" customWidth="1"/>
    <col min="2059" max="2059" width="20.28515625" style="3" bestFit="1" customWidth="1"/>
    <col min="2060" max="2060" width="11.42578125" style="3"/>
    <col min="2061" max="2061" width="19.28515625" style="3" bestFit="1" customWidth="1"/>
    <col min="2062" max="2062" width="11.42578125" style="3"/>
    <col min="2063" max="2063" width="17.5703125" style="3" bestFit="1" customWidth="1"/>
    <col min="2064" max="2304" width="11.42578125" style="3"/>
    <col min="2305" max="2305" width="12" style="3" customWidth="1"/>
    <col min="2306" max="2306" width="56.140625" style="3" bestFit="1" customWidth="1"/>
    <col min="2307" max="2307" width="17.85546875" style="3" bestFit="1" customWidth="1"/>
    <col min="2308" max="2308" width="15.5703125" style="3" bestFit="1" customWidth="1"/>
    <col min="2309" max="2309" width="18.42578125" style="3" bestFit="1" customWidth="1"/>
    <col min="2310" max="2310" width="22.7109375" style="3" bestFit="1" customWidth="1"/>
    <col min="2311" max="2311" width="18" style="3" customWidth="1"/>
    <col min="2312" max="2312" width="19.42578125" style="3" customWidth="1"/>
    <col min="2313" max="2313" width="8.85546875" style="3" bestFit="1" customWidth="1"/>
    <col min="2314" max="2314" width="21" style="3" bestFit="1" customWidth="1"/>
    <col min="2315" max="2315" width="20.28515625" style="3" bestFit="1" customWidth="1"/>
    <col min="2316" max="2316" width="11.42578125" style="3"/>
    <col min="2317" max="2317" width="19.28515625" style="3" bestFit="1" customWidth="1"/>
    <col min="2318" max="2318" width="11.42578125" style="3"/>
    <col min="2319" max="2319" width="17.5703125" style="3" bestFit="1" customWidth="1"/>
    <col min="2320" max="2560" width="11.42578125" style="3"/>
    <col min="2561" max="2561" width="12" style="3" customWidth="1"/>
    <col min="2562" max="2562" width="56.140625" style="3" bestFit="1" customWidth="1"/>
    <col min="2563" max="2563" width="17.85546875" style="3" bestFit="1" customWidth="1"/>
    <col min="2564" max="2564" width="15.5703125" style="3" bestFit="1" customWidth="1"/>
    <col min="2565" max="2565" width="18.42578125" style="3" bestFit="1" customWidth="1"/>
    <col min="2566" max="2566" width="22.7109375" style="3" bestFit="1" customWidth="1"/>
    <col min="2567" max="2567" width="18" style="3" customWidth="1"/>
    <col min="2568" max="2568" width="19.42578125" style="3" customWidth="1"/>
    <col min="2569" max="2569" width="8.85546875" style="3" bestFit="1" customWidth="1"/>
    <col min="2570" max="2570" width="21" style="3" bestFit="1" customWidth="1"/>
    <col min="2571" max="2571" width="20.28515625" style="3" bestFit="1" customWidth="1"/>
    <col min="2572" max="2572" width="11.42578125" style="3"/>
    <col min="2573" max="2573" width="19.28515625" style="3" bestFit="1" customWidth="1"/>
    <col min="2574" max="2574" width="11.42578125" style="3"/>
    <col min="2575" max="2575" width="17.5703125" style="3" bestFit="1" customWidth="1"/>
    <col min="2576" max="2816" width="11.42578125" style="3"/>
    <col min="2817" max="2817" width="12" style="3" customWidth="1"/>
    <col min="2818" max="2818" width="56.140625" style="3" bestFit="1" customWidth="1"/>
    <col min="2819" max="2819" width="17.85546875" style="3" bestFit="1" customWidth="1"/>
    <col min="2820" max="2820" width="15.5703125" style="3" bestFit="1" customWidth="1"/>
    <col min="2821" max="2821" width="18.42578125" style="3" bestFit="1" customWidth="1"/>
    <col min="2822" max="2822" width="22.7109375" style="3" bestFit="1" customWidth="1"/>
    <col min="2823" max="2823" width="18" style="3" customWidth="1"/>
    <col min="2824" max="2824" width="19.42578125" style="3" customWidth="1"/>
    <col min="2825" max="2825" width="8.85546875" style="3" bestFit="1" customWidth="1"/>
    <col min="2826" max="2826" width="21" style="3" bestFit="1" customWidth="1"/>
    <col min="2827" max="2827" width="20.28515625" style="3" bestFit="1" customWidth="1"/>
    <col min="2828" max="2828" width="11.42578125" style="3"/>
    <col min="2829" max="2829" width="19.28515625" style="3" bestFit="1" customWidth="1"/>
    <col min="2830" max="2830" width="11.42578125" style="3"/>
    <col min="2831" max="2831" width="17.5703125" style="3" bestFit="1" customWidth="1"/>
    <col min="2832" max="3072" width="11.42578125" style="3"/>
    <col min="3073" max="3073" width="12" style="3" customWidth="1"/>
    <col min="3074" max="3074" width="56.140625" style="3" bestFit="1" customWidth="1"/>
    <col min="3075" max="3075" width="17.85546875" style="3" bestFit="1" customWidth="1"/>
    <col min="3076" max="3076" width="15.5703125" style="3" bestFit="1" customWidth="1"/>
    <col min="3077" max="3077" width="18.42578125" style="3" bestFit="1" customWidth="1"/>
    <col min="3078" max="3078" width="22.7109375" style="3" bestFit="1" customWidth="1"/>
    <col min="3079" max="3079" width="18" style="3" customWidth="1"/>
    <col min="3080" max="3080" width="19.42578125" style="3" customWidth="1"/>
    <col min="3081" max="3081" width="8.85546875" style="3" bestFit="1" customWidth="1"/>
    <col min="3082" max="3082" width="21" style="3" bestFit="1" customWidth="1"/>
    <col min="3083" max="3083" width="20.28515625" style="3" bestFit="1" customWidth="1"/>
    <col min="3084" max="3084" width="11.42578125" style="3"/>
    <col min="3085" max="3085" width="19.28515625" style="3" bestFit="1" customWidth="1"/>
    <col min="3086" max="3086" width="11.42578125" style="3"/>
    <col min="3087" max="3087" width="17.5703125" style="3" bestFit="1" customWidth="1"/>
    <col min="3088" max="3328" width="11.42578125" style="3"/>
    <col min="3329" max="3329" width="12" style="3" customWidth="1"/>
    <col min="3330" max="3330" width="56.140625" style="3" bestFit="1" customWidth="1"/>
    <col min="3331" max="3331" width="17.85546875" style="3" bestFit="1" customWidth="1"/>
    <col min="3332" max="3332" width="15.5703125" style="3" bestFit="1" customWidth="1"/>
    <col min="3333" max="3333" width="18.42578125" style="3" bestFit="1" customWidth="1"/>
    <col min="3334" max="3334" width="22.7109375" style="3" bestFit="1" customWidth="1"/>
    <col min="3335" max="3335" width="18" style="3" customWidth="1"/>
    <col min="3336" max="3336" width="19.42578125" style="3" customWidth="1"/>
    <col min="3337" max="3337" width="8.85546875" style="3" bestFit="1" customWidth="1"/>
    <col min="3338" max="3338" width="21" style="3" bestFit="1" customWidth="1"/>
    <col min="3339" max="3339" width="20.28515625" style="3" bestFit="1" customWidth="1"/>
    <col min="3340" max="3340" width="11.42578125" style="3"/>
    <col min="3341" max="3341" width="19.28515625" style="3" bestFit="1" customWidth="1"/>
    <col min="3342" max="3342" width="11.42578125" style="3"/>
    <col min="3343" max="3343" width="17.5703125" style="3" bestFit="1" customWidth="1"/>
    <col min="3344" max="3584" width="11.42578125" style="3"/>
    <col min="3585" max="3585" width="12" style="3" customWidth="1"/>
    <col min="3586" max="3586" width="56.140625" style="3" bestFit="1" customWidth="1"/>
    <col min="3587" max="3587" width="17.85546875" style="3" bestFit="1" customWidth="1"/>
    <col min="3588" max="3588" width="15.5703125" style="3" bestFit="1" customWidth="1"/>
    <col min="3589" max="3589" width="18.42578125" style="3" bestFit="1" customWidth="1"/>
    <col min="3590" max="3590" width="22.7109375" style="3" bestFit="1" customWidth="1"/>
    <col min="3591" max="3591" width="18" style="3" customWidth="1"/>
    <col min="3592" max="3592" width="19.42578125" style="3" customWidth="1"/>
    <col min="3593" max="3593" width="8.85546875" style="3" bestFit="1" customWidth="1"/>
    <col min="3594" max="3594" width="21" style="3" bestFit="1" customWidth="1"/>
    <col min="3595" max="3595" width="20.28515625" style="3" bestFit="1" customWidth="1"/>
    <col min="3596" max="3596" width="11.42578125" style="3"/>
    <col min="3597" max="3597" width="19.28515625" style="3" bestFit="1" customWidth="1"/>
    <col min="3598" max="3598" width="11.42578125" style="3"/>
    <col min="3599" max="3599" width="17.5703125" style="3" bestFit="1" customWidth="1"/>
    <col min="3600" max="3840" width="11.42578125" style="3"/>
    <col min="3841" max="3841" width="12" style="3" customWidth="1"/>
    <col min="3842" max="3842" width="56.140625" style="3" bestFit="1" customWidth="1"/>
    <col min="3843" max="3843" width="17.85546875" style="3" bestFit="1" customWidth="1"/>
    <col min="3844" max="3844" width="15.5703125" style="3" bestFit="1" customWidth="1"/>
    <col min="3845" max="3845" width="18.42578125" style="3" bestFit="1" customWidth="1"/>
    <col min="3846" max="3846" width="22.7109375" style="3" bestFit="1" customWidth="1"/>
    <col min="3847" max="3847" width="18" style="3" customWidth="1"/>
    <col min="3848" max="3848" width="19.42578125" style="3" customWidth="1"/>
    <col min="3849" max="3849" width="8.85546875" style="3" bestFit="1" customWidth="1"/>
    <col min="3850" max="3850" width="21" style="3" bestFit="1" customWidth="1"/>
    <col min="3851" max="3851" width="20.28515625" style="3" bestFit="1" customWidth="1"/>
    <col min="3852" max="3852" width="11.42578125" style="3"/>
    <col min="3853" max="3853" width="19.28515625" style="3" bestFit="1" customWidth="1"/>
    <col min="3854" max="3854" width="11.42578125" style="3"/>
    <col min="3855" max="3855" width="17.5703125" style="3" bestFit="1" customWidth="1"/>
    <col min="3856" max="4096" width="11.42578125" style="3"/>
    <col min="4097" max="4097" width="12" style="3" customWidth="1"/>
    <col min="4098" max="4098" width="56.140625" style="3" bestFit="1" customWidth="1"/>
    <col min="4099" max="4099" width="17.85546875" style="3" bestFit="1" customWidth="1"/>
    <col min="4100" max="4100" width="15.5703125" style="3" bestFit="1" customWidth="1"/>
    <col min="4101" max="4101" width="18.42578125" style="3" bestFit="1" customWidth="1"/>
    <col min="4102" max="4102" width="22.7109375" style="3" bestFit="1" customWidth="1"/>
    <col min="4103" max="4103" width="18" style="3" customWidth="1"/>
    <col min="4104" max="4104" width="19.42578125" style="3" customWidth="1"/>
    <col min="4105" max="4105" width="8.85546875" style="3" bestFit="1" customWidth="1"/>
    <col min="4106" max="4106" width="21" style="3" bestFit="1" customWidth="1"/>
    <col min="4107" max="4107" width="20.28515625" style="3" bestFit="1" customWidth="1"/>
    <col min="4108" max="4108" width="11.42578125" style="3"/>
    <col min="4109" max="4109" width="19.28515625" style="3" bestFit="1" customWidth="1"/>
    <col min="4110" max="4110" width="11.42578125" style="3"/>
    <col min="4111" max="4111" width="17.5703125" style="3" bestFit="1" customWidth="1"/>
    <col min="4112" max="4352" width="11.42578125" style="3"/>
    <col min="4353" max="4353" width="12" style="3" customWidth="1"/>
    <col min="4354" max="4354" width="56.140625" style="3" bestFit="1" customWidth="1"/>
    <col min="4355" max="4355" width="17.85546875" style="3" bestFit="1" customWidth="1"/>
    <col min="4356" max="4356" width="15.5703125" style="3" bestFit="1" customWidth="1"/>
    <col min="4357" max="4357" width="18.42578125" style="3" bestFit="1" customWidth="1"/>
    <col min="4358" max="4358" width="22.7109375" style="3" bestFit="1" customWidth="1"/>
    <col min="4359" max="4359" width="18" style="3" customWidth="1"/>
    <col min="4360" max="4360" width="19.42578125" style="3" customWidth="1"/>
    <col min="4361" max="4361" width="8.85546875" style="3" bestFit="1" customWidth="1"/>
    <col min="4362" max="4362" width="21" style="3" bestFit="1" customWidth="1"/>
    <col min="4363" max="4363" width="20.28515625" style="3" bestFit="1" customWidth="1"/>
    <col min="4364" max="4364" width="11.42578125" style="3"/>
    <col min="4365" max="4365" width="19.28515625" style="3" bestFit="1" customWidth="1"/>
    <col min="4366" max="4366" width="11.42578125" style="3"/>
    <col min="4367" max="4367" width="17.5703125" style="3" bestFit="1" customWidth="1"/>
    <col min="4368" max="4608" width="11.42578125" style="3"/>
    <col min="4609" max="4609" width="12" style="3" customWidth="1"/>
    <col min="4610" max="4610" width="56.140625" style="3" bestFit="1" customWidth="1"/>
    <col min="4611" max="4611" width="17.85546875" style="3" bestFit="1" customWidth="1"/>
    <col min="4612" max="4612" width="15.5703125" style="3" bestFit="1" customWidth="1"/>
    <col min="4613" max="4613" width="18.42578125" style="3" bestFit="1" customWidth="1"/>
    <col min="4614" max="4614" width="22.7109375" style="3" bestFit="1" customWidth="1"/>
    <col min="4615" max="4615" width="18" style="3" customWidth="1"/>
    <col min="4616" max="4616" width="19.42578125" style="3" customWidth="1"/>
    <col min="4617" max="4617" width="8.85546875" style="3" bestFit="1" customWidth="1"/>
    <col min="4618" max="4618" width="21" style="3" bestFit="1" customWidth="1"/>
    <col min="4619" max="4619" width="20.28515625" style="3" bestFit="1" customWidth="1"/>
    <col min="4620" max="4620" width="11.42578125" style="3"/>
    <col min="4621" max="4621" width="19.28515625" style="3" bestFit="1" customWidth="1"/>
    <col min="4622" max="4622" width="11.42578125" style="3"/>
    <col min="4623" max="4623" width="17.5703125" style="3" bestFit="1" customWidth="1"/>
    <col min="4624" max="4864" width="11.42578125" style="3"/>
    <col min="4865" max="4865" width="12" style="3" customWidth="1"/>
    <col min="4866" max="4866" width="56.140625" style="3" bestFit="1" customWidth="1"/>
    <col min="4867" max="4867" width="17.85546875" style="3" bestFit="1" customWidth="1"/>
    <col min="4868" max="4868" width="15.5703125" style="3" bestFit="1" customWidth="1"/>
    <col min="4869" max="4869" width="18.42578125" style="3" bestFit="1" customWidth="1"/>
    <col min="4870" max="4870" width="22.7109375" style="3" bestFit="1" customWidth="1"/>
    <col min="4871" max="4871" width="18" style="3" customWidth="1"/>
    <col min="4872" max="4872" width="19.42578125" style="3" customWidth="1"/>
    <col min="4873" max="4873" width="8.85546875" style="3" bestFit="1" customWidth="1"/>
    <col min="4874" max="4874" width="21" style="3" bestFit="1" customWidth="1"/>
    <col min="4875" max="4875" width="20.28515625" style="3" bestFit="1" customWidth="1"/>
    <col min="4876" max="4876" width="11.42578125" style="3"/>
    <col min="4877" max="4877" width="19.28515625" style="3" bestFit="1" customWidth="1"/>
    <col min="4878" max="4878" width="11.42578125" style="3"/>
    <col min="4879" max="4879" width="17.5703125" style="3" bestFit="1" customWidth="1"/>
    <col min="4880" max="5120" width="11.42578125" style="3"/>
    <col min="5121" max="5121" width="12" style="3" customWidth="1"/>
    <col min="5122" max="5122" width="56.140625" style="3" bestFit="1" customWidth="1"/>
    <col min="5123" max="5123" width="17.85546875" style="3" bestFit="1" customWidth="1"/>
    <col min="5124" max="5124" width="15.5703125" style="3" bestFit="1" customWidth="1"/>
    <col min="5125" max="5125" width="18.42578125" style="3" bestFit="1" customWidth="1"/>
    <col min="5126" max="5126" width="22.7109375" style="3" bestFit="1" customWidth="1"/>
    <col min="5127" max="5127" width="18" style="3" customWidth="1"/>
    <col min="5128" max="5128" width="19.42578125" style="3" customWidth="1"/>
    <col min="5129" max="5129" width="8.85546875" style="3" bestFit="1" customWidth="1"/>
    <col min="5130" max="5130" width="21" style="3" bestFit="1" customWidth="1"/>
    <col min="5131" max="5131" width="20.28515625" style="3" bestFit="1" customWidth="1"/>
    <col min="5132" max="5132" width="11.42578125" style="3"/>
    <col min="5133" max="5133" width="19.28515625" style="3" bestFit="1" customWidth="1"/>
    <col min="5134" max="5134" width="11.42578125" style="3"/>
    <col min="5135" max="5135" width="17.5703125" style="3" bestFit="1" customWidth="1"/>
    <col min="5136" max="5376" width="11.42578125" style="3"/>
    <col min="5377" max="5377" width="12" style="3" customWidth="1"/>
    <col min="5378" max="5378" width="56.140625" style="3" bestFit="1" customWidth="1"/>
    <col min="5379" max="5379" width="17.85546875" style="3" bestFit="1" customWidth="1"/>
    <col min="5380" max="5380" width="15.5703125" style="3" bestFit="1" customWidth="1"/>
    <col min="5381" max="5381" width="18.42578125" style="3" bestFit="1" customWidth="1"/>
    <col min="5382" max="5382" width="22.7109375" style="3" bestFit="1" customWidth="1"/>
    <col min="5383" max="5383" width="18" style="3" customWidth="1"/>
    <col min="5384" max="5384" width="19.42578125" style="3" customWidth="1"/>
    <col min="5385" max="5385" width="8.85546875" style="3" bestFit="1" customWidth="1"/>
    <col min="5386" max="5386" width="21" style="3" bestFit="1" customWidth="1"/>
    <col min="5387" max="5387" width="20.28515625" style="3" bestFit="1" customWidth="1"/>
    <col min="5388" max="5388" width="11.42578125" style="3"/>
    <col min="5389" max="5389" width="19.28515625" style="3" bestFit="1" customWidth="1"/>
    <col min="5390" max="5390" width="11.42578125" style="3"/>
    <col min="5391" max="5391" width="17.5703125" style="3" bestFit="1" customWidth="1"/>
    <col min="5392" max="5632" width="11.42578125" style="3"/>
    <col min="5633" max="5633" width="12" style="3" customWidth="1"/>
    <col min="5634" max="5634" width="56.140625" style="3" bestFit="1" customWidth="1"/>
    <col min="5635" max="5635" width="17.85546875" style="3" bestFit="1" customWidth="1"/>
    <col min="5636" max="5636" width="15.5703125" style="3" bestFit="1" customWidth="1"/>
    <col min="5637" max="5637" width="18.42578125" style="3" bestFit="1" customWidth="1"/>
    <col min="5638" max="5638" width="22.7109375" style="3" bestFit="1" customWidth="1"/>
    <col min="5639" max="5639" width="18" style="3" customWidth="1"/>
    <col min="5640" max="5640" width="19.42578125" style="3" customWidth="1"/>
    <col min="5641" max="5641" width="8.85546875" style="3" bestFit="1" customWidth="1"/>
    <col min="5642" max="5642" width="21" style="3" bestFit="1" customWidth="1"/>
    <col min="5643" max="5643" width="20.28515625" style="3" bestFit="1" customWidth="1"/>
    <col min="5644" max="5644" width="11.42578125" style="3"/>
    <col min="5645" max="5645" width="19.28515625" style="3" bestFit="1" customWidth="1"/>
    <col min="5646" max="5646" width="11.42578125" style="3"/>
    <col min="5647" max="5647" width="17.5703125" style="3" bestFit="1" customWidth="1"/>
    <col min="5648" max="5888" width="11.42578125" style="3"/>
    <col min="5889" max="5889" width="12" style="3" customWidth="1"/>
    <col min="5890" max="5890" width="56.140625" style="3" bestFit="1" customWidth="1"/>
    <col min="5891" max="5891" width="17.85546875" style="3" bestFit="1" customWidth="1"/>
    <col min="5892" max="5892" width="15.5703125" style="3" bestFit="1" customWidth="1"/>
    <col min="5893" max="5893" width="18.42578125" style="3" bestFit="1" customWidth="1"/>
    <col min="5894" max="5894" width="22.7109375" style="3" bestFit="1" customWidth="1"/>
    <col min="5895" max="5895" width="18" style="3" customWidth="1"/>
    <col min="5896" max="5896" width="19.42578125" style="3" customWidth="1"/>
    <col min="5897" max="5897" width="8.85546875" style="3" bestFit="1" customWidth="1"/>
    <col min="5898" max="5898" width="21" style="3" bestFit="1" customWidth="1"/>
    <col min="5899" max="5899" width="20.28515625" style="3" bestFit="1" customWidth="1"/>
    <col min="5900" max="5900" width="11.42578125" style="3"/>
    <col min="5901" max="5901" width="19.28515625" style="3" bestFit="1" customWidth="1"/>
    <col min="5902" max="5902" width="11.42578125" style="3"/>
    <col min="5903" max="5903" width="17.5703125" style="3" bestFit="1" customWidth="1"/>
    <col min="5904" max="6144" width="11.42578125" style="3"/>
    <col min="6145" max="6145" width="12" style="3" customWidth="1"/>
    <col min="6146" max="6146" width="56.140625" style="3" bestFit="1" customWidth="1"/>
    <col min="6147" max="6147" width="17.85546875" style="3" bestFit="1" customWidth="1"/>
    <col min="6148" max="6148" width="15.5703125" style="3" bestFit="1" customWidth="1"/>
    <col min="6149" max="6149" width="18.42578125" style="3" bestFit="1" customWidth="1"/>
    <col min="6150" max="6150" width="22.7109375" style="3" bestFit="1" customWidth="1"/>
    <col min="6151" max="6151" width="18" style="3" customWidth="1"/>
    <col min="6152" max="6152" width="19.42578125" style="3" customWidth="1"/>
    <col min="6153" max="6153" width="8.85546875" style="3" bestFit="1" customWidth="1"/>
    <col min="6154" max="6154" width="21" style="3" bestFit="1" customWidth="1"/>
    <col min="6155" max="6155" width="20.28515625" style="3" bestFit="1" customWidth="1"/>
    <col min="6156" max="6156" width="11.42578125" style="3"/>
    <col min="6157" max="6157" width="19.28515625" style="3" bestFit="1" customWidth="1"/>
    <col min="6158" max="6158" width="11.42578125" style="3"/>
    <col min="6159" max="6159" width="17.5703125" style="3" bestFit="1" customWidth="1"/>
    <col min="6160" max="6400" width="11.42578125" style="3"/>
    <col min="6401" max="6401" width="12" style="3" customWidth="1"/>
    <col min="6402" max="6402" width="56.140625" style="3" bestFit="1" customWidth="1"/>
    <col min="6403" max="6403" width="17.85546875" style="3" bestFit="1" customWidth="1"/>
    <col min="6404" max="6404" width="15.5703125" style="3" bestFit="1" customWidth="1"/>
    <col min="6405" max="6405" width="18.42578125" style="3" bestFit="1" customWidth="1"/>
    <col min="6406" max="6406" width="22.7109375" style="3" bestFit="1" customWidth="1"/>
    <col min="6407" max="6407" width="18" style="3" customWidth="1"/>
    <col min="6408" max="6408" width="19.42578125" style="3" customWidth="1"/>
    <col min="6409" max="6409" width="8.85546875" style="3" bestFit="1" customWidth="1"/>
    <col min="6410" max="6410" width="21" style="3" bestFit="1" customWidth="1"/>
    <col min="6411" max="6411" width="20.28515625" style="3" bestFit="1" customWidth="1"/>
    <col min="6412" max="6412" width="11.42578125" style="3"/>
    <col min="6413" max="6413" width="19.28515625" style="3" bestFit="1" customWidth="1"/>
    <col min="6414" max="6414" width="11.42578125" style="3"/>
    <col min="6415" max="6415" width="17.5703125" style="3" bestFit="1" customWidth="1"/>
    <col min="6416" max="6656" width="11.42578125" style="3"/>
    <col min="6657" max="6657" width="12" style="3" customWidth="1"/>
    <col min="6658" max="6658" width="56.140625" style="3" bestFit="1" customWidth="1"/>
    <col min="6659" max="6659" width="17.85546875" style="3" bestFit="1" customWidth="1"/>
    <col min="6660" max="6660" width="15.5703125" style="3" bestFit="1" customWidth="1"/>
    <col min="6661" max="6661" width="18.42578125" style="3" bestFit="1" customWidth="1"/>
    <col min="6662" max="6662" width="22.7109375" style="3" bestFit="1" customWidth="1"/>
    <col min="6663" max="6663" width="18" style="3" customWidth="1"/>
    <col min="6664" max="6664" width="19.42578125" style="3" customWidth="1"/>
    <col min="6665" max="6665" width="8.85546875" style="3" bestFit="1" customWidth="1"/>
    <col min="6666" max="6666" width="21" style="3" bestFit="1" customWidth="1"/>
    <col min="6667" max="6667" width="20.28515625" style="3" bestFit="1" customWidth="1"/>
    <col min="6668" max="6668" width="11.42578125" style="3"/>
    <col min="6669" max="6669" width="19.28515625" style="3" bestFit="1" customWidth="1"/>
    <col min="6670" max="6670" width="11.42578125" style="3"/>
    <col min="6671" max="6671" width="17.5703125" style="3" bestFit="1" customWidth="1"/>
    <col min="6672" max="6912" width="11.42578125" style="3"/>
    <col min="6913" max="6913" width="12" style="3" customWidth="1"/>
    <col min="6914" max="6914" width="56.140625" style="3" bestFit="1" customWidth="1"/>
    <col min="6915" max="6915" width="17.85546875" style="3" bestFit="1" customWidth="1"/>
    <col min="6916" max="6916" width="15.5703125" style="3" bestFit="1" customWidth="1"/>
    <col min="6917" max="6917" width="18.42578125" style="3" bestFit="1" customWidth="1"/>
    <col min="6918" max="6918" width="22.7109375" style="3" bestFit="1" customWidth="1"/>
    <col min="6919" max="6919" width="18" style="3" customWidth="1"/>
    <col min="6920" max="6920" width="19.42578125" style="3" customWidth="1"/>
    <col min="6921" max="6921" width="8.85546875" style="3" bestFit="1" customWidth="1"/>
    <col min="6922" max="6922" width="21" style="3" bestFit="1" customWidth="1"/>
    <col min="6923" max="6923" width="20.28515625" style="3" bestFit="1" customWidth="1"/>
    <col min="6924" max="6924" width="11.42578125" style="3"/>
    <col min="6925" max="6925" width="19.28515625" style="3" bestFit="1" customWidth="1"/>
    <col min="6926" max="6926" width="11.42578125" style="3"/>
    <col min="6927" max="6927" width="17.5703125" style="3" bestFit="1" customWidth="1"/>
    <col min="6928" max="7168" width="11.42578125" style="3"/>
    <col min="7169" max="7169" width="12" style="3" customWidth="1"/>
    <col min="7170" max="7170" width="56.140625" style="3" bestFit="1" customWidth="1"/>
    <col min="7171" max="7171" width="17.85546875" style="3" bestFit="1" customWidth="1"/>
    <col min="7172" max="7172" width="15.5703125" style="3" bestFit="1" customWidth="1"/>
    <col min="7173" max="7173" width="18.42578125" style="3" bestFit="1" customWidth="1"/>
    <col min="7174" max="7174" width="22.7109375" style="3" bestFit="1" customWidth="1"/>
    <col min="7175" max="7175" width="18" style="3" customWidth="1"/>
    <col min="7176" max="7176" width="19.42578125" style="3" customWidth="1"/>
    <col min="7177" max="7177" width="8.85546875" style="3" bestFit="1" customWidth="1"/>
    <col min="7178" max="7178" width="21" style="3" bestFit="1" customWidth="1"/>
    <col min="7179" max="7179" width="20.28515625" style="3" bestFit="1" customWidth="1"/>
    <col min="7180" max="7180" width="11.42578125" style="3"/>
    <col min="7181" max="7181" width="19.28515625" style="3" bestFit="1" customWidth="1"/>
    <col min="7182" max="7182" width="11.42578125" style="3"/>
    <col min="7183" max="7183" width="17.5703125" style="3" bestFit="1" customWidth="1"/>
    <col min="7184" max="7424" width="11.42578125" style="3"/>
    <col min="7425" max="7425" width="12" style="3" customWidth="1"/>
    <col min="7426" max="7426" width="56.140625" style="3" bestFit="1" customWidth="1"/>
    <col min="7427" max="7427" width="17.85546875" style="3" bestFit="1" customWidth="1"/>
    <col min="7428" max="7428" width="15.5703125" style="3" bestFit="1" customWidth="1"/>
    <col min="7429" max="7429" width="18.42578125" style="3" bestFit="1" customWidth="1"/>
    <col min="7430" max="7430" width="22.7109375" style="3" bestFit="1" customWidth="1"/>
    <col min="7431" max="7431" width="18" style="3" customWidth="1"/>
    <col min="7432" max="7432" width="19.42578125" style="3" customWidth="1"/>
    <col min="7433" max="7433" width="8.85546875" style="3" bestFit="1" customWidth="1"/>
    <col min="7434" max="7434" width="21" style="3" bestFit="1" customWidth="1"/>
    <col min="7435" max="7435" width="20.28515625" style="3" bestFit="1" customWidth="1"/>
    <col min="7436" max="7436" width="11.42578125" style="3"/>
    <col min="7437" max="7437" width="19.28515625" style="3" bestFit="1" customWidth="1"/>
    <col min="7438" max="7438" width="11.42578125" style="3"/>
    <col min="7439" max="7439" width="17.5703125" style="3" bestFit="1" customWidth="1"/>
    <col min="7440" max="7680" width="11.42578125" style="3"/>
    <col min="7681" max="7681" width="12" style="3" customWidth="1"/>
    <col min="7682" max="7682" width="56.140625" style="3" bestFit="1" customWidth="1"/>
    <col min="7683" max="7683" width="17.85546875" style="3" bestFit="1" customWidth="1"/>
    <col min="7684" max="7684" width="15.5703125" style="3" bestFit="1" customWidth="1"/>
    <col min="7685" max="7685" width="18.42578125" style="3" bestFit="1" customWidth="1"/>
    <col min="7686" max="7686" width="22.7109375" style="3" bestFit="1" customWidth="1"/>
    <col min="7687" max="7687" width="18" style="3" customWidth="1"/>
    <col min="7688" max="7688" width="19.42578125" style="3" customWidth="1"/>
    <col min="7689" max="7689" width="8.85546875" style="3" bestFit="1" customWidth="1"/>
    <col min="7690" max="7690" width="21" style="3" bestFit="1" customWidth="1"/>
    <col min="7691" max="7691" width="20.28515625" style="3" bestFit="1" customWidth="1"/>
    <col min="7692" max="7692" width="11.42578125" style="3"/>
    <col min="7693" max="7693" width="19.28515625" style="3" bestFit="1" customWidth="1"/>
    <col min="7694" max="7694" width="11.42578125" style="3"/>
    <col min="7695" max="7695" width="17.5703125" style="3" bestFit="1" customWidth="1"/>
    <col min="7696" max="7936" width="11.42578125" style="3"/>
    <col min="7937" max="7937" width="12" style="3" customWidth="1"/>
    <col min="7938" max="7938" width="56.140625" style="3" bestFit="1" customWidth="1"/>
    <col min="7939" max="7939" width="17.85546875" style="3" bestFit="1" customWidth="1"/>
    <col min="7940" max="7940" width="15.5703125" style="3" bestFit="1" customWidth="1"/>
    <col min="7941" max="7941" width="18.42578125" style="3" bestFit="1" customWidth="1"/>
    <col min="7942" max="7942" width="22.7109375" style="3" bestFit="1" customWidth="1"/>
    <col min="7943" max="7943" width="18" style="3" customWidth="1"/>
    <col min="7944" max="7944" width="19.42578125" style="3" customWidth="1"/>
    <col min="7945" max="7945" width="8.85546875" style="3" bestFit="1" customWidth="1"/>
    <col min="7946" max="7946" width="21" style="3" bestFit="1" customWidth="1"/>
    <col min="7947" max="7947" width="20.28515625" style="3" bestFit="1" customWidth="1"/>
    <col min="7948" max="7948" width="11.42578125" style="3"/>
    <col min="7949" max="7949" width="19.28515625" style="3" bestFit="1" customWidth="1"/>
    <col min="7950" max="7950" width="11.42578125" style="3"/>
    <col min="7951" max="7951" width="17.5703125" style="3" bestFit="1" customWidth="1"/>
    <col min="7952" max="8192" width="11.42578125" style="3"/>
    <col min="8193" max="8193" width="12" style="3" customWidth="1"/>
    <col min="8194" max="8194" width="56.140625" style="3" bestFit="1" customWidth="1"/>
    <col min="8195" max="8195" width="17.85546875" style="3" bestFit="1" customWidth="1"/>
    <col min="8196" max="8196" width="15.5703125" style="3" bestFit="1" customWidth="1"/>
    <col min="8197" max="8197" width="18.42578125" style="3" bestFit="1" customWidth="1"/>
    <col min="8198" max="8198" width="22.7109375" style="3" bestFit="1" customWidth="1"/>
    <col min="8199" max="8199" width="18" style="3" customWidth="1"/>
    <col min="8200" max="8200" width="19.42578125" style="3" customWidth="1"/>
    <col min="8201" max="8201" width="8.85546875" style="3" bestFit="1" customWidth="1"/>
    <col min="8202" max="8202" width="21" style="3" bestFit="1" customWidth="1"/>
    <col min="8203" max="8203" width="20.28515625" style="3" bestFit="1" customWidth="1"/>
    <col min="8204" max="8204" width="11.42578125" style="3"/>
    <col min="8205" max="8205" width="19.28515625" style="3" bestFit="1" customWidth="1"/>
    <col min="8206" max="8206" width="11.42578125" style="3"/>
    <col min="8207" max="8207" width="17.5703125" style="3" bestFit="1" customWidth="1"/>
    <col min="8208" max="8448" width="11.42578125" style="3"/>
    <col min="8449" max="8449" width="12" style="3" customWidth="1"/>
    <col min="8450" max="8450" width="56.140625" style="3" bestFit="1" customWidth="1"/>
    <col min="8451" max="8451" width="17.85546875" style="3" bestFit="1" customWidth="1"/>
    <col min="8452" max="8452" width="15.5703125" style="3" bestFit="1" customWidth="1"/>
    <col min="8453" max="8453" width="18.42578125" style="3" bestFit="1" customWidth="1"/>
    <col min="8454" max="8454" width="22.7109375" style="3" bestFit="1" customWidth="1"/>
    <col min="8455" max="8455" width="18" style="3" customWidth="1"/>
    <col min="8456" max="8456" width="19.42578125" style="3" customWidth="1"/>
    <col min="8457" max="8457" width="8.85546875" style="3" bestFit="1" customWidth="1"/>
    <col min="8458" max="8458" width="21" style="3" bestFit="1" customWidth="1"/>
    <col min="8459" max="8459" width="20.28515625" style="3" bestFit="1" customWidth="1"/>
    <col min="8460" max="8460" width="11.42578125" style="3"/>
    <col min="8461" max="8461" width="19.28515625" style="3" bestFit="1" customWidth="1"/>
    <col min="8462" max="8462" width="11.42578125" style="3"/>
    <col min="8463" max="8463" width="17.5703125" style="3" bestFit="1" customWidth="1"/>
    <col min="8464" max="8704" width="11.42578125" style="3"/>
    <col min="8705" max="8705" width="12" style="3" customWidth="1"/>
    <col min="8706" max="8706" width="56.140625" style="3" bestFit="1" customWidth="1"/>
    <col min="8707" max="8707" width="17.85546875" style="3" bestFit="1" customWidth="1"/>
    <col min="8708" max="8708" width="15.5703125" style="3" bestFit="1" customWidth="1"/>
    <col min="8709" max="8709" width="18.42578125" style="3" bestFit="1" customWidth="1"/>
    <col min="8710" max="8710" width="22.7109375" style="3" bestFit="1" customWidth="1"/>
    <col min="8711" max="8711" width="18" style="3" customWidth="1"/>
    <col min="8712" max="8712" width="19.42578125" style="3" customWidth="1"/>
    <col min="8713" max="8713" width="8.85546875" style="3" bestFit="1" customWidth="1"/>
    <col min="8714" max="8714" width="21" style="3" bestFit="1" customWidth="1"/>
    <col min="8715" max="8715" width="20.28515625" style="3" bestFit="1" customWidth="1"/>
    <col min="8716" max="8716" width="11.42578125" style="3"/>
    <col min="8717" max="8717" width="19.28515625" style="3" bestFit="1" customWidth="1"/>
    <col min="8718" max="8718" width="11.42578125" style="3"/>
    <col min="8719" max="8719" width="17.5703125" style="3" bestFit="1" customWidth="1"/>
    <col min="8720" max="8960" width="11.42578125" style="3"/>
    <col min="8961" max="8961" width="12" style="3" customWidth="1"/>
    <col min="8962" max="8962" width="56.140625" style="3" bestFit="1" customWidth="1"/>
    <col min="8963" max="8963" width="17.85546875" style="3" bestFit="1" customWidth="1"/>
    <col min="8964" max="8964" width="15.5703125" style="3" bestFit="1" customWidth="1"/>
    <col min="8965" max="8965" width="18.42578125" style="3" bestFit="1" customWidth="1"/>
    <col min="8966" max="8966" width="22.7109375" style="3" bestFit="1" customWidth="1"/>
    <col min="8967" max="8967" width="18" style="3" customWidth="1"/>
    <col min="8968" max="8968" width="19.42578125" style="3" customWidth="1"/>
    <col min="8969" max="8969" width="8.85546875" style="3" bestFit="1" customWidth="1"/>
    <col min="8970" max="8970" width="21" style="3" bestFit="1" customWidth="1"/>
    <col min="8971" max="8971" width="20.28515625" style="3" bestFit="1" customWidth="1"/>
    <col min="8972" max="8972" width="11.42578125" style="3"/>
    <col min="8973" max="8973" width="19.28515625" style="3" bestFit="1" customWidth="1"/>
    <col min="8974" max="8974" width="11.42578125" style="3"/>
    <col min="8975" max="8975" width="17.5703125" style="3" bestFit="1" customWidth="1"/>
    <col min="8976" max="9216" width="11.42578125" style="3"/>
    <col min="9217" max="9217" width="12" style="3" customWidth="1"/>
    <col min="9218" max="9218" width="56.140625" style="3" bestFit="1" customWidth="1"/>
    <col min="9219" max="9219" width="17.85546875" style="3" bestFit="1" customWidth="1"/>
    <col min="9220" max="9220" width="15.5703125" style="3" bestFit="1" customWidth="1"/>
    <col min="9221" max="9221" width="18.42578125" style="3" bestFit="1" customWidth="1"/>
    <col min="9222" max="9222" width="22.7109375" style="3" bestFit="1" customWidth="1"/>
    <col min="9223" max="9223" width="18" style="3" customWidth="1"/>
    <col min="9224" max="9224" width="19.42578125" style="3" customWidth="1"/>
    <col min="9225" max="9225" width="8.85546875" style="3" bestFit="1" customWidth="1"/>
    <col min="9226" max="9226" width="21" style="3" bestFit="1" customWidth="1"/>
    <col min="9227" max="9227" width="20.28515625" style="3" bestFit="1" customWidth="1"/>
    <col min="9228" max="9228" width="11.42578125" style="3"/>
    <col min="9229" max="9229" width="19.28515625" style="3" bestFit="1" customWidth="1"/>
    <col min="9230" max="9230" width="11.42578125" style="3"/>
    <col min="9231" max="9231" width="17.5703125" style="3" bestFit="1" customWidth="1"/>
    <col min="9232" max="9472" width="11.42578125" style="3"/>
    <col min="9473" max="9473" width="12" style="3" customWidth="1"/>
    <col min="9474" max="9474" width="56.140625" style="3" bestFit="1" customWidth="1"/>
    <col min="9475" max="9475" width="17.85546875" style="3" bestFit="1" customWidth="1"/>
    <col min="9476" max="9476" width="15.5703125" style="3" bestFit="1" customWidth="1"/>
    <col min="9477" max="9477" width="18.42578125" style="3" bestFit="1" customWidth="1"/>
    <col min="9478" max="9478" width="22.7109375" style="3" bestFit="1" customWidth="1"/>
    <col min="9479" max="9479" width="18" style="3" customWidth="1"/>
    <col min="9480" max="9480" width="19.42578125" style="3" customWidth="1"/>
    <col min="9481" max="9481" width="8.85546875" style="3" bestFit="1" customWidth="1"/>
    <col min="9482" max="9482" width="21" style="3" bestFit="1" customWidth="1"/>
    <col min="9483" max="9483" width="20.28515625" style="3" bestFit="1" customWidth="1"/>
    <col min="9484" max="9484" width="11.42578125" style="3"/>
    <col min="9485" max="9485" width="19.28515625" style="3" bestFit="1" customWidth="1"/>
    <col min="9486" max="9486" width="11.42578125" style="3"/>
    <col min="9487" max="9487" width="17.5703125" style="3" bestFit="1" customWidth="1"/>
    <col min="9488" max="9728" width="11.42578125" style="3"/>
    <col min="9729" max="9729" width="12" style="3" customWidth="1"/>
    <col min="9730" max="9730" width="56.140625" style="3" bestFit="1" customWidth="1"/>
    <col min="9731" max="9731" width="17.85546875" style="3" bestFit="1" customWidth="1"/>
    <col min="9732" max="9732" width="15.5703125" style="3" bestFit="1" customWidth="1"/>
    <col min="9733" max="9733" width="18.42578125" style="3" bestFit="1" customWidth="1"/>
    <col min="9734" max="9734" width="22.7109375" style="3" bestFit="1" customWidth="1"/>
    <col min="9735" max="9735" width="18" style="3" customWidth="1"/>
    <col min="9736" max="9736" width="19.42578125" style="3" customWidth="1"/>
    <col min="9737" max="9737" width="8.85546875" style="3" bestFit="1" customWidth="1"/>
    <col min="9738" max="9738" width="21" style="3" bestFit="1" customWidth="1"/>
    <col min="9739" max="9739" width="20.28515625" style="3" bestFit="1" customWidth="1"/>
    <col min="9740" max="9740" width="11.42578125" style="3"/>
    <col min="9741" max="9741" width="19.28515625" style="3" bestFit="1" customWidth="1"/>
    <col min="9742" max="9742" width="11.42578125" style="3"/>
    <col min="9743" max="9743" width="17.5703125" style="3" bestFit="1" customWidth="1"/>
    <col min="9744" max="9984" width="11.42578125" style="3"/>
    <col min="9985" max="9985" width="12" style="3" customWidth="1"/>
    <col min="9986" max="9986" width="56.140625" style="3" bestFit="1" customWidth="1"/>
    <col min="9987" max="9987" width="17.85546875" style="3" bestFit="1" customWidth="1"/>
    <col min="9988" max="9988" width="15.5703125" style="3" bestFit="1" customWidth="1"/>
    <col min="9989" max="9989" width="18.42578125" style="3" bestFit="1" customWidth="1"/>
    <col min="9990" max="9990" width="22.7109375" style="3" bestFit="1" customWidth="1"/>
    <col min="9991" max="9991" width="18" style="3" customWidth="1"/>
    <col min="9992" max="9992" width="19.42578125" style="3" customWidth="1"/>
    <col min="9993" max="9993" width="8.85546875" style="3" bestFit="1" customWidth="1"/>
    <col min="9994" max="9994" width="21" style="3" bestFit="1" customWidth="1"/>
    <col min="9995" max="9995" width="20.28515625" style="3" bestFit="1" customWidth="1"/>
    <col min="9996" max="9996" width="11.42578125" style="3"/>
    <col min="9997" max="9997" width="19.28515625" style="3" bestFit="1" customWidth="1"/>
    <col min="9998" max="9998" width="11.42578125" style="3"/>
    <col min="9999" max="9999" width="17.5703125" style="3" bestFit="1" customWidth="1"/>
    <col min="10000" max="10240" width="11.42578125" style="3"/>
    <col min="10241" max="10241" width="12" style="3" customWidth="1"/>
    <col min="10242" max="10242" width="56.140625" style="3" bestFit="1" customWidth="1"/>
    <col min="10243" max="10243" width="17.85546875" style="3" bestFit="1" customWidth="1"/>
    <col min="10244" max="10244" width="15.5703125" style="3" bestFit="1" customWidth="1"/>
    <col min="10245" max="10245" width="18.42578125" style="3" bestFit="1" customWidth="1"/>
    <col min="10246" max="10246" width="22.7109375" style="3" bestFit="1" customWidth="1"/>
    <col min="10247" max="10247" width="18" style="3" customWidth="1"/>
    <col min="10248" max="10248" width="19.42578125" style="3" customWidth="1"/>
    <col min="10249" max="10249" width="8.85546875" style="3" bestFit="1" customWidth="1"/>
    <col min="10250" max="10250" width="21" style="3" bestFit="1" customWidth="1"/>
    <col min="10251" max="10251" width="20.28515625" style="3" bestFit="1" customWidth="1"/>
    <col min="10252" max="10252" width="11.42578125" style="3"/>
    <col min="10253" max="10253" width="19.28515625" style="3" bestFit="1" customWidth="1"/>
    <col min="10254" max="10254" width="11.42578125" style="3"/>
    <col min="10255" max="10255" width="17.5703125" style="3" bestFit="1" customWidth="1"/>
    <col min="10256" max="10496" width="11.42578125" style="3"/>
    <col min="10497" max="10497" width="12" style="3" customWidth="1"/>
    <col min="10498" max="10498" width="56.140625" style="3" bestFit="1" customWidth="1"/>
    <col min="10499" max="10499" width="17.85546875" style="3" bestFit="1" customWidth="1"/>
    <col min="10500" max="10500" width="15.5703125" style="3" bestFit="1" customWidth="1"/>
    <col min="10501" max="10501" width="18.42578125" style="3" bestFit="1" customWidth="1"/>
    <col min="10502" max="10502" width="22.7109375" style="3" bestFit="1" customWidth="1"/>
    <col min="10503" max="10503" width="18" style="3" customWidth="1"/>
    <col min="10504" max="10504" width="19.42578125" style="3" customWidth="1"/>
    <col min="10505" max="10505" width="8.85546875" style="3" bestFit="1" customWidth="1"/>
    <col min="10506" max="10506" width="21" style="3" bestFit="1" customWidth="1"/>
    <col min="10507" max="10507" width="20.28515625" style="3" bestFit="1" customWidth="1"/>
    <col min="10508" max="10508" width="11.42578125" style="3"/>
    <col min="10509" max="10509" width="19.28515625" style="3" bestFit="1" customWidth="1"/>
    <col min="10510" max="10510" width="11.42578125" style="3"/>
    <col min="10511" max="10511" width="17.5703125" style="3" bestFit="1" customWidth="1"/>
    <col min="10512" max="10752" width="11.42578125" style="3"/>
    <col min="10753" max="10753" width="12" style="3" customWidth="1"/>
    <col min="10754" max="10754" width="56.140625" style="3" bestFit="1" customWidth="1"/>
    <col min="10755" max="10755" width="17.85546875" style="3" bestFit="1" customWidth="1"/>
    <col min="10756" max="10756" width="15.5703125" style="3" bestFit="1" customWidth="1"/>
    <col min="10757" max="10757" width="18.42578125" style="3" bestFit="1" customWidth="1"/>
    <col min="10758" max="10758" width="22.7109375" style="3" bestFit="1" customWidth="1"/>
    <col min="10759" max="10759" width="18" style="3" customWidth="1"/>
    <col min="10760" max="10760" width="19.42578125" style="3" customWidth="1"/>
    <col min="10761" max="10761" width="8.85546875" style="3" bestFit="1" customWidth="1"/>
    <col min="10762" max="10762" width="21" style="3" bestFit="1" customWidth="1"/>
    <col min="10763" max="10763" width="20.28515625" style="3" bestFit="1" customWidth="1"/>
    <col min="10764" max="10764" width="11.42578125" style="3"/>
    <col min="10765" max="10765" width="19.28515625" style="3" bestFit="1" customWidth="1"/>
    <col min="10766" max="10766" width="11.42578125" style="3"/>
    <col min="10767" max="10767" width="17.5703125" style="3" bestFit="1" customWidth="1"/>
    <col min="10768" max="11008" width="11.42578125" style="3"/>
    <col min="11009" max="11009" width="12" style="3" customWidth="1"/>
    <col min="11010" max="11010" width="56.140625" style="3" bestFit="1" customWidth="1"/>
    <col min="11011" max="11011" width="17.85546875" style="3" bestFit="1" customWidth="1"/>
    <col min="11012" max="11012" width="15.5703125" style="3" bestFit="1" customWidth="1"/>
    <col min="11013" max="11013" width="18.42578125" style="3" bestFit="1" customWidth="1"/>
    <col min="11014" max="11014" width="22.7109375" style="3" bestFit="1" customWidth="1"/>
    <col min="11015" max="11015" width="18" style="3" customWidth="1"/>
    <col min="11016" max="11016" width="19.42578125" style="3" customWidth="1"/>
    <col min="11017" max="11017" width="8.85546875" style="3" bestFit="1" customWidth="1"/>
    <col min="11018" max="11018" width="21" style="3" bestFit="1" customWidth="1"/>
    <col min="11019" max="11019" width="20.28515625" style="3" bestFit="1" customWidth="1"/>
    <col min="11020" max="11020" width="11.42578125" style="3"/>
    <col min="11021" max="11021" width="19.28515625" style="3" bestFit="1" customWidth="1"/>
    <col min="11022" max="11022" width="11.42578125" style="3"/>
    <col min="11023" max="11023" width="17.5703125" style="3" bestFit="1" customWidth="1"/>
    <col min="11024" max="11264" width="11.42578125" style="3"/>
    <col min="11265" max="11265" width="12" style="3" customWidth="1"/>
    <col min="11266" max="11266" width="56.140625" style="3" bestFit="1" customWidth="1"/>
    <col min="11267" max="11267" width="17.85546875" style="3" bestFit="1" customWidth="1"/>
    <col min="11268" max="11268" width="15.5703125" style="3" bestFit="1" customWidth="1"/>
    <col min="11269" max="11269" width="18.42578125" style="3" bestFit="1" customWidth="1"/>
    <col min="11270" max="11270" width="22.7109375" style="3" bestFit="1" customWidth="1"/>
    <col min="11271" max="11271" width="18" style="3" customWidth="1"/>
    <col min="11272" max="11272" width="19.42578125" style="3" customWidth="1"/>
    <col min="11273" max="11273" width="8.85546875" style="3" bestFit="1" customWidth="1"/>
    <col min="11274" max="11274" width="21" style="3" bestFit="1" customWidth="1"/>
    <col min="11275" max="11275" width="20.28515625" style="3" bestFit="1" customWidth="1"/>
    <col min="11276" max="11276" width="11.42578125" style="3"/>
    <col min="11277" max="11277" width="19.28515625" style="3" bestFit="1" customWidth="1"/>
    <col min="11278" max="11278" width="11.42578125" style="3"/>
    <col min="11279" max="11279" width="17.5703125" style="3" bestFit="1" customWidth="1"/>
    <col min="11280" max="11520" width="11.42578125" style="3"/>
    <col min="11521" max="11521" width="12" style="3" customWidth="1"/>
    <col min="11522" max="11522" width="56.140625" style="3" bestFit="1" customWidth="1"/>
    <col min="11523" max="11523" width="17.85546875" style="3" bestFit="1" customWidth="1"/>
    <col min="11524" max="11524" width="15.5703125" style="3" bestFit="1" customWidth="1"/>
    <col min="11525" max="11525" width="18.42578125" style="3" bestFit="1" customWidth="1"/>
    <col min="11526" max="11526" width="22.7109375" style="3" bestFit="1" customWidth="1"/>
    <col min="11527" max="11527" width="18" style="3" customWidth="1"/>
    <col min="11528" max="11528" width="19.42578125" style="3" customWidth="1"/>
    <col min="11529" max="11529" width="8.85546875" style="3" bestFit="1" customWidth="1"/>
    <col min="11530" max="11530" width="21" style="3" bestFit="1" customWidth="1"/>
    <col min="11531" max="11531" width="20.28515625" style="3" bestFit="1" customWidth="1"/>
    <col min="11532" max="11532" width="11.42578125" style="3"/>
    <col min="11533" max="11533" width="19.28515625" style="3" bestFit="1" customWidth="1"/>
    <col min="11534" max="11534" width="11.42578125" style="3"/>
    <col min="11535" max="11535" width="17.5703125" style="3" bestFit="1" customWidth="1"/>
    <col min="11536" max="11776" width="11.42578125" style="3"/>
    <col min="11777" max="11777" width="12" style="3" customWidth="1"/>
    <col min="11778" max="11778" width="56.140625" style="3" bestFit="1" customWidth="1"/>
    <col min="11779" max="11779" width="17.85546875" style="3" bestFit="1" customWidth="1"/>
    <col min="11780" max="11780" width="15.5703125" style="3" bestFit="1" customWidth="1"/>
    <col min="11781" max="11781" width="18.42578125" style="3" bestFit="1" customWidth="1"/>
    <col min="11782" max="11782" width="22.7109375" style="3" bestFit="1" customWidth="1"/>
    <col min="11783" max="11783" width="18" style="3" customWidth="1"/>
    <col min="11784" max="11784" width="19.42578125" style="3" customWidth="1"/>
    <col min="11785" max="11785" width="8.85546875" style="3" bestFit="1" customWidth="1"/>
    <col min="11786" max="11786" width="21" style="3" bestFit="1" customWidth="1"/>
    <col min="11787" max="11787" width="20.28515625" style="3" bestFit="1" customWidth="1"/>
    <col min="11788" max="11788" width="11.42578125" style="3"/>
    <col min="11789" max="11789" width="19.28515625" style="3" bestFit="1" customWidth="1"/>
    <col min="11790" max="11790" width="11.42578125" style="3"/>
    <col min="11791" max="11791" width="17.5703125" style="3" bestFit="1" customWidth="1"/>
    <col min="11792" max="12032" width="11.42578125" style="3"/>
    <col min="12033" max="12033" width="12" style="3" customWidth="1"/>
    <col min="12034" max="12034" width="56.140625" style="3" bestFit="1" customWidth="1"/>
    <col min="12035" max="12035" width="17.85546875" style="3" bestFit="1" customWidth="1"/>
    <col min="12036" max="12036" width="15.5703125" style="3" bestFit="1" customWidth="1"/>
    <col min="12037" max="12037" width="18.42578125" style="3" bestFit="1" customWidth="1"/>
    <col min="12038" max="12038" width="22.7109375" style="3" bestFit="1" customWidth="1"/>
    <col min="12039" max="12039" width="18" style="3" customWidth="1"/>
    <col min="12040" max="12040" width="19.42578125" style="3" customWidth="1"/>
    <col min="12041" max="12041" width="8.85546875" style="3" bestFit="1" customWidth="1"/>
    <col min="12042" max="12042" width="21" style="3" bestFit="1" customWidth="1"/>
    <col min="12043" max="12043" width="20.28515625" style="3" bestFit="1" customWidth="1"/>
    <col min="12044" max="12044" width="11.42578125" style="3"/>
    <col min="12045" max="12045" width="19.28515625" style="3" bestFit="1" customWidth="1"/>
    <col min="12046" max="12046" width="11.42578125" style="3"/>
    <col min="12047" max="12047" width="17.5703125" style="3" bestFit="1" customWidth="1"/>
    <col min="12048" max="12288" width="11.42578125" style="3"/>
    <col min="12289" max="12289" width="12" style="3" customWidth="1"/>
    <col min="12290" max="12290" width="56.140625" style="3" bestFit="1" customWidth="1"/>
    <col min="12291" max="12291" width="17.85546875" style="3" bestFit="1" customWidth="1"/>
    <col min="12292" max="12292" width="15.5703125" style="3" bestFit="1" customWidth="1"/>
    <col min="12293" max="12293" width="18.42578125" style="3" bestFit="1" customWidth="1"/>
    <col min="12294" max="12294" width="22.7109375" style="3" bestFit="1" customWidth="1"/>
    <col min="12295" max="12295" width="18" style="3" customWidth="1"/>
    <col min="12296" max="12296" width="19.42578125" style="3" customWidth="1"/>
    <col min="12297" max="12297" width="8.85546875" style="3" bestFit="1" customWidth="1"/>
    <col min="12298" max="12298" width="21" style="3" bestFit="1" customWidth="1"/>
    <col min="12299" max="12299" width="20.28515625" style="3" bestFit="1" customWidth="1"/>
    <col min="12300" max="12300" width="11.42578125" style="3"/>
    <col min="12301" max="12301" width="19.28515625" style="3" bestFit="1" customWidth="1"/>
    <col min="12302" max="12302" width="11.42578125" style="3"/>
    <col min="12303" max="12303" width="17.5703125" style="3" bestFit="1" customWidth="1"/>
    <col min="12304" max="12544" width="11.42578125" style="3"/>
    <col min="12545" max="12545" width="12" style="3" customWidth="1"/>
    <col min="12546" max="12546" width="56.140625" style="3" bestFit="1" customWidth="1"/>
    <col min="12547" max="12547" width="17.85546875" style="3" bestFit="1" customWidth="1"/>
    <col min="12548" max="12548" width="15.5703125" style="3" bestFit="1" customWidth="1"/>
    <col min="12549" max="12549" width="18.42578125" style="3" bestFit="1" customWidth="1"/>
    <col min="12550" max="12550" width="22.7109375" style="3" bestFit="1" customWidth="1"/>
    <col min="12551" max="12551" width="18" style="3" customWidth="1"/>
    <col min="12552" max="12552" width="19.42578125" style="3" customWidth="1"/>
    <col min="12553" max="12553" width="8.85546875" style="3" bestFit="1" customWidth="1"/>
    <col min="12554" max="12554" width="21" style="3" bestFit="1" customWidth="1"/>
    <col min="12555" max="12555" width="20.28515625" style="3" bestFit="1" customWidth="1"/>
    <col min="12556" max="12556" width="11.42578125" style="3"/>
    <col min="12557" max="12557" width="19.28515625" style="3" bestFit="1" customWidth="1"/>
    <col min="12558" max="12558" width="11.42578125" style="3"/>
    <col min="12559" max="12559" width="17.5703125" style="3" bestFit="1" customWidth="1"/>
    <col min="12560" max="12800" width="11.42578125" style="3"/>
    <col min="12801" max="12801" width="12" style="3" customWidth="1"/>
    <col min="12802" max="12802" width="56.140625" style="3" bestFit="1" customWidth="1"/>
    <col min="12803" max="12803" width="17.85546875" style="3" bestFit="1" customWidth="1"/>
    <col min="12804" max="12804" width="15.5703125" style="3" bestFit="1" customWidth="1"/>
    <col min="12805" max="12805" width="18.42578125" style="3" bestFit="1" customWidth="1"/>
    <col min="12806" max="12806" width="22.7109375" style="3" bestFit="1" customWidth="1"/>
    <col min="12807" max="12807" width="18" style="3" customWidth="1"/>
    <col min="12808" max="12808" width="19.42578125" style="3" customWidth="1"/>
    <col min="12809" max="12809" width="8.85546875" style="3" bestFit="1" customWidth="1"/>
    <col min="12810" max="12810" width="21" style="3" bestFit="1" customWidth="1"/>
    <col min="12811" max="12811" width="20.28515625" style="3" bestFit="1" customWidth="1"/>
    <col min="12812" max="12812" width="11.42578125" style="3"/>
    <col min="12813" max="12813" width="19.28515625" style="3" bestFit="1" customWidth="1"/>
    <col min="12814" max="12814" width="11.42578125" style="3"/>
    <col min="12815" max="12815" width="17.5703125" style="3" bestFit="1" customWidth="1"/>
    <col min="12816" max="13056" width="11.42578125" style="3"/>
    <col min="13057" max="13057" width="12" style="3" customWidth="1"/>
    <col min="13058" max="13058" width="56.140625" style="3" bestFit="1" customWidth="1"/>
    <col min="13059" max="13059" width="17.85546875" style="3" bestFit="1" customWidth="1"/>
    <col min="13060" max="13060" width="15.5703125" style="3" bestFit="1" customWidth="1"/>
    <col min="13061" max="13061" width="18.42578125" style="3" bestFit="1" customWidth="1"/>
    <col min="13062" max="13062" width="22.7109375" style="3" bestFit="1" customWidth="1"/>
    <col min="13063" max="13063" width="18" style="3" customWidth="1"/>
    <col min="13064" max="13064" width="19.42578125" style="3" customWidth="1"/>
    <col min="13065" max="13065" width="8.85546875" style="3" bestFit="1" customWidth="1"/>
    <col min="13066" max="13066" width="21" style="3" bestFit="1" customWidth="1"/>
    <col min="13067" max="13067" width="20.28515625" style="3" bestFit="1" customWidth="1"/>
    <col min="13068" max="13068" width="11.42578125" style="3"/>
    <col min="13069" max="13069" width="19.28515625" style="3" bestFit="1" customWidth="1"/>
    <col min="13070" max="13070" width="11.42578125" style="3"/>
    <col min="13071" max="13071" width="17.5703125" style="3" bestFit="1" customWidth="1"/>
    <col min="13072" max="13312" width="11.42578125" style="3"/>
    <col min="13313" max="13313" width="12" style="3" customWidth="1"/>
    <col min="13314" max="13314" width="56.140625" style="3" bestFit="1" customWidth="1"/>
    <col min="13315" max="13315" width="17.85546875" style="3" bestFit="1" customWidth="1"/>
    <col min="13316" max="13316" width="15.5703125" style="3" bestFit="1" customWidth="1"/>
    <col min="13317" max="13317" width="18.42578125" style="3" bestFit="1" customWidth="1"/>
    <col min="13318" max="13318" width="22.7109375" style="3" bestFit="1" customWidth="1"/>
    <col min="13319" max="13319" width="18" style="3" customWidth="1"/>
    <col min="13320" max="13320" width="19.42578125" style="3" customWidth="1"/>
    <col min="13321" max="13321" width="8.85546875" style="3" bestFit="1" customWidth="1"/>
    <col min="13322" max="13322" width="21" style="3" bestFit="1" customWidth="1"/>
    <col min="13323" max="13323" width="20.28515625" style="3" bestFit="1" customWidth="1"/>
    <col min="13324" max="13324" width="11.42578125" style="3"/>
    <col min="13325" max="13325" width="19.28515625" style="3" bestFit="1" customWidth="1"/>
    <col min="13326" max="13326" width="11.42578125" style="3"/>
    <col min="13327" max="13327" width="17.5703125" style="3" bestFit="1" customWidth="1"/>
    <col min="13328" max="13568" width="11.42578125" style="3"/>
    <col min="13569" max="13569" width="12" style="3" customWidth="1"/>
    <col min="13570" max="13570" width="56.140625" style="3" bestFit="1" customWidth="1"/>
    <col min="13571" max="13571" width="17.85546875" style="3" bestFit="1" customWidth="1"/>
    <col min="13572" max="13572" width="15.5703125" style="3" bestFit="1" customWidth="1"/>
    <col min="13573" max="13573" width="18.42578125" style="3" bestFit="1" customWidth="1"/>
    <col min="13574" max="13574" width="22.7109375" style="3" bestFit="1" customWidth="1"/>
    <col min="13575" max="13575" width="18" style="3" customWidth="1"/>
    <col min="13576" max="13576" width="19.42578125" style="3" customWidth="1"/>
    <col min="13577" max="13577" width="8.85546875" style="3" bestFit="1" customWidth="1"/>
    <col min="13578" max="13578" width="21" style="3" bestFit="1" customWidth="1"/>
    <col min="13579" max="13579" width="20.28515625" style="3" bestFit="1" customWidth="1"/>
    <col min="13580" max="13580" width="11.42578125" style="3"/>
    <col min="13581" max="13581" width="19.28515625" style="3" bestFit="1" customWidth="1"/>
    <col min="13582" max="13582" width="11.42578125" style="3"/>
    <col min="13583" max="13583" width="17.5703125" style="3" bestFit="1" customWidth="1"/>
    <col min="13584" max="13824" width="11.42578125" style="3"/>
    <col min="13825" max="13825" width="12" style="3" customWidth="1"/>
    <col min="13826" max="13826" width="56.140625" style="3" bestFit="1" customWidth="1"/>
    <col min="13827" max="13827" width="17.85546875" style="3" bestFit="1" customWidth="1"/>
    <col min="13828" max="13828" width="15.5703125" style="3" bestFit="1" customWidth="1"/>
    <col min="13829" max="13829" width="18.42578125" style="3" bestFit="1" customWidth="1"/>
    <col min="13830" max="13830" width="22.7109375" style="3" bestFit="1" customWidth="1"/>
    <col min="13831" max="13831" width="18" style="3" customWidth="1"/>
    <col min="13832" max="13832" width="19.42578125" style="3" customWidth="1"/>
    <col min="13833" max="13833" width="8.85546875" style="3" bestFit="1" customWidth="1"/>
    <col min="13834" max="13834" width="21" style="3" bestFit="1" customWidth="1"/>
    <col min="13835" max="13835" width="20.28515625" style="3" bestFit="1" customWidth="1"/>
    <col min="13836" max="13836" width="11.42578125" style="3"/>
    <col min="13837" max="13837" width="19.28515625" style="3" bestFit="1" customWidth="1"/>
    <col min="13838" max="13838" width="11.42578125" style="3"/>
    <col min="13839" max="13839" width="17.5703125" style="3" bestFit="1" customWidth="1"/>
    <col min="13840" max="14080" width="11.42578125" style="3"/>
    <col min="14081" max="14081" width="12" style="3" customWidth="1"/>
    <col min="14082" max="14082" width="56.140625" style="3" bestFit="1" customWidth="1"/>
    <col min="14083" max="14083" width="17.85546875" style="3" bestFit="1" customWidth="1"/>
    <col min="14084" max="14084" width="15.5703125" style="3" bestFit="1" customWidth="1"/>
    <col min="14085" max="14085" width="18.42578125" style="3" bestFit="1" customWidth="1"/>
    <col min="14086" max="14086" width="22.7109375" style="3" bestFit="1" customWidth="1"/>
    <col min="14087" max="14087" width="18" style="3" customWidth="1"/>
    <col min="14088" max="14088" width="19.42578125" style="3" customWidth="1"/>
    <col min="14089" max="14089" width="8.85546875" style="3" bestFit="1" customWidth="1"/>
    <col min="14090" max="14090" width="21" style="3" bestFit="1" customWidth="1"/>
    <col min="14091" max="14091" width="20.28515625" style="3" bestFit="1" customWidth="1"/>
    <col min="14092" max="14092" width="11.42578125" style="3"/>
    <col min="14093" max="14093" width="19.28515625" style="3" bestFit="1" customWidth="1"/>
    <col min="14094" max="14094" width="11.42578125" style="3"/>
    <col min="14095" max="14095" width="17.5703125" style="3" bestFit="1" customWidth="1"/>
    <col min="14096" max="14336" width="11.42578125" style="3"/>
    <col min="14337" max="14337" width="12" style="3" customWidth="1"/>
    <col min="14338" max="14338" width="56.140625" style="3" bestFit="1" customWidth="1"/>
    <col min="14339" max="14339" width="17.85546875" style="3" bestFit="1" customWidth="1"/>
    <col min="14340" max="14340" width="15.5703125" style="3" bestFit="1" customWidth="1"/>
    <col min="14341" max="14341" width="18.42578125" style="3" bestFit="1" customWidth="1"/>
    <col min="14342" max="14342" width="22.7109375" style="3" bestFit="1" customWidth="1"/>
    <col min="14343" max="14343" width="18" style="3" customWidth="1"/>
    <col min="14344" max="14344" width="19.42578125" style="3" customWidth="1"/>
    <col min="14345" max="14345" width="8.85546875" style="3" bestFit="1" customWidth="1"/>
    <col min="14346" max="14346" width="21" style="3" bestFit="1" customWidth="1"/>
    <col min="14347" max="14347" width="20.28515625" style="3" bestFit="1" customWidth="1"/>
    <col min="14348" max="14348" width="11.42578125" style="3"/>
    <col min="14349" max="14349" width="19.28515625" style="3" bestFit="1" customWidth="1"/>
    <col min="14350" max="14350" width="11.42578125" style="3"/>
    <col min="14351" max="14351" width="17.5703125" style="3" bestFit="1" customWidth="1"/>
    <col min="14352" max="14592" width="11.42578125" style="3"/>
    <col min="14593" max="14593" width="12" style="3" customWidth="1"/>
    <col min="14594" max="14594" width="56.140625" style="3" bestFit="1" customWidth="1"/>
    <col min="14595" max="14595" width="17.85546875" style="3" bestFit="1" customWidth="1"/>
    <col min="14596" max="14596" width="15.5703125" style="3" bestFit="1" customWidth="1"/>
    <col min="14597" max="14597" width="18.42578125" style="3" bestFit="1" customWidth="1"/>
    <col min="14598" max="14598" width="22.7109375" style="3" bestFit="1" customWidth="1"/>
    <col min="14599" max="14599" width="18" style="3" customWidth="1"/>
    <col min="14600" max="14600" width="19.42578125" style="3" customWidth="1"/>
    <col min="14601" max="14601" width="8.85546875" style="3" bestFit="1" customWidth="1"/>
    <col min="14602" max="14602" width="21" style="3" bestFit="1" customWidth="1"/>
    <col min="14603" max="14603" width="20.28515625" style="3" bestFit="1" customWidth="1"/>
    <col min="14604" max="14604" width="11.42578125" style="3"/>
    <col min="14605" max="14605" width="19.28515625" style="3" bestFit="1" customWidth="1"/>
    <col min="14606" max="14606" width="11.42578125" style="3"/>
    <col min="14607" max="14607" width="17.5703125" style="3" bestFit="1" customWidth="1"/>
    <col min="14608" max="14848" width="11.42578125" style="3"/>
    <col min="14849" max="14849" width="12" style="3" customWidth="1"/>
    <col min="14850" max="14850" width="56.140625" style="3" bestFit="1" customWidth="1"/>
    <col min="14851" max="14851" width="17.85546875" style="3" bestFit="1" customWidth="1"/>
    <col min="14852" max="14852" width="15.5703125" style="3" bestFit="1" customWidth="1"/>
    <col min="14853" max="14853" width="18.42578125" style="3" bestFit="1" customWidth="1"/>
    <col min="14854" max="14854" width="22.7109375" style="3" bestFit="1" customWidth="1"/>
    <col min="14855" max="14855" width="18" style="3" customWidth="1"/>
    <col min="14856" max="14856" width="19.42578125" style="3" customWidth="1"/>
    <col min="14857" max="14857" width="8.85546875" style="3" bestFit="1" customWidth="1"/>
    <col min="14858" max="14858" width="21" style="3" bestFit="1" customWidth="1"/>
    <col min="14859" max="14859" width="20.28515625" style="3" bestFit="1" customWidth="1"/>
    <col min="14860" max="14860" width="11.42578125" style="3"/>
    <col min="14861" max="14861" width="19.28515625" style="3" bestFit="1" customWidth="1"/>
    <col min="14862" max="14862" width="11.42578125" style="3"/>
    <col min="14863" max="14863" width="17.5703125" style="3" bestFit="1" customWidth="1"/>
    <col min="14864" max="15104" width="11.42578125" style="3"/>
    <col min="15105" max="15105" width="12" style="3" customWidth="1"/>
    <col min="15106" max="15106" width="56.140625" style="3" bestFit="1" customWidth="1"/>
    <col min="15107" max="15107" width="17.85546875" style="3" bestFit="1" customWidth="1"/>
    <col min="15108" max="15108" width="15.5703125" style="3" bestFit="1" customWidth="1"/>
    <col min="15109" max="15109" width="18.42578125" style="3" bestFit="1" customWidth="1"/>
    <col min="15110" max="15110" width="22.7109375" style="3" bestFit="1" customWidth="1"/>
    <col min="15111" max="15111" width="18" style="3" customWidth="1"/>
    <col min="15112" max="15112" width="19.42578125" style="3" customWidth="1"/>
    <col min="15113" max="15113" width="8.85546875" style="3" bestFit="1" customWidth="1"/>
    <col min="15114" max="15114" width="21" style="3" bestFit="1" customWidth="1"/>
    <col min="15115" max="15115" width="20.28515625" style="3" bestFit="1" customWidth="1"/>
    <col min="15116" max="15116" width="11.42578125" style="3"/>
    <col min="15117" max="15117" width="19.28515625" style="3" bestFit="1" customWidth="1"/>
    <col min="15118" max="15118" width="11.42578125" style="3"/>
    <col min="15119" max="15119" width="17.5703125" style="3" bestFit="1" customWidth="1"/>
    <col min="15120" max="15360" width="11.42578125" style="3"/>
    <col min="15361" max="15361" width="12" style="3" customWidth="1"/>
    <col min="15362" max="15362" width="56.140625" style="3" bestFit="1" customWidth="1"/>
    <col min="15363" max="15363" width="17.85546875" style="3" bestFit="1" customWidth="1"/>
    <col min="15364" max="15364" width="15.5703125" style="3" bestFit="1" customWidth="1"/>
    <col min="15365" max="15365" width="18.42578125" style="3" bestFit="1" customWidth="1"/>
    <col min="15366" max="15366" width="22.7109375" style="3" bestFit="1" customWidth="1"/>
    <col min="15367" max="15367" width="18" style="3" customWidth="1"/>
    <col min="15368" max="15368" width="19.42578125" style="3" customWidth="1"/>
    <col min="15369" max="15369" width="8.85546875" style="3" bestFit="1" customWidth="1"/>
    <col min="15370" max="15370" width="21" style="3" bestFit="1" customWidth="1"/>
    <col min="15371" max="15371" width="20.28515625" style="3" bestFit="1" customWidth="1"/>
    <col min="15372" max="15372" width="11.42578125" style="3"/>
    <col min="15373" max="15373" width="19.28515625" style="3" bestFit="1" customWidth="1"/>
    <col min="15374" max="15374" width="11.42578125" style="3"/>
    <col min="15375" max="15375" width="17.5703125" style="3" bestFit="1" customWidth="1"/>
    <col min="15376" max="15616" width="11.42578125" style="3"/>
    <col min="15617" max="15617" width="12" style="3" customWidth="1"/>
    <col min="15618" max="15618" width="56.140625" style="3" bestFit="1" customWidth="1"/>
    <col min="15619" max="15619" width="17.85546875" style="3" bestFit="1" customWidth="1"/>
    <col min="15620" max="15620" width="15.5703125" style="3" bestFit="1" customWidth="1"/>
    <col min="15621" max="15621" width="18.42578125" style="3" bestFit="1" customWidth="1"/>
    <col min="15622" max="15622" width="22.7109375" style="3" bestFit="1" customWidth="1"/>
    <col min="15623" max="15623" width="18" style="3" customWidth="1"/>
    <col min="15624" max="15624" width="19.42578125" style="3" customWidth="1"/>
    <col min="15625" max="15625" width="8.85546875" style="3" bestFit="1" customWidth="1"/>
    <col min="15626" max="15626" width="21" style="3" bestFit="1" customWidth="1"/>
    <col min="15627" max="15627" width="20.28515625" style="3" bestFit="1" customWidth="1"/>
    <col min="15628" max="15628" width="11.42578125" style="3"/>
    <col min="15629" max="15629" width="19.28515625" style="3" bestFit="1" customWidth="1"/>
    <col min="15630" max="15630" width="11.42578125" style="3"/>
    <col min="15631" max="15631" width="17.5703125" style="3" bestFit="1" customWidth="1"/>
    <col min="15632" max="15872" width="11.42578125" style="3"/>
    <col min="15873" max="15873" width="12" style="3" customWidth="1"/>
    <col min="15874" max="15874" width="56.140625" style="3" bestFit="1" customWidth="1"/>
    <col min="15875" max="15875" width="17.85546875" style="3" bestFit="1" customWidth="1"/>
    <col min="15876" max="15876" width="15.5703125" style="3" bestFit="1" customWidth="1"/>
    <col min="15877" max="15877" width="18.42578125" style="3" bestFit="1" customWidth="1"/>
    <col min="15878" max="15878" width="22.7109375" style="3" bestFit="1" customWidth="1"/>
    <col min="15879" max="15879" width="18" style="3" customWidth="1"/>
    <col min="15880" max="15880" width="19.42578125" style="3" customWidth="1"/>
    <col min="15881" max="15881" width="8.85546875" style="3" bestFit="1" customWidth="1"/>
    <col min="15882" max="15882" width="21" style="3" bestFit="1" customWidth="1"/>
    <col min="15883" max="15883" width="20.28515625" style="3" bestFit="1" customWidth="1"/>
    <col min="15884" max="15884" width="11.42578125" style="3"/>
    <col min="15885" max="15885" width="19.28515625" style="3" bestFit="1" customWidth="1"/>
    <col min="15886" max="15886" width="11.42578125" style="3"/>
    <col min="15887" max="15887" width="17.5703125" style="3" bestFit="1" customWidth="1"/>
    <col min="15888" max="16128" width="11.42578125" style="3"/>
    <col min="16129" max="16129" width="12" style="3" customWidth="1"/>
    <col min="16130" max="16130" width="56.140625" style="3" bestFit="1" customWidth="1"/>
    <col min="16131" max="16131" width="17.85546875" style="3" bestFit="1" customWidth="1"/>
    <col min="16132" max="16132" width="15.5703125" style="3" bestFit="1" customWidth="1"/>
    <col min="16133" max="16133" width="18.42578125" style="3" bestFit="1" customWidth="1"/>
    <col min="16134" max="16134" width="22.7109375" style="3" bestFit="1" customWidth="1"/>
    <col min="16135" max="16135" width="18" style="3" customWidth="1"/>
    <col min="16136" max="16136" width="19.42578125" style="3" customWidth="1"/>
    <col min="16137" max="16137" width="8.85546875" style="3" bestFit="1" customWidth="1"/>
    <col min="16138" max="16138" width="21" style="3" bestFit="1" customWidth="1"/>
    <col min="16139" max="16139" width="20.28515625" style="3" bestFit="1" customWidth="1"/>
    <col min="16140" max="16140" width="11.42578125" style="3"/>
    <col min="16141" max="16141" width="19.28515625" style="3" bestFit="1" customWidth="1"/>
    <col min="16142" max="16142" width="11.42578125" style="3"/>
    <col min="16143" max="16143" width="17.5703125" style="3" bestFit="1" customWidth="1"/>
    <col min="16144" max="16384" width="11.42578125" style="3"/>
  </cols>
  <sheetData>
    <row r="1" spans="1:18" s="31" customFormat="1" ht="50.25" customHeight="1" thickBot="1" x14ac:dyDescent="0.3">
      <c r="A1" s="305"/>
      <c r="B1" s="306"/>
      <c r="C1" s="311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D1" s="312"/>
      <c r="E1" s="312"/>
      <c r="F1" s="312"/>
      <c r="G1" s="312"/>
      <c r="H1" s="313"/>
      <c r="I1" s="314"/>
      <c r="J1" s="315"/>
      <c r="L1" s="184"/>
      <c r="R1" s="185"/>
    </row>
    <row r="2" spans="1:18" s="31" customFormat="1" ht="50.25" customHeight="1" thickBot="1" x14ac:dyDescent="0.3">
      <c r="A2" s="307"/>
      <c r="B2" s="308"/>
      <c r="C2" s="311" t="s">
        <v>114</v>
      </c>
      <c r="D2" s="312"/>
      <c r="E2" s="312"/>
      <c r="F2" s="312"/>
      <c r="G2" s="312"/>
      <c r="H2" s="313"/>
      <c r="I2" s="316"/>
      <c r="J2" s="317"/>
      <c r="L2" s="184"/>
      <c r="R2" s="185"/>
    </row>
    <row r="3" spans="1:18" s="31" customFormat="1" ht="50.25" customHeight="1" thickBot="1" x14ac:dyDescent="0.3">
      <c r="A3" s="309"/>
      <c r="B3" s="310"/>
      <c r="C3" s="311" t="s">
        <v>115</v>
      </c>
      <c r="D3" s="312"/>
      <c r="E3" s="312"/>
      <c r="F3" s="312"/>
      <c r="G3" s="312"/>
      <c r="H3" s="313"/>
      <c r="I3" s="318"/>
      <c r="J3" s="319"/>
      <c r="L3" s="184"/>
      <c r="R3" s="185"/>
    </row>
    <row r="4" spans="1:18" ht="50.25" customHeight="1" x14ac:dyDescent="0.3">
      <c r="A4" s="304"/>
      <c r="B4" s="304"/>
      <c r="C4" s="304"/>
      <c r="D4" s="304"/>
      <c r="E4" s="304"/>
      <c r="F4" s="304"/>
      <c r="G4" s="304"/>
      <c r="H4" s="304"/>
      <c r="I4" s="304"/>
      <c r="J4" s="304"/>
    </row>
    <row r="6" spans="1:18" ht="50.25" customHeight="1" x14ac:dyDescent="0.3">
      <c r="A6" s="186" t="s">
        <v>116</v>
      </c>
      <c r="B6" s="186"/>
      <c r="C6" s="187">
        <f>PRESUPUESTO!F46</f>
        <v>69329750</v>
      </c>
      <c r="D6" s="188"/>
    </row>
    <row r="7" spans="1:18" ht="50.25" customHeight="1" x14ac:dyDescent="0.3">
      <c r="A7" s="186" t="s">
        <v>117</v>
      </c>
      <c r="B7" s="186"/>
      <c r="C7" s="27" t="s">
        <v>232</v>
      </c>
      <c r="D7" s="188"/>
    </row>
    <row r="8" spans="1:18" ht="50.25" customHeight="1" x14ac:dyDescent="0.3">
      <c r="A8" s="186" t="s">
        <v>118</v>
      </c>
      <c r="B8" s="186"/>
      <c r="C8" s="190">
        <f>G37</f>
        <v>20105628</v>
      </c>
      <c r="D8" s="191"/>
    </row>
    <row r="11" spans="1:18" ht="50.25" customHeight="1" x14ac:dyDescent="0.3">
      <c r="A11" s="201" t="s">
        <v>3</v>
      </c>
      <c r="B11" s="202" t="s">
        <v>32</v>
      </c>
      <c r="C11" s="202" t="s">
        <v>1</v>
      </c>
      <c r="D11" s="202" t="s">
        <v>119</v>
      </c>
      <c r="E11" s="203" t="s">
        <v>120</v>
      </c>
      <c r="F11" s="204" t="s">
        <v>121</v>
      </c>
      <c r="G11" s="205" t="s">
        <v>122</v>
      </c>
      <c r="H11" s="206" t="s">
        <v>123</v>
      </c>
      <c r="I11" s="207" t="s">
        <v>124</v>
      </c>
      <c r="J11" s="208" t="s">
        <v>125</v>
      </c>
      <c r="N11" s="209"/>
    </row>
    <row r="12" spans="1:18" ht="50.25" customHeight="1" x14ac:dyDescent="0.3">
      <c r="A12" s="292" t="s">
        <v>126</v>
      </c>
      <c r="B12" s="293"/>
      <c r="C12" s="293"/>
      <c r="D12" s="293"/>
      <c r="E12" s="293"/>
      <c r="F12" s="293"/>
      <c r="G12" s="293"/>
      <c r="H12" s="293"/>
      <c r="I12" s="293"/>
      <c r="J12" s="294"/>
      <c r="N12" s="209"/>
    </row>
    <row r="13" spans="1:18" ht="50.25" customHeight="1" x14ac:dyDescent="0.3">
      <c r="A13" s="210">
        <v>1.1000000000000001</v>
      </c>
      <c r="B13" s="211" t="s">
        <v>231</v>
      </c>
      <c r="C13" s="212" t="s">
        <v>127</v>
      </c>
      <c r="D13" s="213">
        <v>1</v>
      </c>
      <c r="E13" s="214">
        <v>17</v>
      </c>
      <c r="F13" s="215">
        <v>3150000</v>
      </c>
      <c r="G13" s="216">
        <f>'FACTOR PRESTACIONAL'!K37</f>
        <v>71.102000000000004</v>
      </c>
      <c r="H13" s="215">
        <f>(E13*F13/100)*(100+G13)/100</f>
        <v>916251.21</v>
      </c>
      <c r="I13" s="217">
        <v>4</v>
      </c>
      <c r="J13" s="218">
        <f>H13*I13*D13</f>
        <v>3665004.84</v>
      </c>
    </row>
    <row r="14" spans="1:18" ht="50.25" customHeight="1" x14ac:dyDescent="0.3">
      <c r="A14" s="295" t="s">
        <v>128</v>
      </c>
      <c r="B14" s="296"/>
      <c r="C14" s="296"/>
      <c r="D14" s="296"/>
      <c r="E14" s="296"/>
      <c r="F14" s="296"/>
      <c r="G14" s="296"/>
      <c r="H14" s="296"/>
      <c r="I14" s="297"/>
      <c r="J14" s="219">
        <f>SUM(J13:J13)</f>
        <v>3665004.84</v>
      </c>
      <c r="K14" s="192"/>
    </row>
    <row r="16" spans="1:18" ht="50.25" customHeight="1" x14ac:dyDescent="0.3">
      <c r="A16" s="220"/>
      <c r="B16" s="292" t="s">
        <v>129</v>
      </c>
      <c r="C16" s="293"/>
      <c r="D16" s="293"/>
      <c r="E16" s="293"/>
      <c r="F16" s="293"/>
      <c r="G16" s="293"/>
      <c r="H16" s="293"/>
      <c r="I16" s="293"/>
      <c r="J16" s="294"/>
    </row>
    <row r="17" spans="1:15" ht="50.25" customHeight="1" x14ac:dyDescent="0.3">
      <c r="A17" s="210" t="s">
        <v>27</v>
      </c>
      <c r="B17" s="221" t="s">
        <v>130</v>
      </c>
      <c r="C17" s="212" t="s">
        <v>127</v>
      </c>
      <c r="D17" s="213">
        <v>1</v>
      </c>
      <c r="E17" s="214"/>
      <c r="F17" s="215">
        <v>43492.232000000033</v>
      </c>
      <c r="G17" s="217"/>
      <c r="H17" s="215"/>
      <c r="I17" s="217">
        <v>5</v>
      </c>
      <c r="J17" s="218">
        <f>F17*I17*D17</f>
        <v>217461.16000000015</v>
      </c>
    </row>
    <row r="18" spans="1:15" ht="50.25" customHeight="1" x14ac:dyDescent="0.3">
      <c r="A18" s="210"/>
      <c r="B18" s="221"/>
      <c r="C18" s="212"/>
      <c r="D18" s="213"/>
      <c r="E18" s="214"/>
      <c r="F18" s="215"/>
      <c r="G18" s="217"/>
      <c r="H18" s="215"/>
      <c r="I18" s="217"/>
      <c r="J18" s="218"/>
    </row>
    <row r="19" spans="1:15" ht="50.25" customHeight="1" x14ac:dyDescent="0.3">
      <c r="A19" s="295" t="s">
        <v>131</v>
      </c>
      <c r="B19" s="296"/>
      <c r="C19" s="296"/>
      <c r="D19" s="296"/>
      <c r="E19" s="296"/>
      <c r="F19" s="296"/>
      <c r="G19" s="296"/>
      <c r="H19" s="296"/>
      <c r="I19" s="297"/>
      <c r="J19" s="219">
        <f>SUM(J17:J18)</f>
        <v>217461.16000000015</v>
      </c>
      <c r="K19" s="192"/>
    </row>
    <row r="21" spans="1:15" ht="50.25" customHeight="1" x14ac:dyDescent="0.3">
      <c r="A21" s="292" t="s">
        <v>132</v>
      </c>
      <c r="B21" s="293"/>
      <c r="C21" s="293"/>
      <c r="D21" s="293"/>
      <c r="E21" s="293"/>
      <c r="F21" s="293"/>
      <c r="G21" s="293"/>
      <c r="H21" s="293"/>
      <c r="I21" s="293"/>
      <c r="J21" s="294"/>
    </row>
    <row r="22" spans="1:15" ht="50.25" customHeight="1" x14ac:dyDescent="0.3">
      <c r="A22" s="210"/>
      <c r="B22" s="221"/>
      <c r="C22" s="212"/>
      <c r="D22" s="213"/>
      <c r="E22" s="214"/>
      <c r="F22" s="215"/>
      <c r="G22" s="217"/>
      <c r="H22" s="215"/>
      <c r="I22" s="217"/>
      <c r="J22" s="218"/>
    </row>
    <row r="23" spans="1:15" ht="50.25" customHeight="1" x14ac:dyDescent="0.3">
      <c r="A23" s="295" t="s">
        <v>133</v>
      </c>
      <c r="B23" s="296"/>
      <c r="C23" s="296"/>
      <c r="D23" s="296"/>
      <c r="E23" s="296"/>
      <c r="F23" s="296"/>
      <c r="G23" s="296"/>
      <c r="H23" s="296"/>
      <c r="I23" s="297"/>
      <c r="J23" s="222">
        <f>SUM(J22:J22)</f>
        <v>0</v>
      </c>
      <c r="K23" s="193"/>
    </row>
    <row r="25" spans="1:15" ht="50.25" customHeight="1" x14ac:dyDescent="0.3">
      <c r="A25" s="292" t="s">
        <v>134</v>
      </c>
      <c r="B25" s="293"/>
      <c r="C25" s="293"/>
      <c r="D25" s="293"/>
      <c r="E25" s="293"/>
      <c r="F25" s="293"/>
      <c r="G25" s="293"/>
      <c r="H25" s="293"/>
      <c r="I25" s="293"/>
      <c r="J25" s="294"/>
      <c r="K25" s="194"/>
    </row>
    <row r="26" spans="1:15" ht="50.25" customHeight="1" x14ac:dyDescent="0.3">
      <c r="A26" s="210">
        <v>4.0999999999999996</v>
      </c>
      <c r="B26" s="221" t="s">
        <v>135</v>
      </c>
      <c r="C26" s="212" t="s">
        <v>136</v>
      </c>
      <c r="D26" s="213">
        <v>1</v>
      </c>
      <c r="E26" s="223">
        <v>0.9</v>
      </c>
      <c r="F26" s="215">
        <f>C6*E26/100</f>
        <v>623967.75</v>
      </c>
      <c r="G26" s="217"/>
      <c r="H26" s="215"/>
      <c r="I26" s="217"/>
      <c r="J26" s="224">
        <f>+D26*F26</f>
        <v>623967.75</v>
      </c>
    </row>
    <row r="27" spans="1:15" ht="147.75" customHeight="1" x14ac:dyDescent="0.3">
      <c r="A27" s="210">
        <v>4.2</v>
      </c>
      <c r="B27" s="225" t="s">
        <v>198</v>
      </c>
      <c r="C27" s="212" t="s">
        <v>136</v>
      </c>
      <c r="D27" s="214">
        <v>1</v>
      </c>
      <c r="E27" s="223">
        <f>2+4+1.5+5+2.5+0.5+2</f>
        <v>17.5</v>
      </c>
      <c r="F27" s="215">
        <f>C6*E27/100</f>
        <v>12132706.25</v>
      </c>
      <c r="G27" s="217"/>
      <c r="H27" s="215"/>
      <c r="I27" s="217"/>
      <c r="J27" s="224">
        <f>+F27</f>
        <v>12132706.25</v>
      </c>
      <c r="K27" s="194"/>
      <c r="N27" s="195"/>
      <c r="O27" s="196"/>
    </row>
    <row r="28" spans="1:15" ht="50.25" customHeight="1" x14ac:dyDescent="0.3">
      <c r="A28" s="295" t="s">
        <v>137</v>
      </c>
      <c r="B28" s="296"/>
      <c r="C28" s="296"/>
      <c r="D28" s="296"/>
      <c r="E28" s="296"/>
      <c r="F28" s="296"/>
      <c r="G28" s="296"/>
      <c r="H28" s="296"/>
      <c r="I28" s="297"/>
      <c r="J28" s="222">
        <f>SUM(J26:J27)</f>
        <v>12756674</v>
      </c>
      <c r="K28" s="197"/>
      <c r="L28" s="197"/>
      <c r="M28" s="198"/>
    </row>
    <row r="30" spans="1:15" ht="50.25" customHeight="1" x14ac:dyDescent="0.3">
      <c r="M30" s="199"/>
    </row>
    <row r="31" spans="1:15" ht="50.25" customHeight="1" x14ac:dyDescent="0.3">
      <c r="B31" s="295" t="s">
        <v>138</v>
      </c>
      <c r="C31" s="296"/>
      <c r="D31" s="296"/>
      <c r="E31" s="297"/>
      <c r="F31" s="227">
        <v>0.24</v>
      </c>
      <c r="G31" s="298">
        <f>J28+J23+J19+J14</f>
        <v>16639140</v>
      </c>
      <c r="H31" s="299"/>
      <c r="I31" s="299"/>
      <c r="J31" s="300"/>
      <c r="K31" s="200"/>
      <c r="L31" s="3">
        <v>16639140</v>
      </c>
    </row>
    <row r="32" spans="1:15" ht="50.25" customHeight="1" x14ac:dyDescent="0.3">
      <c r="B32" s="301"/>
      <c r="C32" s="302"/>
      <c r="D32" s="302"/>
      <c r="E32" s="302"/>
      <c r="F32" s="302"/>
      <c r="G32" s="302"/>
      <c r="H32" s="302"/>
      <c r="I32" s="302"/>
      <c r="J32" s="303"/>
    </row>
    <row r="33" spans="1:12" ht="50.25" customHeight="1" x14ac:dyDescent="0.3">
      <c r="B33" s="295" t="s">
        <v>74</v>
      </c>
      <c r="C33" s="296"/>
      <c r="D33" s="296"/>
      <c r="E33" s="297"/>
      <c r="F33" s="227">
        <v>0.01</v>
      </c>
      <c r="G33" s="298">
        <f>ROUND((F33*C6),0)</f>
        <v>693298</v>
      </c>
      <c r="H33" s="299"/>
      <c r="I33" s="299"/>
      <c r="J33" s="300"/>
      <c r="K33" s="197"/>
    </row>
    <row r="34" spans="1:12" ht="50.25" customHeight="1" x14ac:dyDescent="0.3">
      <c r="B34" s="321"/>
      <c r="C34" s="322"/>
      <c r="D34" s="322"/>
      <c r="E34" s="322"/>
      <c r="F34" s="322"/>
      <c r="G34" s="322"/>
      <c r="H34" s="322"/>
      <c r="I34" s="322"/>
      <c r="J34" s="323"/>
      <c r="K34" s="197"/>
    </row>
    <row r="35" spans="1:12" ht="50.25" customHeight="1" x14ac:dyDescent="0.3">
      <c r="B35" s="295" t="s">
        <v>75</v>
      </c>
      <c r="C35" s="296"/>
      <c r="D35" s="296"/>
      <c r="E35" s="297"/>
      <c r="F35" s="227">
        <v>0.04</v>
      </c>
      <c r="G35" s="298">
        <f>ROUND((F35*C6),0)</f>
        <v>2773190</v>
      </c>
      <c r="H35" s="299"/>
      <c r="I35" s="299"/>
      <c r="J35" s="300"/>
      <c r="K35" s="197"/>
    </row>
    <row r="36" spans="1:12" ht="50.25" customHeight="1" x14ac:dyDescent="0.3">
      <c r="B36" s="301"/>
      <c r="C36" s="302"/>
      <c r="D36" s="302"/>
      <c r="E36" s="302"/>
      <c r="F36" s="302"/>
      <c r="G36" s="302"/>
      <c r="H36" s="302"/>
      <c r="I36" s="302"/>
      <c r="J36" s="303"/>
      <c r="K36" s="197"/>
    </row>
    <row r="37" spans="1:12" ht="50.25" customHeight="1" x14ac:dyDescent="0.3">
      <c r="B37" s="295" t="s">
        <v>139</v>
      </c>
      <c r="C37" s="296"/>
      <c r="D37" s="296"/>
      <c r="E37" s="297"/>
      <c r="F37" s="237">
        <f>F31+F33+F35</f>
        <v>0.28999999999999998</v>
      </c>
      <c r="G37" s="298">
        <f>+G31+G33+G35</f>
        <v>20105628</v>
      </c>
      <c r="H37" s="299"/>
      <c r="I37" s="299"/>
      <c r="J37" s="300"/>
      <c r="K37" s="235"/>
      <c r="L37" s="236"/>
    </row>
    <row r="38" spans="1:12" ht="50.25" customHeight="1" x14ac:dyDescent="0.3">
      <c r="B38" s="301"/>
      <c r="C38" s="302"/>
      <c r="D38" s="302"/>
      <c r="E38" s="302"/>
      <c r="F38" s="302"/>
      <c r="G38" s="302"/>
      <c r="H38" s="302"/>
      <c r="I38" s="302"/>
      <c r="J38" s="303"/>
    </row>
    <row r="39" spans="1:12" s="230" customFormat="1" ht="50.25" customHeight="1" x14ac:dyDescent="0.3">
      <c r="A39" s="3"/>
      <c r="B39" s="228"/>
      <c r="C39" s="228"/>
      <c r="D39" s="228"/>
      <c r="E39" s="228"/>
      <c r="F39" s="229"/>
      <c r="H39" s="231"/>
      <c r="J39" s="231"/>
    </row>
    <row r="40" spans="1:12" s="230" customFormat="1" ht="50.25" customHeight="1" x14ac:dyDescent="0.3">
      <c r="A40" s="3"/>
      <c r="B40" s="233" t="s">
        <v>200</v>
      </c>
      <c r="C40" s="3"/>
      <c r="D40" s="3"/>
      <c r="E40" s="3"/>
      <c r="G40" s="231"/>
      <c r="I40" s="231"/>
    </row>
    <row r="41" spans="1:12" s="230" customFormat="1" ht="16.5" x14ac:dyDescent="0.3">
      <c r="A41" s="3"/>
      <c r="B41" s="233" t="s">
        <v>201</v>
      </c>
      <c r="C41" s="3"/>
      <c r="D41" s="3"/>
      <c r="E41" s="3"/>
      <c r="G41" s="231"/>
      <c r="I41" s="231"/>
    </row>
    <row r="42" spans="1:12" ht="16.5" x14ac:dyDescent="0.3">
      <c r="B42" s="233" t="s">
        <v>202</v>
      </c>
      <c r="F42" s="3"/>
      <c r="G42" s="189"/>
      <c r="H42" s="3"/>
      <c r="I42" s="189"/>
      <c r="J42" s="3"/>
    </row>
    <row r="43" spans="1:12" ht="16.5" x14ac:dyDescent="0.3">
      <c r="B43" s="233" t="s">
        <v>203</v>
      </c>
      <c r="F43" s="3"/>
      <c r="G43" s="189"/>
      <c r="H43" s="3"/>
      <c r="I43" s="189"/>
      <c r="J43" s="3"/>
    </row>
    <row r="44" spans="1:12" ht="16.5" x14ac:dyDescent="0.3">
      <c r="B44" s="31"/>
      <c r="F44" s="3"/>
      <c r="H44" s="3"/>
      <c r="J44" s="3"/>
    </row>
    <row r="45" spans="1:12" ht="16.5" x14ac:dyDescent="0.3">
      <c r="B45" s="31"/>
      <c r="F45" s="3"/>
      <c r="G45" s="189"/>
      <c r="H45" s="3"/>
      <c r="I45" s="189"/>
      <c r="J45" s="3"/>
    </row>
    <row r="46" spans="1:12" ht="16.5" x14ac:dyDescent="0.3">
      <c r="B46" s="320"/>
      <c r="C46" s="320"/>
      <c r="D46" s="320"/>
      <c r="F46" s="3"/>
      <c r="G46" s="189"/>
      <c r="H46" s="3"/>
      <c r="I46" s="189"/>
      <c r="J46" s="3"/>
    </row>
    <row r="47" spans="1:12" ht="16.5" x14ac:dyDescent="0.3">
      <c r="B47" s="31"/>
      <c r="C47" s="31"/>
      <c r="F47" s="3"/>
      <c r="G47" s="189"/>
      <c r="H47" s="3"/>
      <c r="I47" s="189"/>
      <c r="J47" s="3"/>
    </row>
    <row r="48" spans="1:12" ht="50.25" customHeight="1" x14ac:dyDescent="0.3">
      <c r="F48" s="3"/>
    </row>
  </sheetData>
  <mergeCells count="27">
    <mergeCell ref="A4:J4"/>
    <mergeCell ref="A1:B3"/>
    <mergeCell ref="C1:H1"/>
    <mergeCell ref="I1:J3"/>
    <mergeCell ref="C2:H2"/>
    <mergeCell ref="C3:H3"/>
    <mergeCell ref="B32:J32"/>
    <mergeCell ref="A12:J12"/>
    <mergeCell ref="A14:I14"/>
    <mergeCell ref="B16:J16"/>
    <mergeCell ref="A19:I19"/>
    <mergeCell ref="A21:J21"/>
    <mergeCell ref="A23:I23"/>
    <mergeCell ref="A25:J25"/>
    <mergeCell ref="A28:I28"/>
    <mergeCell ref="B31:E31"/>
    <mergeCell ref="G31:J31"/>
    <mergeCell ref="B37:E37"/>
    <mergeCell ref="G37:J37"/>
    <mergeCell ref="B38:J38"/>
    <mergeCell ref="B46:D46"/>
    <mergeCell ref="B33:E33"/>
    <mergeCell ref="G33:J33"/>
    <mergeCell ref="B34:J34"/>
    <mergeCell ref="B35:E35"/>
    <mergeCell ref="G35:J35"/>
    <mergeCell ref="B36:J36"/>
  </mergeCells>
  <pageMargins left="0.7" right="0.7" top="0.75" bottom="0.75" header="0.3" footer="0.3"/>
  <pageSetup scale="3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9B5BB-577E-4042-A7B8-8E72F4CCB71F}">
  <dimension ref="A1:G35"/>
  <sheetViews>
    <sheetView view="pageBreakPreview" zoomScale="60" zoomScaleNormal="100" workbookViewId="0">
      <selection activeCell="A17" sqref="A17:G21"/>
    </sheetView>
  </sheetViews>
  <sheetFormatPr baseColWidth="10" defaultRowHeight="15" x14ac:dyDescent="0.25"/>
  <cols>
    <col min="1" max="1" width="16.85546875" customWidth="1"/>
  </cols>
  <sheetData>
    <row r="1" spans="1:7" x14ac:dyDescent="0.25">
      <c r="A1" s="45"/>
      <c r="B1" s="46"/>
      <c r="C1" s="46"/>
      <c r="D1" s="46"/>
      <c r="E1" s="46"/>
      <c r="F1" s="46"/>
      <c r="G1" s="47"/>
    </row>
    <row r="2" spans="1:7" x14ac:dyDescent="0.25">
      <c r="A2" s="48"/>
      <c r="G2" s="49"/>
    </row>
    <row r="3" spans="1:7" x14ac:dyDescent="0.25">
      <c r="A3" s="48"/>
      <c r="G3" s="49"/>
    </row>
    <row r="4" spans="1:7" x14ac:dyDescent="0.25">
      <c r="A4" s="48"/>
      <c r="G4" s="49"/>
    </row>
    <row r="5" spans="1:7" x14ac:dyDescent="0.25">
      <c r="A5" s="48"/>
      <c r="G5" s="49"/>
    </row>
    <row r="6" spans="1:7" x14ac:dyDescent="0.25">
      <c r="A6" s="48"/>
      <c r="G6" s="49"/>
    </row>
    <row r="7" spans="1:7" ht="129.75" customHeight="1" x14ac:dyDescent="0.25">
      <c r="A7" s="289"/>
      <c r="B7" s="270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C7" s="270"/>
      <c r="D7" s="270"/>
      <c r="E7" s="270"/>
      <c r="F7" s="290"/>
      <c r="G7" s="291"/>
    </row>
    <row r="8" spans="1:7" ht="31.5" customHeight="1" x14ac:dyDescent="0.25">
      <c r="A8" s="289"/>
      <c r="B8" s="270" t="s">
        <v>188</v>
      </c>
      <c r="C8" s="270"/>
      <c r="D8" s="270"/>
      <c r="E8" s="270"/>
      <c r="F8" s="290"/>
      <c r="G8" s="291"/>
    </row>
    <row r="9" spans="1:7" ht="31.5" customHeight="1" x14ac:dyDescent="0.25">
      <c r="A9" s="289"/>
      <c r="B9" s="270" t="s">
        <v>167</v>
      </c>
      <c r="C9" s="270"/>
      <c r="D9" s="270"/>
      <c r="E9" s="270"/>
      <c r="F9" s="290"/>
      <c r="G9" s="291"/>
    </row>
    <row r="10" spans="1:7" x14ac:dyDescent="0.25">
      <c r="A10" s="48"/>
      <c r="G10" s="49"/>
    </row>
    <row r="11" spans="1:7" x14ac:dyDescent="0.25">
      <c r="A11" s="48"/>
      <c r="G11" s="49"/>
    </row>
    <row r="12" spans="1:7" x14ac:dyDescent="0.25">
      <c r="A12" s="48"/>
      <c r="G12" s="49"/>
    </row>
    <row r="13" spans="1:7" x14ac:dyDescent="0.25">
      <c r="A13" s="48"/>
      <c r="G13" s="49"/>
    </row>
    <row r="14" spans="1:7" x14ac:dyDescent="0.25">
      <c r="A14" s="48"/>
      <c r="G14" s="49"/>
    </row>
    <row r="15" spans="1:7" x14ac:dyDescent="0.25">
      <c r="A15" s="48"/>
      <c r="G15" s="49"/>
    </row>
    <row r="16" spans="1:7" x14ac:dyDescent="0.25">
      <c r="A16" s="48"/>
      <c r="G16" s="49"/>
    </row>
    <row r="17" spans="1:7" x14ac:dyDescent="0.25">
      <c r="A17" s="286" t="s">
        <v>193</v>
      </c>
      <c r="B17" s="287"/>
      <c r="C17" s="287"/>
      <c r="D17" s="287"/>
      <c r="E17" s="287"/>
      <c r="F17" s="287"/>
      <c r="G17" s="288"/>
    </row>
    <row r="18" spans="1:7" x14ac:dyDescent="0.25">
      <c r="A18" s="286"/>
      <c r="B18" s="287"/>
      <c r="C18" s="287"/>
      <c r="D18" s="287"/>
      <c r="E18" s="287"/>
      <c r="F18" s="287"/>
      <c r="G18" s="288"/>
    </row>
    <row r="19" spans="1:7" x14ac:dyDescent="0.25">
      <c r="A19" s="286"/>
      <c r="B19" s="287"/>
      <c r="C19" s="287"/>
      <c r="D19" s="287"/>
      <c r="E19" s="287"/>
      <c r="F19" s="287"/>
      <c r="G19" s="288"/>
    </row>
    <row r="20" spans="1:7" x14ac:dyDescent="0.25">
      <c r="A20" s="286"/>
      <c r="B20" s="287"/>
      <c r="C20" s="287"/>
      <c r="D20" s="287"/>
      <c r="E20" s="287"/>
      <c r="F20" s="287"/>
      <c r="G20" s="288"/>
    </row>
    <row r="21" spans="1:7" x14ac:dyDescent="0.25">
      <c r="A21" s="286"/>
      <c r="B21" s="287"/>
      <c r="C21" s="287"/>
      <c r="D21" s="287"/>
      <c r="E21" s="287"/>
      <c r="F21" s="287"/>
      <c r="G21" s="288"/>
    </row>
    <row r="22" spans="1:7" x14ac:dyDescent="0.25">
      <c r="A22" s="48"/>
      <c r="G22" s="49"/>
    </row>
    <row r="23" spans="1:7" x14ac:dyDescent="0.25">
      <c r="A23" s="48"/>
      <c r="G23" s="49"/>
    </row>
    <row r="24" spans="1:7" x14ac:dyDescent="0.25">
      <c r="A24" s="48"/>
      <c r="G24" s="49"/>
    </row>
    <row r="25" spans="1:7" x14ac:dyDescent="0.25">
      <c r="A25" s="48"/>
      <c r="G25" s="49"/>
    </row>
    <row r="26" spans="1:7" x14ac:dyDescent="0.25">
      <c r="A26" s="48"/>
      <c r="G26" s="49"/>
    </row>
    <row r="27" spans="1:7" x14ac:dyDescent="0.25">
      <c r="A27" s="48"/>
      <c r="G27" s="49"/>
    </row>
    <row r="28" spans="1:7" x14ac:dyDescent="0.25">
      <c r="A28" s="48"/>
      <c r="G28" s="49"/>
    </row>
    <row r="29" spans="1:7" x14ac:dyDescent="0.25">
      <c r="A29" s="48"/>
      <c r="G29" s="49"/>
    </row>
    <row r="30" spans="1:7" x14ac:dyDescent="0.25">
      <c r="A30" s="48"/>
      <c r="G30" s="49"/>
    </row>
    <row r="31" spans="1:7" x14ac:dyDescent="0.25">
      <c r="A31" s="48"/>
      <c r="G31" s="49"/>
    </row>
    <row r="32" spans="1:7" x14ac:dyDescent="0.25">
      <c r="A32" s="48"/>
      <c r="G32" s="49"/>
    </row>
    <row r="33" spans="1:7" x14ac:dyDescent="0.25">
      <c r="A33" s="48"/>
      <c r="G33" s="49"/>
    </row>
    <row r="34" spans="1:7" x14ac:dyDescent="0.25">
      <c r="A34" s="48"/>
      <c r="G34" s="49"/>
    </row>
    <row r="35" spans="1:7" ht="15.75" thickBot="1" x14ac:dyDescent="0.3">
      <c r="A35" s="50"/>
      <c r="B35" s="51"/>
      <c r="C35" s="51"/>
      <c r="D35" s="51"/>
      <c r="E35" s="51"/>
      <c r="F35" s="51"/>
      <c r="G35" s="52"/>
    </row>
  </sheetData>
  <mergeCells count="6">
    <mergeCell ref="A17:G21"/>
    <mergeCell ref="A7:A9"/>
    <mergeCell ref="B7:E7"/>
    <mergeCell ref="F7:G9"/>
    <mergeCell ref="B8:E8"/>
    <mergeCell ref="B9:E9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95A0-4BB4-4BA9-9E8E-5A8253371830}">
  <dimension ref="A1:W50"/>
  <sheetViews>
    <sheetView view="pageBreakPreview" zoomScale="60" zoomScaleNormal="55" workbookViewId="0">
      <selection activeCell="D41" sqref="D41"/>
    </sheetView>
  </sheetViews>
  <sheetFormatPr baseColWidth="10" defaultRowHeight="15" x14ac:dyDescent="0.25"/>
  <sheetData>
    <row r="1" spans="1:23" ht="40.5" customHeight="1" thickBot="1" x14ac:dyDescent="0.3">
      <c r="A1" s="334"/>
      <c r="B1" s="335"/>
      <c r="C1" s="335"/>
      <c r="D1" s="336"/>
      <c r="E1" s="343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5"/>
      <c r="U1" s="346"/>
      <c r="V1" s="347"/>
      <c r="W1" s="348"/>
    </row>
    <row r="2" spans="1:23" ht="15.75" customHeight="1" thickBot="1" x14ac:dyDescent="0.3">
      <c r="A2" s="337"/>
      <c r="B2" s="338"/>
      <c r="C2" s="338"/>
      <c r="D2" s="339"/>
      <c r="E2" s="343" t="s">
        <v>114</v>
      </c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5"/>
      <c r="U2" s="349"/>
      <c r="V2" s="350"/>
      <c r="W2" s="351"/>
    </row>
    <row r="3" spans="1:23" ht="15.75" customHeight="1" thickBot="1" x14ac:dyDescent="0.3">
      <c r="A3" s="340"/>
      <c r="B3" s="341"/>
      <c r="C3" s="341"/>
      <c r="D3" s="342"/>
      <c r="E3" s="343" t="s">
        <v>142</v>
      </c>
      <c r="F3" s="344"/>
      <c r="G3" s="344"/>
      <c r="H3" s="344"/>
      <c r="I3" s="344"/>
      <c r="J3" s="344"/>
      <c r="K3" s="344"/>
      <c r="L3" s="344"/>
      <c r="M3" s="344"/>
      <c r="N3" s="344"/>
      <c r="O3" s="344"/>
      <c r="P3" s="344"/>
      <c r="Q3" s="344"/>
      <c r="R3" s="344"/>
      <c r="S3" s="344"/>
      <c r="T3" s="345"/>
      <c r="U3" s="352"/>
      <c r="V3" s="353"/>
      <c r="W3" s="354"/>
    </row>
    <row r="8" spans="1:23" x14ac:dyDescent="0.25">
      <c r="A8" s="331" t="s">
        <v>143</v>
      </c>
      <c r="B8" s="332"/>
      <c r="C8" s="332"/>
      <c r="D8" s="332"/>
      <c r="E8" s="332"/>
      <c r="F8" s="332"/>
      <c r="G8" s="332"/>
      <c r="H8" s="332"/>
      <c r="I8" s="332"/>
      <c r="J8" s="332"/>
      <c r="K8" s="333"/>
      <c r="M8" s="331" t="s">
        <v>144</v>
      </c>
      <c r="N8" s="332"/>
      <c r="O8" s="332"/>
      <c r="P8" s="332"/>
      <c r="Q8" s="332"/>
      <c r="R8" s="332"/>
      <c r="S8" s="332"/>
      <c r="T8" s="332"/>
      <c r="U8" s="332"/>
      <c r="V8" s="332"/>
      <c r="W8" s="333"/>
    </row>
    <row r="9" spans="1:23" x14ac:dyDescent="0.25">
      <c r="A9" s="329" t="s">
        <v>145</v>
      </c>
      <c r="B9" s="330"/>
      <c r="C9" s="330"/>
      <c r="D9" s="330"/>
      <c r="E9" s="330"/>
      <c r="F9" s="330"/>
      <c r="G9" s="330"/>
      <c r="H9" s="330"/>
      <c r="I9" s="11"/>
      <c r="J9" s="12"/>
      <c r="K9" s="13"/>
      <c r="M9" s="329" t="s">
        <v>145</v>
      </c>
      <c r="N9" s="330"/>
      <c r="O9" s="330"/>
      <c r="P9" s="330"/>
      <c r="Q9" s="330"/>
      <c r="R9" s="330"/>
      <c r="S9" s="330"/>
      <c r="T9" s="330"/>
      <c r="U9" s="11"/>
      <c r="V9" s="12"/>
      <c r="W9" s="13"/>
    </row>
    <row r="10" spans="1:23" x14ac:dyDescent="0.25">
      <c r="A10" s="14"/>
      <c r="B10" s="12"/>
      <c r="C10" s="12"/>
      <c r="D10" s="12"/>
      <c r="E10" s="12"/>
      <c r="F10" s="12"/>
      <c r="G10" s="12"/>
      <c r="H10" s="12"/>
      <c r="I10" s="11"/>
      <c r="J10" s="12"/>
      <c r="K10" s="13"/>
      <c r="M10" s="14"/>
      <c r="N10" s="12"/>
      <c r="O10" s="12"/>
      <c r="P10" s="12"/>
      <c r="Q10" s="12"/>
      <c r="R10" s="12"/>
      <c r="S10" s="12"/>
      <c r="T10" s="12"/>
      <c r="U10" s="11"/>
      <c r="V10" s="12"/>
      <c r="W10" s="13"/>
    </row>
    <row r="11" spans="1:23" ht="15.75" x14ac:dyDescent="0.25">
      <c r="A11" s="15" t="s">
        <v>146</v>
      </c>
      <c r="B11" s="16"/>
      <c r="C11" s="16"/>
      <c r="D11" s="16"/>
      <c r="E11" s="16"/>
      <c r="F11" s="16"/>
      <c r="G11" s="16"/>
      <c r="H11" s="16"/>
      <c r="I11" s="17"/>
      <c r="J11" s="16"/>
      <c r="K11" s="18">
        <v>1</v>
      </c>
      <c r="M11" s="15" t="s">
        <v>146</v>
      </c>
      <c r="N11" s="16"/>
      <c r="O11" s="16"/>
      <c r="P11" s="16"/>
      <c r="Q11" s="16"/>
      <c r="R11" s="16"/>
      <c r="S11" s="16"/>
      <c r="T11" s="16"/>
      <c r="U11" s="17"/>
      <c r="V11" s="16"/>
      <c r="W11" s="18">
        <v>1</v>
      </c>
    </row>
    <row r="12" spans="1:23" x14ac:dyDescent="0.25">
      <c r="A12" s="19"/>
      <c r="B12" s="12"/>
      <c r="C12" s="12"/>
      <c r="D12" s="12"/>
      <c r="E12" s="12"/>
      <c r="F12" s="12"/>
      <c r="G12" s="12"/>
      <c r="H12" s="12"/>
      <c r="I12" s="11"/>
      <c r="J12" s="12"/>
      <c r="K12" s="20"/>
      <c r="M12" s="19"/>
      <c r="N12" s="12"/>
      <c r="O12" s="12"/>
      <c r="P12" s="12"/>
      <c r="Q12" s="12"/>
      <c r="R12" s="12"/>
      <c r="S12" s="12"/>
      <c r="T12" s="12"/>
      <c r="U12" s="11"/>
      <c r="V12" s="12"/>
      <c r="W12" s="20"/>
    </row>
    <row r="13" spans="1:23" x14ac:dyDescent="0.25">
      <c r="A13" s="15" t="s">
        <v>147</v>
      </c>
      <c r="B13" s="12"/>
      <c r="C13" s="12"/>
      <c r="D13" s="12"/>
      <c r="E13" s="12"/>
      <c r="F13" s="12"/>
      <c r="G13" s="12"/>
      <c r="H13" s="12"/>
      <c r="I13" s="11"/>
      <c r="J13" s="12"/>
      <c r="K13" s="20"/>
      <c r="M13" s="15" t="s">
        <v>147</v>
      </c>
      <c r="N13" s="12"/>
      <c r="O13" s="12"/>
      <c r="P13" s="12"/>
      <c r="Q13" s="12"/>
      <c r="R13" s="12"/>
      <c r="S13" s="12"/>
      <c r="T13" s="12"/>
      <c r="U13" s="11"/>
      <c r="V13" s="12"/>
      <c r="W13" s="20"/>
    </row>
    <row r="14" spans="1:23" x14ac:dyDescent="0.25">
      <c r="A14" s="14"/>
      <c r="B14" s="12"/>
      <c r="C14" s="12"/>
      <c r="D14" s="12"/>
      <c r="E14" s="12"/>
      <c r="F14" s="12"/>
      <c r="G14" s="12"/>
      <c r="H14" s="12"/>
      <c r="I14" s="11"/>
      <c r="J14" s="12"/>
      <c r="K14" s="20"/>
      <c r="M14" s="14"/>
      <c r="N14" s="12"/>
      <c r="O14" s="12"/>
      <c r="P14" s="12"/>
      <c r="Q14" s="12"/>
      <c r="R14" s="12"/>
      <c r="S14" s="12"/>
      <c r="T14" s="12"/>
      <c r="U14" s="11"/>
      <c r="V14" s="12"/>
      <c r="W14" s="20"/>
    </row>
    <row r="15" spans="1:23" x14ac:dyDescent="0.25">
      <c r="A15" s="14"/>
      <c r="B15" s="21"/>
      <c r="C15" s="324" t="s">
        <v>148</v>
      </c>
      <c r="D15" s="324"/>
      <c r="E15" s="12"/>
      <c r="F15" s="12"/>
      <c r="G15" s="12"/>
      <c r="H15" s="12"/>
      <c r="I15" s="11"/>
      <c r="J15" s="12"/>
      <c r="K15" s="20">
        <v>11.96</v>
      </c>
      <c r="M15" s="14"/>
      <c r="N15" s="21"/>
      <c r="O15" s="324" t="s">
        <v>148</v>
      </c>
      <c r="P15" s="324"/>
      <c r="Q15" s="12"/>
      <c r="R15" s="12"/>
      <c r="S15" s="12"/>
      <c r="T15" s="12"/>
      <c r="U15" s="11"/>
      <c r="V15" s="12"/>
      <c r="W15" s="20"/>
    </row>
    <row r="16" spans="1:23" x14ac:dyDescent="0.25">
      <c r="A16" s="14"/>
      <c r="B16" s="21"/>
      <c r="C16" s="22" t="s">
        <v>149</v>
      </c>
      <c r="D16" s="12"/>
      <c r="E16" s="12"/>
      <c r="F16" s="12"/>
      <c r="G16" s="12"/>
      <c r="H16" s="12"/>
      <c r="I16" s="11"/>
      <c r="J16" s="12"/>
      <c r="K16" s="20">
        <v>8.33</v>
      </c>
      <c r="M16" s="14"/>
      <c r="N16" s="21"/>
      <c r="O16" s="22" t="s">
        <v>149</v>
      </c>
      <c r="P16" s="12"/>
      <c r="Q16" s="12"/>
      <c r="R16" s="12"/>
      <c r="S16" s="12"/>
      <c r="T16" s="12"/>
      <c r="U16" s="11"/>
      <c r="V16" s="12"/>
      <c r="W16" s="20">
        <v>8.33</v>
      </c>
    </row>
    <row r="17" spans="1:23" x14ac:dyDescent="0.25">
      <c r="A17" s="14"/>
      <c r="B17" s="21"/>
      <c r="C17" s="324" t="s">
        <v>150</v>
      </c>
      <c r="D17" s="324"/>
      <c r="E17" s="12"/>
      <c r="F17" s="12"/>
      <c r="G17" s="12"/>
      <c r="H17" s="12"/>
      <c r="I17" s="11"/>
      <c r="J17" s="12"/>
      <c r="K17" s="20">
        <v>1</v>
      </c>
      <c r="M17" s="14"/>
      <c r="N17" s="21"/>
      <c r="O17" s="324" t="s">
        <v>150</v>
      </c>
      <c r="P17" s="324"/>
      <c r="Q17" s="12"/>
      <c r="R17" s="12"/>
      <c r="S17" s="12"/>
      <c r="T17" s="12"/>
      <c r="U17" s="11"/>
      <c r="V17" s="12"/>
      <c r="W17" s="20">
        <v>1</v>
      </c>
    </row>
    <row r="18" spans="1:23" x14ac:dyDescent="0.25">
      <c r="A18" s="14"/>
      <c r="B18" s="21"/>
      <c r="C18" s="22" t="s">
        <v>151</v>
      </c>
      <c r="D18" s="12"/>
      <c r="E18" s="12"/>
      <c r="F18" s="12"/>
      <c r="G18" s="12"/>
      <c r="H18" s="12"/>
      <c r="I18" s="11"/>
      <c r="J18" s="12"/>
      <c r="K18" s="20">
        <v>8.33</v>
      </c>
      <c r="M18" s="14"/>
      <c r="N18" s="21"/>
      <c r="O18" s="22" t="s">
        <v>151</v>
      </c>
      <c r="P18" s="12"/>
      <c r="Q18" s="12"/>
      <c r="R18" s="12"/>
      <c r="S18" s="12"/>
      <c r="T18" s="12"/>
      <c r="U18" s="11"/>
      <c r="V18" s="12"/>
      <c r="W18" s="20">
        <v>8.33</v>
      </c>
    </row>
    <row r="19" spans="1:23" x14ac:dyDescent="0.25">
      <c r="A19" s="14"/>
      <c r="B19" s="21"/>
      <c r="C19" s="22" t="s">
        <v>152</v>
      </c>
      <c r="D19" s="12"/>
      <c r="E19" s="12"/>
      <c r="F19" s="12"/>
      <c r="G19" s="12"/>
      <c r="H19" s="12"/>
      <c r="I19" s="11"/>
      <c r="J19" s="12"/>
      <c r="K19" s="20">
        <v>4.16</v>
      </c>
      <c r="M19" s="14"/>
      <c r="N19" s="21"/>
      <c r="O19" s="22" t="s">
        <v>152</v>
      </c>
      <c r="P19" s="12"/>
      <c r="Q19" s="12"/>
      <c r="R19" s="12"/>
      <c r="S19" s="12"/>
      <c r="T19" s="12"/>
      <c r="U19" s="11"/>
      <c r="V19" s="12"/>
      <c r="W19" s="20">
        <v>4.16</v>
      </c>
    </row>
    <row r="20" spans="1:23" x14ac:dyDescent="0.25">
      <c r="A20" s="14"/>
      <c r="B20" s="21"/>
      <c r="C20" s="22" t="s">
        <v>153</v>
      </c>
      <c r="D20" s="12"/>
      <c r="E20" s="12"/>
      <c r="F20" s="12"/>
      <c r="G20" s="12"/>
      <c r="H20" s="12"/>
      <c r="I20" s="11"/>
      <c r="J20" s="12"/>
      <c r="K20" s="20">
        <v>8.5</v>
      </c>
      <c r="M20" s="14"/>
      <c r="N20" s="21"/>
      <c r="O20" s="22" t="s">
        <v>153</v>
      </c>
      <c r="P20" s="12"/>
      <c r="Q20" s="12"/>
      <c r="R20" s="12"/>
      <c r="S20" s="12"/>
      <c r="T20" s="12"/>
      <c r="U20" s="11"/>
      <c r="V20" s="12"/>
      <c r="W20" s="20">
        <v>8.5</v>
      </c>
    </row>
    <row r="21" spans="1:23" x14ac:dyDescent="0.25">
      <c r="A21" s="14"/>
      <c r="B21" s="21"/>
      <c r="C21" s="22" t="s">
        <v>154</v>
      </c>
      <c r="D21" s="12"/>
      <c r="E21" s="12"/>
      <c r="F21" s="12"/>
      <c r="G21" s="12"/>
      <c r="H21" s="12"/>
      <c r="I21" s="11"/>
      <c r="J21" s="12"/>
      <c r="K21" s="20">
        <v>12</v>
      </c>
      <c r="M21" s="14"/>
      <c r="N21" s="21"/>
      <c r="O21" s="22" t="s">
        <v>154</v>
      </c>
      <c r="P21" s="12"/>
      <c r="Q21" s="12"/>
      <c r="R21" s="12"/>
      <c r="S21" s="12"/>
      <c r="T21" s="12"/>
      <c r="U21" s="11"/>
      <c r="V21" s="12"/>
      <c r="W21" s="20">
        <v>12</v>
      </c>
    </row>
    <row r="22" spans="1:23" x14ac:dyDescent="0.25">
      <c r="A22" s="14"/>
      <c r="B22" s="21"/>
      <c r="C22" s="324" t="s">
        <v>155</v>
      </c>
      <c r="D22" s="324"/>
      <c r="E22" s="12"/>
      <c r="F22" s="12"/>
      <c r="G22" s="12"/>
      <c r="H22" s="12"/>
      <c r="I22" s="11"/>
      <c r="J22" s="12"/>
      <c r="K22" s="20">
        <v>0.52200000000000002</v>
      </c>
      <c r="M22" s="14"/>
      <c r="N22" s="21"/>
      <c r="O22" s="324" t="s">
        <v>155</v>
      </c>
      <c r="P22" s="324"/>
      <c r="Q22" s="12"/>
      <c r="R22" s="12"/>
      <c r="S22" s="12"/>
      <c r="T22" s="12"/>
      <c r="U22" s="11"/>
      <c r="V22" s="12"/>
      <c r="W22" s="20">
        <v>6.96</v>
      </c>
    </row>
    <row r="23" spans="1:23" x14ac:dyDescent="0.25">
      <c r="A23" s="14"/>
      <c r="B23" s="12"/>
      <c r="C23" s="12" t="s">
        <v>156</v>
      </c>
      <c r="D23" s="12"/>
      <c r="E23" s="12"/>
      <c r="F23" s="12"/>
      <c r="G23" s="12"/>
      <c r="H23" s="12"/>
      <c r="I23" s="11"/>
      <c r="J23" s="12"/>
      <c r="K23" s="20">
        <v>3</v>
      </c>
      <c r="M23" s="14"/>
      <c r="N23" s="12"/>
      <c r="O23" s="12" t="s">
        <v>156</v>
      </c>
      <c r="P23" s="12"/>
      <c r="Q23" s="12"/>
      <c r="R23" s="12"/>
      <c r="S23" s="12"/>
      <c r="T23" s="12"/>
      <c r="U23" s="11"/>
      <c r="V23" s="12"/>
      <c r="W23" s="20"/>
    </row>
    <row r="24" spans="1:23" x14ac:dyDescent="0.25">
      <c r="A24" s="14"/>
      <c r="B24" s="12"/>
      <c r="C24" s="12" t="s">
        <v>157</v>
      </c>
      <c r="D24" s="12"/>
      <c r="E24" s="12"/>
      <c r="F24" s="12"/>
      <c r="G24" s="12"/>
      <c r="H24" s="12"/>
      <c r="I24" s="11"/>
      <c r="J24" s="12"/>
      <c r="K24" s="20">
        <v>1.3</v>
      </c>
      <c r="M24" s="14"/>
      <c r="N24" s="12"/>
      <c r="O24" s="12" t="s">
        <v>157</v>
      </c>
      <c r="P24" s="12"/>
      <c r="Q24" s="12"/>
      <c r="R24" s="12"/>
      <c r="S24" s="12"/>
      <c r="T24" s="12"/>
      <c r="U24" s="11"/>
      <c r="V24" s="12"/>
      <c r="W24" s="20">
        <v>1.3</v>
      </c>
    </row>
    <row r="25" spans="1:23" x14ac:dyDescent="0.25">
      <c r="A25" s="14"/>
      <c r="B25" s="12"/>
      <c r="C25" s="12" t="s">
        <v>158</v>
      </c>
      <c r="D25" s="12"/>
      <c r="E25" s="12"/>
      <c r="F25" s="12"/>
      <c r="G25" s="12"/>
      <c r="H25" s="12"/>
      <c r="I25" s="11"/>
      <c r="J25" s="12"/>
      <c r="K25" s="20">
        <v>1</v>
      </c>
      <c r="M25" s="14"/>
      <c r="N25" s="12"/>
      <c r="O25" s="12" t="s">
        <v>158</v>
      </c>
      <c r="P25" s="12"/>
      <c r="Q25" s="12"/>
      <c r="R25" s="12"/>
      <c r="S25" s="12"/>
      <c r="T25" s="12"/>
      <c r="U25" s="11"/>
      <c r="V25" s="12"/>
      <c r="W25" s="20">
        <v>1</v>
      </c>
    </row>
    <row r="26" spans="1:23" x14ac:dyDescent="0.25">
      <c r="A26" s="14"/>
      <c r="B26" s="21"/>
      <c r="C26" s="12" t="s">
        <v>159</v>
      </c>
      <c r="D26" s="12"/>
      <c r="E26" s="12"/>
      <c r="F26" s="12"/>
      <c r="G26" s="12"/>
      <c r="H26" s="12"/>
      <c r="I26" s="11"/>
      <c r="J26" s="12"/>
      <c r="K26" s="20">
        <v>1</v>
      </c>
      <c r="M26" s="14"/>
      <c r="N26" s="21"/>
      <c r="O26" s="12" t="s">
        <v>159</v>
      </c>
      <c r="P26" s="12"/>
      <c r="Q26" s="12"/>
      <c r="R26" s="12"/>
      <c r="S26" s="12"/>
      <c r="T26" s="12"/>
      <c r="U26" s="11"/>
      <c r="V26" s="12"/>
      <c r="W26" s="20">
        <v>1</v>
      </c>
    </row>
    <row r="27" spans="1:23" x14ac:dyDescent="0.25">
      <c r="A27" s="14"/>
      <c r="B27" s="21"/>
      <c r="C27" s="12"/>
      <c r="D27" s="12"/>
      <c r="E27" s="12"/>
      <c r="F27" s="12"/>
      <c r="G27" s="12"/>
      <c r="H27" s="12"/>
      <c r="I27" s="11"/>
      <c r="J27" s="12"/>
      <c r="K27" s="20"/>
      <c r="M27" s="14"/>
      <c r="N27" s="21"/>
      <c r="O27" s="12"/>
      <c r="P27" s="12"/>
      <c r="Q27" s="12"/>
      <c r="R27" s="12"/>
      <c r="S27" s="12"/>
      <c r="T27" s="12"/>
      <c r="U27" s="11"/>
      <c r="V27" s="12"/>
      <c r="W27" s="20"/>
    </row>
    <row r="28" spans="1:23" x14ac:dyDescent="0.25">
      <c r="A28" s="14"/>
      <c r="B28" s="12"/>
      <c r="C28" s="12" t="s">
        <v>160</v>
      </c>
      <c r="D28" s="12"/>
      <c r="E28" s="12"/>
      <c r="F28" s="12"/>
      <c r="G28" s="12"/>
      <c r="H28" s="12"/>
      <c r="I28" s="11"/>
      <c r="J28" s="12"/>
      <c r="K28" s="20"/>
      <c r="M28" s="14"/>
      <c r="N28" s="12"/>
      <c r="O28" s="12" t="s">
        <v>160</v>
      </c>
      <c r="P28" s="12"/>
      <c r="Q28" s="12"/>
      <c r="R28" s="12"/>
      <c r="S28" s="12"/>
      <c r="T28" s="12"/>
      <c r="U28" s="11"/>
      <c r="V28" s="12"/>
      <c r="W28" s="20"/>
    </row>
    <row r="29" spans="1:23" x14ac:dyDescent="0.25">
      <c r="A29" s="14"/>
      <c r="B29" s="12"/>
      <c r="C29" s="12" t="s">
        <v>161</v>
      </c>
      <c r="D29" s="12"/>
      <c r="E29" s="12"/>
      <c r="F29" s="12"/>
      <c r="G29" s="12"/>
      <c r="H29" s="12"/>
      <c r="I29" s="11"/>
      <c r="J29" s="12"/>
      <c r="K29" s="20">
        <v>4</v>
      </c>
      <c r="M29" s="14"/>
      <c r="N29" s="12"/>
      <c r="O29" s="12" t="s">
        <v>161</v>
      </c>
      <c r="P29" s="12"/>
      <c r="Q29" s="12"/>
      <c r="R29" s="12"/>
      <c r="S29" s="12"/>
      <c r="T29" s="12"/>
      <c r="U29" s="11"/>
      <c r="V29" s="12"/>
      <c r="W29" s="20">
        <v>4</v>
      </c>
    </row>
    <row r="30" spans="1:23" x14ac:dyDescent="0.25">
      <c r="A30" s="14"/>
      <c r="B30" s="12"/>
      <c r="C30" s="12" t="s">
        <v>162</v>
      </c>
      <c r="D30" s="12"/>
      <c r="E30" s="12"/>
      <c r="F30" s="12"/>
      <c r="G30" s="12"/>
      <c r="H30" s="12"/>
      <c r="I30" s="11"/>
      <c r="J30" s="12"/>
      <c r="K30" s="20">
        <v>2</v>
      </c>
      <c r="M30" s="14"/>
      <c r="N30" s="12"/>
      <c r="O30" s="12" t="s">
        <v>162</v>
      </c>
      <c r="P30" s="12"/>
      <c r="Q30" s="12"/>
      <c r="R30" s="12"/>
      <c r="S30" s="12"/>
      <c r="T30" s="12"/>
      <c r="U30" s="11"/>
      <c r="V30" s="12"/>
      <c r="W30" s="20">
        <v>2</v>
      </c>
    </row>
    <row r="31" spans="1:23" x14ac:dyDescent="0.25">
      <c r="A31" s="14"/>
      <c r="B31" s="12"/>
      <c r="C31" s="12" t="s">
        <v>163</v>
      </c>
      <c r="D31" s="12"/>
      <c r="E31" s="12"/>
      <c r="F31" s="12"/>
      <c r="G31" s="12"/>
      <c r="H31" s="12"/>
      <c r="I31" s="11"/>
      <c r="J31" s="12"/>
      <c r="K31" s="20">
        <v>3</v>
      </c>
      <c r="M31" s="14"/>
      <c r="N31" s="12"/>
      <c r="O31" s="12" t="s">
        <v>163</v>
      </c>
      <c r="P31" s="12"/>
      <c r="Q31" s="12"/>
      <c r="R31" s="12"/>
      <c r="S31" s="12"/>
      <c r="T31" s="12"/>
      <c r="U31" s="11"/>
      <c r="V31" s="12"/>
      <c r="W31" s="20">
        <v>3</v>
      </c>
    </row>
    <row r="32" spans="1:23" x14ac:dyDescent="0.25">
      <c r="A32" s="14"/>
      <c r="B32" s="12"/>
      <c r="C32" s="12"/>
      <c r="D32" s="12"/>
      <c r="E32" s="12"/>
      <c r="F32" s="12"/>
      <c r="G32" s="12"/>
      <c r="H32" s="12"/>
      <c r="I32" s="11"/>
      <c r="J32" s="12"/>
      <c r="K32" s="20"/>
      <c r="M32" s="14"/>
      <c r="N32" s="12"/>
      <c r="O32" s="12"/>
      <c r="P32" s="12"/>
      <c r="Q32" s="12"/>
      <c r="R32" s="12"/>
      <c r="S32" s="12"/>
      <c r="T32" s="12"/>
      <c r="U32" s="11"/>
      <c r="V32" s="12"/>
      <c r="W32" s="20"/>
    </row>
    <row r="33" spans="1:23" x14ac:dyDescent="0.25">
      <c r="A33" s="14"/>
      <c r="B33" s="12"/>
      <c r="C33" s="12"/>
      <c r="D33" s="12"/>
      <c r="E33" s="23" t="s">
        <v>164</v>
      </c>
      <c r="F33" s="12"/>
      <c r="G33" s="12"/>
      <c r="H33" s="12"/>
      <c r="I33" s="11"/>
      <c r="J33" s="12"/>
      <c r="K33" s="24">
        <f>SUM(K15:K31)</f>
        <v>70.102000000000004</v>
      </c>
      <c r="M33" s="14"/>
      <c r="N33" s="12"/>
      <c r="O33" s="12"/>
      <c r="P33" s="12"/>
      <c r="Q33" s="23" t="s">
        <v>164</v>
      </c>
      <c r="R33" s="12"/>
      <c r="S33" s="12"/>
      <c r="T33" s="12"/>
      <c r="U33" s="11"/>
      <c r="V33" s="12"/>
      <c r="W33" s="24">
        <f>SUM(W15:W31)</f>
        <v>61.58</v>
      </c>
    </row>
    <row r="34" spans="1:23" x14ac:dyDescent="0.25">
      <c r="A34" s="14"/>
      <c r="B34" s="12"/>
      <c r="C34" s="12"/>
      <c r="D34" s="12"/>
      <c r="E34" s="12"/>
      <c r="F34" s="12"/>
      <c r="G34" s="12"/>
      <c r="H34" s="12"/>
      <c r="I34" s="11"/>
      <c r="J34" s="12"/>
      <c r="K34" s="20"/>
      <c r="M34" s="14"/>
      <c r="N34" s="12"/>
      <c r="O34" s="12"/>
      <c r="P34" s="12"/>
      <c r="Q34" s="12"/>
      <c r="R34" s="12"/>
      <c r="S34" s="12"/>
      <c r="T34" s="12"/>
      <c r="U34" s="11"/>
      <c r="V34" s="12"/>
      <c r="W34" s="20"/>
    </row>
    <row r="35" spans="1:23" x14ac:dyDescent="0.25">
      <c r="A35" s="14"/>
      <c r="B35" s="12"/>
      <c r="C35" s="12"/>
      <c r="D35" s="12"/>
      <c r="E35" s="12"/>
      <c r="F35" s="12"/>
      <c r="G35" s="12"/>
      <c r="H35" s="12"/>
      <c r="I35" s="11"/>
      <c r="J35" s="12"/>
      <c r="K35" s="20"/>
      <c r="M35" s="14"/>
      <c r="N35" s="12"/>
      <c r="O35" s="12"/>
      <c r="P35" s="12"/>
      <c r="Q35" s="12"/>
      <c r="R35" s="12"/>
      <c r="S35" s="12"/>
      <c r="T35" s="12"/>
      <c r="U35" s="11"/>
      <c r="V35" s="12"/>
      <c r="W35" s="20"/>
    </row>
    <row r="36" spans="1:23" ht="15.75" thickBot="1" x14ac:dyDescent="0.3">
      <c r="A36" s="14"/>
      <c r="B36" s="12"/>
      <c r="C36" s="12"/>
      <c r="D36" s="12"/>
      <c r="E36" s="12"/>
      <c r="F36" s="12"/>
      <c r="G36" s="12"/>
      <c r="H36" s="12"/>
      <c r="I36" s="11"/>
      <c r="J36" s="12"/>
      <c r="K36" s="20"/>
      <c r="M36" s="14"/>
      <c r="N36" s="12"/>
      <c r="O36" s="12"/>
      <c r="P36" s="12"/>
      <c r="Q36" s="12"/>
      <c r="R36" s="12"/>
      <c r="S36" s="12"/>
      <c r="T36" s="12"/>
      <c r="U36" s="11"/>
      <c r="V36" s="12"/>
      <c r="W36" s="20"/>
    </row>
    <row r="37" spans="1:23" ht="15.75" thickBot="1" x14ac:dyDescent="0.3">
      <c r="A37" s="325" t="s">
        <v>165</v>
      </c>
      <c r="B37" s="326"/>
      <c r="C37" s="326"/>
      <c r="D37" s="326"/>
      <c r="E37" s="326"/>
      <c r="F37" s="326"/>
      <c r="G37" s="326"/>
      <c r="H37" s="327"/>
      <c r="I37" s="25"/>
      <c r="J37" s="25"/>
      <c r="K37" s="26">
        <f>+K33+K11</f>
        <v>71.102000000000004</v>
      </c>
      <c r="M37" s="325" t="s">
        <v>165</v>
      </c>
      <c r="N37" s="326"/>
      <c r="O37" s="326"/>
      <c r="P37" s="326"/>
      <c r="Q37" s="326"/>
      <c r="R37" s="326"/>
      <c r="S37" s="326"/>
      <c r="T37" s="327"/>
      <c r="U37" s="25"/>
      <c r="V37" s="25"/>
      <c r="W37" s="26">
        <f>+W33+W11</f>
        <v>62.58</v>
      </c>
    </row>
    <row r="43" spans="1:23" ht="15.75" x14ac:dyDescent="0.25">
      <c r="A43" s="57" t="s">
        <v>200</v>
      </c>
      <c r="B43" s="58"/>
      <c r="C43" s="58"/>
    </row>
    <row r="44" spans="1:23" ht="15.75" x14ac:dyDescent="0.25">
      <c r="A44" s="57" t="s">
        <v>201</v>
      </c>
      <c r="B44" s="58"/>
      <c r="C44" s="58"/>
    </row>
    <row r="45" spans="1:23" ht="15.75" x14ac:dyDescent="0.25">
      <c r="A45" s="57" t="s">
        <v>202</v>
      </c>
      <c r="B45" s="58"/>
      <c r="C45" s="58"/>
    </row>
    <row r="46" spans="1:23" ht="15.75" x14ac:dyDescent="0.25">
      <c r="A46" s="57" t="s">
        <v>203</v>
      </c>
      <c r="B46" s="58"/>
      <c r="C46" s="58"/>
    </row>
    <row r="47" spans="1:23" ht="15.75" x14ac:dyDescent="0.25">
      <c r="A47" s="59"/>
      <c r="B47" s="58"/>
      <c r="C47" s="58"/>
    </row>
    <row r="48" spans="1:23" ht="15.75" x14ac:dyDescent="0.25">
      <c r="A48" s="59" t="s">
        <v>204</v>
      </c>
      <c r="B48" s="58"/>
      <c r="C48" s="58"/>
    </row>
    <row r="49" spans="1:3" ht="15.75" x14ac:dyDescent="0.25">
      <c r="A49" s="328" t="s">
        <v>140</v>
      </c>
      <c r="B49" s="328"/>
      <c r="C49" s="328"/>
    </row>
    <row r="50" spans="1:3" ht="15.75" x14ac:dyDescent="0.25">
      <c r="A50" s="59" t="s">
        <v>205</v>
      </c>
      <c r="B50" s="59"/>
      <c r="C50" s="58"/>
    </row>
  </sheetData>
  <mergeCells count="18">
    <mergeCell ref="A8:K8"/>
    <mergeCell ref="M8:W8"/>
    <mergeCell ref="A1:D3"/>
    <mergeCell ref="E1:T1"/>
    <mergeCell ref="U1:W3"/>
    <mergeCell ref="E2:T2"/>
    <mergeCell ref="E3:T3"/>
    <mergeCell ref="A9:H9"/>
    <mergeCell ref="M9:T9"/>
    <mergeCell ref="C15:D15"/>
    <mergeCell ref="O15:P15"/>
    <mergeCell ref="C17:D17"/>
    <mergeCell ref="O17:P17"/>
    <mergeCell ref="C22:D22"/>
    <mergeCell ref="O22:P22"/>
    <mergeCell ref="A37:H37"/>
    <mergeCell ref="M37:T37"/>
    <mergeCell ref="A49:C49"/>
  </mergeCells>
  <pageMargins left="0.7" right="0.7" top="0.75" bottom="0.75" header="0.3" footer="0.3"/>
  <pageSetup scale="34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38B3F-3543-4FE4-B857-4832525EE507}">
  <dimension ref="A1:G35"/>
  <sheetViews>
    <sheetView view="pageBreakPreview" zoomScale="60" zoomScaleNormal="100" workbookViewId="0">
      <selection activeCell="B8" sqref="B8:E8"/>
    </sheetView>
  </sheetViews>
  <sheetFormatPr baseColWidth="10" defaultRowHeight="15" x14ac:dyDescent="0.25"/>
  <cols>
    <col min="1" max="1" width="25.7109375" customWidth="1"/>
  </cols>
  <sheetData>
    <row r="1" spans="1:7" x14ac:dyDescent="0.25">
      <c r="A1" s="45"/>
      <c r="B1" s="46"/>
      <c r="C1" s="46"/>
      <c r="D1" s="46"/>
      <c r="E1" s="46"/>
      <c r="F1" s="46"/>
      <c r="G1" s="47"/>
    </row>
    <row r="2" spans="1:7" x14ac:dyDescent="0.25">
      <c r="A2" s="48"/>
      <c r="G2" s="49"/>
    </row>
    <row r="3" spans="1:7" x14ac:dyDescent="0.25">
      <c r="A3" s="48"/>
      <c r="G3" s="49"/>
    </row>
    <row r="4" spans="1:7" x14ac:dyDescent="0.25">
      <c r="A4" s="48"/>
      <c r="G4" s="49"/>
    </row>
    <row r="5" spans="1:7" x14ac:dyDescent="0.25">
      <c r="A5" s="48"/>
      <c r="G5" s="49"/>
    </row>
    <row r="6" spans="1:7" x14ac:dyDescent="0.25">
      <c r="A6" s="48"/>
      <c r="G6" s="49"/>
    </row>
    <row r="7" spans="1:7" ht="127.5" customHeight="1" x14ac:dyDescent="0.25">
      <c r="A7" s="289"/>
      <c r="B7" s="270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C7" s="270"/>
      <c r="D7" s="270"/>
      <c r="E7" s="270"/>
      <c r="F7" s="290"/>
      <c r="G7" s="291"/>
    </row>
    <row r="8" spans="1:7" ht="42.75" customHeight="1" x14ac:dyDescent="0.25">
      <c r="A8" s="289"/>
      <c r="B8" s="270" t="s">
        <v>188</v>
      </c>
      <c r="C8" s="270"/>
      <c r="D8" s="270"/>
      <c r="E8" s="270"/>
      <c r="F8" s="290"/>
      <c r="G8" s="291"/>
    </row>
    <row r="9" spans="1:7" ht="36.75" customHeight="1" x14ac:dyDescent="0.25">
      <c r="A9" s="289"/>
      <c r="B9" s="270" t="s">
        <v>167</v>
      </c>
      <c r="C9" s="270"/>
      <c r="D9" s="270"/>
      <c r="E9" s="270"/>
      <c r="F9" s="290"/>
      <c r="G9" s="291"/>
    </row>
    <row r="10" spans="1:7" x14ac:dyDescent="0.25">
      <c r="A10" s="48"/>
      <c r="G10" s="49"/>
    </row>
    <row r="11" spans="1:7" x14ac:dyDescent="0.25">
      <c r="A11" s="48"/>
      <c r="G11" s="49"/>
    </row>
    <row r="12" spans="1:7" x14ac:dyDescent="0.25">
      <c r="A12" s="48"/>
      <c r="G12" s="49"/>
    </row>
    <row r="13" spans="1:7" x14ac:dyDescent="0.25">
      <c r="A13" s="286"/>
      <c r="B13" s="287"/>
      <c r="C13" s="287"/>
      <c r="D13" s="287"/>
      <c r="E13" s="287"/>
      <c r="F13" s="287"/>
      <c r="G13" s="288"/>
    </row>
    <row r="14" spans="1:7" x14ac:dyDescent="0.25">
      <c r="A14" s="286"/>
      <c r="B14" s="287"/>
      <c r="C14" s="287"/>
      <c r="D14" s="287"/>
      <c r="E14" s="287"/>
      <c r="F14" s="287"/>
      <c r="G14" s="288"/>
    </row>
    <row r="15" spans="1:7" x14ac:dyDescent="0.25">
      <c r="A15" s="286"/>
      <c r="B15" s="287"/>
      <c r="C15" s="287"/>
      <c r="D15" s="287"/>
      <c r="E15" s="287"/>
      <c r="F15" s="287"/>
      <c r="G15" s="288"/>
    </row>
    <row r="16" spans="1:7" x14ac:dyDescent="0.25">
      <c r="A16" s="286"/>
      <c r="B16" s="287"/>
      <c r="C16" s="287"/>
      <c r="D16" s="287"/>
      <c r="E16" s="287"/>
      <c r="F16" s="287"/>
      <c r="G16" s="288"/>
    </row>
    <row r="17" spans="1:7" x14ac:dyDescent="0.25">
      <c r="A17" s="286"/>
      <c r="B17" s="287"/>
      <c r="C17" s="287"/>
      <c r="D17" s="287"/>
      <c r="E17" s="287"/>
      <c r="F17" s="287"/>
      <c r="G17" s="288"/>
    </row>
    <row r="18" spans="1:7" x14ac:dyDescent="0.25">
      <c r="A18" s="48"/>
      <c r="G18" s="49"/>
    </row>
    <row r="19" spans="1:7" x14ac:dyDescent="0.25">
      <c r="A19" s="286" t="s">
        <v>194</v>
      </c>
      <c r="B19" s="287"/>
      <c r="C19" s="287"/>
      <c r="D19" s="287"/>
      <c r="E19" s="287"/>
      <c r="F19" s="287"/>
      <c r="G19" s="288"/>
    </row>
    <row r="20" spans="1:7" x14ac:dyDescent="0.25">
      <c r="A20" s="286"/>
      <c r="B20" s="287"/>
      <c r="C20" s="287"/>
      <c r="D20" s="287"/>
      <c r="E20" s="287"/>
      <c r="F20" s="287"/>
      <c r="G20" s="288"/>
    </row>
    <row r="21" spans="1:7" x14ac:dyDescent="0.25">
      <c r="A21" s="286"/>
      <c r="B21" s="287"/>
      <c r="C21" s="287"/>
      <c r="D21" s="287"/>
      <c r="E21" s="287"/>
      <c r="F21" s="287"/>
      <c r="G21" s="288"/>
    </row>
    <row r="22" spans="1:7" x14ac:dyDescent="0.25">
      <c r="A22" s="286"/>
      <c r="B22" s="287"/>
      <c r="C22" s="287"/>
      <c r="D22" s="287"/>
      <c r="E22" s="287"/>
      <c r="F22" s="287"/>
      <c r="G22" s="288"/>
    </row>
    <row r="23" spans="1:7" x14ac:dyDescent="0.25">
      <c r="A23" s="286"/>
      <c r="B23" s="287"/>
      <c r="C23" s="287"/>
      <c r="D23" s="287"/>
      <c r="E23" s="287"/>
      <c r="F23" s="287"/>
      <c r="G23" s="288"/>
    </row>
    <row r="24" spans="1:7" x14ac:dyDescent="0.25">
      <c r="A24" s="48"/>
      <c r="G24" s="49"/>
    </row>
    <row r="25" spans="1:7" x14ac:dyDescent="0.25">
      <c r="A25" s="48"/>
      <c r="G25" s="49"/>
    </row>
    <row r="26" spans="1:7" x14ac:dyDescent="0.25">
      <c r="A26" s="48"/>
      <c r="G26" s="49"/>
    </row>
    <row r="27" spans="1:7" x14ac:dyDescent="0.25">
      <c r="A27" s="48"/>
      <c r="G27" s="49"/>
    </row>
    <row r="28" spans="1:7" x14ac:dyDescent="0.25">
      <c r="A28" s="48"/>
      <c r="G28" s="49"/>
    </row>
    <row r="29" spans="1:7" x14ac:dyDescent="0.25">
      <c r="A29" s="48"/>
      <c r="G29" s="49"/>
    </row>
    <row r="30" spans="1:7" x14ac:dyDescent="0.25">
      <c r="A30" s="48"/>
      <c r="G30" s="49"/>
    </row>
    <row r="31" spans="1:7" x14ac:dyDescent="0.25">
      <c r="A31" s="48"/>
      <c r="G31" s="49"/>
    </row>
    <row r="32" spans="1:7" x14ac:dyDescent="0.25">
      <c r="A32" s="48"/>
      <c r="G32" s="49"/>
    </row>
    <row r="33" spans="1:7" x14ac:dyDescent="0.25">
      <c r="A33" s="48"/>
      <c r="G33" s="49"/>
    </row>
    <row r="34" spans="1:7" x14ac:dyDescent="0.25">
      <c r="A34" s="48"/>
      <c r="G34" s="49"/>
    </row>
    <row r="35" spans="1:7" ht="15.75" thickBot="1" x14ac:dyDescent="0.3">
      <c r="A35" s="50"/>
      <c r="B35" s="51"/>
      <c r="C35" s="51"/>
      <c r="D35" s="51"/>
      <c r="E35" s="51"/>
      <c r="F35" s="51"/>
      <c r="G35" s="52"/>
    </row>
  </sheetData>
  <mergeCells count="7">
    <mergeCell ref="A19:G23"/>
    <mergeCell ref="A7:A9"/>
    <mergeCell ref="B7:E7"/>
    <mergeCell ref="F7:G9"/>
    <mergeCell ref="B8:E8"/>
    <mergeCell ref="B9:E9"/>
    <mergeCell ref="A13:G17"/>
  </mergeCells>
  <pageMargins left="0.7" right="0.7" top="0.75" bottom="0.75" header="0.3" footer="0.3"/>
  <pageSetup scale="9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701"/>
  <sheetViews>
    <sheetView tabSelected="1" view="pageBreakPreview" topLeftCell="A55" zoomScale="50" zoomScaleNormal="100" zoomScaleSheetLayoutView="50" workbookViewId="0">
      <selection activeCell="A25" sqref="A25:G25"/>
    </sheetView>
  </sheetViews>
  <sheetFormatPr baseColWidth="10" defaultColWidth="11.42578125" defaultRowHeight="15" x14ac:dyDescent="0.25"/>
  <cols>
    <col min="1" max="1" width="16.5703125" customWidth="1"/>
    <col min="2" max="2" width="19.7109375" customWidth="1"/>
    <col min="3" max="3" width="20.42578125" customWidth="1"/>
    <col min="4" max="4" width="7.42578125" customWidth="1"/>
    <col min="5" max="5" width="6.85546875" customWidth="1"/>
    <col min="6" max="6" width="12.42578125" customWidth="1"/>
    <col min="7" max="7" width="13.42578125" customWidth="1"/>
    <col min="8" max="8" width="16.42578125" customWidth="1"/>
  </cols>
  <sheetData>
    <row r="1" spans="1:13" s="8" customFormat="1" ht="66" customHeight="1" x14ac:dyDescent="0.25">
      <c r="A1" s="413"/>
      <c r="B1" s="417" t="str">
        <f>PRESUPUESTO!B1</f>
        <v>PROYECTO:  “MEJORAMIENTO DEL SERVICIO DE ENERGÍA ELÉCTRICA EN LA ZONA RURAL MEDIANTE EL SUMINISTRO, REPARACIÓN E INSTALACIÓN DE TRANSFORMADORES Y MATERIALES ELÉCTRICOS EN EL MUNICIPIO DE LA PAZ  CESAR</v>
      </c>
      <c r="C1" s="417"/>
      <c r="D1" s="417"/>
      <c r="E1" s="417"/>
      <c r="F1" s="417"/>
      <c r="G1" s="417"/>
      <c r="H1" s="416"/>
      <c r="J1" s="9"/>
      <c r="M1" s="10"/>
    </row>
    <row r="2" spans="1:13" s="8" customFormat="1" ht="14.25" customHeight="1" x14ac:dyDescent="0.25">
      <c r="A2" s="414"/>
      <c r="B2" s="417" t="s">
        <v>114</v>
      </c>
      <c r="C2" s="417"/>
      <c r="D2" s="417"/>
      <c r="E2" s="417"/>
      <c r="F2" s="417"/>
      <c r="G2" s="417"/>
      <c r="H2" s="416"/>
      <c r="J2" s="9"/>
      <c r="M2" s="10"/>
    </row>
    <row r="3" spans="1:13" s="8" customFormat="1" ht="14.25" customHeight="1" x14ac:dyDescent="0.25">
      <c r="A3" s="415"/>
      <c r="B3" s="417" t="s">
        <v>199</v>
      </c>
      <c r="C3" s="417"/>
      <c r="D3" s="417"/>
      <c r="E3" s="417"/>
      <c r="F3" s="417"/>
      <c r="G3" s="417"/>
      <c r="H3" s="416"/>
      <c r="J3" s="9"/>
      <c r="M3" s="10"/>
    </row>
    <row r="4" spans="1:13" x14ac:dyDescent="0.25">
      <c r="A4" s="418"/>
      <c r="B4" s="419"/>
      <c r="C4" s="419"/>
      <c r="D4" s="419"/>
      <c r="E4" s="419"/>
      <c r="F4" s="419"/>
      <c r="G4" s="419"/>
      <c r="H4" s="420"/>
    </row>
    <row r="5" spans="1:13" ht="15" customHeight="1" x14ac:dyDescent="0.25">
      <c r="A5" s="409" t="s">
        <v>91</v>
      </c>
      <c r="B5" s="406"/>
      <c r="C5" s="406"/>
      <c r="D5" s="406"/>
      <c r="E5" s="406"/>
      <c r="F5" s="407"/>
      <c r="G5" s="105" t="s">
        <v>30</v>
      </c>
      <c r="H5" s="106" t="s">
        <v>4</v>
      </c>
    </row>
    <row r="6" spans="1:13" ht="26.25" x14ac:dyDescent="0.4">
      <c r="A6" s="396"/>
      <c r="B6" s="397"/>
      <c r="C6" s="397"/>
      <c r="D6" s="397"/>
      <c r="E6" s="397"/>
      <c r="F6" s="398"/>
      <c r="G6" s="107" t="s">
        <v>1</v>
      </c>
      <c r="H6" s="108" t="s">
        <v>81</v>
      </c>
      <c r="M6" s="109"/>
    </row>
    <row r="7" spans="1:13" x14ac:dyDescent="0.25">
      <c r="A7" s="361" t="s">
        <v>31</v>
      </c>
      <c r="B7" s="375"/>
      <c r="C7" s="362"/>
      <c r="D7" s="110"/>
      <c r="E7" s="110"/>
      <c r="F7" s="110"/>
      <c r="G7" s="107"/>
      <c r="H7" s="111"/>
    </row>
    <row r="8" spans="1:13" x14ac:dyDescent="0.25">
      <c r="A8" s="112" t="s">
        <v>3</v>
      </c>
      <c r="B8" s="363" t="s">
        <v>32</v>
      </c>
      <c r="C8" s="364"/>
      <c r="D8" s="107" t="s">
        <v>33</v>
      </c>
      <c r="E8" s="107" t="s">
        <v>40</v>
      </c>
      <c r="F8" s="107" t="s">
        <v>34</v>
      </c>
      <c r="G8" s="107" t="s">
        <v>35</v>
      </c>
      <c r="H8" s="108" t="s">
        <v>36</v>
      </c>
    </row>
    <row r="9" spans="1:13" ht="25.5" customHeight="1" x14ac:dyDescent="0.25">
      <c r="A9" s="115">
        <v>1</v>
      </c>
      <c r="B9" s="376" t="s">
        <v>91</v>
      </c>
      <c r="C9" s="377"/>
      <c r="D9" s="110" t="s">
        <v>37</v>
      </c>
      <c r="E9" s="110"/>
      <c r="F9" s="116">
        <v>1</v>
      </c>
      <c r="G9" s="117">
        <v>4840000</v>
      </c>
      <c r="H9" s="118">
        <v>4840000</v>
      </c>
    </row>
    <row r="10" spans="1:13" ht="15" customHeight="1" x14ac:dyDescent="0.25">
      <c r="A10" s="355" t="s">
        <v>38</v>
      </c>
      <c r="B10" s="356"/>
      <c r="C10" s="356"/>
      <c r="D10" s="356"/>
      <c r="E10" s="356"/>
      <c r="F10" s="356"/>
      <c r="G10" s="357"/>
      <c r="H10" s="119">
        <v>4840000</v>
      </c>
    </row>
    <row r="11" spans="1:13" x14ac:dyDescent="0.25">
      <c r="A11" s="361" t="s">
        <v>39</v>
      </c>
      <c r="B11" s="362"/>
      <c r="C11" s="120"/>
      <c r="D11" s="110"/>
      <c r="E11" s="110"/>
      <c r="F11" s="110"/>
      <c r="G11" s="121"/>
      <c r="H11" s="119"/>
    </row>
    <row r="12" spans="1:13" x14ac:dyDescent="0.25">
      <c r="A12" s="112" t="s">
        <v>3</v>
      </c>
      <c r="B12" s="363" t="s">
        <v>32</v>
      </c>
      <c r="C12" s="364"/>
      <c r="D12" s="107" t="s">
        <v>34</v>
      </c>
      <c r="E12" s="107" t="s">
        <v>40</v>
      </c>
      <c r="F12" s="107" t="s">
        <v>41</v>
      </c>
      <c r="G12" s="107" t="s">
        <v>42</v>
      </c>
      <c r="H12" s="108" t="s">
        <v>36</v>
      </c>
    </row>
    <row r="13" spans="1:13" ht="15" customHeight="1" x14ac:dyDescent="0.25">
      <c r="A13" s="115">
        <v>1</v>
      </c>
      <c r="B13" s="365" t="s">
        <v>43</v>
      </c>
      <c r="C13" s="366"/>
      <c r="D13" s="110" t="s">
        <v>37</v>
      </c>
      <c r="E13" s="110">
        <v>1</v>
      </c>
      <c r="F13" s="123">
        <v>1</v>
      </c>
      <c r="G13" s="121">
        <v>150000</v>
      </c>
      <c r="H13" s="124">
        <v>150000</v>
      </c>
    </row>
    <row r="14" spans="1:13" ht="15" customHeight="1" x14ac:dyDescent="0.25">
      <c r="A14" s="355" t="s">
        <v>44</v>
      </c>
      <c r="B14" s="356"/>
      <c r="C14" s="356"/>
      <c r="D14" s="356"/>
      <c r="E14" s="356"/>
      <c r="F14" s="356"/>
      <c r="G14" s="357"/>
      <c r="H14" s="119">
        <v>150000</v>
      </c>
    </row>
    <row r="15" spans="1:13" x14ac:dyDescent="0.25">
      <c r="A15" s="361" t="s">
        <v>45</v>
      </c>
      <c r="B15" s="362"/>
      <c r="C15" s="125"/>
      <c r="D15" s="126"/>
      <c r="E15" s="126"/>
      <c r="F15" s="126"/>
      <c r="G15" s="125"/>
      <c r="H15" s="108"/>
    </row>
    <row r="16" spans="1:13" x14ac:dyDescent="0.25">
      <c r="A16" s="112" t="s">
        <v>3</v>
      </c>
      <c r="B16" s="363" t="s">
        <v>32</v>
      </c>
      <c r="C16" s="364" t="s">
        <v>33</v>
      </c>
      <c r="D16" s="107" t="s">
        <v>34</v>
      </c>
      <c r="E16" s="107" t="s">
        <v>40</v>
      </c>
      <c r="F16" s="107" t="s">
        <v>41</v>
      </c>
      <c r="G16" s="107" t="s">
        <v>42</v>
      </c>
      <c r="H16" s="108" t="s">
        <v>36</v>
      </c>
    </row>
    <row r="17" spans="1:8" x14ac:dyDescent="0.25">
      <c r="A17" s="115">
        <v>1</v>
      </c>
      <c r="B17" s="365" t="s">
        <v>46</v>
      </c>
      <c r="C17" s="366" t="s">
        <v>47</v>
      </c>
      <c r="D17" s="110"/>
      <c r="E17" s="110"/>
      <c r="F17" s="127">
        <v>1</v>
      </c>
      <c r="G17" s="117">
        <v>18000</v>
      </c>
      <c r="H17" s="118">
        <v>0</v>
      </c>
    </row>
    <row r="18" spans="1:8" ht="15" customHeight="1" x14ac:dyDescent="0.25">
      <c r="A18" s="355" t="s">
        <v>48</v>
      </c>
      <c r="B18" s="356"/>
      <c r="C18" s="356"/>
      <c r="D18" s="356"/>
      <c r="E18" s="356"/>
      <c r="F18" s="356"/>
      <c r="G18" s="357"/>
      <c r="H18" s="119">
        <v>0</v>
      </c>
    </row>
    <row r="19" spans="1:8" ht="15" customHeight="1" x14ac:dyDescent="0.25">
      <c r="A19" s="361" t="s">
        <v>49</v>
      </c>
      <c r="B19" s="362"/>
      <c r="C19" s="120"/>
      <c r="D19" s="110"/>
      <c r="E19" s="110"/>
      <c r="F19" s="110"/>
      <c r="G19" s="121"/>
      <c r="H19" s="119"/>
    </row>
    <row r="20" spans="1:8" x14ac:dyDescent="0.25">
      <c r="A20" s="112" t="s">
        <v>3</v>
      </c>
      <c r="B20" s="363" t="s">
        <v>32</v>
      </c>
      <c r="C20" s="364"/>
      <c r="D20" s="107" t="s">
        <v>34</v>
      </c>
      <c r="E20" s="107" t="s">
        <v>40</v>
      </c>
      <c r="F20" s="107" t="s">
        <v>41</v>
      </c>
      <c r="G20" s="107" t="s">
        <v>42</v>
      </c>
      <c r="H20" s="108" t="s">
        <v>36</v>
      </c>
    </row>
    <row r="21" spans="1:8" x14ac:dyDescent="0.25">
      <c r="A21" s="115">
        <v>1</v>
      </c>
      <c r="B21" s="367" t="s">
        <v>50</v>
      </c>
      <c r="C21" s="368"/>
      <c r="D21" s="110">
        <v>1</v>
      </c>
      <c r="E21" s="110"/>
      <c r="F21" s="127">
        <v>1</v>
      </c>
      <c r="G21" s="117">
        <v>85000</v>
      </c>
      <c r="H21" s="118">
        <v>0</v>
      </c>
    </row>
    <row r="22" spans="1:8" x14ac:dyDescent="0.25">
      <c r="A22" s="115">
        <v>2</v>
      </c>
      <c r="B22" s="367" t="s">
        <v>51</v>
      </c>
      <c r="C22" s="368"/>
      <c r="D22" s="110">
        <v>1</v>
      </c>
      <c r="E22" s="110"/>
      <c r="F22" s="127">
        <v>1</v>
      </c>
      <c r="G22" s="117">
        <v>40000</v>
      </c>
      <c r="H22" s="118">
        <v>0</v>
      </c>
    </row>
    <row r="23" spans="1:8" ht="12.75" customHeight="1" x14ac:dyDescent="0.25">
      <c r="A23" s="355"/>
      <c r="B23" s="356"/>
      <c r="C23" s="356"/>
      <c r="D23" s="356"/>
      <c r="E23" s="356"/>
      <c r="F23" s="356"/>
      <c r="G23" s="357"/>
      <c r="H23" s="119">
        <v>0</v>
      </c>
    </row>
    <row r="24" spans="1:8" ht="9" customHeight="1" x14ac:dyDescent="0.25">
      <c r="A24" s="355"/>
      <c r="B24" s="356"/>
      <c r="C24" s="356"/>
      <c r="D24" s="356"/>
      <c r="E24" s="356"/>
      <c r="F24" s="356"/>
      <c r="G24" s="357"/>
      <c r="H24" s="119"/>
    </row>
    <row r="25" spans="1:8" x14ac:dyDescent="0.25">
      <c r="A25" s="421" t="s">
        <v>52</v>
      </c>
      <c r="B25" s="400"/>
      <c r="C25" s="400"/>
      <c r="D25" s="400"/>
      <c r="E25" s="400"/>
      <c r="F25" s="400"/>
      <c r="G25" s="401"/>
      <c r="H25" s="128">
        <v>4990000</v>
      </c>
    </row>
    <row r="26" spans="1:8" ht="15" customHeight="1" x14ac:dyDescent="0.25">
      <c r="A26" s="410"/>
      <c r="B26" s="411"/>
      <c r="C26" s="411"/>
      <c r="D26" s="411"/>
      <c r="E26" s="411"/>
      <c r="F26" s="411"/>
      <c r="G26" s="411"/>
      <c r="H26" s="412"/>
    </row>
    <row r="27" spans="1:8" ht="15" customHeight="1" x14ac:dyDescent="0.25">
      <c r="A27" s="409" t="s">
        <v>92</v>
      </c>
      <c r="B27" s="406"/>
      <c r="C27" s="406"/>
      <c r="D27" s="406"/>
      <c r="E27" s="406"/>
      <c r="F27" s="407"/>
      <c r="G27" s="105" t="s">
        <v>30</v>
      </c>
      <c r="H27" s="106" t="s">
        <v>5</v>
      </c>
    </row>
    <row r="28" spans="1:8" x14ac:dyDescent="0.25">
      <c r="A28" s="396"/>
      <c r="B28" s="397"/>
      <c r="C28" s="397"/>
      <c r="D28" s="397"/>
      <c r="E28" s="397"/>
      <c r="F28" s="398"/>
      <c r="G28" s="107" t="s">
        <v>1</v>
      </c>
      <c r="H28" s="108" t="s">
        <v>81</v>
      </c>
    </row>
    <row r="29" spans="1:8" x14ac:dyDescent="0.25">
      <c r="A29" s="361" t="s">
        <v>31</v>
      </c>
      <c r="B29" s="375"/>
      <c r="C29" s="362"/>
      <c r="D29" s="110"/>
      <c r="E29" s="110"/>
      <c r="F29" s="110"/>
      <c r="G29" s="107"/>
      <c r="H29" s="111"/>
    </row>
    <row r="30" spans="1:8" x14ac:dyDescent="0.25">
      <c r="A30" s="112" t="s">
        <v>3</v>
      </c>
      <c r="B30" s="363" t="s">
        <v>32</v>
      </c>
      <c r="C30" s="364"/>
      <c r="D30" s="107" t="s">
        <v>33</v>
      </c>
      <c r="E30" s="107" t="s">
        <v>40</v>
      </c>
      <c r="F30" s="107" t="s">
        <v>34</v>
      </c>
      <c r="G30" s="107" t="s">
        <v>35</v>
      </c>
      <c r="H30" s="108" t="s">
        <v>36</v>
      </c>
    </row>
    <row r="31" spans="1:8" ht="27.75" customHeight="1" x14ac:dyDescent="0.25">
      <c r="A31" s="115">
        <v>1</v>
      </c>
      <c r="B31" s="376" t="s">
        <v>92</v>
      </c>
      <c r="C31" s="377"/>
      <c r="D31" s="110" t="s">
        <v>37</v>
      </c>
      <c r="E31" s="110"/>
      <c r="F31" s="116">
        <v>1</v>
      </c>
      <c r="G31" s="117">
        <v>7362000</v>
      </c>
      <c r="H31" s="118">
        <v>7362000</v>
      </c>
    </row>
    <row r="32" spans="1:8" ht="15.75" customHeight="1" x14ac:dyDescent="0.25">
      <c r="A32" s="355" t="s">
        <v>38</v>
      </c>
      <c r="B32" s="356"/>
      <c r="C32" s="356"/>
      <c r="D32" s="356"/>
      <c r="E32" s="356"/>
      <c r="F32" s="356"/>
      <c r="G32" s="357"/>
      <c r="H32" s="119">
        <v>7362000</v>
      </c>
    </row>
    <row r="33" spans="1:8" x14ac:dyDescent="0.25">
      <c r="A33" s="361" t="s">
        <v>39</v>
      </c>
      <c r="B33" s="362"/>
      <c r="C33" s="120"/>
      <c r="D33" s="110"/>
      <c r="E33" s="110"/>
      <c r="F33" s="110"/>
      <c r="G33" s="121"/>
      <c r="H33" s="119"/>
    </row>
    <row r="34" spans="1:8" x14ac:dyDescent="0.25">
      <c r="A34" s="112" t="s">
        <v>3</v>
      </c>
      <c r="B34" s="363" t="s">
        <v>32</v>
      </c>
      <c r="C34" s="364"/>
      <c r="D34" s="107" t="s">
        <v>34</v>
      </c>
      <c r="E34" s="107" t="s">
        <v>40</v>
      </c>
      <c r="F34" s="107" t="s">
        <v>41</v>
      </c>
      <c r="G34" s="107" t="s">
        <v>42</v>
      </c>
      <c r="H34" s="108" t="s">
        <v>36</v>
      </c>
    </row>
    <row r="35" spans="1:8" ht="15" customHeight="1" x14ac:dyDescent="0.25">
      <c r="A35" s="115">
        <v>1</v>
      </c>
      <c r="B35" s="365" t="s">
        <v>43</v>
      </c>
      <c r="C35" s="366"/>
      <c r="D35" s="110" t="s">
        <v>37</v>
      </c>
      <c r="E35" s="110">
        <v>1</v>
      </c>
      <c r="F35" s="123">
        <v>1</v>
      </c>
      <c r="G35" s="121">
        <v>150000</v>
      </c>
      <c r="H35" s="124">
        <v>150000</v>
      </c>
    </row>
    <row r="36" spans="1:8" ht="15" customHeight="1" x14ac:dyDescent="0.25">
      <c r="A36" s="355" t="s">
        <v>44</v>
      </c>
      <c r="B36" s="356"/>
      <c r="C36" s="356"/>
      <c r="D36" s="356"/>
      <c r="E36" s="356"/>
      <c r="F36" s="356"/>
      <c r="G36" s="357"/>
      <c r="H36" s="119">
        <v>150000</v>
      </c>
    </row>
    <row r="37" spans="1:8" x14ac:dyDescent="0.25">
      <c r="A37" s="361" t="s">
        <v>45</v>
      </c>
      <c r="B37" s="362"/>
      <c r="C37" s="125"/>
      <c r="D37" s="126"/>
      <c r="E37" s="126"/>
      <c r="F37" s="126"/>
      <c r="G37" s="125"/>
      <c r="H37" s="108"/>
    </row>
    <row r="38" spans="1:8" x14ac:dyDescent="0.25">
      <c r="A38" s="112" t="s">
        <v>3</v>
      </c>
      <c r="B38" s="363" t="s">
        <v>32</v>
      </c>
      <c r="C38" s="364" t="s">
        <v>33</v>
      </c>
      <c r="D38" s="107" t="s">
        <v>34</v>
      </c>
      <c r="E38" s="107" t="s">
        <v>40</v>
      </c>
      <c r="F38" s="107" t="s">
        <v>41</v>
      </c>
      <c r="G38" s="107" t="s">
        <v>42</v>
      </c>
      <c r="H38" s="108" t="s">
        <v>36</v>
      </c>
    </row>
    <row r="39" spans="1:8" x14ac:dyDescent="0.25">
      <c r="A39" s="115">
        <v>1</v>
      </c>
      <c r="B39" s="365" t="s">
        <v>46</v>
      </c>
      <c r="C39" s="366" t="s">
        <v>47</v>
      </c>
      <c r="D39" s="110"/>
      <c r="E39" s="110"/>
      <c r="F39" s="127">
        <v>1</v>
      </c>
      <c r="G39" s="117">
        <v>18000</v>
      </c>
      <c r="H39" s="118">
        <v>0</v>
      </c>
    </row>
    <row r="40" spans="1:8" x14ac:dyDescent="0.25">
      <c r="A40" s="355" t="s">
        <v>48</v>
      </c>
      <c r="B40" s="356"/>
      <c r="C40" s="356"/>
      <c r="D40" s="356"/>
      <c r="E40" s="356"/>
      <c r="F40" s="356"/>
      <c r="G40" s="357"/>
      <c r="H40" s="119">
        <v>0</v>
      </c>
    </row>
    <row r="41" spans="1:8" ht="15" customHeight="1" x14ac:dyDescent="0.25">
      <c r="A41" s="361" t="s">
        <v>49</v>
      </c>
      <c r="B41" s="362"/>
      <c r="C41" s="120"/>
      <c r="D41" s="110"/>
      <c r="E41" s="110"/>
      <c r="F41" s="110"/>
      <c r="G41" s="121"/>
      <c r="H41" s="119"/>
    </row>
    <row r="42" spans="1:8" x14ac:dyDescent="0.25">
      <c r="A42" s="112" t="s">
        <v>3</v>
      </c>
      <c r="B42" s="363" t="s">
        <v>32</v>
      </c>
      <c r="C42" s="364"/>
      <c r="D42" s="107" t="s">
        <v>34</v>
      </c>
      <c r="E42" s="107" t="s">
        <v>40</v>
      </c>
      <c r="F42" s="107" t="s">
        <v>41</v>
      </c>
      <c r="G42" s="107" t="s">
        <v>42</v>
      </c>
      <c r="H42" s="108" t="s">
        <v>36</v>
      </c>
    </row>
    <row r="43" spans="1:8" x14ac:dyDescent="0.25">
      <c r="A43" s="115">
        <v>1</v>
      </c>
      <c r="B43" s="367" t="s">
        <v>50</v>
      </c>
      <c r="C43" s="368"/>
      <c r="D43" s="110">
        <v>1</v>
      </c>
      <c r="E43" s="110"/>
      <c r="F43" s="127">
        <v>1</v>
      </c>
      <c r="G43" s="117">
        <v>85000</v>
      </c>
      <c r="H43" s="118">
        <v>0</v>
      </c>
    </row>
    <row r="44" spans="1:8" x14ac:dyDescent="0.25">
      <c r="A44" s="115">
        <v>2</v>
      </c>
      <c r="B44" s="367" t="s">
        <v>51</v>
      </c>
      <c r="C44" s="368"/>
      <c r="D44" s="110">
        <v>1</v>
      </c>
      <c r="E44" s="110"/>
      <c r="F44" s="127">
        <v>1</v>
      </c>
      <c r="G44" s="117">
        <v>40000</v>
      </c>
      <c r="H44" s="118">
        <v>0</v>
      </c>
    </row>
    <row r="45" spans="1:8" x14ac:dyDescent="0.25">
      <c r="A45" s="355"/>
      <c r="B45" s="356"/>
      <c r="C45" s="356"/>
      <c r="D45" s="356"/>
      <c r="E45" s="356"/>
      <c r="F45" s="356"/>
      <c r="G45" s="357"/>
      <c r="H45" s="119">
        <v>0</v>
      </c>
    </row>
    <row r="46" spans="1:8" ht="9.75" customHeight="1" x14ac:dyDescent="0.25">
      <c r="A46" s="355"/>
      <c r="B46" s="356"/>
      <c r="C46" s="356"/>
      <c r="D46" s="356"/>
      <c r="E46" s="356"/>
      <c r="F46" s="356"/>
      <c r="G46" s="357"/>
      <c r="H46" s="119"/>
    </row>
    <row r="47" spans="1:8" ht="16.5" customHeight="1" thickBot="1" x14ac:dyDescent="0.3">
      <c r="A47" s="358" t="s">
        <v>52</v>
      </c>
      <c r="B47" s="359"/>
      <c r="C47" s="359"/>
      <c r="D47" s="359"/>
      <c r="E47" s="359"/>
      <c r="F47" s="359"/>
      <c r="G47" s="360"/>
      <c r="H47" s="129">
        <v>7512000</v>
      </c>
    </row>
    <row r="48" spans="1:8" ht="9" customHeight="1" thickBot="1" x14ac:dyDescent="0.3">
      <c r="A48" s="422"/>
      <c r="B48" s="422"/>
      <c r="C48" s="422"/>
      <c r="D48" s="422"/>
      <c r="E48" s="422"/>
      <c r="F48" s="422"/>
      <c r="G48" s="422"/>
      <c r="H48" s="130"/>
    </row>
    <row r="49" spans="1:8" ht="15" customHeight="1" x14ac:dyDescent="0.25">
      <c r="A49" s="385" t="s">
        <v>79</v>
      </c>
      <c r="B49" s="386"/>
      <c r="C49" s="386"/>
      <c r="D49" s="386"/>
      <c r="E49" s="386"/>
      <c r="F49" s="395"/>
      <c r="G49" s="131" t="s">
        <v>30</v>
      </c>
      <c r="H49" s="132" t="s">
        <v>6</v>
      </c>
    </row>
    <row r="50" spans="1:8" x14ac:dyDescent="0.25">
      <c r="A50" s="396"/>
      <c r="B50" s="397"/>
      <c r="C50" s="397"/>
      <c r="D50" s="397"/>
      <c r="E50" s="397"/>
      <c r="F50" s="398"/>
      <c r="G50" s="107" t="s">
        <v>1</v>
      </c>
      <c r="H50" s="108" t="s">
        <v>81</v>
      </c>
    </row>
    <row r="51" spans="1:8" x14ac:dyDescent="0.25">
      <c r="A51" s="361" t="s">
        <v>31</v>
      </c>
      <c r="B51" s="375"/>
      <c r="C51" s="362"/>
      <c r="D51" s="110"/>
      <c r="E51" s="110"/>
      <c r="F51" s="110"/>
      <c r="G51" s="107"/>
      <c r="H51" s="111"/>
    </row>
    <row r="52" spans="1:8" x14ac:dyDescent="0.25">
      <c r="A52" s="112" t="s">
        <v>3</v>
      </c>
      <c r="B52" s="363" t="s">
        <v>32</v>
      </c>
      <c r="C52" s="364"/>
      <c r="D52" s="107" t="s">
        <v>33</v>
      </c>
      <c r="E52" s="107" t="s">
        <v>40</v>
      </c>
      <c r="F52" s="107" t="s">
        <v>34</v>
      </c>
      <c r="G52" s="107" t="s">
        <v>35</v>
      </c>
      <c r="H52" s="108" t="s">
        <v>36</v>
      </c>
    </row>
    <row r="53" spans="1:8" ht="30.75" customHeight="1" x14ac:dyDescent="0.25">
      <c r="A53" s="115">
        <v>1</v>
      </c>
      <c r="B53" s="376" t="s">
        <v>79</v>
      </c>
      <c r="C53" s="377"/>
      <c r="D53" s="110" t="s">
        <v>37</v>
      </c>
      <c r="E53" s="110"/>
      <c r="F53" s="116">
        <v>1</v>
      </c>
      <c r="G53" s="117">
        <v>9040000</v>
      </c>
      <c r="H53" s="118">
        <v>9040000</v>
      </c>
    </row>
    <row r="54" spans="1:8" ht="15" customHeight="1" x14ac:dyDescent="0.25">
      <c r="A54" s="355" t="s">
        <v>38</v>
      </c>
      <c r="B54" s="356"/>
      <c r="C54" s="356"/>
      <c r="D54" s="356"/>
      <c r="E54" s="356"/>
      <c r="F54" s="356"/>
      <c r="G54" s="357"/>
      <c r="H54" s="119">
        <v>9040000</v>
      </c>
    </row>
    <row r="55" spans="1:8" x14ac:dyDescent="0.25">
      <c r="A55" s="361" t="s">
        <v>39</v>
      </c>
      <c r="B55" s="362"/>
      <c r="C55" s="120"/>
      <c r="D55" s="110"/>
      <c r="E55" s="110"/>
      <c r="F55" s="110"/>
      <c r="G55" s="121"/>
      <c r="H55" s="119"/>
    </row>
    <row r="56" spans="1:8" x14ac:dyDescent="0.25">
      <c r="A56" s="112" t="s">
        <v>3</v>
      </c>
      <c r="B56" s="363" t="s">
        <v>32</v>
      </c>
      <c r="C56" s="364"/>
      <c r="D56" s="107" t="s">
        <v>34</v>
      </c>
      <c r="E56" s="107" t="s">
        <v>40</v>
      </c>
      <c r="F56" s="107" t="s">
        <v>41</v>
      </c>
      <c r="G56" s="107" t="s">
        <v>42</v>
      </c>
      <c r="H56" s="108" t="s">
        <v>36</v>
      </c>
    </row>
    <row r="57" spans="1:8" ht="15" customHeight="1" x14ac:dyDescent="0.25">
      <c r="A57" s="115">
        <v>1</v>
      </c>
      <c r="B57" s="365" t="s">
        <v>43</v>
      </c>
      <c r="C57" s="366"/>
      <c r="D57" s="110" t="s">
        <v>37</v>
      </c>
      <c r="E57" s="110">
        <v>1</v>
      </c>
      <c r="F57" s="123">
        <v>1</v>
      </c>
      <c r="G57" s="121">
        <v>150000</v>
      </c>
      <c r="H57" s="124">
        <v>150000</v>
      </c>
    </row>
    <row r="58" spans="1:8" ht="15" customHeight="1" x14ac:dyDescent="0.25">
      <c r="A58" s="355" t="s">
        <v>44</v>
      </c>
      <c r="B58" s="356"/>
      <c r="C58" s="356"/>
      <c r="D58" s="356"/>
      <c r="E58" s="356"/>
      <c r="F58" s="356"/>
      <c r="G58" s="357"/>
      <c r="H58" s="119">
        <v>150000</v>
      </c>
    </row>
    <row r="59" spans="1:8" x14ac:dyDescent="0.25">
      <c r="A59" s="361" t="s">
        <v>45</v>
      </c>
      <c r="B59" s="362"/>
      <c r="C59" s="125"/>
      <c r="D59" s="126"/>
      <c r="E59" s="126"/>
      <c r="F59" s="126"/>
      <c r="G59" s="125"/>
      <c r="H59" s="108"/>
    </row>
    <row r="60" spans="1:8" x14ac:dyDescent="0.25">
      <c r="A60" s="112" t="s">
        <v>3</v>
      </c>
      <c r="B60" s="363" t="s">
        <v>32</v>
      </c>
      <c r="C60" s="364" t="s">
        <v>33</v>
      </c>
      <c r="D60" s="107" t="s">
        <v>34</v>
      </c>
      <c r="E60" s="107" t="s">
        <v>40</v>
      </c>
      <c r="F60" s="107" t="s">
        <v>41</v>
      </c>
      <c r="G60" s="107" t="s">
        <v>42</v>
      </c>
      <c r="H60" s="108" t="s">
        <v>36</v>
      </c>
    </row>
    <row r="61" spans="1:8" x14ac:dyDescent="0.25">
      <c r="A61" s="115">
        <v>1</v>
      </c>
      <c r="B61" s="365" t="s">
        <v>46</v>
      </c>
      <c r="C61" s="366" t="s">
        <v>47</v>
      </c>
      <c r="D61" s="110"/>
      <c r="E61" s="110"/>
      <c r="F61" s="127">
        <v>1</v>
      </c>
      <c r="G61" s="117">
        <v>18000</v>
      </c>
      <c r="H61" s="118">
        <v>0</v>
      </c>
    </row>
    <row r="62" spans="1:8" x14ac:dyDescent="0.25">
      <c r="A62" s="355" t="s">
        <v>48</v>
      </c>
      <c r="B62" s="356"/>
      <c r="C62" s="356"/>
      <c r="D62" s="356"/>
      <c r="E62" s="356"/>
      <c r="F62" s="356"/>
      <c r="G62" s="357"/>
      <c r="H62" s="119">
        <v>0</v>
      </c>
    </row>
    <row r="63" spans="1:8" ht="15" customHeight="1" x14ac:dyDescent="0.25">
      <c r="A63" s="361" t="s">
        <v>49</v>
      </c>
      <c r="B63" s="362"/>
      <c r="C63" s="120"/>
      <c r="D63" s="110"/>
      <c r="E63" s="110"/>
      <c r="F63" s="110"/>
      <c r="G63" s="121"/>
      <c r="H63" s="119"/>
    </row>
    <row r="64" spans="1:8" x14ac:dyDescent="0.25">
      <c r="A64" s="112" t="s">
        <v>3</v>
      </c>
      <c r="B64" s="363" t="s">
        <v>32</v>
      </c>
      <c r="C64" s="364"/>
      <c r="D64" s="107" t="s">
        <v>34</v>
      </c>
      <c r="E64" s="107" t="s">
        <v>40</v>
      </c>
      <c r="F64" s="107" t="s">
        <v>41</v>
      </c>
      <c r="G64" s="107" t="s">
        <v>42</v>
      </c>
      <c r="H64" s="108" t="s">
        <v>36</v>
      </c>
    </row>
    <row r="65" spans="1:8" x14ac:dyDescent="0.25">
      <c r="A65" s="115">
        <v>1</v>
      </c>
      <c r="B65" s="367" t="s">
        <v>50</v>
      </c>
      <c r="C65" s="368"/>
      <c r="D65" s="110">
        <v>1</v>
      </c>
      <c r="E65" s="110"/>
      <c r="F65" s="127">
        <v>1</v>
      </c>
      <c r="G65" s="117">
        <v>85000</v>
      </c>
      <c r="H65" s="118">
        <v>0</v>
      </c>
    </row>
    <row r="66" spans="1:8" x14ac:dyDescent="0.25">
      <c r="A66" s="115">
        <v>2</v>
      </c>
      <c r="B66" s="367" t="s">
        <v>51</v>
      </c>
      <c r="C66" s="368"/>
      <c r="D66" s="110">
        <v>1</v>
      </c>
      <c r="E66" s="110"/>
      <c r="F66" s="127">
        <v>1</v>
      </c>
      <c r="G66" s="117">
        <v>40000</v>
      </c>
      <c r="H66" s="118">
        <v>0</v>
      </c>
    </row>
    <row r="67" spans="1:8" ht="15" customHeight="1" x14ac:dyDescent="0.25">
      <c r="A67" s="355"/>
      <c r="B67" s="356"/>
      <c r="C67" s="356"/>
      <c r="D67" s="356"/>
      <c r="E67" s="356"/>
      <c r="F67" s="356"/>
      <c r="G67" s="357"/>
      <c r="H67" s="119">
        <v>0</v>
      </c>
    </row>
    <row r="68" spans="1:8" ht="14.25" customHeight="1" x14ac:dyDescent="0.25">
      <c r="A68" s="355"/>
      <c r="B68" s="356"/>
      <c r="C68" s="356"/>
      <c r="D68" s="356"/>
      <c r="E68" s="356"/>
      <c r="F68" s="356"/>
      <c r="G68" s="357"/>
      <c r="H68" s="119"/>
    </row>
    <row r="69" spans="1:8" ht="17.25" customHeight="1" thickBot="1" x14ac:dyDescent="0.3">
      <c r="A69" s="402" t="s">
        <v>52</v>
      </c>
      <c r="B69" s="403"/>
      <c r="C69" s="403"/>
      <c r="D69" s="403"/>
      <c r="E69" s="403"/>
      <c r="F69" s="403"/>
      <c r="G69" s="404"/>
      <c r="H69" s="133">
        <v>9190000</v>
      </c>
    </row>
    <row r="70" spans="1:8" ht="13.5" customHeight="1" x14ac:dyDescent="0.25">
      <c r="A70" s="134"/>
      <c r="B70" s="134"/>
      <c r="C70" s="134"/>
      <c r="D70" s="134"/>
      <c r="E70" s="134"/>
      <c r="F70" s="134"/>
      <c r="G70" s="134"/>
      <c r="H70" s="130"/>
    </row>
    <row r="71" spans="1:8" ht="13.5" customHeight="1" x14ac:dyDescent="0.25">
      <c r="A71" s="405" t="s">
        <v>99</v>
      </c>
      <c r="B71" s="406"/>
      <c r="C71" s="406"/>
      <c r="D71" s="406"/>
      <c r="E71" s="406"/>
      <c r="F71" s="407"/>
      <c r="G71" s="107" t="s">
        <v>30</v>
      </c>
      <c r="H71" s="107" t="s">
        <v>7</v>
      </c>
    </row>
    <row r="72" spans="1:8" ht="13.5" customHeight="1" x14ac:dyDescent="0.25">
      <c r="A72" s="408"/>
      <c r="B72" s="397"/>
      <c r="C72" s="397"/>
      <c r="D72" s="397"/>
      <c r="E72" s="397"/>
      <c r="F72" s="398"/>
      <c r="G72" s="107" t="s">
        <v>1</v>
      </c>
      <c r="H72" s="107" t="s">
        <v>81</v>
      </c>
    </row>
    <row r="73" spans="1:8" ht="13.5" customHeight="1" x14ac:dyDescent="0.25">
      <c r="A73" s="361" t="s">
        <v>31</v>
      </c>
      <c r="B73" s="375"/>
      <c r="C73" s="362"/>
      <c r="D73" s="110"/>
      <c r="E73" s="110"/>
      <c r="F73" s="110"/>
      <c r="G73" s="107"/>
      <c r="H73" s="111"/>
    </row>
    <row r="74" spans="1:8" ht="13.5" customHeight="1" x14ac:dyDescent="0.25">
      <c r="A74" s="112" t="s">
        <v>3</v>
      </c>
      <c r="B74" s="363" t="s">
        <v>32</v>
      </c>
      <c r="C74" s="364"/>
      <c r="D74" s="107" t="s">
        <v>33</v>
      </c>
      <c r="E74" s="107" t="s">
        <v>40</v>
      </c>
      <c r="F74" s="107" t="s">
        <v>34</v>
      </c>
      <c r="G74" s="107" t="s">
        <v>35</v>
      </c>
      <c r="H74" s="108" t="s">
        <v>36</v>
      </c>
    </row>
    <row r="75" spans="1:8" ht="30.75" customHeight="1" x14ac:dyDescent="0.25">
      <c r="A75" s="115">
        <v>1</v>
      </c>
      <c r="B75" s="376" t="s">
        <v>99</v>
      </c>
      <c r="C75" s="377"/>
      <c r="D75" s="110" t="s">
        <v>37</v>
      </c>
      <c r="E75" s="110"/>
      <c r="F75" s="116">
        <v>1</v>
      </c>
      <c r="G75" s="117">
        <v>13880000</v>
      </c>
      <c r="H75" s="118">
        <v>13880000</v>
      </c>
    </row>
    <row r="76" spans="1:8" ht="13.5" customHeight="1" x14ac:dyDescent="0.25">
      <c r="A76" s="355" t="s">
        <v>38</v>
      </c>
      <c r="B76" s="356"/>
      <c r="C76" s="356"/>
      <c r="D76" s="356"/>
      <c r="E76" s="356"/>
      <c r="F76" s="356"/>
      <c r="G76" s="357"/>
      <c r="H76" s="119">
        <v>13880000</v>
      </c>
    </row>
    <row r="77" spans="1:8" ht="13.5" customHeight="1" x14ac:dyDescent="0.25">
      <c r="A77" s="361" t="s">
        <v>39</v>
      </c>
      <c r="B77" s="362"/>
      <c r="C77" s="120"/>
      <c r="D77" s="110"/>
      <c r="E77" s="110"/>
      <c r="F77" s="110"/>
      <c r="G77" s="121"/>
      <c r="H77" s="119"/>
    </row>
    <row r="78" spans="1:8" ht="13.5" customHeight="1" x14ac:dyDescent="0.25">
      <c r="A78" s="112" t="s">
        <v>3</v>
      </c>
      <c r="B78" s="363" t="s">
        <v>32</v>
      </c>
      <c r="C78" s="364"/>
      <c r="D78" s="107" t="s">
        <v>34</v>
      </c>
      <c r="E78" s="107" t="s">
        <v>40</v>
      </c>
      <c r="F78" s="107" t="s">
        <v>41</v>
      </c>
      <c r="G78" s="107" t="s">
        <v>42</v>
      </c>
      <c r="H78" s="108" t="s">
        <v>36</v>
      </c>
    </row>
    <row r="79" spans="1:8" ht="13.5" customHeight="1" x14ac:dyDescent="0.25">
      <c r="A79" s="115">
        <v>1</v>
      </c>
      <c r="B79" s="365" t="s">
        <v>43</v>
      </c>
      <c r="C79" s="366"/>
      <c r="D79" s="110" t="s">
        <v>37</v>
      </c>
      <c r="E79" s="110">
        <v>1</v>
      </c>
      <c r="F79" s="123">
        <v>1</v>
      </c>
      <c r="G79" s="121">
        <v>150000</v>
      </c>
      <c r="H79" s="124">
        <v>150000</v>
      </c>
    </row>
    <row r="80" spans="1:8" ht="13.5" customHeight="1" x14ac:dyDescent="0.25">
      <c r="A80" s="355" t="s">
        <v>44</v>
      </c>
      <c r="B80" s="356"/>
      <c r="C80" s="356"/>
      <c r="D80" s="356"/>
      <c r="E80" s="356"/>
      <c r="F80" s="356"/>
      <c r="G80" s="357"/>
      <c r="H80" s="119">
        <v>150000</v>
      </c>
    </row>
    <row r="81" spans="1:8" ht="13.5" customHeight="1" x14ac:dyDescent="0.25">
      <c r="A81" s="361" t="s">
        <v>45</v>
      </c>
      <c r="B81" s="362"/>
      <c r="C81" s="125"/>
      <c r="D81" s="126"/>
      <c r="E81" s="126"/>
      <c r="F81" s="126"/>
      <c r="G81" s="125"/>
      <c r="H81" s="108"/>
    </row>
    <row r="82" spans="1:8" ht="13.5" customHeight="1" x14ac:dyDescent="0.25">
      <c r="A82" s="112" t="s">
        <v>3</v>
      </c>
      <c r="B82" s="363" t="s">
        <v>32</v>
      </c>
      <c r="C82" s="364" t="s">
        <v>33</v>
      </c>
      <c r="D82" s="107" t="s">
        <v>34</v>
      </c>
      <c r="E82" s="107" t="s">
        <v>40</v>
      </c>
      <c r="F82" s="107" t="s">
        <v>41</v>
      </c>
      <c r="G82" s="107" t="s">
        <v>42</v>
      </c>
      <c r="H82" s="108" t="s">
        <v>36</v>
      </c>
    </row>
    <row r="83" spans="1:8" ht="13.5" customHeight="1" x14ac:dyDescent="0.25">
      <c r="A83" s="115">
        <v>1</v>
      </c>
      <c r="B83" s="135" t="s">
        <v>46</v>
      </c>
      <c r="C83" s="135" t="s">
        <v>81</v>
      </c>
      <c r="D83" s="110"/>
      <c r="E83" s="110"/>
      <c r="F83" s="127">
        <v>1</v>
      </c>
      <c r="G83" s="117">
        <v>18000</v>
      </c>
      <c r="H83" s="118">
        <v>0</v>
      </c>
    </row>
    <row r="84" spans="1:8" ht="13.5" customHeight="1" x14ac:dyDescent="0.25">
      <c r="A84" s="355" t="s">
        <v>48</v>
      </c>
      <c r="B84" s="356"/>
      <c r="C84" s="356"/>
      <c r="D84" s="356"/>
      <c r="E84" s="356"/>
      <c r="F84" s="356"/>
      <c r="G84" s="357"/>
      <c r="H84" s="119">
        <v>0</v>
      </c>
    </row>
    <row r="85" spans="1:8" ht="13.5" customHeight="1" x14ac:dyDescent="0.25">
      <c r="A85" s="361" t="s">
        <v>49</v>
      </c>
      <c r="B85" s="362"/>
      <c r="C85" s="120"/>
      <c r="D85" s="110"/>
      <c r="E85" s="110"/>
      <c r="F85" s="110"/>
      <c r="G85" s="121"/>
      <c r="H85" s="119"/>
    </row>
    <row r="86" spans="1:8" ht="13.5" customHeight="1" x14ac:dyDescent="0.25">
      <c r="A86" s="112" t="s">
        <v>3</v>
      </c>
      <c r="B86" s="363" t="s">
        <v>32</v>
      </c>
      <c r="C86" s="364"/>
      <c r="D86" s="107" t="s">
        <v>34</v>
      </c>
      <c r="E86" s="107" t="s">
        <v>40</v>
      </c>
      <c r="F86" s="107" t="s">
        <v>41</v>
      </c>
      <c r="G86" s="107" t="s">
        <v>42</v>
      </c>
      <c r="H86" s="108" t="s">
        <v>36</v>
      </c>
    </row>
    <row r="87" spans="1:8" ht="13.5" customHeight="1" x14ac:dyDescent="0.25">
      <c r="A87" s="115">
        <v>1</v>
      </c>
      <c r="B87" s="367" t="s">
        <v>50</v>
      </c>
      <c r="C87" s="368"/>
      <c r="D87" s="110">
        <v>1</v>
      </c>
      <c r="E87" s="110"/>
      <c r="F87" s="127">
        <v>1</v>
      </c>
      <c r="G87" s="117">
        <v>85000</v>
      </c>
      <c r="H87" s="118">
        <v>0</v>
      </c>
    </row>
    <row r="88" spans="1:8" ht="13.5" customHeight="1" x14ac:dyDescent="0.25">
      <c r="A88" s="115">
        <v>2</v>
      </c>
      <c r="B88" s="367" t="s">
        <v>51</v>
      </c>
      <c r="C88" s="368"/>
      <c r="D88" s="110">
        <v>1</v>
      </c>
      <c r="E88" s="110"/>
      <c r="F88" s="127">
        <v>1</v>
      </c>
      <c r="G88" s="117">
        <v>40000</v>
      </c>
      <c r="H88" s="118">
        <v>0</v>
      </c>
    </row>
    <row r="89" spans="1:8" ht="13.5" customHeight="1" x14ac:dyDescent="0.25">
      <c r="A89" s="355"/>
      <c r="B89" s="356"/>
      <c r="C89" s="356"/>
      <c r="D89" s="356"/>
      <c r="E89" s="356"/>
      <c r="F89" s="356"/>
      <c r="G89" s="357"/>
      <c r="H89" s="119">
        <v>0</v>
      </c>
    </row>
    <row r="90" spans="1:8" ht="13.5" customHeight="1" x14ac:dyDescent="0.25">
      <c r="A90" s="355"/>
      <c r="B90" s="356"/>
      <c r="C90" s="356"/>
      <c r="D90" s="356"/>
      <c r="E90" s="356"/>
      <c r="F90" s="356"/>
      <c r="G90" s="357"/>
      <c r="H90" s="119"/>
    </row>
    <row r="91" spans="1:8" ht="20.25" customHeight="1" x14ac:dyDescent="0.25">
      <c r="A91" s="423" t="s">
        <v>52</v>
      </c>
      <c r="B91" s="424"/>
      <c r="C91" s="424"/>
      <c r="D91" s="424"/>
      <c r="E91" s="424"/>
      <c r="F91" s="424"/>
      <c r="G91" s="425"/>
      <c r="H91" s="136">
        <v>14030000</v>
      </c>
    </row>
    <row r="92" spans="1:8" ht="13.5" customHeight="1" x14ac:dyDescent="0.25">
      <c r="A92" s="134"/>
      <c r="B92" s="134"/>
      <c r="C92" s="134"/>
      <c r="D92" s="134"/>
      <c r="E92" s="134"/>
      <c r="F92" s="134"/>
      <c r="G92" s="134"/>
      <c r="H92" s="130"/>
    </row>
    <row r="93" spans="1:8" ht="13.5" customHeight="1" x14ac:dyDescent="0.25">
      <c r="A93" s="405" t="s">
        <v>206</v>
      </c>
      <c r="B93" s="406"/>
      <c r="C93" s="406"/>
      <c r="D93" s="406"/>
      <c r="E93" s="406"/>
      <c r="F93" s="407"/>
      <c r="G93" s="107" t="s">
        <v>30</v>
      </c>
      <c r="H93" s="107" t="s">
        <v>8</v>
      </c>
    </row>
    <row r="94" spans="1:8" ht="13.5" customHeight="1" x14ac:dyDescent="0.25">
      <c r="A94" s="408"/>
      <c r="B94" s="397"/>
      <c r="C94" s="397"/>
      <c r="D94" s="397"/>
      <c r="E94" s="397"/>
      <c r="F94" s="398"/>
      <c r="G94" s="107" t="s">
        <v>1</v>
      </c>
      <c r="H94" s="107" t="s">
        <v>81</v>
      </c>
    </row>
    <row r="95" spans="1:8" ht="13.5" customHeight="1" x14ac:dyDescent="0.25">
      <c r="A95" s="361" t="s">
        <v>31</v>
      </c>
      <c r="B95" s="375"/>
      <c r="C95" s="362"/>
      <c r="D95" s="110"/>
      <c r="E95" s="110"/>
      <c r="F95" s="110"/>
      <c r="G95" s="107"/>
      <c r="H95" s="111"/>
    </row>
    <row r="96" spans="1:8" ht="13.5" customHeight="1" x14ac:dyDescent="0.25">
      <c r="A96" s="112" t="s">
        <v>3</v>
      </c>
      <c r="B96" s="363" t="s">
        <v>32</v>
      </c>
      <c r="C96" s="364"/>
      <c r="D96" s="107" t="s">
        <v>33</v>
      </c>
      <c r="E96" s="107" t="s">
        <v>40</v>
      </c>
      <c r="F96" s="107" t="s">
        <v>34</v>
      </c>
      <c r="G96" s="107" t="s">
        <v>35</v>
      </c>
      <c r="H96" s="108" t="s">
        <v>36</v>
      </c>
    </row>
    <row r="97" spans="1:8" ht="13.5" customHeight="1" x14ac:dyDescent="0.25">
      <c r="A97" s="115">
        <v>1</v>
      </c>
      <c r="B97" s="376" t="s">
        <v>206</v>
      </c>
      <c r="C97" s="377"/>
      <c r="D97" s="110" t="s">
        <v>37</v>
      </c>
      <c r="E97" s="110"/>
      <c r="F97" s="116">
        <v>1</v>
      </c>
      <c r="G97" s="117">
        <v>19900000</v>
      </c>
      <c r="H97" s="118">
        <v>19900000</v>
      </c>
    </row>
    <row r="98" spans="1:8" ht="13.5" customHeight="1" x14ac:dyDescent="0.25">
      <c r="A98" s="355" t="s">
        <v>38</v>
      </c>
      <c r="B98" s="356"/>
      <c r="C98" s="356"/>
      <c r="D98" s="356"/>
      <c r="E98" s="356"/>
      <c r="F98" s="356"/>
      <c r="G98" s="357"/>
      <c r="H98" s="119">
        <v>19900000</v>
      </c>
    </row>
    <row r="99" spans="1:8" ht="13.5" customHeight="1" x14ac:dyDescent="0.25">
      <c r="A99" s="361" t="s">
        <v>39</v>
      </c>
      <c r="B99" s="362"/>
      <c r="C99" s="120"/>
      <c r="D99" s="110"/>
      <c r="E99" s="110"/>
      <c r="F99" s="110"/>
      <c r="G99" s="121"/>
      <c r="H99" s="119"/>
    </row>
    <row r="100" spans="1:8" ht="13.5" customHeight="1" x14ac:dyDescent="0.25">
      <c r="A100" s="112" t="s">
        <v>3</v>
      </c>
      <c r="B100" s="363" t="s">
        <v>32</v>
      </c>
      <c r="C100" s="364"/>
      <c r="D100" s="107" t="s">
        <v>34</v>
      </c>
      <c r="E100" s="107" t="s">
        <v>40</v>
      </c>
      <c r="F100" s="107" t="s">
        <v>41</v>
      </c>
      <c r="G100" s="107" t="s">
        <v>42</v>
      </c>
      <c r="H100" s="108" t="s">
        <v>36</v>
      </c>
    </row>
    <row r="101" spans="1:8" ht="13.5" customHeight="1" x14ac:dyDescent="0.25">
      <c r="A101" s="115">
        <v>1</v>
      </c>
      <c r="B101" s="365" t="s">
        <v>43</v>
      </c>
      <c r="C101" s="366"/>
      <c r="D101" s="110" t="s">
        <v>37</v>
      </c>
      <c r="E101" s="110">
        <v>1</v>
      </c>
      <c r="F101" s="123">
        <v>1</v>
      </c>
      <c r="G101" s="121">
        <v>150000</v>
      </c>
      <c r="H101" s="124">
        <v>150000</v>
      </c>
    </row>
    <row r="102" spans="1:8" ht="13.5" customHeight="1" x14ac:dyDescent="0.25">
      <c r="A102" s="355" t="s">
        <v>44</v>
      </c>
      <c r="B102" s="356"/>
      <c r="C102" s="356"/>
      <c r="D102" s="356"/>
      <c r="E102" s="356"/>
      <c r="F102" s="356"/>
      <c r="G102" s="357"/>
      <c r="H102" s="119">
        <v>150000</v>
      </c>
    </row>
    <row r="103" spans="1:8" ht="13.5" customHeight="1" x14ac:dyDescent="0.25">
      <c r="A103" s="361" t="s">
        <v>45</v>
      </c>
      <c r="B103" s="362"/>
      <c r="C103" s="125"/>
      <c r="D103" s="126"/>
      <c r="E103" s="126"/>
      <c r="F103" s="126"/>
      <c r="G103" s="125"/>
      <c r="H103" s="108"/>
    </row>
    <row r="104" spans="1:8" ht="13.5" customHeight="1" x14ac:dyDescent="0.25">
      <c r="A104" s="112" t="s">
        <v>3</v>
      </c>
      <c r="B104" s="363" t="s">
        <v>32</v>
      </c>
      <c r="C104" s="364" t="s">
        <v>33</v>
      </c>
      <c r="D104" s="107" t="s">
        <v>34</v>
      </c>
      <c r="E104" s="107" t="s">
        <v>40</v>
      </c>
      <c r="F104" s="107" t="s">
        <v>41</v>
      </c>
      <c r="G104" s="107" t="s">
        <v>42</v>
      </c>
      <c r="H104" s="108" t="s">
        <v>36</v>
      </c>
    </row>
    <row r="105" spans="1:8" ht="13.5" customHeight="1" x14ac:dyDescent="0.25">
      <c r="A105" s="115">
        <v>1</v>
      </c>
      <c r="B105" s="365" t="s">
        <v>46</v>
      </c>
      <c r="C105" s="366" t="s">
        <v>47</v>
      </c>
      <c r="D105" s="110"/>
      <c r="E105" s="110"/>
      <c r="F105" s="127">
        <v>1</v>
      </c>
      <c r="G105" s="117">
        <v>18000</v>
      </c>
      <c r="H105" s="118">
        <v>0</v>
      </c>
    </row>
    <row r="106" spans="1:8" ht="13.5" customHeight="1" x14ac:dyDescent="0.25">
      <c r="A106" s="355" t="s">
        <v>48</v>
      </c>
      <c r="B106" s="356"/>
      <c r="C106" s="356"/>
      <c r="D106" s="356"/>
      <c r="E106" s="356"/>
      <c r="F106" s="356"/>
      <c r="G106" s="357"/>
      <c r="H106" s="119">
        <v>0</v>
      </c>
    </row>
    <row r="107" spans="1:8" ht="13.5" customHeight="1" x14ac:dyDescent="0.25">
      <c r="A107" s="361" t="s">
        <v>49</v>
      </c>
      <c r="B107" s="362"/>
      <c r="C107" s="120"/>
      <c r="D107" s="110"/>
      <c r="E107" s="110"/>
      <c r="F107" s="110"/>
      <c r="G107" s="121"/>
      <c r="H107" s="119"/>
    </row>
    <row r="108" spans="1:8" ht="13.5" customHeight="1" x14ac:dyDescent="0.25">
      <c r="A108" s="112" t="s">
        <v>3</v>
      </c>
      <c r="B108" s="363" t="s">
        <v>32</v>
      </c>
      <c r="C108" s="364"/>
      <c r="D108" s="107" t="s">
        <v>34</v>
      </c>
      <c r="E108" s="107" t="s">
        <v>40</v>
      </c>
      <c r="F108" s="107" t="s">
        <v>41</v>
      </c>
      <c r="G108" s="107" t="s">
        <v>42</v>
      </c>
      <c r="H108" s="108" t="s">
        <v>36</v>
      </c>
    </row>
    <row r="109" spans="1:8" ht="13.5" customHeight="1" x14ac:dyDescent="0.25">
      <c r="A109" s="115">
        <v>1</v>
      </c>
      <c r="B109" s="367" t="s">
        <v>50</v>
      </c>
      <c r="C109" s="368"/>
      <c r="D109" s="110">
        <v>1</v>
      </c>
      <c r="E109" s="110"/>
      <c r="F109" s="127">
        <v>1</v>
      </c>
      <c r="G109" s="117">
        <v>85000</v>
      </c>
      <c r="H109" s="118">
        <v>0</v>
      </c>
    </row>
    <row r="110" spans="1:8" ht="13.5" customHeight="1" x14ac:dyDescent="0.25">
      <c r="A110" s="115">
        <v>2</v>
      </c>
      <c r="B110" s="367" t="s">
        <v>51</v>
      </c>
      <c r="C110" s="368"/>
      <c r="D110" s="110">
        <v>1</v>
      </c>
      <c r="E110" s="110"/>
      <c r="F110" s="127">
        <v>1</v>
      </c>
      <c r="G110" s="117">
        <v>40000</v>
      </c>
      <c r="H110" s="118">
        <v>0</v>
      </c>
    </row>
    <row r="111" spans="1:8" ht="13.5" customHeight="1" x14ac:dyDescent="0.25">
      <c r="A111" s="355"/>
      <c r="B111" s="356"/>
      <c r="C111" s="356"/>
      <c r="D111" s="356"/>
      <c r="E111" s="356"/>
      <c r="F111" s="356"/>
      <c r="G111" s="357"/>
      <c r="H111" s="119">
        <v>0</v>
      </c>
    </row>
    <row r="112" spans="1:8" ht="13.5" customHeight="1" x14ac:dyDescent="0.25">
      <c r="A112" s="355"/>
      <c r="B112" s="356"/>
      <c r="C112" s="356"/>
      <c r="D112" s="356"/>
      <c r="E112" s="356"/>
      <c r="F112" s="356"/>
      <c r="G112" s="357"/>
      <c r="H112" s="119"/>
    </row>
    <row r="113" spans="1:8" ht="13.5" customHeight="1" x14ac:dyDescent="0.25">
      <c r="A113" s="399" t="s">
        <v>52</v>
      </c>
      <c r="B113" s="400"/>
      <c r="C113" s="400"/>
      <c r="D113" s="400"/>
      <c r="E113" s="400"/>
      <c r="F113" s="400"/>
      <c r="G113" s="401"/>
      <c r="H113" s="136">
        <v>20050000</v>
      </c>
    </row>
    <row r="114" spans="1:8" ht="13.5" customHeight="1" thickBot="1" x14ac:dyDescent="0.3">
      <c r="A114" s="134"/>
      <c r="B114" s="134"/>
      <c r="C114" s="134"/>
      <c r="D114" s="134"/>
      <c r="E114" s="134"/>
      <c r="F114" s="134"/>
      <c r="G114" s="134"/>
      <c r="H114" s="130"/>
    </row>
    <row r="115" spans="1:8" ht="13.5" customHeight="1" x14ac:dyDescent="0.25">
      <c r="A115" s="385" t="s">
        <v>207</v>
      </c>
      <c r="B115" s="386"/>
      <c r="C115" s="386"/>
      <c r="D115" s="386"/>
      <c r="E115" s="386"/>
      <c r="F115" s="395"/>
      <c r="G115" s="131" t="s">
        <v>30</v>
      </c>
      <c r="H115" s="132" t="s">
        <v>9</v>
      </c>
    </row>
    <row r="116" spans="1:8" ht="13.5" customHeight="1" x14ac:dyDescent="0.25">
      <c r="A116" s="396"/>
      <c r="B116" s="397"/>
      <c r="C116" s="397"/>
      <c r="D116" s="397"/>
      <c r="E116" s="397"/>
      <c r="F116" s="398"/>
      <c r="G116" s="107" t="s">
        <v>1</v>
      </c>
      <c r="H116" s="108" t="s">
        <v>81</v>
      </c>
    </row>
    <row r="117" spans="1:8" ht="13.5" customHeight="1" x14ac:dyDescent="0.25">
      <c r="A117" s="361" t="s">
        <v>31</v>
      </c>
      <c r="B117" s="375"/>
      <c r="C117" s="362"/>
      <c r="D117" s="110"/>
      <c r="E117" s="110"/>
      <c r="F117" s="110"/>
      <c r="G117" s="107"/>
      <c r="H117" s="111"/>
    </row>
    <row r="118" spans="1:8" ht="13.5" customHeight="1" x14ac:dyDescent="0.25">
      <c r="A118" s="112" t="s">
        <v>3</v>
      </c>
      <c r="B118" s="363" t="s">
        <v>32</v>
      </c>
      <c r="C118" s="364"/>
      <c r="D118" s="107" t="s">
        <v>33</v>
      </c>
      <c r="E118" s="107" t="s">
        <v>40</v>
      </c>
      <c r="F118" s="107" t="s">
        <v>34</v>
      </c>
      <c r="G118" s="107" t="s">
        <v>35</v>
      </c>
      <c r="H118" s="108" t="s">
        <v>36</v>
      </c>
    </row>
    <row r="119" spans="1:8" ht="13.5" customHeight="1" x14ac:dyDescent="0.25">
      <c r="A119" s="115">
        <v>1</v>
      </c>
      <c r="B119" s="376" t="s">
        <v>207</v>
      </c>
      <c r="C119" s="377"/>
      <c r="D119" s="110" t="s">
        <v>37</v>
      </c>
      <c r="E119" s="110"/>
      <c r="F119" s="116">
        <v>1</v>
      </c>
      <c r="G119" s="117">
        <v>1700000</v>
      </c>
      <c r="H119" s="118">
        <v>1700000</v>
      </c>
    </row>
    <row r="120" spans="1:8" ht="13.5" customHeight="1" x14ac:dyDescent="0.25">
      <c r="A120" s="355" t="s">
        <v>38</v>
      </c>
      <c r="B120" s="356"/>
      <c r="C120" s="356"/>
      <c r="D120" s="356"/>
      <c r="E120" s="356"/>
      <c r="F120" s="356"/>
      <c r="G120" s="357"/>
      <c r="H120" s="119">
        <v>1700000</v>
      </c>
    </row>
    <row r="121" spans="1:8" ht="13.5" customHeight="1" x14ac:dyDescent="0.25">
      <c r="A121" s="361" t="s">
        <v>39</v>
      </c>
      <c r="B121" s="362"/>
      <c r="C121" s="120"/>
      <c r="D121" s="110"/>
      <c r="E121" s="110"/>
      <c r="F121" s="110"/>
      <c r="G121" s="121"/>
      <c r="H121" s="119"/>
    </row>
    <row r="122" spans="1:8" ht="13.5" customHeight="1" x14ac:dyDescent="0.25">
      <c r="A122" s="112" t="s">
        <v>3</v>
      </c>
      <c r="B122" s="363" t="s">
        <v>32</v>
      </c>
      <c r="C122" s="364"/>
      <c r="D122" s="107" t="s">
        <v>34</v>
      </c>
      <c r="E122" s="107" t="s">
        <v>40</v>
      </c>
      <c r="F122" s="107" t="s">
        <v>41</v>
      </c>
      <c r="G122" s="107" t="s">
        <v>42</v>
      </c>
      <c r="H122" s="108" t="s">
        <v>36</v>
      </c>
    </row>
    <row r="123" spans="1:8" ht="13.5" customHeight="1" x14ac:dyDescent="0.25">
      <c r="A123" s="115">
        <v>1</v>
      </c>
      <c r="B123" s="365" t="s">
        <v>223</v>
      </c>
      <c r="C123" s="366"/>
      <c r="D123" s="110" t="s">
        <v>37</v>
      </c>
      <c r="E123" s="110">
        <v>0.5</v>
      </c>
      <c r="F123" s="123">
        <v>1</v>
      </c>
      <c r="G123" s="121">
        <v>300000</v>
      </c>
      <c r="H123" s="124">
        <v>150000</v>
      </c>
    </row>
    <row r="124" spans="1:8" ht="13.5" customHeight="1" x14ac:dyDescent="0.25">
      <c r="A124" s="355" t="s">
        <v>44</v>
      </c>
      <c r="B124" s="356"/>
      <c r="C124" s="356"/>
      <c r="D124" s="356"/>
      <c r="E124" s="356"/>
      <c r="F124" s="356"/>
      <c r="G124" s="357"/>
      <c r="H124" s="119">
        <v>150000</v>
      </c>
    </row>
    <row r="125" spans="1:8" ht="13.5" customHeight="1" x14ac:dyDescent="0.25">
      <c r="A125" s="361" t="s">
        <v>45</v>
      </c>
      <c r="B125" s="362"/>
      <c r="C125" s="125"/>
      <c r="D125" s="126"/>
      <c r="E125" s="126"/>
      <c r="F125" s="126"/>
      <c r="G125" s="125"/>
      <c r="H125" s="108"/>
    </row>
    <row r="126" spans="1:8" ht="13.5" customHeight="1" x14ac:dyDescent="0.25">
      <c r="A126" s="112" t="s">
        <v>3</v>
      </c>
      <c r="B126" s="363" t="s">
        <v>32</v>
      </c>
      <c r="C126" s="364" t="s">
        <v>33</v>
      </c>
      <c r="D126" s="107" t="s">
        <v>34</v>
      </c>
      <c r="E126" s="107" t="s">
        <v>40</v>
      </c>
      <c r="F126" s="107" t="s">
        <v>41</v>
      </c>
      <c r="G126" s="107" t="s">
        <v>42</v>
      </c>
      <c r="H126" s="108" t="s">
        <v>36</v>
      </c>
    </row>
    <row r="127" spans="1:8" ht="13.5" customHeight="1" x14ac:dyDescent="0.25">
      <c r="A127" s="115">
        <v>1</v>
      </c>
      <c r="B127" s="365" t="s">
        <v>46</v>
      </c>
      <c r="C127" s="366" t="s">
        <v>47</v>
      </c>
      <c r="D127" s="110"/>
      <c r="E127" s="110"/>
      <c r="F127" s="127">
        <v>1</v>
      </c>
      <c r="G127" s="117">
        <v>18000</v>
      </c>
      <c r="H127" s="118">
        <v>0</v>
      </c>
    </row>
    <row r="128" spans="1:8" ht="13.5" customHeight="1" x14ac:dyDescent="0.25">
      <c r="A128" s="355" t="s">
        <v>48</v>
      </c>
      <c r="B128" s="356"/>
      <c r="C128" s="356"/>
      <c r="D128" s="356"/>
      <c r="E128" s="356"/>
      <c r="F128" s="356"/>
      <c r="G128" s="357"/>
      <c r="H128" s="119">
        <v>0</v>
      </c>
    </row>
    <row r="129" spans="1:8" ht="13.5" customHeight="1" x14ac:dyDescent="0.25">
      <c r="A129" s="361" t="s">
        <v>49</v>
      </c>
      <c r="B129" s="362"/>
      <c r="C129" s="120"/>
      <c r="D129" s="110"/>
      <c r="E129" s="110"/>
      <c r="F129" s="110"/>
      <c r="G129" s="121"/>
      <c r="H129" s="119"/>
    </row>
    <row r="130" spans="1:8" ht="13.5" customHeight="1" x14ac:dyDescent="0.25">
      <c r="A130" s="112" t="s">
        <v>3</v>
      </c>
      <c r="B130" s="363" t="s">
        <v>32</v>
      </c>
      <c r="C130" s="364"/>
      <c r="D130" s="107" t="s">
        <v>34</v>
      </c>
      <c r="E130" s="107" t="s">
        <v>40</v>
      </c>
      <c r="F130" s="107" t="s">
        <v>41</v>
      </c>
      <c r="G130" s="107" t="s">
        <v>42</v>
      </c>
      <c r="H130" s="108" t="s">
        <v>36</v>
      </c>
    </row>
    <row r="131" spans="1:8" ht="13.5" customHeight="1" x14ac:dyDescent="0.25">
      <c r="A131" s="115">
        <v>1</v>
      </c>
      <c r="B131" s="367" t="s">
        <v>50</v>
      </c>
      <c r="C131" s="368"/>
      <c r="D131" s="110">
        <v>1</v>
      </c>
      <c r="E131" s="110"/>
      <c r="F131" s="127">
        <v>1</v>
      </c>
      <c r="G131" s="117">
        <v>85000</v>
      </c>
      <c r="H131" s="118">
        <v>0</v>
      </c>
    </row>
    <row r="132" spans="1:8" ht="13.5" customHeight="1" x14ac:dyDescent="0.25">
      <c r="A132" s="115">
        <v>2</v>
      </c>
      <c r="B132" s="367" t="s">
        <v>51</v>
      </c>
      <c r="C132" s="368"/>
      <c r="D132" s="110">
        <v>1</v>
      </c>
      <c r="E132" s="110"/>
      <c r="F132" s="127">
        <v>1</v>
      </c>
      <c r="G132" s="117">
        <v>40000</v>
      </c>
      <c r="H132" s="118">
        <v>0</v>
      </c>
    </row>
    <row r="133" spans="1:8" ht="13.5" customHeight="1" x14ac:dyDescent="0.25">
      <c r="A133" s="355"/>
      <c r="B133" s="356"/>
      <c r="C133" s="356"/>
      <c r="D133" s="356"/>
      <c r="E133" s="356"/>
      <c r="F133" s="356"/>
      <c r="G133" s="357"/>
      <c r="H133" s="119">
        <v>0</v>
      </c>
    </row>
    <row r="134" spans="1:8" ht="13.5" customHeight="1" x14ac:dyDescent="0.25">
      <c r="A134" s="355"/>
      <c r="B134" s="356"/>
      <c r="C134" s="356"/>
      <c r="D134" s="356"/>
      <c r="E134" s="356"/>
      <c r="F134" s="356"/>
      <c r="G134" s="357"/>
      <c r="H134" s="137"/>
    </row>
    <row r="135" spans="1:8" ht="13.5" customHeight="1" x14ac:dyDescent="0.25">
      <c r="A135" s="399" t="s">
        <v>52</v>
      </c>
      <c r="B135" s="400"/>
      <c r="C135" s="400"/>
      <c r="D135" s="400"/>
      <c r="E135" s="400"/>
      <c r="F135" s="400"/>
      <c r="G135" s="401"/>
      <c r="H135" s="138">
        <v>1850000</v>
      </c>
    </row>
    <row r="136" spans="1:8" ht="13.5" customHeight="1" thickBot="1" x14ac:dyDescent="0.3">
      <c r="A136" s="134"/>
      <c r="B136" s="134"/>
      <c r="C136" s="134"/>
      <c r="D136" s="134"/>
      <c r="E136" s="134"/>
      <c r="F136" s="134"/>
      <c r="G136" s="134"/>
      <c r="H136" s="130"/>
    </row>
    <row r="137" spans="1:8" ht="13.5" customHeight="1" x14ac:dyDescent="0.25">
      <c r="A137" s="385" t="s">
        <v>98</v>
      </c>
      <c r="B137" s="386"/>
      <c r="C137" s="386"/>
      <c r="D137" s="386"/>
      <c r="E137" s="386"/>
      <c r="F137" s="395"/>
      <c r="G137" s="131" t="s">
        <v>30</v>
      </c>
      <c r="H137" s="132" t="s">
        <v>17</v>
      </c>
    </row>
    <row r="138" spans="1:8" ht="13.5" customHeight="1" x14ac:dyDescent="0.25">
      <c r="A138" s="396"/>
      <c r="B138" s="397"/>
      <c r="C138" s="397"/>
      <c r="D138" s="397"/>
      <c r="E138" s="397"/>
      <c r="F138" s="398"/>
      <c r="G138" s="107" t="s">
        <v>1</v>
      </c>
      <c r="H138" s="108" t="s">
        <v>81</v>
      </c>
    </row>
    <row r="139" spans="1:8" ht="13.5" customHeight="1" x14ac:dyDescent="0.25">
      <c r="A139" s="361" t="s">
        <v>31</v>
      </c>
      <c r="B139" s="375"/>
      <c r="C139" s="362"/>
      <c r="D139" s="110"/>
      <c r="E139" s="110"/>
      <c r="F139" s="110"/>
      <c r="G139" s="107"/>
      <c r="H139" s="111"/>
    </row>
    <row r="140" spans="1:8" ht="13.5" customHeight="1" x14ac:dyDescent="0.25">
      <c r="A140" s="112" t="s">
        <v>3</v>
      </c>
      <c r="B140" s="363" t="s">
        <v>32</v>
      </c>
      <c r="C140" s="364"/>
      <c r="D140" s="107" t="s">
        <v>33</v>
      </c>
      <c r="E140" s="107" t="s">
        <v>40</v>
      </c>
      <c r="F140" s="107" t="s">
        <v>34</v>
      </c>
      <c r="G140" s="107" t="s">
        <v>35</v>
      </c>
      <c r="H140" s="108" t="s">
        <v>36</v>
      </c>
    </row>
    <row r="141" spans="1:8" ht="13.5" customHeight="1" x14ac:dyDescent="0.25">
      <c r="A141" s="115">
        <v>1</v>
      </c>
      <c r="B141" s="376" t="s">
        <v>98</v>
      </c>
      <c r="C141" s="377"/>
      <c r="D141" s="110" t="s">
        <v>37</v>
      </c>
      <c r="E141" s="110"/>
      <c r="F141" s="116">
        <v>1</v>
      </c>
      <c r="G141" s="117">
        <v>1700000</v>
      </c>
      <c r="H141" s="118">
        <v>1700000</v>
      </c>
    </row>
    <row r="142" spans="1:8" ht="13.5" customHeight="1" x14ac:dyDescent="0.25">
      <c r="A142" s="355" t="s">
        <v>38</v>
      </c>
      <c r="B142" s="356"/>
      <c r="C142" s="356"/>
      <c r="D142" s="356"/>
      <c r="E142" s="356"/>
      <c r="F142" s="356"/>
      <c r="G142" s="357"/>
      <c r="H142" s="119">
        <v>1700000</v>
      </c>
    </row>
    <row r="143" spans="1:8" ht="13.5" customHeight="1" x14ac:dyDescent="0.25">
      <c r="A143" s="361" t="s">
        <v>39</v>
      </c>
      <c r="B143" s="362"/>
      <c r="C143" s="120"/>
      <c r="D143" s="110"/>
      <c r="E143" s="110"/>
      <c r="F143" s="110"/>
      <c r="G143" s="121"/>
      <c r="H143" s="119"/>
    </row>
    <row r="144" spans="1:8" ht="13.5" customHeight="1" x14ac:dyDescent="0.25">
      <c r="A144" s="112" t="s">
        <v>3</v>
      </c>
      <c r="B144" s="363" t="s">
        <v>32</v>
      </c>
      <c r="C144" s="364"/>
      <c r="D144" s="107" t="s">
        <v>34</v>
      </c>
      <c r="E144" s="107" t="s">
        <v>40</v>
      </c>
      <c r="F144" s="107" t="s">
        <v>41</v>
      </c>
      <c r="G144" s="107" t="s">
        <v>42</v>
      </c>
      <c r="H144" s="108" t="s">
        <v>36</v>
      </c>
    </row>
    <row r="145" spans="1:8" ht="13.5" customHeight="1" x14ac:dyDescent="0.25">
      <c r="A145" s="115">
        <v>1</v>
      </c>
      <c r="B145" s="365" t="s">
        <v>223</v>
      </c>
      <c r="C145" s="366"/>
      <c r="D145" s="110" t="s">
        <v>37</v>
      </c>
      <c r="E145" s="110">
        <v>1</v>
      </c>
      <c r="F145" s="123">
        <v>1</v>
      </c>
      <c r="G145" s="121">
        <v>300000</v>
      </c>
      <c r="H145" s="124">
        <v>300000</v>
      </c>
    </row>
    <row r="146" spans="1:8" ht="13.5" customHeight="1" x14ac:dyDescent="0.25">
      <c r="A146" s="355" t="s">
        <v>44</v>
      </c>
      <c r="B146" s="356"/>
      <c r="C146" s="356"/>
      <c r="D146" s="356"/>
      <c r="E146" s="356"/>
      <c r="F146" s="356"/>
      <c r="G146" s="357"/>
      <c r="H146" s="119">
        <v>300000</v>
      </c>
    </row>
    <row r="147" spans="1:8" ht="13.5" customHeight="1" x14ac:dyDescent="0.25">
      <c r="A147" s="361" t="s">
        <v>45</v>
      </c>
      <c r="B147" s="362"/>
      <c r="C147" s="125"/>
      <c r="D147" s="126"/>
      <c r="E147" s="126"/>
      <c r="F147" s="126"/>
      <c r="G147" s="125"/>
      <c r="H147" s="108"/>
    </row>
    <row r="148" spans="1:8" ht="13.5" customHeight="1" x14ac:dyDescent="0.25">
      <c r="A148" s="112" t="s">
        <v>3</v>
      </c>
      <c r="B148" s="363" t="s">
        <v>32</v>
      </c>
      <c r="C148" s="364" t="s">
        <v>33</v>
      </c>
      <c r="D148" s="107" t="s">
        <v>34</v>
      </c>
      <c r="E148" s="107" t="s">
        <v>40</v>
      </c>
      <c r="F148" s="107" t="s">
        <v>41</v>
      </c>
      <c r="G148" s="107" t="s">
        <v>42</v>
      </c>
      <c r="H148" s="108" t="s">
        <v>36</v>
      </c>
    </row>
    <row r="149" spans="1:8" ht="13.5" customHeight="1" x14ac:dyDescent="0.25">
      <c r="A149" s="115">
        <v>1</v>
      </c>
      <c r="B149" s="365" t="s">
        <v>46</v>
      </c>
      <c r="C149" s="366" t="s">
        <v>47</v>
      </c>
      <c r="D149" s="110"/>
      <c r="E149" s="110"/>
      <c r="F149" s="127">
        <v>1</v>
      </c>
      <c r="G149" s="117">
        <v>18000</v>
      </c>
      <c r="H149" s="118">
        <v>0</v>
      </c>
    </row>
    <row r="150" spans="1:8" ht="13.5" customHeight="1" x14ac:dyDescent="0.25">
      <c r="A150" s="355" t="s">
        <v>48</v>
      </c>
      <c r="B150" s="356"/>
      <c r="C150" s="356"/>
      <c r="D150" s="356"/>
      <c r="E150" s="356"/>
      <c r="F150" s="356"/>
      <c r="G150" s="357"/>
      <c r="H150" s="119">
        <v>0</v>
      </c>
    </row>
    <row r="151" spans="1:8" ht="13.5" customHeight="1" x14ac:dyDescent="0.25">
      <c r="A151" s="361" t="s">
        <v>49</v>
      </c>
      <c r="B151" s="362"/>
      <c r="C151" s="120"/>
      <c r="D151" s="110"/>
      <c r="E151" s="110"/>
      <c r="F151" s="110"/>
      <c r="G151" s="121"/>
      <c r="H151" s="119"/>
    </row>
    <row r="152" spans="1:8" ht="13.5" customHeight="1" x14ac:dyDescent="0.25">
      <c r="A152" s="112" t="s">
        <v>3</v>
      </c>
      <c r="B152" s="363" t="s">
        <v>32</v>
      </c>
      <c r="C152" s="364"/>
      <c r="D152" s="107" t="s">
        <v>34</v>
      </c>
      <c r="E152" s="107" t="s">
        <v>40</v>
      </c>
      <c r="F152" s="107" t="s">
        <v>41</v>
      </c>
      <c r="G152" s="107" t="s">
        <v>42</v>
      </c>
      <c r="H152" s="108" t="s">
        <v>36</v>
      </c>
    </row>
    <row r="153" spans="1:8" ht="13.5" customHeight="1" x14ac:dyDescent="0.25">
      <c r="A153" s="115">
        <v>1</v>
      </c>
      <c r="B153" s="367" t="s">
        <v>50</v>
      </c>
      <c r="C153" s="368"/>
      <c r="D153" s="110">
        <v>1</v>
      </c>
      <c r="E153" s="110"/>
      <c r="F153" s="127">
        <v>1</v>
      </c>
      <c r="G153" s="117">
        <v>85000</v>
      </c>
      <c r="H153" s="118">
        <v>0</v>
      </c>
    </row>
    <row r="154" spans="1:8" ht="13.5" customHeight="1" x14ac:dyDescent="0.25">
      <c r="A154" s="115">
        <v>2</v>
      </c>
      <c r="B154" s="367" t="s">
        <v>51</v>
      </c>
      <c r="C154" s="368"/>
      <c r="D154" s="110">
        <v>1</v>
      </c>
      <c r="E154" s="110"/>
      <c r="F154" s="127">
        <v>1</v>
      </c>
      <c r="G154" s="117">
        <v>40000</v>
      </c>
      <c r="H154" s="118">
        <v>0</v>
      </c>
    </row>
    <row r="155" spans="1:8" ht="13.5" customHeight="1" x14ac:dyDescent="0.25">
      <c r="A155" s="355"/>
      <c r="B155" s="356"/>
      <c r="C155" s="356"/>
      <c r="D155" s="356"/>
      <c r="E155" s="356"/>
      <c r="F155" s="356"/>
      <c r="G155" s="357"/>
      <c r="H155" s="119">
        <v>0</v>
      </c>
    </row>
    <row r="156" spans="1:8" ht="13.5" customHeight="1" x14ac:dyDescent="0.25">
      <c r="A156" s="355"/>
      <c r="B156" s="356"/>
      <c r="C156" s="356"/>
      <c r="D156" s="356"/>
      <c r="E156" s="356"/>
      <c r="F156" s="356"/>
      <c r="G156" s="357"/>
      <c r="H156" s="137"/>
    </row>
    <row r="157" spans="1:8" ht="13.5" customHeight="1" x14ac:dyDescent="0.25">
      <c r="A157" s="399" t="s">
        <v>52</v>
      </c>
      <c r="B157" s="400"/>
      <c r="C157" s="400"/>
      <c r="D157" s="400"/>
      <c r="E157" s="400"/>
      <c r="F157" s="400"/>
      <c r="G157" s="401"/>
      <c r="H157" s="138">
        <v>2000000</v>
      </c>
    </row>
    <row r="158" spans="1:8" ht="13.5" customHeight="1" thickBot="1" x14ac:dyDescent="0.3">
      <c r="A158" s="134"/>
      <c r="B158" s="134"/>
      <c r="C158" s="134"/>
      <c r="D158" s="134"/>
      <c r="E158" s="134"/>
      <c r="F158" s="134"/>
      <c r="G158" s="134"/>
      <c r="H158" s="130"/>
    </row>
    <row r="159" spans="1:8" ht="13.5" customHeight="1" x14ac:dyDescent="0.25">
      <c r="A159" s="385" t="s">
        <v>208</v>
      </c>
      <c r="B159" s="386"/>
      <c r="C159" s="386"/>
      <c r="D159" s="386"/>
      <c r="E159" s="386"/>
      <c r="F159" s="395"/>
      <c r="G159" s="131" t="s">
        <v>30</v>
      </c>
      <c r="H159" s="132" t="s">
        <v>18</v>
      </c>
    </row>
    <row r="160" spans="1:8" ht="13.5" customHeight="1" x14ac:dyDescent="0.25">
      <c r="A160" s="396"/>
      <c r="B160" s="397"/>
      <c r="C160" s="397"/>
      <c r="D160" s="397"/>
      <c r="E160" s="397"/>
      <c r="F160" s="398"/>
      <c r="G160" s="107" t="s">
        <v>1</v>
      </c>
      <c r="H160" s="108" t="s">
        <v>81</v>
      </c>
    </row>
    <row r="161" spans="1:8" ht="13.5" customHeight="1" x14ac:dyDescent="0.25">
      <c r="A161" s="361" t="s">
        <v>31</v>
      </c>
      <c r="B161" s="375"/>
      <c r="C161" s="362"/>
      <c r="D161" s="110"/>
      <c r="E161" s="110"/>
      <c r="F161" s="110"/>
      <c r="G161" s="107"/>
      <c r="H161" s="111"/>
    </row>
    <row r="162" spans="1:8" ht="13.5" customHeight="1" x14ac:dyDescent="0.25">
      <c r="A162" s="112" t="s">
        <v>3</v>
      </c>
      <c r="B162" s="363" t="s">
        <v>32</v>
      </c>
      <c r="C162" s="364"/>
      <c r="D162" s="107" t="s">
        <v>33</v>
      </c>
      <c r="E162" s="107" t="s">
        <v>40</v>
      </c>
      <c r="F162" s="107" t="s">
        <v>34</v>
      </c>
      <c r="G162" s="107" t="s">
        <v>35</v>
      </c>
      <c r="H162" s="108" t="s">
        <v>36</v>
      </c>
    </row>
    <row r="163" spans="1:8" ht="25.5" customHeight="1" x14ac:dyDescent="0.25">
      <c r="A163" s="115">
        <v>1</v>
      </c>
      <c r="B163" s="376" t="s">
        <v>208</v>
      </c>
      <c r="C163" s="377"/>
      <c r="D163" s="110" t="s">
        <v>37</v>
      </c>
      <c r="E163" s="110"/>
      <c r="F163" s="116">
        <v>1</v>
      </c>
      <c r="G163" s="117">
        <v>94000</v>
      </c>
      <c r="H163" s="118">
        <v>94000</v>
      </c>
    </row>
    <row r="164" spans="1:8" ht="13.5" customHeight="1" x14ac:dyDescent="0.25">
      <c r="A164" s="355" t="s">
        <v>38</v>
      </c>
      <c r="B164" s="356"/>
      <c r="C164" s="356"/>
      <c r="D164" s="356"/>
      <c r="E164" s="356"/>
      <c r="F164" s="356"/>
      <c r="G164" s="357"/>
      <c r="H164" s="119">
        <v>94000</v>
      </c>
    </row>
    <row r="165" spans="1:8" ht="13.5" customHeight="1" x14ac:dyDescent="0.25">
      <c r="A165" s="361" t="s">
        <v>39</v>
      </c>
      <c r="B165" s="362"/>
      <c r="C165" s="120"/>
      <c r="D165" s="110"/>
      <c r="E165" s="110"/>
      <c r="F165" s="110"/>
      <c r="G165" s="121"/>
      <c r="H165" s="119"/>
    </row>
    <row r="166" spans="1:8" ht="13.5" customHeight="1" x14ac:dyDescent="0.25">
      <c r="A166" s="112" t="s">
        <v>3</v>
      </c>
      <c r="B166" s="363" t="s">
        <v>32</v>
      </c>
      <c r="C166" s="364"/>
      <c r="D166" s="107" t="s">
        <v>34</v>
      </c>
      <c r="E166" s="107" t="s">
        <v>40</v>
      </c>
      <c r="F166" s="107" t="s">
        <v>41</v>
      </c>
      <c r="G166" s="107" t="s">
        <v>42</v>
      </c>
      <c r="H166" s="108" t="s">
        <v>36</v>
      </c>
    </row>
    <row r="167" spans="1:8" ht="13.5" customHeight="1" x14ac:dyDescent="0.25">
      <c r="A167" s="115">
        <v>1</v>
      </c>
      <c r="B167" s="365" t="s">
        <v>43</v>
      </c>
      <c r="C167" s="366"/>
      <c r="D167" s="110" t="s">
        <v>37</v>
      </c>
      <c r="E167" s="110">
        <v>1</v>
      </c>
      <c r="F167" s="123">
        <v>0.1</v>
      </c>
      <c r="G167" s="121">
        <v>150000</v>
      </c>
      <c r="H167" s="124">
        <v>15000</v>
      </c>
    </row>
    <row r="168" spans="1:8" ht="13.5" customHeight="1" x14ac:dyDescent="0.25">
      <c r="A168" s="355" t="s">
        <v>44</v>
      </c>
      <c r="B168" s="356"/>
      <c r="C168" s="356"/>
      <c r="D168" s="356"/>
      <c r="E168" s="356"/>
      <c r="F168" s="356"/>
      <c r="G168" s="357"/>
      <c r="H168" s="119">
        <v>15000</v>
      </c>
    </row>
    <row r="169" spans="1:8" ht="13.5" customHeight="1" x14ac:dyDescent="0.25">
      <c r="A169" s="361" t="s">
        <v>45</v>
      </c>
      <c r="B169" s="362"/>
      <c r="C169" s="125"/>
      <c r="D169" s="126"/>
      <c r="E169" s="126"/>
      <c r="F169" s="126"/>
      <c r="G169" s="125"/>
      <c r="H169" s="108"/>
    </row>
    <row r="170" spans="1:8" ht="13.5" customHeight="1" x14ac:dyDescent="0.25">
      <c r="A170" s="112" t="s">
        <v>3</v>
      </c>
      <c r="B170" s="363" t="s">
        <v>32</v>
      </c>
      <c r="C170" s="364" t="s">
        <v>33</v>
      </c>
      <c r="D170" s="107" t="s">
        <v>34</v>
      </c>
      <c r="E170" s="107" t="s">
        <v>40</v>
      </c>
      <c r="F170" s="107" t="s">
        <v>41</v>
      </c>
      <c r="G170" s="107" t="s">
        <v>42</v>
      </c>
      <c r="H170" s="108" t="s">
        <v>36</v>
      </c>
    </row>
    <row r="171" spans="1:8" ht="13.5" customHeight="1" x14ac:dyDescent="0.25">
      <c r="A171" s="115">
        <v>1</v>
      </c>
      <c r="B171" s="365" t="s">
        <v>46</v>
      </c>
      <c r="C171" s="366" t="s">
        <v>47</v>
      </c>
      <c r="D171" s="110"/>
      <c r="E171" s="110"/>
      <c r="F171" s="127">
        <v>1</v>
      </c>
      <c r="G171" s="117">
        <v>18000</v>
      </c>
      <c r="H171" s="118">
        <v>0</v>
      </c>
    </row>
    <row r="172" spans="1:8" ht="13.5" customHeight="1" x14ac:dyDescent="0.25">
      <c r="A172" s="355" t="s">
        <v>48</v>
      </c>
      <c r="B172" s="356"/>
      <c r="C172" s="356"/>
      <c r="D172" s="356"/>
      <c r="E172" s="356"/>
      <c r="F172" s="356"/>
      <c r="G172" s="357"/>
      <c r="H172" s="119">
        <v>0</v>
      </c>
    </row>
    <row r="173" spans="1:8" ht="13.5" customHeight="1" x14ac:dyDescent="0.25">
      <c r="A173" s="361" t="s">
        <v>49</v>
      </c>
      <c r="B173" s="362"/>
      <c r="C173" s="120"/>
      <c r="D173" s="110"/>
      <c r="E173" s="110"/>
      <c r="F173" s="110"/>
      <c r="G173" s="121"/>
      <c r="H173" s="119"/>
    </row>
    <row r="174" spans="1:8" ht="13.5" customHeight="1" x14ac:dyDescent="0.25">
      <c r="A174" s="112" t="s">
        <v>3</v>
      </c>
      <c r="B174" s="363" t="s">
        <v>32</v>
      </c>
      <c r="C174" s="364"/>
      <c r="D174" s="107" t="s">
        <v>34</v>
      </c>
      <c r="E174" s="107" t="s">
        <v>40</v>
      </c>
      <c r="F174" s="107" t="s">
        <v>41</v>
      </c>
      <c r="G174" s="107" t="s">
        <v>42</v>
      </c>
      <c r="H174" s="108" t="s">
        <v>36</v>
      </c>
    </row>
    <row r="175" spans="1:8" ht="13.5" customHeight="1" x14ac:dyDescent="0.25">
      <c r="A175" s="115">
        <v>1</v>
      </c>
      <c r="B175" s="367" t="s">
        <v>50</v>
      </c>
      <c r="C175" s="368"/>
      <c r="D175" s="110">
        <v>1</v>
      </c>
      <c r="E175" s="110"/>
      <c r="F175" s="127">
        <v>1</v>
      </c>
      <c r="G175" s="117">
        <v>85000</v>
      </c>
      <c r="H175" s="118">
        <v>0</v>
      </c>
    </row>
    <row r="176" spans="1:8" ht="13.5" customHeight="1" x14ac:dyDescent="0.25">
      <c r="A176" s="115">
        <v>2</v>
      </c>
      <c r="B176" s="367" t="s">
        <v>51</v>
      </c>
      <c r="C176" s="368"/>
      <c r="D176" s="110">
        <v>1</v>
      </c>
      <c r="E176" s="110"/>
      <c r="F176" s="127">
        <v>1</v>
      </c>
      <c r="G176" s="117">
        <v>40000</v>
      </c>
      <c r="H176" s="118">
        <v>0</v>
      </c>
    </row>
    <row r="177" spans="1:8" ht="13.5" customHeight="1" x14ac:dyDescent="0.25">
      <c r="A177" s="355"/>
      <c r="B177" s="356"/>
      <c r="C177" s="356"/>
      <c r="D177" s="356"/>
      <c r="E177" s="356"/>
      <c r="F177" s="356"/>
      <c r="G177" s="357"/>
      <c r="H177" s="119">
        <v>0</v>
      </c>
    </row>
    <row r="178" spans="1:8" ht="13.5" customHeight="1" x14ac:dyDescent="0.25">
      <c r="A178" s="355"/>
      <c r="B178" s="356"/>
      <c r="C178" s="356"/>
      <c r="D178" s="356"/>
      <c r="E178" s="356"/>
      <c r="F178" s="356"/>
      <c r="G178" s="357"/>
      <c r="H178" s="137"/>
    </row>
    <row r="179" spans="1:8" ht="13.5" customHeight="1" x14ac:dyDescent="0.25">
      <c r="A179" s="399" t="s">
        <v>52</v>
      </c>
      <c r="B179" s="400"/>
      <c r="C179" s="400"/>
      <c r="D179" s="400"/>
      <c r="E179" s="400"/>
      <c r="F179" s="400"/>
      <c r="G179" s="401"/>
      <c r="H179" s="138">
        <v>109000</v>
      </c>
    </row>
    <row r="180" spans="1:8" ht="13.5" customHeight="1" thickBot="1" x14ac:dyDescent="0.3">
      <c r="A180" s="134"/>
      <c r="B180" s="134"/>
      <c r="C180" s="134"/>
      <c r="D180" s="134"/>
      <c r="E180" s="134"/>
      <c r="F180" s="134"/>
      <c r="G180" s="134"/>
      <c r="H180" s="130"/>
    </row>
    <row r="181" spans="1:8" ht="15" customHeight="1" x14ac:dyDescent="0.25">
      <c r="A181" s="385" t="s">
        <v>93</v>
      </c>
      <c r="B181" s="386"/>
      <c r="C181" s="386"/>
      <c r="D181" s="386"/>
      <c r="E181" s="386"/>
      <c r="F181" s="395"/>
      <c r="G181" s="131" t="s">
        <v>30</v>
      </c>
      <c r="H181" s="132" t="s">
        <v>19</v>
      </c>
    </row>
    <row r="182" spans="1:8" x14ac:dyDescent="0.25">
      <c r="A182" s="396"/>
      <c r="B182" s="397"/>
      <c r="C182" s="397"/>
      <c r="D182" s="397"/>
      <c r="E182" s="397"/>
      <c r="F182" s="398"/>
      <c r="G182" s="107" t="s">
        <v>1</v>
      </c>
      <c r="H182" s="108" t="s">
        <v>82</v>
      </c>
    </row>
    <row r="183" spans="1:8" x14ac:dyDescent="0.25">
      <c r="A183" s="361" t="s">
        <v>31</v>
      </c>
      <c r="B183" s="375"/>
      <c r="C183" s="362"/>
      <c r="D183" s="110"/>
      <c r="E183" s="110"/>
      <c r="F183" s="110"/>
      <c r="G183" s="107"/>
      <c r="H183" s="111"/>
    </row>
    <row r="184" spans="1:8" x14ac:dyDescent="0.25">
      <c r="A184" s="112" t="s">
        <v>3</v>
      </c>
      <c r="B184" s="363" t="s">
        <v>32</v>
      </c>
      <c r="C184" s="364"/>
      <c r="D184" s="107" t="s">
        <v>33</v>
      </c>
      <c r="E184" s="107" t="s">
        <v>40</v>
      </c>
      <c r="F184" s="107" t="s">
        <v>34</v>
      </c>
      <c r="G184" s="107" t="s">
        <v>35</v>
      </c>
      <c r="H184" s="108" t="s">
        <v>36</v>
      </c>
    </row>
    <row r="185" spans="1:8" ht="27.75" customHeight="1" x14ac:dyDescent="0.25">
      <c r="A185" s="115">
        <v>1</v>
      </c>
      <c r="B185" s="376" t="s">
        <v>93</v>
      </c>
      <c r="C185" s="377"/>
      <c r="D185" s="110" t="s">
        <v>80</v>
      </c>
      <c r="E185" s="110"/>
      <c r="F185" s="139">
        <v>1</v>
      </c>
      <c r="G185" s="117">
        <v>2650</v>
      </c>
      <c r="H185" s="118">
        <v>2650</v>
      </c>
    </row>
    <row r="186" spans="1:8" ht="15" customHeight="1" x14ac:dyDescent="0.25">
      <c r="A186" s="355" t="s">
        <v>38</v>
      </c>
      <c r="B186" s="356"/>
      <c r="C186" s="356"/>
      <c r="D186" s="356"/>
      <c r="E186" s="356"/>
      <c r="F186" s="356"/>
      <c r="G186" s="357"/>
      <c r="H186" s="119">
        <v>2650</v>
      </c>
    </row>
    <row r="187" spans="1:8" x14ac:dyDescent="0.25">
      <c r="A187" s="361" t="s">
        <v>39</v>
      </c>
      <c r="B187" s="362"/>
      <c r="C187" s="120"/>
      <c r="D187" s="110"/>
      <c r="E187" s="110"/>
      <c r="F187" s="110"/>
      <c r="G187" s="121"/>
      <c r="H187" s="119"/>
    </row>
    <row r="188" spans="1:8" x14ac:dyDescent="0.25">
      <c r="A188" s="112" t="s">
        <v>3</v>
      </c>
      <c r="B188" s="363" t="s">
        <v>32</v>
      </c>
      <c r="C188" s="364"/>
      <c r="D188" s="107" t="s">
        <v>34</v>
      </c>
      <c r="E188" s="107" t="s">
        <v>40</v>
      </c>
      <c r="F188" s="107" t="s">
        <v>41</v>
      </c>
      <c r="G188" s="107" t="s">
        <v>42</v>
      </c>
      <c r="H188" s="108" t="s">
        <v>36</v>
      </c>
    </row>
    <row r="189" spans="1:8" ht="15" customHeight="1" x14ac:dyDescent="0.25">
      <c r="A189" s="115">
        <v>1</v>
      </c>
      <c r="B189" s="365" t="s">
        <v>43</v>
      </c>
      <c r="C189" s="366"/>
      <c r="D189" s="110" t="s">
        <v>37</v>
      </c>
      <c r="E189" s="110">
        <v>1</v>
      </c>
      <c r="F189" s="140">
        <v>5.0000000000000001E-3</v>
      </c>
      <c r="G189" s="121">
        <v>150000</v>
      </c>
      <c r="H189" s="124">
        <v>750</v>
      </c>
    </row>
    <row r="190" spans="1:8" ht="15" customHeight="1" x14ac:dyDescent="0.25">
      <c r="A190" s="355" t="s">
        <v>44</v>
      </c>
      <c r="B190" s="356"/>
      <c r="C190" s="356"/>
      <c r="D190" s="356"/>
      <c r="E190" s="356"/>
      <c r="F190" s="356"/>
      <c r="G190" s="357"/>
      <c r="H190" s="119">
        <v>750</v>
      </c>
    </row>
    <row r="191" spans="1:8" x14ac:dyDescent="0.25">
      <c r="A191" s="361" t="s">
        <v>45</v>
      </c>
      <c r="B191" s="362"/>
      <c r="C191" s="125"/>
      <c r="D191" s="126"/>
      <c r="E191" s="126"/>
      <c r="F191" s="126"/>
      <c r="G191" s="125"/>
      <c r="H191" s="108"/>
    </row>
    <row r="192" spans="1:8" x14ac:dyDescent="0.25">
      <c r="A192" s="112" t="s">
        <v>3</v>
      </c>
      <c r="B192" s="363" t="s">
        <v>32</v>
      </c>
      <c r="C192" s="364" t="s">
        <v>33</v>
      </c>
      <c r="D192" s="107" t="s">
        <v>34</v>
      </c>
      <c r="E192" s="107" t="s">
        <v>40</v>
      </c>
      <c r="F192" s="107" t="s">
        <v>41</v>
      </c>
      <c r="G192" s="107" t="s">
        <v>42</v>
      </c>
      <c r="H192" s="108" t="s">
        <v>36</v>
      </c>
    </row>
    <row r="193" spans="1:10" x14ac:dyDescent="0.25">
      <c r="A193" s="115">
        <v>1</v>
      </c>
      <c r="B193" s="365" t="s">
        <v>46</v>
      </c>
      <c r="C193" s="366" t="s">
        <v>47</v>
      </c>
      <c r="D193" s="110"/>
      <c r="E193" s="110"/>
      <c r="F193" s="127">
        <v>1</v>
      </c>
      <c r="G193" s="117">
        <v>18000</v>
      </c>
      <c r="H193" s="118">
        <v>0</v>
      </c>
    </row>
    <row r="194" spans="1:10" x14ac:dyDescent="0.25">
      <c r="A194" s="355" t="s">
        <v>48</v>
      </c>
      <c r="B194" s="356"/>
      <c r="C194" s="356"/>
      <c r="D194" s="356"/>
      <c r="E194" s="356"/>
      <c r="F194" s="356"/>
      <c r="G194" s="357"/>
      <c r="H194" s="119">
        <v>0</v>
      </c>
    </row>
    <row r="195" spans="1:10" ht="15" customHeight="1" x14ac:dyDescent="0.25">
      <c r="A195" s="361" t="s">
        <v>49</v>
      </c>
      <c r="B195" s="362"/>
      <c r="C195" s="120"/>
      <c r="D195" s="110"/>
      <c r="E195" s="110"/>
      <c r="F195" s="110"/>
      <c r="G195" s="121"/>
      <c r="H195" s="119"/>
    </row>
    <row r="196" spans="1:10" x14ac:dyDescent="0.25">
      <c r="A196" s="112" t="s">
        <v>3</v>
      </c>
      <c r="B196" s="363" t="s">
        <v>32</v>
      </c>
      <c r="C196" s="364"/>
      <c r="D196" s="107" t="s">
        <v>34</v>
      </c>
      <c r="E196" s="107" t="s">
        <v>40</v>
      </c>
      <c r="F196" s="107" t="s">
        <v>41</v>
      </c>
      <c r="G196" s="107" t="s">
        <v>42</v>
      </c>
      <c r="H196" s="108" t="s">
        <v>36</v>
      </c>
    </row>
    <row r="197" spans="1:10" x14ac:dyDescent="0.25">
      <c r="A197" s="115">
        <v>1</v>
      </c>
      <c r="B197" s="367" t="s">
        <v>50</v>
      </c>
      <c r="C197" s="368"/>
      <c r="D197" s="110">
        <v>1</v>
      </c>
      <c r="E197" s="110"/>
      <c r="F197" s="127">
        <v>1</v>
      </c>
      <c r="G197" s="141">
        <v>85000</v>
      </c>
      <c r="H197" s="118">
        <v>0</v>
      </c>
    </row>
    <row r="198" spans="1:10" x14ac:dyDescent="0.25">
      <c r="A198" s="115">
        <v>2</v>
      </c>
      <c r="B198" s="367" t="s">
        <v>51</v>
      </c>
      <c r="C198" s="368"/>
      <c r="D198" s="110">
        <v>1</v>
      </c>
      <c r="E198" s="110"/>
      <c r="F198" s="127">
        <v>1</v>
      </c>
      <c r="G198" s="117">
        <v>40000</v>
      </c>
      <c r="H198" s="142">
        <v>0</v>
      </c>
    </row>
    <row r="199" spans="1:10" ht="12" customHeight="1" x14ac:dyDescent="0.25">
      <c r="A199" s="355"/>
      <c r="B199" s="356"/>
      <c r="C199" s="356"/>
      <c r="D199" s="356"/>
      <c r="E199" s="356"/>
      <c r="F199" s="356"/>
      <c r="G199" s="357"/>
      <c r="H199" s="119">
        <v>0</v>
      </c>
      <c r="J199" s="143"/>
    </row>
    <row r="200" spans="1:10" ht="9.75" customHeight="1" x14ac:dyDescent="0.25">
      <c r="A200" s="355"/>
      <c r="B200" s="356"/>
      <c r="C200" s="356"/>
      <c r="D200" s="356"/>
      <c r="E200" s="356"/>
      <c r="F200" s="356"/>
      <c r="G200" s="357"/>
      <c r="H200" s="119"/>
    </row>
    <row r="201" spans="1:10" ht="15.75" thickBot="1" x14ac:dyDescent="0.3">
      <c r="A201" s="358" t="s">
        <v>52</v>
      </c>
      <c r="B201" s="359"/>
      <c r="C201" s="359"/>
      <c r="D201" s="359"/>
      <c r="E201" s="359"/>
      <c r="F201" s="359"/>
      <c r="G201" s="360"/>
      <c r="H201" s="129">
        <v>3400</v>
      </c>
    </row>
    <row r="202" spans="1:10" ht="11.25" customHeight="1" thickBot="1" x14ac:dyDescent="0.3">
      <c r="A202" s="422"/>
      <c r="B202" s="422"/>
      <c r="C202" s="422"/>
      <c r="D202" s="422"/>
      <c r="E202" s="422"/>
      <c r="F202" s="422"/>
      <c r="G202" s="422"/>
      <c r="H202" s="130"/>
    </row>
    <row r="203" spans="1:10" ht="15" customHeight="1" x14ac:dyDescent="0.25">
      <c r="A203" s="385" t="s">
        <v>10</v>
      </c>
      <c r="B203" s="386"/>
      <c r="C203" s="386"/>
      <c r="D203" s="386"/>
      <c r="E203" s="386"/>
      <c r="F203" s="395"/>
      <c r="G203" s="131" t="s">
        <v>30</v>
      </c>
      <c r="H203" s="132" t="s">
        <v>20</v>
      </c>
    </row>
    <row r="204" spans="1:10" ht="15" customHeight="1" x14ac:dyDescent="0.25">
      <c r="A204" s="396"/>
      <c r="B204" s="397"/>
      <c r="C204" s="397"/>
      <c r="D204" s="397"/>
      <c r="E204" s="397"/>
      <c r="F204" s="398"/>
      <c r="G204" s="107" t="s">
        <v>1</v>
      </c>
      <c r="H204" s="108" t="s">
        <v>83</v>
      </c>
    </row>
    <row r="205" spans="1:10" x14ac:dyDescent="0.25">
      <c r="A205" s="361" t="s">
        <v>31</v>
      </c>
      <c r="B205" s="375"/>
      <c r="C205" s="362"/>
      <c r="D205" s="110"/>
      <c r="E205" s="110"/>
      <c r="F205" s="110"/>
      <c r="G205" s="107"/>
      <c r="H205" s="111"/>
    </row>
    <row r="206" spans="1:10" x14ac:dyDescent="0.25">
      <c r="A206" s="112" t="s">
        <v>3</v>
      </c>
      <c r="B206" s="363" t="s">
        <v>32</v>
      </c>
      <c r="C206" s="364"/>
      <c r="D206" s="107" t="s">
        <v>33</v>
      </c>
      <c r="E206" s="107" t="s">
        <v>40</v>
      </c>
      <c r="F206" s="107" t="s">
        <v>34</v>
      </c>
      <c r="G206" s="107" t="s">
        <v>35</v>
      </c>
      <c r="H206" s="108" t="s">
        <v>36</v>
      </c>
    </row>
    <row r="207" spans="1:10" ht="29.25" customHeight="1" x14ac:dyDescent="0.25">
      <c r="A207" s="115">
        <v>1</v>
      </c>
      <c r="B207" s="376" t="s">
        <v>10</v>
      </c>
      <c r="C207" s="377"/>
      <c r="D207" s="110" t="s">
        <v>37</v>
      </c>
      <c r="E207" s="110"/>
      <c r="F207" s="116">
        <v>1</v>
      </c>
      <c r="G207" s="117">
        <v>46400</v>
      </c>
      <c r="H207" s="118">
        <v>46400</v>
      </c>
    </row>
    <row r="208" spans="1:10" ht="15" customHeight="1" x14ac:dyDescent="0.25">
      <c r="A208" s="355" t="s">
        <v>38</v>
      </c>
      <c r="B208" s="356"/>
      <c r="C208" s="356"/>
      <c r="D208" s="356"/>
      <c r="E208" s="356"/>
      <c r="F208" s="356"/>
      <c r="G208" s="357"/>
      <c r="H208" s="119">
        <v>46400</v>
      </c>
    </row>
    <row r="209" spans="1:8" x14ac:dyDescent="0.25">
      <c r="A209" s="361" t="s">
        <v>39</v>
      </c>
      <c r="B209" s="362"/>
      <c r="C209" s="120"/>
      <c r="D209" s="110"/>
      <c r="E209" s="110"/>
      <c r="F209" s="110"/>
      <c r="G209" s="121"/>
      <c r="H209" s="119"/>
    </row>
    <row r="210" spans="1:8" x14ac:dyDescent="0.25">
      <c r="A210" s="112" t="s">
        <v>3</v>
      </c>
      <c r="B210" s="363" t="s">
        <v>32</v>
      </c>
      <c r="C210" s="364"/>
      <c r="D210" s="107" t="s">
        <v>34</v>
      </c>
      <c r="E210" s="107" t="s">
        <v>40</v>
      </c>
      <c r="F210" s="107" t="s">
        <v>41</v>
      </c>
      <c r="G210" s="107" t="s">
        <v>42</v>
      </c>
      <c r="H210" s="108" t="s">
        <v>36</v>
      </c>
    </row>
    <row r="211" spans="1:8" ht="15" customHeight="1" x14ac:dyDescent="0.25">
      <c r="A211" s="115">
        <v>1</v>
      </c>
      <c r="B211" s="365" t="s">
        <v>43</v>
      </c>
      <c r="C211" s="366"/>
      <c r="D211" s="110" t="s">
        <v>37</v>
      </c>
      <c r="E211" s="110">
        <v>1</v>
      </c>
      <c r="F211" s="123">
        <v>5.0000000000000001E-3</v>
      </c>
      <c r="G211" s="121">
        <v>150000</v>
      </c>
      <c r="H211" s="124">
        <v>750</v>
      </c>
    </row>
    <row r="212" spans="1:8" x14ac:dyDescent="0.25">
      <c r="A212" s="355" t="s">
        <v>44</v>
      </c>
      <c r="B212" s="356"/>
      <c r="C212" s="356"/>
      <c r="D212" s="356"/>
      <c r="E212" s="356"/>
      <c r="F212" s="356"/>
      <c r="G212" s="357"/>
      <c r="H212" s="119">
        <v>750</v>
      </c>
    </row>
    <row r="213" spans="1:8" x14ac:dyDescent="0.25">
      <c r="A213" s="361" t="s">
        <v>45</v>
      </c>
      <c r="B213" s="362"/>
      <c r="C213" s="125"/>
      <c r="D213" s="126"/>
      <c r="E213" s="126"/>
      <c r="F213" s="126"/>
      <c r="G213" s="125"/>
      <c r="H213" s="108"/>
    </row>
    <row r="214" spans="1:8" x14ac:dyDescent="0.25">
      <c r="A214" s="112" t="s">
        <v>3</v>
      </c>
      <c r="B214" s="126" t="s">
        <v>32</v>
      </c>
      <c r="C214" s="126" t="s">
        <v>33</v>
      </c>
      <c r="D214" s="107" t="s">
        <v>34</v>
      </c>
      <c r="E214" s="107" t="s">
        <v>40</v>
      </c>
      <c r="F214" s="107" t="s">
        <v>41</v>
      </c>
      <c r="G214" s="107" t="s">
        <v>42</v>
      </c>
      <c r="H214" s="108" t="s">
        <v>36</v>
      </c>
    </row>
    <row r="215" spans="1:8" x14ac:dyDescent="0.25">
      <c r="A215" s="115">
        <v>1</v>
      </c>
      <c r="B215" s="135" t="s">
        <v>46</v>
      </c>
      <c r="C215" s="135" t="s">
        <v>81</v>
      </c>
      <c r="D215" s="110"/>
      <c r="E215" s="110"/>
      <c r="F215" s="127">
        <v>1</v>
      </c>
      <c r="G215" s="117">
        <v>18000</v>
      </c>
      <c r="H215" s="118">
        <v>0</v>
      </c>
    </row>
    <row r="216" spans="1:8" x14ac:dyDescent="0.25">
      <c r="A216" s="355" t="s">
        <v>48</v>
      </c>
      <c r="B216" s="356"/>
      <c r="C216" s="356"/>
      <c r="D216" s="356"/>
      <c r="E216" s="356"/>
      <c r="F216" s="356"/>
      <c r="G216" s="357"/>
      <c r="H216" s="119">
        <v>0</v>
      </c>
    </row>
    <row r="217" spans="1:8" x14ac:dyDescent="0.25">
      <c r="A217" s="361" t="s">
        <v>49</v>
      </c>
      <c r="B217" s="362"/>
      <c r="C217" s="120"/>
      <c r="D217" s="110"/>
      <c r="E217" s="110"/>
      <c r="F217" s="110"/>
      <c r="G217" s="121"/>
      <c r="H217" s="119"/>
    </row>
    <row r="218" spans="1:8" x14ac:dyDescent="0.25">
      <c r="A218" s="112" t="s">
        <v>3</v>
      </c>
      <c r="B218" s="363" t="s">
        <v>32</v>
      </c>
      <c r="C218" s="364"/>
      <c r="D218" s="107" t="s">
        <v>34</v>
      </c>
      <c r="E218" s="107" t="s">
        <v>40</v>
      </c>
      <c r="F218" s="107" t="s">
        <v>41</v>
      </c>
      <c r="G218" s="107" t="s">
        <v>42</v>
      </c>
      <c r="H218" s="108" t="s">
        <v>36</v>
      </c>
    </row>
    <row r="219" spans="1:8" x14ac:dyDescent="0.25">
      <c r="A219" s="115">
        <v>1</v>
      </c>
      <c r="B219" s="367" t="s">
        <v>50</v>
      </c>
      <c r="C219" s="368"/>
      <c r="D219" s="110">
        <v>1</v>
      </c>
      <c r="E219" s="110"/>
      <c r="F219" s="127">
        <v>1</v>
      </c>
      <c r="G219" s="117">
        <v>85000</v>
      </c>
      <c r="H219" s="118">
        <v>0</v>
      </c>
    </row>
    <row r="220" spans="1:8" x14ac:dyDescent="0.25">
      <c r="A220" s="115">
        <v>2</v>
      </c>
      <c r="B220" s="367" t="s">
        <v>51</v>
      </c>
      <c r="C220" s="368"/>
      <c r="D220" s="110">
        <v>1</v>
      </c>
      <c r="E220" s="110"/>
      <c r="F220" s="127">
        <v>1</v>
      </c>
      <c r="G220" s="117">
        <v>40000</v>
      </c>
      <c r="H220" s="118">
        <v>0</v>
      </c>
    </row>
    <row r="221" spans="1:8" x14ac:dyDescent="0.25">
      <c r="A221" s="355"/>
      <c r="B221" s="356"/>
      <c r="C221" s="356"/>
      <c r="D221" s="356"/>
      <c r="E221" s="356"/>
      <c r="F221" s="356"/>
      <c r="G221" s="357"/>
      <c r="H221" s="119">
        <v>0</v>
      </c>
    </row>
    <row r="222" spans="1:8" ht="9.75" customHeight="1" x14ac:dyDescent="0.25">
      <c r="A222" s="355"/>
      <c r="B222" s="356"/>
      <c r="C222" s="356"/>
      <c r="D222" s="356"/>
      <c r="E222" s="356"/>
      <c r="F222" s="356"/>
      <c r="G222" s="357"/>
      <c r="H222" s="119"/>
    </row>
    <row r="223" spans="1:8" ht="22.5" customHeight="1" thickBot="1" x14ac:dyDescent="0.3">
      <c r="A223" s="358" t="s">
        <v>52</v>
      </c>
      <c r="B223" s="359"/>
      <c r="C223" s="359"/>
      <c r="D223" s="359"/>
      <c r="E223" s="359"/>
      <c r="F223" s="359"/>
      <c r="G223" s="360"/>
      <c r="H223" s="129">
        <v>47150</v>
      </c>
    </row>
    <row r="224" spans="1:8" ht="15.75" thickBot="1" x14ac:dyDescent="0.3">
      <c r="A224" s="144"/>
      <c r="B224" s="144"/>
      <c r="C224" s="144"/>
      <c r="D224" s="144"/>
      <c r="E224" s="144"/>
      <c r="F224" s="144"/>
      <c r="G224" s="144"/>
      <c r="H224" s="144"/>
    </row>
    <row r="225" spans="1:8" ht="15" customHeight="1" x14ac:dyDescent="0.25">
      <c r="A225" s="385" t="s">
        <v>11</v>
      </c>
      <c r="B225" s="386"/>
      <c r="C225" s="386"/>
      <c r="D225" s="386"/>
      <c r="E225" s="386"/>
      <c r="F225" s="395"/>
      <c r="G225" s="131" t="s">
        <v>30</v>
      </c>
      <c r="H225" s="132" t="s">
        <v>21</v>
      </c>
    </row>
    <row r="226" spans="1:8" x14ac:dyDescent="0.25">
      <c r="A226" s="396"/>
      <c r="B226" s="397"/>
      <c r="C226" s="397"/>
      <c r="D226" s="397"/>
      <c r="E226" s="397"/>
      <c r="F226" s="398"/>
      <c r="G226" s="107" t="s">
        <v>1</v>
      </c>
      <c r="H226" s="108" t="s">
        <v>83</v>
      </c>
    </row>
    <row r="227" spans="1:8" x14ac:dyDescent="0.25">
      <c r="A227" s="361" t="s">
        <v>31</v>
      </c>
      <c r="B227" s="375"/>
      <c r="C227" s="362"/>
      <c r="D227" s="110"/>
      <c r="E227" s="110"/>
      <c r="F227" s="110"/>
      <c r="G227" s="107"/>
      <c r="H227" s="111"/>
    </row>
    <row r="228" spans="1:8" x14ac:dyDescent="0.25">
      <c r="A228" s="112" t="s">
        <v>3</v>
      </c>
      <c r="B228" s="363" t="s">
        <v>32</v>
      </c>
      <c r="C228" s="364"/>
      <c r="D228" s="107" t="s">
        <v>33</v>
      </c>
      <c r="E228" s="107" t="s">
        <v>40</v>
      </c>
      <c r="F228" s="107" t="s">
        <v>34</v>
      </c>
      <c r="G228" s="107" t="s">
        <v>35</v>
      </c>
      <c r="H228" s="108" t="s">
        <v>36</v>
      </c>
    </row>
    <row r="229" spans="1:8" ht="27.75" customHeight="1" x14ac:dyDescent="0.25">
      <c r="A229" s="115">
        <v>1</v>
      </c>
      <c r="B229" s="393" t="s">
        <v>11</v>
      </c>
      <c r="C229" s="394"/>
      <c r="D229" s="110" t="s">
        <v>37</v>
      </c>
      <c r="E229" s="110"/>
      <c r="F229" s="116">
        <v>1</v>
      </c>
      <c r="G229" s="117">
        <v>325000</v>
      </c>
      <c r="H229" s="118">
        <v>325000</v>
      </c>
    </row>
    <row r="230" spans="1:8" x14ac:dyDescent="0.25">
      <c r="A230" s="355" t="s">
        <v>38</v>
      </c>
      <c r="B230" s="356"/>
      <c r="C230" s="356"/>
      <c r="D230" s="356"/>
      <c r="E230" s="356"/>
      <c r="F230" s="356"/>
      <c r="G230" s="357"/>
      <c r="H230" s="119">
        <v>325000</v>
      </c>
    </row>
    <row r="231" spans="1:8" x14ac:dyDescent="0.25">
      <c r="A231" s="361" t="s">
        <v>39</v>
      </c>
      <c r="B231" s="362"/>
      <c r="C231" s="120"/>
      <c r="D231" s="110"/>
      <c r="E231" s="110"/>
      <c r="F231" s="110"/>
      <c r="G231" s="121"/>
      <c r="H231" s="119"/>
    </row>
    <row r="232" spans="1:8" x14ac:dyDescent="0.25">
      <c r="A232" s="112" t="s">
        <v>3</v>
      </c>
      <c r="B232" s="363" t="s">
        <v>32</v>
      </c>
      <c r="C232" s="364"/>
      <c r="D232" s="107" t="s">
        <v>34</v>
      </c>
      <c r="E232" s="107" t="s">
        <v>40</v>
      </c>
      <c r="F232" s="107" t="s">
        <v>41</v>
      </c>
      <c r="G232" s="107" t="s">
        <v>42</v>
      </c>
      <c r="H232" s="108" t="s">
        <v>36</v>
      </c>
    </row>
    <row r="233" spans="1:8" ht="15" customHeight="1" x14ac:dyDescent="0.25">
      <c r="A233" s="115">
        <v>1</v>
      </c>
      <c r="B233" s="365" t="s">
        <v>43</v>
      </c>
      <c r="C233" s="366"/>
      <c r="D233" s="110" t="s">
        <v>37</v>
      </c>
      <c r="E233" s="110">
        <v>1</v>
      </c>
      <c r="F233" s="123">
        <v>0.1</v>
      </c>
      <c r="G233" s="121">
        <v>150000</v>
      </c>
      <c r="H233" s="124">
        <v>15000</v>
      </c>
    </row>
    <row r="234" spans="1:8" x14ac:dyDescent="0.25">
      <c r="A234" s="355" t="s">
        <v>44</v>
      </c>
      <c r="B234" s="356"/>
      <c r="C234" s="356"/>
      <c r="D234" s="356"/>
      <c r="E234" s="356"/>
      <c r="F234" s="356"/>
      <c r="G234" s="357"/>
      <c r="H234" s="119">
        <v>15000</v>
      </c>
    </row>
    <row r="235" spans="1:8" x14ac:dyDescent="0.25">
      <c r="A235" s="361" t="s">
        <v>45</v>
      </c>
      <c r="B235" s="362"/>
      <c r="C235" s="125"/>
      <c r="D235" s="126"/>
      <c r="E235" s="126"/>
      <c r="F235" s="126"/>
      <c r="G235" s="125"/>
      <c r="H235" s="108"/>
    </row>
    <row r="236" spans="1:8" x14ac:dyDescent="0.25">
      <c r="A236" s="112" t="s">
        <v>3</v>
      </c>
      <c r="B236" s="363" t="s">
        <v>32</v>
      </c>
      <c r="C236" s="364" t="s">
        <v>33</v>
      </c>
      <c r="D236" s="107" t="s">
        <v>34</v>
      </c>
      <c r="E236" s="107" t="s">
        <v>40</v>
      </c>
      <c r="F236" s="107" t="s">
        <v>41</v>
      </c>
      <c r="G236" s="107" t="s">
        <v>42</v>
      </c>
      <c r="H236" s="108" t="s">
        <v>36</v>
      </c>
    </row>
    <row r="237" spans="1:8" x14ac:dyDescent="0.25">
      <c r="A237" s="115">
        <v>1</v>
      </c>
      <c r="B237" s="365" t="s">
        <v>46</v>
      </c>
      <c r="C237" s="366" t="s">
        <v>47</v>
      </c>
      <c r="D237" s="110"/>
      <c r="E237" s="110"/>
      <c r="F237" s="127">
        <v>1</v>
      </c>
      <c r="G237" s="117">
        <v>18000</v>
      </c>
      <c r="H237" s="118">
        <v>0</v>
      </c>
    </row>
    <row r="238" spans="1:8" x14ac:dyDescent="0.25">
      <c r="A238" s="355" t="s">
        <v>48</v>
      </c>
      <c r="B238" s="356"/>
      <c r="C238" s="356"/>
      <c r="D238" s="356"/>
      <c r="E238" s="356"/>
      <c r="F238" s="356"/>
      <c r="G238" s="357"/>
      <c r="H238" s="119">
        <v>0</v>
      </c>
    </row>
    <row r="239" spans="1:8" x14ac:dyDescent="0.25">
      <c r="A239" s="361" t="s">
        <v>49</v>
      </c>
      <c r="B239" s="362"/>
      <c r="C239" s="120"/>
      <c r="D239" s="110"/>
      <c r="E239" s="110"/>
      <c r="F239" s="110"/>
      <c r="G239" s="121"/>
      <c r="H239" s="119"/>
    </row>
    <row r="240" spans="1:8" x14ac:dyDescent="0.25">
      <c r="A240" s="112" t="s">
        <v>3</v>
      </c>
      <c r="B240" s="363" t="s">
        <v>32</v>
      </c>
      <c r="C240" s="364"/>
      <c r="D240" s="107" t="s">
        <v>34</v>
      </c>
      <c r="E240" s="107" t="s">
        <v>40</v>
      </c>
      <c r="F240" s="107" t="s">
        <v>41</v>
      </c>
      <c r="G240" s="107" t="s">
        <v>42</v>
      </c>
      <c r="H240" s="108" t="s">
        <v>36</v>
      </c>
    </row>
    <row r="241" spans="1:8" x14ac:dyDescent="0.25">
      <c r="A241" s="115">
        <v>1</v>
      </c>
      <c r="B241" s="367" t="s">
        <v>50</v>
      </c>
      <c r="C241" s="368"/>
      <c r="D241" s="110">
        <v>1</v>
      </c>
      <c r="E241" s="110"/>
      <c r="F241" s="127">
        <v>1</v>
      </c>
      <c r="G241" s="117">
        <v>85000</v>
      </c>
      <c r="H241" s="118">
        <v>0</v>
      </c>
    </row>
    <row r="242" spans="1:8" x14ac:dyDescent="0.25">
      <c r="A242" s="115">
        <v>2</v>
      </c>
      <c r="B242" s="367" t="s">
        <v>51</v>
      </c>
      <c r="C242" s="368"/>
      <c r="D242" s="110">
        <v>1</v>
      </c>
      <c r="E242" s="110"/>
      <c r="F242" s="127">
        <v>1</v>
      </c>
      <c r="G242" s="117">
        <v>40000</v>
      </c>
      <c r="H242" s="118">
        <v>0</v>
      </c>
    </row>
    <row r="243" spans="1:8" ht="12" customHeight="1" x14ac:dyDescent="0.25">
      <c r="A243" s="355"/>
      <c r="B243" s="356"/>
      <c r="C243" s="356"/>
      <c r="D243" s="356"/>
      <c r="E243" s="356"/>
      <c r="F243" s="356"/>
      <c r="G243" s="357"/>
      <c r="H243" s="119">
        <v>0</v>
      </c>
    </row>
    <row r="244" spans="1:8" ht="9.75" customHeight="1" x14ac:dyDescent="0.25">
      <c r="A244" s="355"/>
      <c r="B244" s="356"/>
      <c r="C244" s="356"/>
      <c r="D244" s="356"/>
      <c r="E244" s="356"/>
      <c r="F244" s="356"/>
      <c r="G244" s="357"/>
      <c r="H244" s="119"/>
    </row>
    <row r="245" spans="1:8" ht="19.5" customHeight="1" thickBot="1" x14ac:dyDescent="0.3">
      <c r="A245" s="358" t="s">
        <v>52</v>
      </c>
      <c r="B245" s="359"/>
      <c r="C245" s="359"/>
      <c r="D245" s="359"/>
      <c r="E245" s="359"/>
      <c r="F245" s="359"/>
      <c r="G245" s="360"/>
      <c r="H245" s="133">
        <v>340000</v>
      </c>
    </row>
    <row r="246" spans="1:8" ht="15.75" thickBot="1" x14ac:dyDescent="0.3">
      <c r="A246" s="144"/>
      <c r="B246" s="144"/>
      <c r="C246" s="144"/>
      <c r="D246" s="144"/>
      <c r="E246" s="144"/>
      <c r="F246" s="144"/>
      <c r="G246" s="144"/>
      <c r="H246" s="144"/>
    </row>
    <row r="247" spans="1:8" ht="13.5" customHeight="1" x14ac:dyDescent="0.25">
      <c r="A247" s="385" t="s">
        <v>12</v>
      </c>
      <c r="B247" s="386"/>
      <c r="C247" s="386"/>
      <c r="D247" s="386"/>
      <c r="E247" s="386"/>
      <c r="F247" s="395"/>
      <c r="G247" s="131" t="s">
        <v>30</v>
      </c>
      <c r="H247" s="132" t="s">
        <v>22</v>
      </c>
    </row>
    <row r="248" spans="1:8" ht="11.25" customHeight="1" x14ac:dyDescent="0.25">
      <c r="A248" s="396"/>
      <c r="B248" s="397"/>
      <c r="C248" s="397"/>
      <c r="D248" s="397"/>
      <c r="E248" s="397"/>
      <c r="F248" s="398"/>
      <c r="G248" s="107" t="s">
        <v>1</v>
      </c>
      <c r="H248" s="108" t="s">
        <v>83</v>
      </c>
    </row>
    <row r="249" spans="1:8" x14ac:dyDescent="0.25">
      <c r="A249" s="361" t="s">
        <v>31</v>
      </c>
      <c r="B249" s="375"/>
      <c r="C249" s="362"/>
      <c r="D249" s="110"/>
      <c r="E249" s="110"/>
      <c r="F249" s="110"/>
      <c r="G249" s="107"/>
      <c r="H249" s="111"/>
    </row>
    <row r="250" spans="1:8" x14ac:dyDescent="0.25">
      <c r="A250" s="112" t="s">
        <v>3</v>
      </c>
      <c r="B250" s="363" t="s">
        <v>32</v>
      </c>
      <c r="C250" s="364"/>
      <c r="D250" s="107" t="s">
        <v>33</v>
      </c>
      <c r="E250" s="107"/>
      <c r="F250" s="107" t="s">
        <v>34</v>
      </c>
      <c r="G250" s="107" t="s">
        <v>35</v>
      </c>
      <c r="H250" s="108" t="s">
        <v>36</v>
      </c>
    </row>
    <row r="251" spans="1:8" ht="24.75" customHeight="1" x14ac:dyDescent="0.25">
      <c r="A251" s="115">
        <v>1</v>
      </c>
      <c r="B251" s="376" t="s">
        <v>12</v>
      </c>
      <c r="C251" s="377"/>
      <c r="D251" s="110" t="s">
        <v>37</v>
      </c>
      <c r="E251" s="110"/>
      <c r="F251" s="116">
        <v>1</v>
      </c>
      <c r="G251" s="117">
        <v>250000</v>
      </c>
      <c r="H251" s="118">
        <v>250000</v>
      </c>
    </row>
    <row r="252" spans="1:8" x14ac:dyDescent="0.25">
      <c r="A252" s="355" t="s">
        <v>38</v>
      </c>
      <c r="B252" s="356"/>
      <c r="C252" s="356"/>
      <c r="D252" s="356"/>
      <c r="E252" s="356"/>
      <c r="F252" s="356"/>
      <c r="G252" s="357"/>
      <c r="H252" s="119">
        <v>250000</v>
      </c>
    </row>
    <row r="253" spans="1:8" x14ac:dyDescent="0.25">
      <c r="A253" s="361" t="s">
        <v>39</v>
      </c>
      <c r="B253" s="362"/>
      <c r="C253" s="120"/>
      <c r="D253" s="110"/>
      <c r="E253" s="110"/>
      <c r="F253" s="110"/>
      <c r="G253" s="121"/>
      <c r="H253" s="119"/>
    </row>
    <row r="254" spans="1:8" x14ac:dyDescent="0.25">
      <c r="A254" s="112" t="s">
        <v>3</v>
      </c>
      <c r="B254" s="363" t="s">
        <v>32</v>
      </c>
      <c r="C254" s="364"/>
      <c r="D254" s="107" t="s">
        <v>34</v>
      </c>
      <c r="E254" s="107" t="s">
        <v>40</v>
      </c>
      <c r="F254" s="107" t="s">
        <v>41</v>
      </c>
      <c r="G254" s="107" t="s">
        <v>42</v>
      </c>
      <c r="H254" s="108" t="s">
        <v>36</v>
      </c>
    </row>
    <row r="255" spans="1:8" ht="15" customHeight="1" x14ac:dyDescent="0.25">
      <c r="A255" s="115">
        <v>1</v>
      </c>
      <c r="B255" s="365" t="s">
        <v>43</v>
      </c>
      <c r="C255" s="366"/>
      <c r="D255" s="110" t="s">
        <v>37</v>
      </c>
      <c r="E255" s="110">
        <v>1</v>
      </c>
      <c r="F255" s="123">
        <v>0.2</v>
      </c>
      <c r="G255" s="121">
        <v>150000</v>
      </c>
      <c r="H255" s="124">
        <v>30000</v>
      </c>
    </row>
    <row r="256" spans="1:8" x14ac:dyDescent="0.25">
      <c r="A256" s="355" t="s">
        <v>44</v>
      </c>
      <c r="B256" s="356"/>
      <c r="C256" s="356"/>
      <c r="D256" s="356"/>
      <c r="E256" s="356"/>
      <c r="F256" s="356"/>
      <c r="G256" s="357"/>
      <c r="H256" s="119">
        <v>30000</v>
      </c>
    </row>
    <row r="257" spans="1:8" x14ac:dyDescent="0.25">
      <c r="A257" s="361" t="s">
        <v>45</v>
      </c>
      <c r="B257" s="362"/>
      <c r="C257" s="125"/>
      <c r="D257" s="126"/>
      <c r="E257" s="126"/>
      <c r="F257" s="126"/>
      <c r="G257" s="125"/>
      <c r="H257" s="108"/>
    </row>
    <row r="258" spans="1:8" x14ac:dyDescent="0.25">
      <c r="A258" s="112" t="s">
        <v>3</v>
      </c>
      <c r="B258" s="363" t="s">
        <v>32</v>
      </c>
      <c r="C258" s="364" t="s">
        <v>33</v>
      </c>
      <c r="D258" s="107" t="s">
        <v>34</v>
      </c>
      <c r="E258" s="107" t="s">
        <v>40</v>
      </c>
      <c r="F258" s="107" t="s">
        <v>41</v>
      </c>
      <c r="G258" s="107" t="s">
        <v>42</v>
      </c>
      <c r="H258" s="108" t="s">
        <v>36</v>
      </c>
    </row>
    <row r="259" spans="1:8" x14ac:dyDescent="0.25">
      <c r="A259" s="115">
        <v>1</v>
      </c>
      <c r="B259" s="365" t="s">
        <v>46</v>
      </c>
      <c r="C259" s="366" t="s">
        <v>47</v>
      </c>
      <c r="D259" s="110">
        <v>0</v>
      </c>
      <c r="E259" s="110">
        <v>1</v>
      </c>
      <c r="F259" s="127">
        <v>0.6</v>
      </c>
      <c r="G259" s="117">
        <v>50000</v>
      </c>
      <c r="H259" s="118">
        <v>0</v>
      </c>
    </row>
    <row r="260" spans="1:8" x14ac:dyDescent="0.25">
      <c r="A260" s="355" t="s">
        <v>48</v>
      </c>
      <c r="B260" s="356"/>
      <c r="C260" s="356"/>
      <c r="D260" s="356"/>
      <c r="E260" s="356"/>
      <c r="F260" s="356"/>
      <c r="G260" s="357"/>
      <c r="H260" s="119">
        <v>0</v>
      </c>
    </row>
    <row r="261" spans="1:8" x14ac:dyDescent="0.25">
      <c r="A261" s="361" t="s">
        <v>49</v>
      </c>
      <c r="B261" s="362"/>
      <c r="C261" s="120"/>
      <c r="D261" s="110"/>
      <c r="E261" s="110"/>
      <c r="F261" s="110"/>
      <c r="G261" s="121"/>
      <c r="H261" s="119"/>
    </row>
    <row r="262" spans="1:8" x14ac:dyDescent="0.25">
      <c r="A262" s="112" t="s">
        <v>3</v>
      </c>
      <c r="B262" s="363" t="s">
        <v>32</v>
      </c>
      <c r="C262" s="364"/>
      <c r="D262" s="107" t="s">
        <v>34</v>
      </c>
      <c r="E262" s="107" t="s">
        <v>40</v>
      </c>
      <c r="F262" s="107" t="s">
        <v>41</v>
      </c>
      <c r="G262" s="107" t="s">
        <v>42</v>
      </c>
      <c r="H262" s="108" t="s">
        <v>36</v>
      </c>
    </row>
    <row r="263" spans="1:8" x14ac:dyDescent="0.25">
      <c r="A263" s="115">
        <v>1</v>
      </c>
      <c r="B263" s="367" t="s">
        <v>50</v>
      </c>
      <c r="C263" s="368"/>
      <c r="D263" s="110">
        <v>1</v>
      </c>
      <c r="E263" s="110">
        <v>0</v>
      </c>
      <c r="F263" s="127">
        <v>1</v>
      </c>
      <c r="G263" s="117">
        <v>85000</v>
      </c>
      <c r="H263" s="118">
        <v>0</v>
      </c>
    </row>
    <row r="264" spans="1:8" x14ac:dyDescent="0.25">
      <c r="A264" s="115">
        <v>2</v>
      </c>
      <c r="B264" s="367" t="s">
        <v>51</v>
      </c>
      <c r="C264" s="368"/>
      <c r="D264" s="110">
        <v>1</v>
      </c>
      <c r="E264" s="110">
        <v>0</v>
      </c>
      <c r="F264" s="127">
        <v>1</v>
      </c>
      <c r="G264" s="117">
        <v>40000</v>
      </c>
      <c r="H264" s="118">
        <v>0</v>
      </c>
    </row>
    <row r="265" spans="1:8" x14ac:dyDescent="0.25">
      <c r="A265" s="355"/>
      <c r="B265" s="356"/>
      <c r="C265" s="356"/>
      <c r="D265" s="356"/>
      <c r="E265" s="356"/>
      <c r="F265" s="356"/>
      <c r="G265" s="357"/>
      <c r="H265" s="119">
        <v>0</v>
      </c>
    </row>
    <row r="266" spans="1:8" ht="10.5" customHeight="1" x14ac:dyDescent="0.25">
      <c r="A266" s="355"/>
      <c r="B266" s="356"/>
      <c r="C266" s="356"/>
      <c r="D266" s="356"/>
      <c r="E266" s="356"/>
      <c r="F266" s="356"/>
      <c r="G266" s="357"/>
      <c r="H266" s="119"/>
    </row>
    <row r="267" spans="1:8" ht="15.75" thickBot="1" x14ac:dyDescent="0.3">
      <c r="A267" s="358" t="s">
        <v>52</v>
      </c>
      <c r="B267" s="359"/>
      <c r="C267" s="359"/>
      <c r="D267" s="359"/>
      <c r="E267" s="359"/>
      <c r="F267" s="359"/>
      <c r="G267" s="360"/>
      <c r="H267" s="145">
        <v>280000</v>
      </c>
    </row>
    <row r="268" spans="1:8" ht="15.75" thickBot="1" x14ac:dyDescent="0.3">
      <c r="A268" s="144"/>
      <c r="B268" s="144"/>
      <c r="C268" s="144"/>
      <c r="D268" s="144"/>
      <c r="E268" s="144"/>
      <c r="F268" s="144"/>
      <c r="G268" s="144"/>
      <c r="H268" s="144"/>
    </row>
    <row r="269" spans="1:8" ht="15" customHeight="1" x14ac:dyDescent="0.25">
      <c r="A269" s="385" t="s">
        <v>94</v>
      </c>
      <c r="B269" s="386"/>
      <c r="C269" s="386"/>
      <c r="D269" s="386"/>
      <c r="E269" s="386"/>
      <c r="F269" s="395"/>
      <c r="G269" s="131" t="s">
        <v>30</v>
      </c>
      <c r="H269" s="132" t="s">
        <v>23</v>
      </c>
    </row>
    <row r="270" spans="1:8" x14ac:dyDescent="0.25">
      <c r="A270" s="396"/>
      <c r="B270" s="397"/>
      <c r="C270" s="397"/>
      <c r="D270" s="397"/>
      <c r="E270" s="397"/>
      <c r="F270" s="398"/>
      <c r="G270" s="107" t="s">
        <v>1</v>
      </c>
      <c r="H270" s="108" t="s">
        <v>83</v>
      </c>
    </row>
    <row r="271" spans="1:8" x14ac:dyDescent="0.25">
      <c r="A271" s="361" t="s">
        <v>31</v>
      </c>
      <c r="B271" s="375"/>
      <c r="C271" s="362"/>
      <c r="D271" s="110"/>
      <c r="E271" s="110"/>
      <c r="F271" s="110"/>
      <c r="G271" s="107"/>
      <c r="H271" s="111"/>
    </row>
    <row r="272" spans="1:8" x14ac:dyDescent="0.25">
      <c r="A272" s="112" t="s">
        <v>3</v>
      </c>
      <c r="B272" s="363" t="s">
        <v>32</v>
      </c>
      <c r="C272" s="364"/>
      <c r="D272" s="107" t="s">
        <v>33</v>
      </c>
      <c r="E272" s="107"/>
      <c r="F272" s="107" t="s">
        <v>34</v>
      </c>
      <c r="G272" s="107" t="s">
        <v>35</v>
      </c>
      <c r="H272" s="108" t="s">
        <v>36</v>
      </c>
    </row>
    <row r="273" spans="1:8" ht="27" customHeight="1" x14ac:dyDescent="0.25">
      <c r="A273" s="115">
        <v>1</v>
      </c>
      <c r="B273" s="376" t="s">
        <v>94</v>
      </c>
      <c r="C273" s="377"/>
      <c r="D273" s="110" t="s">
        <v>37</v>
      </c>
      <c r="E273" s="110"/>
      <c r="F273" s="116">
        <v>1</v>
      </c>
      <c r="G273" s="117">
        <v>4650</v>
      </c>
      <c r="H273" s="118">
        <v>4650</v>
      </c>
    </row>
    <row r="274" spans="1:8" x14ac:dyDescent="0.25">
      <c r="A274" s="355" t="s">
        <v>38</v>
      </c>
      <c r="B274" s="356"/>
      <c r="C274" s="356"/>
      <c r="D274" s="356"/>
      <c r="E274" s="356"/>
      <c r="F274" s="356"/>
      <c r="G274" s="357"/>
      <c r="H274" s="119">
        <v>4650</v>
      </c>
    </row>
    <row r="275" spans="1:8" x14ac:dyDescent="0.25">
      <c r="A275" s="361" t="s">
        <v>39</v>
      </c>
      <c r="B275" s="362"/>
      <c r="C275" s="120"/>
      <c r="D275" s="110"/>
      <c r="E275" s="110"/>
      <c r="F275" s="110"/>
      <c r="G275" s="121"/>
      <c r="H275" s="119"/>
    </row>
    <row r="276" spans="1:8" x14ac:dyDescent="0.25">
      <c r="A276" s="112" t="s">
        <v>3</v>
      </c>
      <c r="B276" s="363" t="s">
        <v>32</v>
      </c>
      <c r="C276" s="364"/>
      <c r="D276" s="107" t="s">
        <v>34</v>
      </c>
      <c r="E276" s="107" t="s">
        <v>40</v>
      </c>
      <c r="F276" s="107" t="s">
        <v>41</v>
      </c>
      <c r="G276" s="107" t="s">
        <v>42</v>
      </c>
      <c r="H276" s="108" t="s">
        <v>36</v>
      </c>
    </row>
    <row r="277" spans="1:8" ht="15" customHeight="1" x14ac:dyDescent="0.25">
      <c r="A277" s="115">
        <v>1</v>
      </c>
      <c r="B277" s="365" t="s">
        <v>43</v>
      </c>
      <c r="C277" s="366"/>
      <c r="D277" s="110" t="s">
        <v>37</v>
      </c>
      <c r="E277" s="110">
        <v>1</v>
      </c>
      <c r="F277" s="123">
        <v>5.0000000000000001E-3</v>
      </c>
      <c r="G277" s="121">
        <v>150000</v>
      </c>
      <c r="H277" s="124">
        <v>750</v>
      </c>
    </row>
    <row r="278" spans="1:8" x14ac:dyDescent="0.25">
      <c r="A278" s="355" t="s">
        <v>44</v>
      </c>
      <c r="B278" s="356"/>
      <c r="C278" s="356"/>
      <c r="D278" s="356"/>
      <c r="E278" s="356"/>
      <c r="F278" s="356"/>
      <c r="G278" s="357"/>
      <c r="H278" s="119">
        <v>750</v>
      </c>
    </row>
    <row r="279" spans="1:8" x14ac:dyDescent="0.25">
      <c r="A279" s="361" t="s">
        <v>45</v>
      </c>
      <c r="B279" s="362"/>
      <c r="C279" s="125"/>
      <c r="D279" s="126"/>
      <c r="E279" s="126"/>
      <c r="F279" s="126"/>
      <c r="G279" s="125"/>
      <c r="H279" s="108"/>
    </row>
    <row r="280" spans="1:8" x14ac:dyDescent="0.25">
      <c r="A280" s="112" t="s">
        <v>3</v>
      </c>
      <c r="B280" s="363" t="s">
        <v>32</v>
      </c>
      <c r="C280" s="364" t="s">
        <v>33</v>
      </c>
      <c r="D280" s="107" t="s">
        <v>34</v>
      </c>
      <c r="E280" s="107" t="s">
        <v>40</v>
      </c>
      <c r="F280" s="107" t="s">
        <v>41</v>
      </c>
      <c r="G280" s="107" t="s">
        <v>42</v>
      </c>
      <c r="H280" s="108" t="s">
        <v>36</v>
      </c>
    </row>
    <row r="281" spans="1:8" x14ac:dyDescent="0.25">
      <c r="A281" s="115">
        <v>1</v>
      </c>
      <c r="B281" s="365" t="s">
        <v>46</v>
      </c>
      <c r="C281" s="366" t="s">
        <v>47</v>
      </c>
      <c r="D281" s="110">
        <v>0</v>
      </c>
      <c r="E281" s="110">
        <v>1</v>
      </c>
      <c r="F281" s="127">
        <v>0.6</v>
      </c>
      <c r="G281" s="117">
        <v>50000</v>
      </c>
      <c r="H281" s="118">
        <v>0</v>
      </c>
    </row>
    <row r="282" spans="1:8" x14ac:dyDescent="0.25">
      <c r="A282" s="355" t="s">
        <v>48</v>
      </c>
      <c r="B282" s="356"/>
      <c r="C282" s="356"/>
      <c r="D282" s="356"/>
      <c r="E282" s="356"/>
      <c r="F282" s="356"/>
      <c r="G282" s="357"/>
      <c r="H282" s="119">
        <v>0</v>
      </c>
    </row>
    <row r="283" spans="1:8" x14ac:dyDescent="0.25">
      <c r="A283" s="361" t="s">
        <v>49</v>
      </c>
      <c r="B283" s="362"/>
      <c r="C283" s="120"/>
      <c r="D283" s="110"/>
      <c r="E283" s="110"/>
      <c r="F283" s="110"/>
      <c r="G283" s="121"/>
      <c r="H283" s="119"/>
    </row>
    <row r="284" spans="1:8" x14ac:dyDescent="0.25">
      <c r="A284" s="112" t="s">
        <v>3</v>
      </c>
      <c r="B284" s="363" t="s">
        <v>32</v>
      </c>
      <c r="C284" s="364"/>
      <c r="D284" s="107" t="s">
        <v>34</v>
      </c>
      <c r="E284" s="107" t="s">
        <v>40</v>
      </c>
      <c r="F284" s="107" t="s">
        <v>41</v>
      </c>
      <c r="G284" s="107" t="s">
        <v>42</v>
      </c>
      <c r="H284" s="108" t="s">
        <v>36</v>
      </c>
    </row>
    <row r="285" spans="1:8" x14ac:dyDescent="0.25">
      <c r="A285" s="115">
        <v>1</v>
      </c>
      <c r="B285" s="367" t="s">
        <v>50</v>
      </c>
      <c r="C285" s="368"/>
      <c r="D285" s="110">
        <v>1</v>
      </c>
      <c r="E285" s="110">
        <v>0</v>
      </c>
      <c r="F285" s="127">
        <v>1</v>
      </c>
      <c r="G285" s="117">
        <v>85000</v>
      </c>
      <c r="H285" s="118">
        <v>0</v>
      </c>
    </row>
    <row r="286" spans="1:8" x14ac:dyDescent="0.25">
      <c r="A286" s="115">
        <v>2</v>
      </c>
      <c r="B286" s="367" t="s">
        <v>51</v>
      </c>
      <c r="C286" s="368"/>
      <c r="D286" s="110">
        <v>1</v>
      </c>
      <c r="E286" s="110">
        <v>0</v>
      </c>
      <c r="F286" s="127">
        <v>1</v>
      </c>
      <c r="G286" s="117">
        <v>40000</v>
      </c>
      <c r="H286" s="118">
        <v>0</v>
      </c>
    </row>
    <row r="287" spans="1:8" x14ac:dyDescent="0.25">
      <c r="A287" s="355"/>
      <c r="B287" s="356"/>
      <c r="C287" s="356"/>
      <c r="D287" s="356"/>
      <c r="E287" s="356"/>
      <c r="F287" s="356"/>
      <c r="G287" s="357"/>
      <c r="H287" s="119">
        <v>0</v>
      </c>
    </row>
    <row r="288" spans="1:8" ht="9" customHeight="1" x14ac:dyDescent="0.25">
      <c r="A288" s="355"/>
      <c r="B288" s="356"/>
      <c r="C288" s="356"/>
      <c r="D288" s="356"/>
      <c r="E288" s="356"/>
      <c r="F288" s="356"/>
      <c r="G288" s="357"/>
      <c r="H288" s="119"/>
    </row>
    <row r="289" spans="1:8" ht="15.75" thickBot="1" x14ac:dyDescent="0.3">
      <c r="A289" s="358" t="s">
        <v>52</v>
      </c>
      <c r="B289" s="359"/>
      <c r="C289" s="359"/>
      <c r="D289" s="359"/>
      <c r="E289" s="359"/>
      <c r="F289" s="359"/>
      <c r="G289" s="360"/>
      <c r="H289" s="129">
        <v>5400</v>
      </c>
    </row>
    <row r="290" spans="1:8" ht="12" customHeight="1" thickBot="1" x14ac:dyDescent="0.3">
      <c r="A290" s="144"/>
      <c r="B290" s="144"/>
      <c r="C290" s="144"/>
      <c r="D290" s="144"/>
      <c r="E290" s="144"/>
      <c r="F290" s="144"/>
      <c r="G290" s="144"/>
      <c r="H290" s="144"/>
    </row>
    <row r="291" spans="1:8" ht="15" customHeight="1" x14ac:dyDescent="0.25">
      <c r="A291" s="385" t="s">
        <v>13</v>
      </c>
      <c r="B291" s="386"/>
      <c r="C291" s="386"/>
      <c r="D291" s="386"/>
      <c r="E291" s="386"/>
      <c r="F291" s="395"/>
      <c r="G291" s="131" t="s">
        <v>30</v>
      </c>
      <c r="H291" s="132" t="s">
        <v>24</v>
      </c>
    </row>
    <row r="292" spans="1:8" x14ac:dyDescent="0.25">
      <c r="A292" s="396"/>
      <c r="B292" s="397"/>
      <c r="C292" s="397"/>
      <c r="D292" s="397"/>
      <c r="E292" s="397"/>
      <c r="F292" s="398"/>
      <c r="G292" s="107" t="s">
        <v>1</v>
      </c>
      <c r="H292" s="108" t="s">
        <v>83</v>
      </c>
    </row>
    <row r="293" spans="1:8" x14ac:dyDescent="0.25">
      <c r="A293" s="361" t="s">
        <v>31</v>
      </c>
      <c r="B293" s="375"/>
      <c r="C293" s="362"/>
      <c r="D293" s="110"/>
      <c r="E293" s="110"/>
      <c r="F293" s="110"/>
      <c r="G293" s="107"/>
      <c r="H293" s="111"/>
    </row>
    <row r="294" spans="1:8" x14ac:dyDescent="0.25">
      <c r="A294" s="112" t="s">
        <v>3</v>
      </c>
      <c r="B294" s="363" t="s">
        <v>32</v>
      </c>
      <c r="C294" s="364"/>
      <c r="D294" s="107" t="s">
        <v>33</v>
      </c>
      <c r="E294" s="107"/>
      <c r="F294" s="107" t="s">
        <v>34</v>
      </c>
      <c r="G294" s="107" t="s">
        <v>35</v>
      </c>
      <c r="H294" s="108" t="s">
        <v>36</v>
      </c>
    </row>
    <row r="295" spans="1:8" ht="24.75" customHeight="1" x14ac:dyDescent="0.25">
      <c r="A295" s="115">
        <v>1</v>
      </c>
      <c r="B295" s="376" t="s">
        <v>13</v>
      </c>
      <c r="C295" s="377"/>
      <c r="D295" s="110" t="s">
        <v>37</v>
      </c>
      <c r="E295" s="110"/>
      <c r="F295" s="116">
        <v>1</v>
      </c>
      <c r="G295" s="117">
        <v>4950</v>
      </c>
      <c r="H295" s="118">
        <v>4950</v>
      </c>
    </row>
    <row r="296" spans="1:8" x14ac:dyDescent="0.25">
      <c r="A296" s="355" t="s">
        <v>38</v>
      </c>
      <c r="B296" s="356"/>
      <c r="C296" s="356"/>
      <c r="D296" s="356"/>
      <c r="E296" s="356"/>
      <c r="F296" s="356"/>
      <c r="G296" s="357"/>
      <c r="H296" s="119">
        <v>4950</v>
      </c>
    </row>
    <row r="297" spans="1:8" x14ac:dyDescent="0.25">
      <c r="A297" s="361" t="s">
        <v>39</v>
      </c>
      <c r="B297" s="362"/>
      <c r="C297" s="120"/>
      <c r="D297" s="110"/>
      <c r="E297" s="110"/>
      <c r="F297" s="110"/>
      <c r="G297" s="121"/>
      <c r="H297" s="119"/>
    </row>
    <row r="298" spans="1:8" x14ac:dyDescent="0.25">
      <c r="A298" s="112" t="s">
        <v>3</v>
      </c>
      <c r="B298" s="363" t="s">
        <v>32</v>
      </c>
      <c r="C298" s="364"/>
      <c r="D298" s="107" t="s">
        <v>34</v>
      </c>
      <c r="E298" s="107" t="s">
        <v>40</v>
      </c>
      <c r="F298" s="107" t="s">
        <v>41</v>
      </c>
      <c r="G298" s="107" t="s">
        <v>42</v>
      </c>
      <c r="H298" s="108" t="s">
        <v>36</v>
      </c>
    </row>
    <row r="299" spans="1:8" ht="15" customHeight="1" x14ac:dyDescent="0.25">
      <c r="A299" s="115">
        <v>1</v>
      </c>
      <c r="B299" s="365" t="s">
        <v>43</v>
      </c>
      <c r="C299" s="366"/>
      <c r="D299" s="110" t="s">
        <v>37</v>
      </c>
      <c r="E299" s="110">
        <v>1</v>
      </c>
      <c r="F299" s="123">
        <v>5.0000000000000001E-3</v>
      </c>
      <c r="G299" s="121">
        <v>150000</v>
      </c>
      <c r="H299" s="124">
        <v>750</v>
      </c>
    </row>
    <row r="300" spans="1:8" x14ac:dyDescent="0.25">
      <c r="A300" s="355" t="s">
        <v>44</v>
      </c>
      <c r="B300" s="356"/>
      <c r="C300" s="356"/>
      <c r="D300" s="356"/>
      <c r="E300" s="356"/>
      <c r="F300" s="356"/>
      <c r="G300" s="357"/>
      <c r="H300" s="119">
        <v>750</v>
      </c>
    </row>
    <row r="301" spans="1:8" x14ac:dyDescent="0.25">
      <c r="A301" s="361" t="s">
        <v>45</v>
      </c>
      <c r="B301" s="362"/>
      <c r="C301" s="125"/>
      <c r="D301" s="126"/>
      <c r="E301" s="126"/>
      <c r="F301" s="126"/>
      <c r="G301" s="125"/>
      <c r="H301" s="108"/>
    </row>
    <row r="302" spans="1:8" x14ac:dyDescent="0.25">
      <c r="A302" s="112" t="s">
        <v>3</v>
      </c>
      <c r="B302" s="363" t="s">
        <v>32</v>
      </c>
      <c r="C302" s="364" t="s">
        <v>33</v>
      </c>
      <c r="D302" s="107" t="s">
        <v>34</v>
      </c>
      <c r="E302" s="107" t="s">
        <v>40</v>
      </c>
      <c r="F302" s="107" t="s">
        <v>41</v>
      </c>
      <c r="G302" s="107" t="s">
        <v>42</v>
      </c>
      <c r="H302" s="108" t="s">
        <v>36</v>
      </c>
    </row>
    <row r="303" spans="1:8" x14ac:dyDescent="0.25">
      <c r="A303" s="115">
        <v>1</v>
      </c>
      <c r="B303" s="365" t="s">
        <v>46</v>
      </c>
      <c r="C303" s="366" t="s">
        <v>47</v>
      </c>
      <c r="D303" s="110">
        <v>0</v>
      </c>
      <c r="E303" s="110">
        <v>1</v>
      </c>
      <c r="F303" s="127">
        <v>0.6</v>
      </c>
      <c r="G303" s="117">
        <v>50000</v>
      </c>
      <c r="H303" s="118">
        <v>0</v>
      </c>
    </row>
    <row r="304" spans="1:8" x14ac:dyDescent="0.25">
      <c r="A304" s="355" t="s">
        <v>48</v>
      </c>
      <c r="B304" s="356"/>
      <c r="C304" s="356"/>
      <c r="D304" s="356"/>
      <c r="E304" s="356"/>
      <c r="F304" s="356"/>
      <c r="G304" s="357"/>
      <c r="H304" s="119">
        <v>0</v>
      </c>
    </row>
    <row r="305" spans="1:8" x14ac:dyDescent="0.25">
      <c r="A305" s="361" t="s">
        <v>49</v>
      </c>
      <c r="B305" s="362"/>
      <c r="C305" s="120"/>
      <c r="D305" s="110"/>
      <c r="E305" s="110"/>
      <c r="F305" s="110"/>
      <c r="G305" s="121"/>
      <c r="H305" s="119"/>
    </row>
    <row r="306" spans="1:8" x14ac:dyDescent="0.25">
      <c r="A306" s="112" t="s">
        <v>3</v>
      </c>
      <c r="B306" s="363" t="s">
        <v>32</v>
      </c>
      <c r="C306" s="364"/>
      <c r="D306" s="107" t="s">
        <v>34</v>
      </c>
      <c r="E306" s="107" t="s">
        <v>40</v>
      </c>
      <c r="F306" s="107" t="s">
        <v>41</v>
      </c>
      <c r="G306" s="107" t="s">
        <v>42</v>
      </c>
      <c r="H306" s="108" t="s">
        <v>36</v>
      </c>
    </row>
    <row r="307" spans="1:8" x14ac:dyDescent="0.25">
      <c r="A307" s="115">
        <v>1</v>
      </c>
      <c r="B307" s="367" t="s">
        <v>50</v>
      </c>
      <c r="C307" s="368"/>
      <c r="D307" s="110">
        <v>1</v>
      </c>
      <c r="E307" s="110">
        <v>0</v>
      </c>
      <c r="F307" s="127">
        <v>1</v>
      </c>
      <c r="G307" s="117">
        <v>85000</v>
      </c>
      <c r="H307" s="118">
        <v>0</v>
      </c>
    </row>
    <row r="308" spans="1:8" x14ac:dyDescent="0.25">
      <c r="A308" s="115">
        <v>2</v>
      </c>
      <c r="B308" s="367" t="s">
        <v>51</v>
      </c>
      <c r="C308" s="368"/>
      <c r="D308" s="110">
        <v>1</v>
      </c>
      <c r="E308" s="110">
        <v>0</v>
      </c>
      <c r="F308" s="127">
        <v>1</v>
      </c>
      <c r="G308" s="117">
        <v>40000</v>
      </c>
      <c r="H308" s="118">
        <v>0</v>
      </c>
    </row>
    <row r="309" spans="1:8" x14ac:dyDescent="0.25">
      <c r="A309" s="355"/>
      <c r="B309" s="356"/>
      <c r="C309" s="356"/>
      <c r="D309" s="356"/>
      <c r="E309" s="356"/>
      <c r="F309" s="356"/>
      <c r="G309" s="357"/>
      <c r="H309" s="119">
        <v>0</v>
      </c>
    </row>
    <row r="310" spans="1:8" ht="9" customHeight="1" x14ac:dyDescent="0.25">
      <c r="A310" s="355"/>
      <c r="B310" s="356"/>
      <c r="C310" s="356"/>
      <c r="D310" s="356"/>
      <c r="E310" s="356"/>
      <c r="F310" s="356"/>
      <c r="G310" s="357"/>
      <c r="H310" s="119"/>
    </row>
    <row r="311" spans="1:8" ht="15.75" thickBot="1" x14ac:dyDescent="0.3">
      <c r="A311" s="358" t="s">
        <v>52</v>
      </c>
      <c r="B311" s="359"/>
      <c r="C311" s="359"/>
      <c r="D311" s="359"/>
      <c r="E311" s="359"/>
      <c r="F311" s="359"/>
      <c r="G311" s="360"/>
      <c r="H311" s="129">
        <v>5700</v>
      </c>
    </row>
    <row r="312" spans="1:8" ht="15.75" thickBot="1" x14ac:dyDescent="0.3">
      <c r="A312" s="144"/>
      <c r="B312" s="144"/>
      <c r="C312" s="144"/>
      <c r="D312" s="144"/>
      <c r="E312" s="144"/>
      <c r="F312" s="144"/>
      <c r="G312" s="144"/>
      <c r="H312" s="144"/>
    </row>
    <row r="313" spans="1:8" ht="15" customHeight="1" x14ac:dyDescent="0.25">
      <c r="A313" s="385" t="s">
        <v>95</v>
      </c>
      <c r="B313" s="386"/>
      <c r="C313" s="386"/>
      <c r="D313" s="386"/>
      <c r="E313" s="386"/>
      <c r="F313" s="395"/>
      <c r="G313" s="131" t="s">
        <v>30</v>
      </c>
      <c r="H313" s="132" t="s">
        <v>25</v>
      </c>
    </row>
    <row r="314" spans="1:8" x14ac:dyDescent="0.25">
      <c r="A314" s="396"/>
      <c r="B314" s="397"/>
      <c r="C314" s="397"/>
      <c r="D314" s="397"/>
      <c r="E314" s="397"/>
      <c r="F314" s="398"/>
      <c r="G314" s="107" t="s">
        <v>1</v>
      </c>
      <c r="H314" s="108" t="s">
        <v>83</v>
      </c>
    </row>
    <row r="315" spans="1:8" x14ac:dyDescent="0.25">
      <c r="A315" s="361" t="s">
        <v>31</v>
      </c>
      <c r="B315" s="375"/>
      <c r="C315" s="362"/>
      <c r="D315" s="110"/>
      <c r="E315" s="110"/>
      <c r="F315" s="110"/>
      <c r="G315" s="107"/>
      <c r="H315" s="111"/>
    </row>
    <row r="316" spans="1:8" x14ac:dyDescent="0.25">
      <c r="A316" s="112" t="s">
        <v>3</v>
      </c>
      <c r="B316" s="363" t="s">
        <v>32</v>
      </c>
      <c r="C316" s="364"/>
      <c r="D316" s="107" t="s">
        <v>33</v>
      </c>
      <c r="E316" s="107"/>
      <c r="F316" s="107" t="s">
        <v>34</v>
      </c>
      <c r="G316" s="107" t="s">
        <v>35</v>
      </c>
      <c r="H316" s="108" t="s">
        <v>36</v>
      </c>
    </row>
    <row r="317" spans="1:8" ht="27" customHeight="1" x14ac:dyDescent="0.25">
      <c r="A317" s="115">
        <v>1</v>
      </c>
      <c r="B317" s="376" t="s">
        <v>95</v>
      </c>
      <c r="C317" s="377"/>
      <c r="D317" s="110" t="s">
        <v>37</v>
      </c>
      <c r="E317" s="110"/>
      <c r="F317" s="116">
        <v>1</v>
      </c>
      <c r="G317" s="117">
        <v>4950</v>
      </c>
      <c r="H317" s="118">
        <v>4950</v>
      </c>
    </row>
    <row r="318" spans="1:8" x14ac:dyDescent="0.25">
      <c r="A318" s="355" t="s">
        <v>38</v>
      </c>
      <c r="B318" s="356"/>
      <c r="C318" s="356"/>
      <c r="D318" s="356"/>
      <c r="E318" s="356"/>
      <c r="F318" s="356"/>
      <c r="G318" s="357"/>
      <c r="H318" s="119">
        <v>4950</v>
      </c>
    </row>
    <row r="319" spans="1:8" x14ac:dyDescent="0.25">
      <c r="A319" s="361" t="s">
        <v>39</v>
      </c>
      <c r="B319" s="362"/>
      <c r="C319" s="120"/>
      <c r="D319" s="110"/>
      <c r="E319" s="110"/>
      <c r="F319" s="110"/>
      <c r="G319" s="121"/>
      <c r="H319" s="119"/>
    </row>
    <row r="320" spans="1:8" x14ac:dyDescent="0.25">
      <c r="A320" s="112" t="s">
        <v>3</v>
      </c>
      <c r="B320" s="363" t="s">
        <v>32</v>
      </c>
      <c r="C320" s="364"/>
      <c r="D320" s="107" t="s">
        <v>34</v>
      </c>
      <c r="E320" s="107" t="s">
        <v>40</v>
      </c>
      <c r="F320" s="107" t="s">
        <v>41</v>
      </c>
      <c r="G320" s="107" t="s">
        <v>42</v>
      </c>
      <c r="H320" s="108" t="s">
        <v>36</v>
      </c>
    </row>
    <row r="321" spans="1:8" ht="15" customHeight="1" x14ac:dyDescent="0.25">
      <c r="A321" s="115">
        <v>1</v>
      </c>
      <c r="B321" s="365" t="s">
        <v>43</v>
      </c>
      <c r="C321" s="366"/>
      <c r="D321" s="110" t="s">
        <v>37</v>
      </c>
      <c r="E321" s="110">
        <v>1</v>
      </c>
      <c r="F321" s="123">
        <v>5.0000000000000001E-3</v>
      </c>
      <c r="G321" s="121">
        <v>150000</v>
      </c>
      <c r="H321" s="124">
        <v>750</v>
      </c>
    </row>
    <row r="322" spans="1:8" x14ac:dyDescent="0.25">
      <c r="A322" s="355" t="s">
        <v>44</v>
      </c>
      <c r="B322" s="356"/>
      <c r="C322" s="356"/>
      <c r="D322" s="356"/>
      <c r="E322" s="356"/>
      <c r="F322" s="356"/>
      <c r="G322" s="357"/>
      <c r="H322" s="119">
        <v>750</v>
      </c>
    </row>
    <row r="323" spans="1:8" x14ac:dyDescent="0.25">
      <c r="A323" s="361" t="s">
        <v>45</v>
      </c>
      <c r="B323" s="362"/>
      <c r="C323" s="125"/>
      <c r="D323" s="126"/>
      <c r="E323" s="126"/>
      <c r="F323" s="126"/>
      <c r="G323" s="125"/>
      <c r="H323" s="108"/>
    </row>
    <row r="324" spans="1:8" x14ac:dyDescent="0.25">
      <c r="A324" s="112" t="s">
        <v>3</v>
      </c>
      <c r="B324" s="363" t="s">
        <v>32</v>
      </c>
      <c r="C324" s="364" t="s">
        <v>33</v>
      </c>
      <c r="D324" s="107" t="s">
        <v>34</v>
      </c>
      <c r="E324" s="107" t="s">
        <v>40</v>
      </c>
      <c r="F324" s="107" t="s">
        <v>41</v>
      </c>
      <c r="G324" s="107" t="s">
        <v>42</v>
      </c>
      <c r="H324" s="108" t="s">
        <v>36</v>
      </c>
    </row>
    <row r="325" spans="1:8" x14ac:dyDescent="0.25">
      <c r="A325" s="115">
        <v>1</v>
      </c>
      <c r="B325" s="365" t="s">
        <v>46</v>
      </c>
      <c r="C325" s="366" t="s">
        <v>47</v>
      </c>
      <c r="D325" s="110">
        <v>0</v>
      </c>
      <c r="E325" s="110">
        <v>1</v>
      </c>
      <c r="F325" s="127">
        <v>0.6</v>
      </c>
      <c r="G325" s="117">
        <v>50000</v>
      </c>
      <c r="H325" s="118">
        <v>0</v>
      </c>
    </row>
    <row r="326" spans="1:8" x14ac:dyDescent="0.25">
      <c r="A326" s="355" t="s">
        <v>48</v>
      </c>
      <c r="B326" s="356"/>
      <c r="C326" s="356"/>
      <c r="D326" s="356"/>
      <c r="E326" s="356"/>
      <c r="F326" s="356"/>
      <c r="G326" s="357"/>
      <c r="H326" s="119">
        <v>0</v>
      </c>
    </row>
    <row r="327" spans="1:8" x14ac:dyDescent="0.25">
      <c r="A327" s="361" t="s">
        <v>49</v>
      </c>
      <c r="B327" s="362"/>
      <c r="C327" s="120"/>
      <c r="D327" s="110"/>
      <c r="E327" s="110"/>
      <c r="F327" s="110"/>
      <c r="G327" s="121"/>
      <c r="H327" s="119"/>
    </row>
    <row r="328" spans="1:8" x14ac:dyDescent="0.25">
      <c r="A328" s="112" t="s">
        <v>3</v>
      </c>
      <c r="B328" s="363" t="s">
        <v>32</v>
      </c>
      <c r="C328" s="364"/>
      <c r="D328" s="107" t="s">
        <v>34</v>
      </c>
      <c r="E328" s="107" t="s">
        <v>40</v>
      </c>
      <c r="F328" s="107" t="s">
        <v>41</v>
      </c>
      <c r="G328" s="107" t="s">
        <v>42</v>
      </c>
      <c r="H328" s="108" t="s">
        <v>36</v>
      </c>
    </row>
    <row r="329" spans="1:8" x14ac:dyDescent="0.25">
      <c r="A329" s="115">
        <v>1</v>
      </c>
      <c r="B329" s="367" t="s">
        <v>50</v>
      </c>
      <c r="C329" s="368"/>
      <c r="D329" s="110">
        <v>1</v>
      </c>
      <c r="E329" s="110">
        <v>0</v>
      </c>
      <c r="F329" s="127">
        <v>1</v>
      </c>
      <c r="G329" s="117">
        <v>85000</v>
      </c>
      <c r="H329" s="118">
        <v>0</v>
      </c>
    </row>
    <row r="330" spans="1:8" x14ac:dyDescent="0.25">
      <c r="A330" s="115">
        <v>2</v>
      </c>
      <c r="B330" s="367" t="s">
        <v>51</v>
      </c>
      <c r="C330" s="368"/>
      <c r="D330" s="110">
        <v>1</v>
      </c>
      <c r="E330" s="110">
        <v>0</v>
      </c>
      <c r="F330" s="127">
        <v>1</v>
      </c>
      <c r="G330" s="117">
        <v>40000</v>
      </c>
      <c r="H330" s="118">
        <v>0</v>
      </c>
    </row>
    <row r="331" spans="1:8" x14ac:dyDescent="0.25">
      <c r="A331" s="355"/>
      <c r="B331" s="356"/>
      <c r="C331" s="356"/>
      <c r="D331" s="356"/>
      <c r="E331" s="356"/>
      <c r="F331" s="356"/>
      <c r="G331" s="357"/>
      <c r="H331" s="119">
        <v>0</v>
      </c>
    </row>
    <row r="332" spans="1:8" ht="10.5" customHeight="1" x14ac:dyDescent="0.25">
      <c r="A332" s="355"/>
      <c r="B332" s="356"/>
      <c r="C332" s="356"/>
      <c r="D332" s="356"/>
      <c r="E332" s="356"/>
      <c r="F332" s="356"/>
      <c r="G332" s="357"/>
      <c r="H332" s="119"/>
    </row>
    <row r="333" spans="1:8" ht="15.75" thickBot="1" x14ac:dyDescent="0.3">
      <c r="A333" s="358" t="s">
        <v>52</v>
      </c>
      <c r="B333" s="359"/>
      <c r="C333" s="359"/>
      <c r="D333" s="359"/>
      <c r="E333" s="359"/>
      <c r="F333" s="359"/>
      <c r="G333" s="360"/>
      <c r="H333" s="129">
        <v>5700</v>
      </c>
    </row>
    <row r="334" spans="1:8" ht="12" customHeight="1" thickBot="1" x14ac:dyDescent="0.3">
      <c r="A334" s="144"/>
      <c r="B334" s="144"/>
      <c r="C334" s="144"/>
      <c r="D334" s="144"/>
      <c r="E334" s="144"/>
      <c r="F334" s="144"/>
      <c r="G334" s="144"/>
      <c r="H334" s="144"/>
    </row>
    <row r="335" spans="1:8" ht="15" customHeight="1" x14ac:dyDescent="0.25">
      <c r="A335" s="385" t="s">
        <v>84</v>
      </c>
      <c r="B335" s="386"/>
      <c r="C335" s="386"/>
      <c r="D335" s="386"/>
      <c r="E335" s="386"/>
      <c r="F335" s="395"/>
      <c r="G335" s="131" t="s">
        <v>30</v>
      </c>
      <c r="H335" s="132" t="s">
        <v>100</v>
      </c>
    </row>
    <row r="336" spans="1:8" x14ac:dyDescent="0.25">
      <c r="A336" s="396"/>
      <c r="B336" s="397"/>
      <c r="C336" s="397"/>
      <c r="D336" s="397"/>
      <c r="E336" s="397"/>
      <c r="F336" s="398"/>
      <c r="G336" s="107" t="s">
        <v>1</v>
      </c>
      <c r="H336" s="108" t="s">
        <v>82</v>
      </c>
    </row>
    <row r="337" spans="1:8" x14ac:dyDescent="0.25">
      <c r="A337" s="361" t="s">
        <v>31</v>
      </c>
      <c r="B337" s="375"/>
      <c r="C337" s="362"/>
      <c r="D337" s="110"/>
      <c r="E337" s="110"/>
      <c r="F337" s="110"/>
      <c r="G337" s="107"/>
      <c r="H337" s="111"/>
    </row>
    <row r="338" spans="1:8" x14ac:dyDescent="0.25">
      <c r="A338" s="112" t="s">
        <v>3</v>
      </c>
      <c r="B338" s="363" t="s">
        <v>32</v>
      </c>
      <c r="C338" s="364"/>
      <c r="D338" s="107" t="s">
        <v>33</v>
      </c>
      <c r="E338" s="107"/>
      <c r="F338" s="107" t="s">
        <v>34</v>
      </c>
      <c r="G338" s="107" t="s">
        <v>35</v>
      </c>
      <c r="H338" s="108" t="s">
        <v>36</v>
      </c>
    </row>
    <row r="339" spans="1:8" ht="21" customHeight="1" x14ac:dyDescent="0.25">
      <c r="A339" s="115">
        <v>1</v>
      </c>
      <c r="B339" s="393" t="s">
        <v>84</v>
      </c>
      <c r="C339" s="394"/>
      <c r="D339" s="110" t="s">
        <v>37</v>
      </c>
      <c r="E339" s="110"/>
      <c r="F339" s="116">
        <v>1</v>
      </c>
      <c r="G339" s="117">
        <v>31250</v>
      </c>
      <c r="H339" s="118">
        <v>31250</v>
      </c>
    </row>
    <row r="340" spans="1:8" x14ac:dyDescent="0.25">
      <c r="A340" s="355" t="s">
        <v>38</v>
      </c>
      <c r="B340" s="356"/>
      <c r="C340" s="356"/>
      <c r="D340" s="356"/>
      <c r="E340" s="356"/>
      <c r="F340" s="356"/>
      <c r="G340" s="357"/>
      <c r="H340" s="119">
        <v>31250</v>
      </c>
    </row>
    <row r="341" spans="1:8" x14ac:dyDescent="0.25">
      <c r="A341" s="361" t="s">
        <v>39</v>
      </c>
      <c r="B341" s="362"/>
      <c r="C341" s="120"/>
      <c r="D341" s="110"/>
      <c r="E341" s="110"/>
      <c r="F341" s="110"/>
      <c r="G341" s="121"/>
      <c r="H341" s="119"/>
    </row>
    <row r="342" spans="1:8" x14ac:dyDescent="0.25">
      <c r="A342" s="112" t="s">
        <v>3</v>
      </c>
      <c r="B342" s="363" t="s">
        <v>32</v>
      </c>
      <c r="C342" s="364"/>
      <c r="D342" s="107" t="s">
        <v>34</v>
      </c>
      <c r="E342" s="107" t="s">
        <v>40</v>
      </c>
      <c r="F342" s="107" t="s">
        <v>41</v>
      </c>
      <c r="G342" s="107" t="s">
        <v>42</v>
      </c>
      <c r="H342" s="108" t="s">
        <v>36</v>
      </c>
    </row>
    <row r="343" spans="1:8" ht="15" customHeight="1" x14ac:dyDescent="0.25">
      <c r="A343" s="115">
        <v>1</v>
      </c>
      <c r="B343" s="365" t="s">
        <v>43</v>
      </c>
      <c r="C343" s="366"/>
      <c r="D343" s="110" t="s">
        <v>37</v>
      </c>
      <c r="E343" s="110">
        <v>1</v>
      </c>
      <c r="F343" s="123">
        <v>5.0000000000000001E-3</v>
      </c>
      <c r="G343" s="121">
        <v>150000</v>
      </c>
      <c r="H343" s="124">
        <v>750</v>
      </c>
    </row>
    <row r="344" spans="1:8" x14ac:dyDescent="0.25">
      <c r="A344" s="115"/>
      <c r="B344" s="135"/>
      <c r="C344" s="135"/>
      <c r="D344" s="110"/>
      <c r="E344" s="110"/>
      <c r="F344" s="123"/>
      <c r="G344" s="121"/>
      <c r="H344" s="124"/>
    </row>
    <row r="345" spans="1:8" x14ac:dyDescent="0.25">
      <c r="A345" s="355" t="s">
        <v>44</v>
      </c>
      <c r="B345" s="356"/>
      <c r="C345" s="356"/>
      <c r="D345" s="356"/>
      <c r="E345" s="356"/>
      <c r="F345" s="356"/>
      <c r="G345" s="357"/>
      <c r="H345" s="119">
        <v>750</v>
      </c>
    </row>
    <row r="346" spans="1:8" x14ac:dyDescent="0.25">
      <c r="A346" s="361" t="s">
        <v>45</v>
      </c>
      <c r="B346" s="362"/>
      <c r="C346" s="125"/>
      <c r="D346" s="126"/>
      <c r="E346" s="126"/>
      <c r="F346" s="126"/>
      <c r="G346" s="125"/>
      <c r="H346" s="108"/>
    </row>
    <row r="347" spans="1:8" x14ac:dyDescent="0.25">
      <c r="A347" s="112" t="s">
        <v>3</v>
      </c>
      <c r="B347" s="363" t="s">
        <v>32</v>
      </c>
      <c r="C347" s="364" t="s">
        <v>33</v>
      </c>
      <c r="D347" s="107" t="s">
        <v>34</v>
      </c>
      <c r="E347" s="107" t="s">
        <v>40</v>
      </c>
      <c r="F347" s="107" t="s">
        <v>41</v>
      </c>
      <c r="G347" s="107" t="s">
        <v>42</v>
      </c>
      <c r="H347" s="108" t="s">
        <v>36</v>
      </c>
    </row>
    <row r="348" spans="1:8" x14ac:dyDescent="0.25">
      <c r="A348" s="115">
        <v>1</v>
      </c>
      <c r="B348" s="365" t="s">
        <v>46</v>
      </c>
      <c r="C348" s="366" t="s">
        <v>47</v>
      </c>
      <c r="D348" s="110">
        <v>0</v>
      </c>
      <c r="E348" s="110">
        <v>1</v>
      </c>
      <c r="F348" s="127">
        <v>0.6</v>
      </c>
      <c r="G348" s="117">
        <v>50000</v>
      </c>
      <c r="H348" s="118">
        <v>0</v>
      </c>
    </row>
    <row r="349" spans="1:8" x14ac:dyDescent="0.25">
      <c r="A349" s="355" t="s">
        <v>48</v>
      </c>
      <c r="B349" s="356"/>
      <c r="C349" s="356"/>
      <c r="D349" s="356"/>
      <c r="E349" s="356"/>
      <c r="F349" s="356"/>
      <c r="G349" s="357"/>
      <c r="H349" s="119">
        <v>0</v>
      </c>
    </row>
    <row r="350" spans="1:8" x14ac:dyDescent="0.25">
      <c r="A350" s="361" t="s">
        <v>49</v>
      </c>
      <c r="B350" s="362"/>
      <c r="C350" s="120"/>
      <c r="D350" s="110"/>
      <c r="E350" s="110"/>
      <c r="F350" s="110"/>
      <c r="G350" s="121"/>
      <c r="H350" s="119"/>
    </row>
    <row r="351" spans="1:8" x14ac:dyDescent="0.25">
      <c r="A351" s="112" t="s">
        <v>3</v>
      </c>
      <c r="B351" s="363" t="s">
        <v>32</v>
      </c>
      <c r="C351" s="364"/>
      <c r="D351" s="107" t="s">
        <v>34</v>
      </c>
      <c r="E351" s="107" t="s">
        <v>40</v>
      </c>
      <c r="F351" s="107" t="s">
        <v>41</v>
      </c>
      <c r="G351" s="107" t="s">
        <v>42</v>
      </c>
      <c r="H351" s="108" t="s">
        <v>36</v>
      </c>
    </row>
    <row r="352" spans="1:8" x14ac:dyDescent="0.25">
      <c r="A352" s="115">
        <v>1</v>
      </c>
      <c r="B352" s="367" t="s">
        <v>50</v>
      </c>
      <c r="C352" s="368"/>
      <c r="D352" s="110">
        <v>1</v>
      </c>
      <c r="E352" s="110">
        <v>0</v>
      </c>
      <c r="F352" s="127">
        <v>1</v>
      </c>
      <c r="G352" s="117">
        <v>85000</v>
      </c>
      <c r="H352" s="118">
        <v>0</v>
      </c>
    </row>
    <row r="353" spans="1:8" x14ac:dyDescent="0.25">
      <c r="A353" s="115">
        <v>2</v>
      </c>
      <c r="B353" s="367" t="s">
        <v>51</v>
      </c>
      <c r="C353" s="368"/>
      <c r="D353" s="110">
        <v>1</v>
      </c>
      <c r="E353" s="110">
        <v>0</v>
      </c>
      <c r="F353" s="127">
        <v>1</v>
      </c>
      <c r="G353" s="117">
        <v>40000</v>
      </c>
      <c r="H353" s="118">
        <v>0</v>
      </c>
    </row>
    <row r="354" spans="1:8" x14ac:dyDescent="0.25">
      <c r="A354" s="355"/>
      <c r="B354" s="356"/>
      <c r="C354" s="356"/>
      <c r="D354" s="356"/>
      <c r="E354" s="356"/>
      <c r="F354" s="356"/>
      <c r="G354" s="357"/>
      <c r="H354" s="119">
        <v>0</v>
      </c>
    </row>
    <row r="355" spans="1:8" ht="11.25" customHeight="1" x14ac:dyDescent="0.25">
      <c r="A355" s="355"/>
      <c r="B355" s="356"/>
      <c r="C355" s="356"/>
      <c r="D355" s="356"/>
      <c r="E355" s="356"/>
      <c r="F355" s="356"/>
      <c r="G355" s="357"/>
      <c r="H355" s="119"/>
    </row>
    <row r="356" spans="1:8" ht="15.75" thickBot="1" x14ac:dyDescent="0.3">
      <c r="A356" s="358" t="s">
        <v>52</v>
      </c>
      <c r="B356" s="359"/>
      <c r="C356" s="359"/>
      <c r="D356" s="359"/>
      <c r="E356" s="359"/>
      <c r="F356" s="359"/>
      <c r="G356" s="360"/>
      <c r="H356" s="129">
        <v>32000</v>
      </c>
    </row>
    <row r="357" spans="1:8" ht="11.25" customHeight="1" thickBot="1" x14ac:dyDescent="0.3">
      <c r="A357" s="144"/>
      <c r="B357" s="144"/>
      <c r="C357" s="144"/>
      <c r="D357" s="144"/>
      <c r="E357" s="144"/>
      <c r="F357" s="144"/>
      <c r="G357" s="144"/>
      <c r="H357" s="144"/>
    </row>
    <row r="358" spans="1:8" ht="15" customHeight="1" x14ac:dyDescent="0.25">
      <c r="A358" s="385" t="s">
        <v>14</v>
      </c>
      <c r="B358" s="386"/>
      <c r="C358" s="386"/>
      <c r="D358" s="386"/>
      <c r="E358" s="386"/>
      <c r="F358" s="395"/>
      <c r="G358" s="131" t="s">
        <v>30</v>
      </c>
      <c r="H358" s="132" t="s">
        <v>210</v>
      </c>
    </row>
    <row r="359" spans="1:8" x14ac:dyDescent="0.25">
      <c r="A359" s="396"/>
      <c r="B359" s="397"/>
      <c r="C359" s="397"/>
      <c r="D359" s="397"/>
      <c r="E359" s="397"/>
      <c r="F359" s="398"/>
      <c r="G359" s="107" t="s">
        <v>1</v>
      </c>
      <c r="H359" s="108" t="s">
        <v>83</v>
      </c>
    </row>
    <row r="360" spans="1:8" x14ac:dyDescent="0.25">
      <c r="A360" s="361" t="s">
        <v>31</v>
      </c>
      <c r="B360" s="375"/>
      <c r="C360" s="362"/>
      <c r="D360" s="110"/>
      <c r="E360" s="110"/>
      <c r="F360" s="110"/>
      <c r="G360" s="107"/>
      <c r="H360" s="111"/>
    </row>
    <row r="361" spans="1:8" x14ac:dyDescent="0.25">
      <c r="A361" s="112" t="s">
        <v>3</v>
      </c>
      <c r="B361" s="363" t="s">
        <v>32</v>
      </c>
      <c r="C361" s="364"/>
      <c r="D361" s="107" t="s">
        <v>33</v>
      </c>
      <c r="E361" s="107"/>
      <c r="F361" s="107" t="s">
        <v>34</v>
      </c>
      <c r="G361" s="107" t="s">
        <v>35</v>
      </c>
      <c r="H361" s="108" t="s">
        <v>36</v>
      </c>
    </row>
    <row r="362" spans="1:8" ht="21" customHeight="1" x14ac:dyDescent="0.25">
      <c r="A362" s="115">
        <v>1</v>
      </c>
      <c r="B362" s="393" t="s">
        <v>14</v>
      </c>
      <c r="C362" s="394"/>
      <c r="D362" s="110" t="s">
        <v>37</v>
      </c>
      <c r="E362" s="110"/>
      <c r="F362" s="116">
        <v>1</v>
      </c>
      <c r="G362" s="117">
        <v>201500</v>
      </c>
      <c r="H362" s="118">
        <v>201500</v>
      </c>
    </row>
    <row r="363" spans="1:8" x14ac:dyDescent="0.25">
      <c r="A363" s="355" t="s">
        <v>38</v>
      </c>
      <c r="B363" s="356"/>
      <c r="C363" s="356"/>
      <c r="D363" s="356"/>
      <c r="E363" s="356"/>
      <c r="F363" s="356"/>
      <c r="G363" s="357"/>
      <c r="H363" s="119">
        <v>201500</v>
      </c>
    </row>
    <row r="364" spans="1:8" x14ac:dyDescent="0.25">
      <c r="A364" s="361" t="s">
        <v>39</v>
      </c>
      <c r="B364" s="362"/>
      <c r="C364" s="120"/>
      <c r="D364" s="110"/>
      <c r="E364" s="110"/>
      <c r="F364" s="110"/>
      <c r="G364" s="121"/>
      <c r="H364" s="119"/>
    </row>
    <row r="365" spans="1:8" x14ac:dyDescent="0.25">
      <c r="A365" s="112" t="s">
        <v>3</v>
      </c>
      <c r="B365" s="363" t="s">
        <v>32</v>
      </c>
      <c r="C365" s="364"/>
      <c r="D365" s="107" t="s">
        <v>34</v>
      </c>
      <c r="E365" s="107" t="s">
        <v>40</v>
      </c>
      <c r="F365" s="107" t="s">
        <v>41</v>
      </c>
      <c r="G365" s="107" t="s">
        <v>42</v>
      </c>
      <c r="H365" s="108" t="s">
        <v>36</v>
      </c>
    </row>
    <row r="366" spans="1:8" ht="15" customHeight="1" x14ac:dyDescent="0.25">
      <c r="A366" s="115">
        <v>1</v>
      </c>
      <c r="B366" s="365" t="s">
        <v>43</v>
      </c>
      <c r="C366" s="366"/>
      <c r="D366" s="110" t="s">
        <v>37</v>
      </c>
      <c r="E366" s="110">
        <v>1</v>
      </c>
      <c r="F366" s="123">
        <v>0.01</v>
      </c>
      <c r="G366" s="121">
        <v>150000</v>
      </c>
      <c r="H366" s="124">
        <v>1500</v>
      </c>
    </row>
    <row r="367" spans="1:8" x14ac:dyDescent="0.25">
      <c r="A367" s="355" t="s">
        <v>44</v>
      </c>
      <c r="B367" s="356"/>
      <c r="C367" s="356"/>
      <c r="D367" s="356"/>
      <c r="E367" s="356"/>
      <c r="F367" s="356"/>
      <c r="G367" s="357"/>
      <c r="H367" s="119">
        <v>1500</v>
      </c>
    </row>
    <row r="368" spans="1:8" x14ac:dyDescent="0.25">
      <c r="A368" s="361" t="s">
        <v>45</v>
      </c>
      <c r="B368" s="362"/>
      <c r="C368" s="125"/>
      <c r="D368" s="126"/>
      <c r="E368" s="126"/>
      <c r="F368" s="126"/>
      <c r="G368" s="125"/>
      <c r="H368" s="108"/>
    </row>
    <row r="369" spans="1:8" x14ac:dyDescent="0.25">
      <c r="A369" s="112" t="s">
        <v>3</v>
      </c>
      <c r="B369" s="363" t="s">
        <v>32</v>
      </c>
      <c r="C369" s="364" t="s">
        <v>33</v>
      </c>
      <c r="D369" s="107" t="s">
        <v>34</v>
      </c>
      <c r="E369" s="107" t="s">
        <v>40</v>
      </c>
      <c r="F369" s="107" t="s">
        <v>41</v>
      </c>
      <c r="G369" s="107" t="s">
        <v>42</v>
      </c>
      <c r="H369" s="108" t="s">
        <v>36</v>
      </c>
    </row>
    <row r="370" spans="1:8" x14ac:dyDescent="0.25">
      <c r="A370" s="115">
        <v>1</v>
      </c>
      <c r="B370" s="365" t="s">
        <v>46</v>
      </c>
      <c r="C370" s="366" t="s">
        <v>47</v>
      </c>
      <c r="D370" s="110">
        <v>0</v>
      </c>
      <c r="E370" s="110">
        <v>1</v>
      </c>
      <c r="F370" s="127">
        <v>0.6</v>
      </c>
      <c r="G370" s="117">
        <v>50000</v>
      </c>
      <c r="H370" s="118">
        <v>0</v>
      </c>
    </row>
    <row r="371" spans="1:8" x14ac:dyDescent="0.25">
      <c r="A371" s="355" t="s">
        <v>48</v>
      </c>
      <c r="B371" s="356"/>
      <c r="C371" s="356"/>
      <c r="D371" s="356"/>
      <c r="E371" s="356"/>
      <c r="F371" s="356"/>
      <c r="G371" s="357"/>
      <c r="H371" s="119">
        <v>0</v>
      </c>
    </row>
    <row r="372" spans="1:8" x14ac:dyDescent="0.25">
      <c r="A372" s="361" t="s">
        <v>49</v>
      </c>
      <c r="B372" s="362"/>
      <c r="C372" s="120"/>
      <c r="D372" s="110"/>
      <c r="E372" s="110"/>
      <c r="F372" s="110"/>
      <c r="G372" s="121"/>
      <c r="H372" s="119"/>
    </row>
    <row r="373" spans="1:8" x14ac:dyDescent="0.25">
      <c r="A373" s="112" t="s">
        <v>3</v>
      </c>
      <c r="B373" s="363" t="s">
        <v>32</v>
      </c>
      <c r="C373" s="364"/>
      <c r="D373" s="107" t="s">
        <v>34</v>
      </c>
      <c r="E373" s="107" t="s">
        <v>40</v>
      </c>
      <c r="F373" s="107" t="s">
        <v>41</v>
      </c>
      <c r="G373" s="107" t="s">
        <v>42</v>
      </c>
      <c r="H373" s="108" t="s">
        <v>36</v>
      </c>
    </row>
    <row r="374" spans="1:8" x14ac:dyDescent="0.25">
      <c r="A374" s="115">
        <v>1</v>
      </c>
      <c r="B374" s="367" t="s">
        <v>50</v>
      </c>
      <c r="C374" s="368"/>
      <c r="D374" s="110">
        <v>1</v>
      </c>
      <c r="E374" s="110">
        <v>0</v>
      </c>
      <c r="F374" s="127">
        <v>1</v>
      </c>
      <c r="G374" s="117">
        <v>85000</v>
      </c>
      <c r="H374" s="118">
        <v>0</v>
      </c>
    </row>
    <row r="375" spans="1:8" x14ac:dyDescent="0.25">
      <c r="A375" s="115">
        <v>2</v>
      </c>
      <c r="B375" s="367" t="s">
        <v>51</v>
      </c>
      <c r="C375" s="368"/>
      <c r="D375" s="110">
        <v>1</v>
      </c>
      <c r="E375" s="110">
        <v>0</v>
      </c>
      <c r="F375" s="127">
        <v>1</v>
      </c>
      <c r="G375" s="117">
        <v>40000</v>
      </c>
      <c r="H375" s="118">
        <v>0</v>
      </c>
    </row>
    <row r="376" spans="1:8" x14ac:dyDescent="0.25">
      <c r="A376" s="355"/>
      <c r="B376" s="356"/>
      <c r="C376" s="356"/>
      <c r="D376" s="356"/>
      <c r="E376" s="356"/>
      <c r="F376" s="356"/>
      <c r="G376" s="357"/>
      <c r="H376" s="119">
        <v>0</v>
      </c>
    </row>
    <row r="377" spans="1:8" ht="11.25" customHeight="1" x14ac:dyDescent="0.25">
      <c r="A377" s="355"/>
      <c r="B377" s="356"/>
      <c r="C377" s="356"/>
      <c r="D377" s="356"/>
      <c r="E377" s="356"/>
      <c r="F377" s="356"/>
      <c r="G377" s="357"/>
      <c r="H377" s="119"/>
    </row>
    <row r="378" spans="1:8" ht="15.75" thickBot="1" x14ac:dyDescent="0.3">
      <c r="A378" s="358" t="s">
        <v>52</v>
      </c>
      <c r="B378" s="359"/>
      <c r="C378" s="359"/>
      <c r="D378" s="359"/>
      <c r="E378" s="359"/>
      <c r="F378" s="359"/>
      <c r="G378" s="360"/>
      <c r="H378" s="129">
        <v>203000</v>
      </c>
    </row>
    <row r="379" spans="1:8" ht="15.75" thickBot="1" x14ac:dyDescent="0.3">
      <c r="A379" s="144"/>
      <c r="B379" s="144"/>
      <c r="C379" s="144"/>
      <c r="D379" s="144"/>
      <c r="E379" s="144"/>
      <c r="F379" s="144"/>
      <c r="G379" s="144"/>
      <c r="H379" s="144"/>
    </row>
    <row r="380" spans="1:8" ht="15" customHeight="1" x14ac:dyDescent="0.25">
      <c r="A380" s="385" t="s">
        <v>88</v>
      </c>
      <c r="B380" s="386"/>
      <c r="C380" s="386"/>
      <c r="D380" s="386"/>
      <c r="E380" s="386"/>
      <c r="F380" s="395"/>
      <c r="G380" s="131" t="s">
        <v>30</v>
      </c>
      <c r="H380" s="132" t="s">
        <v>211</v>
      </c>
    </row>
    <row r="381" spans="1:8" x14ac:dyDescent="0.25">
      <c r="A381" s="396"/>
      <c r="B381" s="397"/>
      <c r="C381" s="397"/>
      <c r="D381" s="397"/>
      <c r="E381" s="397"/>
      <c r="F381" s="398"/>
      <c r="G381" s="107" t="s">
        <v>1</v>
      </c>
      <c r="H381" s="108" t="s">
        <v>83</v>
      </c>
    </row>
    <row r="382" spans="1:8" x14ac:dyDescent="0.25">
      <c r="A382" s="361" t="s">
        <v>31</v>
      </c>
      <c r="B382" s="375"/>
      <c r="C382" s="362"/>
      <c r="D382" s="110"/>
      <c r="E382" s="110"/>
      <c r="F382" s="110"/>
      <c r="G382" s="107"/>
      <c r="H382" s="111"/>
    </row>
    <row r="383" spans="1:8" x14ac:dyDescent="0.25">
      <c r="A383" s="112" t="s">
        <v>3</v>
      </c>
      <c r="B383" s="363" t="s">
        <v>32</v>
      </c>
      <c r="C383" s="364"/>
      <c r="D383" s="107" t="s">
        <v>33</v>
      </c>
      <c r="E383" s="107"/>
      <c r="F383" s="107" t="s">
        <v>34</v>
      </c>
      <c r="G383" s="107" t="s">
        <v>35</v>
      </c>
      <c r="H383" s="108" t="s">
        <v>36</v>
      </c>
    </row>
    <row r="384" spans="1:8" ht="24" customHeight="1" x14ac:dyDescent="0.25">
      <c r="A384" s="115">
        <v>1</v>
      </c>
      <c r="B384" s="376" t="s">
        <v>88</v>
      </c>
      <c r="C384" s="377"/>
      <c r="D384" s="110" t="s">
        <v>37</v>
      </c>
      <c r="E384" s="110"/>
      <c r="F384" s="116">
        <v>1</v>
      </c>
      <c r="G384" s="117">
        <v>245000</v>
      </c>
      <c r="H384" s="118">
        <v>245000</v>
      </c>
    </row>
    <row r="385" spans="1:8" x14ac:dyDescent="0.25">
      <c r="A385" s="355" t="s">
        <v>38</v>
      </c>
      <c r="B385" s="356"/>
      <c r="C385" s="356"/>
      <c r="D385" s="356"/>
      <c r="E385" s="356"/>
      <c r="F385" s="356"/>
      <c r="G385" s="357"/>
      <c r="H385" s="119">
        <v>245000</v>
      </c>
    </row>
    <row r="386" spans="1:8" x14ac:dyDescent="0.25">
      <c r="A386" s="361" t="s">
        <v>39</v>
      </c>
      <c r="B386" s="362"/>
      <c r="C386" s="120"/>
      <c r="D386" s="110"/>
      <c r="E386" s="110"/>
      <c r="F386" s="110"/>
      <c r="G386" s="121"/>
      <c r="H386" s="119"/>
    </row>
    <row r="387" spans="1:8" x14ac:dyDescent="0.25">
      <c r="A387" s="112" t="s">
        <v>3</v>
      </c>
      <c r="B387" s="363" t="s">
        <v>32</v>
      </c>
      <c r="C387" s="364"/>
      <c r="D387" s="107" t="s">
        <v>34</v>
      </c>
      <c r="E387" s="107" t="s">
        <v>40</v>
      </c>
      <c r="F387" s="107" t="s">
        <v>41</v>
      </c>
      <c r="G387" s="107" t="s">
        <v>42</v>
      </c>
      <c r="H387" s="108" t="s">
        <v>36</v>
      </c>
    </row>
    <row r="388" spans="1:8" ht="15" customHeight="1" x14ac:dyDescent="0.25">
      <c r="A388" s="115">
        <v>1</v>
      </c>
      <c r="B388" s="365" t="s">
        <v>43</v>
      </c>
      <c r="C388" s="366"/>
      <c r="D388" s="110" t="s">
        <v>37</v>
      </c>
      <c r="E388" s="110">
        <v>1</v>
      </c>
      <c r="F388" s="123">
        <v>0.1</v>
      </c>
      <c r="G388" s="121">
        <v>150000</v>
      </c>
      <c r="H388" s="124">
        <v>15000</v>
      </c>
    </row>
    <row r="389" spans="1:8" x14ac:dyDescent="0.25">
      <c r="A389" s="355" t="s">
        <v>44</v>
      </c>
      <c r="B389" s="356"/>
      <c r="C389" s="356"/>
      <c r="D389" s="356"/>
      <c r="E389" s="356"/>
      <c r="F389" s="356"/>
      <c r="G389" s="357"/>
      <c r="H389" s="119">
        <v>15000</v>
      </c>
    </row>
    <row r="390" spans="1:8" x14ac:dyDescent="0.25">
      <c r="A390" s="361" t="s">
        <v>45</v>
      </c>
      <c r="B390" s="362"/>
      <c r="C390" s="125"/>
      <c r="D390" s="126"/>
      <c r="E390" s="126"/>
      <c r="F390" s="126"/>
      <c r="G390" s="125"/>
      <c r="H390" s="108"/>
    </row>
    <row r="391" spans="1:8" x14ac:dyDescent="0.25">
      <c r="A391" s="112" t="s">
        <v>3</v>
      </c>
      <c r="B391" s="363" t="s">
        <v>32</v>
      </c>
      <c r="C391" s="364" t="s">
        <v>33</v>
      </c>
      <c r="D391" s="107" t="s">
        <v>34</v>
      </c>
      <c r="E391" s="107" t="s">
        <v>40</v>
      </c>
      <c r="F391" s="107" t="s">
        <v>41</v>
      </c>
      <c r="G391" s="107" t="s">
        <v>42</v>
      </c>
      <c r="H391" s="108" t="s">
        <v>36</v>
      </c>
    </row>
    <row r="392" spans="1:8" x14ac:dyDescent="0.25">
      <c r="A392" s="115">
        <v>1</v>
      </c>
      <c r="B392" s="365" t="s">
        <v>46</v>
      </c>
      <c r="C392" s="366" t="s">
        <v>47</v>
      </c>
      <c r="D392" s="110">
        <v>0</v>
      </c>
      <c r="E392" s="110">
        <v>1</v>
      </c>
      <c r="F392" s="127">
        <v>0.6</v>
      </c>
      <c r="G392" s="117">
        <v>50000</v>
      </c>
      <c r="H392" s="118">
        <v>0</v>
      </c>
    </row>
    <row r="393" spans="1:8" ht="12.75" customHeight="1" x14ac:dyDescent="0.25">
      <c r="A393" s="355" t="s">
        <v>48</v>
      </c>
      <c r="B393" s="356"/>
      <c r="C393" s="356"/>
      <c r="D393" s="356"/>
      <c r="E393" s="356"/>
      <c r="F393" s="356"/>
      <c r="G393" s="357"/>
      <c r="H393" s="119">
        <v>0</v>
      </c>
    </row>
    <row r="394" spans="1:8" x14ac:dyDescent="0.25">
      <c r="A394" s="361" t="s">
        <v>49</v>
      </c>
      <c r="B394" s="362"/>
      <c r="C394" s="120"/>
      <c r="D394" s="110"/>
      <c r="E394" s="110"/>
      <c r="F394" s="110"/>
      <c r="G394" s="121"/>
      <c r="H394" s="119"/>
    </row>
    <row r="395" spans="1:8" x14ac:dyDescent="0.25">
      <c r="A395" s="112" t="s">
        <v>3</v>
      </c>
      <c r="B395" s="363" t="s">
        <v>32</v>
      </c>
      <c r="C395" s="364"/>
      <c r="D395" s="107" t="s">
        <v>34</v>
      </c>
      <c r="E395" s="107" t="s">
        <v>40</v>
      </c>
      <c r="F395" s="107" t="s">
        <v>41</v>
      </c>
      <c r="G395" s="107" t="s">
        <v>42</v>
      </c>
      <c r="H395" s="108" t="s">
        <v>36</v>
      </c>
    </row>
    <row r="396" spans="1:8" x14ac:dyDescent="0.25">
      <c r="A396" s="115">
        <v>1</v>
      </c>
      <c r="B396" s="367" t="s">
        <v>50</v>
      </c>
      <c r="C396" s="368"/>
      <c r="D396" s="110">
        <v>1</v>
      </c>
      <c r="E396" s="110">
        <v>0</v>
      </c>
      <c r="F396" s="127">
        <v>1</v>
      </c>
      <c r="G396" s="117">
        <v>85000</v>
      </c>
      <c r="H396" s="118">
        <v>0</v>
      </c>
    </row>
    <row r="397" spans="1:8" x14ac:dyDescent="0.25">
      <c r="A397" s="115">
        <v>2</v>
      </c>
      <c r="B397" s="367" t="s">
        <v>51</v>
      </c>
      <c r="C397" s="368"/>
      <c r="D397" s="110">
        <v>1</v>
      </c>
      <c r="E397" s="110">
        <v>0</v>
      </c>
      <c r="F397" s="127">
        <v>1</v>
      </c>
      <c r="G397" s="117">
        <v>40000</v>
      </c>
      <c r="H397" s="118">
        <v>0</v>
      </c>
    </row>
    <row r="398" spans="1:8" x14ac:dyDescent="0.25">
      <c r="A398" s="355"/>
      <c r="B398" s="356"/>
      <c r="C398" s="356"/>
      <c r="D398" s="356"/>
      <c r="E398" s="356"/>
      <c r="F398" s="356"/>
      <c r="G398" s="357"/>
      <c r="H398" s="119">
        <v>0</v>
      </c>
    </row>
    <row r="399" spans="1:8" ht="9.75" customHeight="1" x14ac:dyDescent="0.25">
      <c r="A399" s="355"/>
      <c r="B399" s="356"/>
      <c r="C399" s="356"/>
      <c r="D399" s="356"/>
      <c r="E399" s="356"/>
      <c r="F399" s="356"/>
      <c r="G399" s="357"/>
      <c r="H399" s="119"/>
    </row>
    <row r="400" spans="1:8" ht="15.75" thickBot="1" x14ac:dyDescent="0.3">
      <c r="A400" s="358" t="s">
        <v>52</v>
      </c>
      <c r="B400" s="359"/>
      <c r="C400" s="359"/>
      <c r="D400" s="359"/>
      <c r="E400" s="359"/>
      <c r="F400" s="359"/>
      <c r="G400" s="360"/>
      <c r="H400" s="129">
        <v>260000</v>
      </c>
    </row>
    <row r="401" spans="1:8" ht="15.75" thickBot="1" x14ac:dyDescent="0.3">
      <c r="A401" s="144"/>
      <c r="B401" s="144"/>
      <c r="C401" s="144"/>
      <c r="D401" s="144"/>
      <c r="E401" s="144"/>
      <c r="F401" s="144"/>
      <c r="G401" s="144"/>
      <c r="H401" s="144"/>
    </row>
    <row r="402" spans="1:8" ht="15" customHeight="1" x14ac:dyDescent="0.25">
      <c r="A402" s="385" t="s">
        <v>209</v>
      </c>
      <c r="B402" s="386"/>
      <c r="C402" s="386"/>
      <c r="D402" s="386"/>
      <c r="E402" s="386"/>
      <c r="F402" s="395"/>
      <c r="G402" s="131" t="s">
        <v>30</v>
      </c>
      <c r="H402" s="132" t="s">
        <v>212</v>
      </c>
    </row>
    <row r="403" spans="1:8" x14ac:dyDescent="0.25">
      <c r="A403" s="396"/>
      <c r="B403" s="397"/>
      <c r="C403" s="397"/>
      <c r="D403" s="397"/>
      <c r="E403" s="397"/>
      <c r="F403" s="398"/>
      <c r="G403" s="107" t="s">
        <v>1</v>
      </c>
      <c r="H403" s="108" t="s">
        <v>83</v>
      </c>
    </row>
    <row r="404" spans="1:8" x14ac:dyDescent="0.25">
      <c r="A404" s="361" t="s">
        <v>31</v>
      </c>
      <c r="B404" s="375"/>
      <c r="C404" s="362"/>
      <c r="D404" s="110"/>
      <c r="E404" s="110"/>
      <c r="F404" s="110"/>
      <c r="G404" s="107"/>
      <c r="H404" s="111"/>
    </row>
    <row r="405" spans="1:8" x14ac:dyDescent="0.25">
      <c r="A405" s="112" t="s">
        <v>3</v>
      </c>
      <c r="B405" s="363" t="s">
        <v>32</v>
      </c>
      <c r="C405" s="364"/>
      <c r="D405" s="107" t="s">
        <v>33</v>
      </c>
      <c r="E405" s="107"/>
      <c r="F405" s="107" t="s">
        <v>34</v>
      </c>
      <c r="G405" s="107" t="s">
        <v>35</v>
      </c>
      <c r="H405" s="108" t="s">
        <v>36</v>
      </c>
    </row>
    <row r="406" spans="1:8" ht="33.75" customHeight="1" x14ac:dyDescent="0.25">
      <c r="A406" s="115">
        <v>1</v>
      </c>
      <c r="B406" s="376" t="s">
        <v>224</v>
      </c>
      <c r="C406" s="377"/>
      <c r="D406" s="110" t="s">
        <v>37</v>
      </c>
      <c r="E406" s="110"/>
      <c r="F406" s="116">
        <v>1</v>
      </c>
      <c r="G406" s="117">
        <v>380000</v>
      </c>
      <c r="H406" s="118">
        <v>380000</v>
      </c>
    </row>
    <row r="407" spans="1:8" x14ac:dyDescent="0.25">
      <c r="A407" s="355" t="s">
        <v>38</v>
      </c>
      <c r="B407" s="356"/>
      <c r="C407" s="356"/>
      <c r="D407" s="356"/>
      <c r="E407" s="356"/>
      <c r="F407" s="356"/>
      <c r="G407" s="357"/>
      <c r="H407" s="119">
        <v>380000</v>
      </c>
    </row>
    <row r="408" spans="1:8" x14ac:dyDescent="0.25">
      <c r="A408" s="361" t="s">
        <v>39</v>
      </c>
      <c r="B408" s="362"/>
      <c r="C408" s="120"/>
      <c r="D408" s="110"/>
      <c r="E408" s="110"/>
      <c r="F408" s="110"/>
      <c r="G408" s="121"/>
      <c r="H408" s="119"/>
    </row>
    <row r="409" spans="1:8" x14ac:dyDescent="0.25">
      <c r="A409" s="112" t="s">
        <v>3</v>
      </c>
      <c r="B409" s="363" t="s">
        <v>32</v>
      </c>
      <c r="C409" s="364"/>
      <c r="D409" s="107" t="s">
        <v>34</v>
      </c>
      <c r="E409" s="107" t="s">
        <v>40</v>
      </c>
      <c r="F409" s="107" t="s">
        <v>41</v>
      </c>
      <c r="G409" s="107" t="s">
        <v>42</v>
      </c>
      <c r="H409" s="108" t="s">
        <v>36</v>
      </c>
    </row>
    <row r="410" spans="1:8" ht="15" customHeight="1" x14ac:dyDescent="0.25">
      <c r="A410" s="115">
        <v>1</v>
      </c>
      <c r="B410" s="365" t="s">
        <v>43</v>
      </c>
      <c r="C410" s="366"/>
      <c r="D410" s="110" t="s">
        <v>37</v>
      </c>
      <c r="E410" s="110">
        <v>1</v>
      </c>
      <c r="F410" s="123">
        <v>0.1</v>
      </c>
      <c r="G410" s="121">
        <v>150000</v>
      </c>
      <c r="H410" s="124">
        <v>15000</v>
      </c>
    </row>
    <row r="411" spans="1:8" x14ac:dyDescent="0.25">
      <c r="A411" s="355" t="s">
        <v>44</v>
      </c>
      <c r="B411" s="356"/>
      <c r="C411" s="356"/>
      <c r="D411" s="356"/>
      <c r="E411" s="356"/>
      <c r="F411" s="356"/>
      <c r="G411" s="357"/>
      <c r="H411" s="119">
        <v>15000</v>
      </c>
    </row>
    <row r="412" spans="1:8" x14ac:dyDescent="0.25">
      <c r="A412" s="361" t="s">
        <v>45</v>
      </c>
      <c r="B412" s="362"/>
      <c r="C412" s="125"/>
      <c r="D412" s="126"/>
      <c r="E412" s="126"/>
      <c r="F412" s="126"/>
      <c r="G412" s="125"/>
      <c r="H412" s="108"/>
    </row>
    <row r="413" spans="1:8" x14ac:dyDescent="0.25">
      <c r="A413" s="112" t="s">
        <v>3</v>
      </c>
      <c r="B413" s="363" t="s">
        <v>32</v>
      </c>
      <c r="C413" s="364" t="s">
        <v>33</v>
      </c>
      <c r="D413" s="107" t="s">
        <v>34</v>
      </c>
      <c r="E413" s="107" t="s">
        <v>40</v>
      </c>
      <c r="F413" s="107" t="s">
        <v>41</v>
      </c>
      <c r="G413" s="107" t="s">
        <v>42</v>
      </c>
      <c r="H413" s="108" t="s">
        <v>36</v>
      </c>
    </row>
    <row r="414" spans="1:8" x14ac:dyDescent="0.25">
      <c r="A414" s="115">
        <v>1</v>
      </c>
      <c r="B414" s="365" t="s">
        <v>46</v>
      </c>
      <c r="C414" s="366" t="s">
        <v>47</v>
      </c>
      <c r="D414" s="110">
        <v>0</v>
      </c>
      <c r="E414" s="110">
        <v>1</v>
      </c>
      <c r="F414" s="127">
        <v>0.6</v>
      </c>
      <c r="G414" s="117">
        <v>50000</v>
      </c>
      <c r="H414" s="118">
        <v>0</v>
      </c>
    </row>
    <row r="415" spans="1:8" x14ac:dyDescent="0.25">
      <c r="A415" s="355" t="s">
        <v>48</v>
      </c>
      <c r="B415" s="356"/>
      <c r="C415" s="356"/>
      <c r="D415" s="356"/>
      <c r="E415" s="356"/>
      <c r="F415" s="356"/>
      <c r="G415" s="357"/>
      <c r="H415" s="119">
        <v>0</v>
      </c>
    </row>
    <row r="416" spans="1:8" x14ac:dyDescent="0.25">
      <c r="A416" s="361" t="s">
        <v>49</v>
      </c>
      <c r="B416" s="362"/>
      <c r="C416" s="120"/>
      <c r="D416" s="110"/>
      <c r="E416" s="110"/>
      <c r="F416" s="110"/>
      <c r="G416" s="121"/>
      <c r="H416" s="119"/>
    </row>
    <row r="417" spans="1:8" x14ac:dyDescent="0.25">
      <c r="A417" s="112" t="s">
        <v>3</v>
      </c>
      <c r="B417" s="363" t="s">
        <v>32</v>
      </c>
      <c r="C417" s="364"/>
      <c r="D417" s="107" t="s">
        <v>34</v>
      </c>
      <c r="E417" s="107" t="s">
        <v>40</v>
      </c>
      <c r="F417" s="107" t="s">
        <v>41</v>
      </c>
      <c r="G417" s="107" t="s">
        <v>42</v>
      </c>
      <c r="H417" s="108" t="s">
        <v>36</v>
      </c>
    </row>
    <row r="418" spans="1:8" x14ac:dyDescent="0.25">
      <c r="A418" s="115">
        <v>1</v>
      </c>
      <c r="B418" s="367" t="s">
        <v>50</v>
      </c>
      <c r="C418" s="368"/>
      <c r="D418" s="110">
        <v>1</v>
      </c>
      <c r="E418" s="110">
        <v>0</v>
      </c>
      <c r="F418" s="127">
        <v>1</v>
      </c>
      <c r="G418" s="117">
        <v>85000</v>
      </c>
      <c r="H418" s="118">
        <v>0</v>
      </c>
    </row>
    <row r="419" spans="1:8" x14ac:dyDescent="0.25">
      <c r="A419" s="115">
        <v>2</v>
      </c>
      <c r="B419" s="367" t="s">
        <v>51</v>
      </c>
      <c r="C419" s="368"/>
      <c r="D419" s="110">
        <v>1</v>
      </c>
      <c r="E419" s="110">
        <v>0</v>
      </c>
      <c r="F419" s="127">
        <v>1</v>
      </c>
      <c r="G419" s="117">
        <v>40000</v>
      </c>
      <c r="H419" s="118">
        <v>0</v>
      </c>
    </row>
    <row r="420" spans="1:8" x14ac:dyDescent="0.25">
      <c r="A420" s="355"/>
      <c r="B420" s="356"/>
      <c r="C420" s="356"/>
      <c r="D420" s="356"/>
      <c r="E420" s="356"/>
      <c r="F420" s="356"/>
      <c r="G420" s="357"/>
      <c r="H420" s="119">
        <v>0</v>
      </c>
    </row>
    <row r="421" spans="1:8" x14ac:dyDescent="0.25">
      <c r="A421" s="355"/>
      <c r="B421" s="356"/>
      <c r="C421" s="356"/>
      <c r="D421" s="356"/>
      <c r="E421" s="356"/>
      <c r="F421" s="356"/>
      <c r="G421" s="357"/>
      <c r="H421" s="119"/>
    </row>
    <row r="422" spans="1:8" ht="15.75" thickBot="1" x14ac:dyDescent="0.3">
      <c r="A422" s="358" t="s">
        <v>52</v>
      </c>
      <c r="B422" s="359"/>
      <c r="C422" s="359"/>
      <c r="D422" s="359"/>
      <c r="E422" s="359"/>
      <c r="F422" s="359"/>
      <c r="G422" s="360"/>
      <c r="H422" s="129">
        <v>395000</v>
      </c>
    </row>
    <row r="423" spans="1:8" x14ac:dyDescent="0.25">
      <c r="A423" s="144"/>
      <c r="B423" s="144"/>
      <c r="C423" s="144"/>
      <c r="D423" s="144"/>
      <c r="E423" s="144"/>
      <c r="F423" s="144"/>
      <c r="G423" s="144"/>
      <c r="H423" s="144"/>
    </row>
    <row r="424" spans="1:8" x14ac:dyDescent="0.25">
      <c r="A424" s="144"/>
      <c r="B424" s="144"/>
      <c r="C424" s="144"/>
      <c r="D424" s="144"/>
      <c r="E424" s="144"/>
      <c r="F424" s="144"/>
      <c r="G424" s="144"/>
      <c r="H424" s="144"/>
    </row>
    <row r="425" spans="1:8" ht="15.75" customHeight="1" thickBot="1" x14ac:dyDescent="0.3">
      <c r="A425" s="144"/>
      <c r="B425" s="144"/>
      <c r="C425" s="144"/>
      <c r="D425" s="144"/>
      <c r="E425" s="144"/>
      <c r="F425" s="144"/>
      <c r="G425" s="144"/>
      <c r="H425" s="144"/>
    </row>
    <row r="426" spans="1:8" ht="15.75" customHeight="1" thickBot="1" x14ac:dyDescent="0.3">
      <c r="A426" s="385" t="s">
        <v>96</v>
      </c>
      <c r="B426" s="386"/>
      <c r="C426" s="386"/>
      <c r="D426" s="386"/>
      <c r="E426" s="386"/>
      <c r="F426" s="387"/>
      <c r="G426" s="146" t="s">
        <v>30</v>
      </c>
      <c r="H426" s="147" t="s">
        <v>26</v>
      </c>
    </row>
    <row r="427" spans="1:8" ht="16.5" thickTop="1" thickBot="1" x14ac:dyDescent="0.3">
      <c r="A427" s="388"/>
      <c r="B427" s="389"/>
      <c r="C427" s="389"/>
      <c r="D427" s="389"/>
      <c r="E427" s="389"/>
      <c r="F427" s="390"/>
      <c r="G427" s="148" t="s">
        <v>1</v>
      </c>
      <c r="H427" s="149" t="s">
        <v>81</v>
      </c>
    </row>
    <row r="428" spans="1:8" ht="15" customHeight="1" thickTop="1" x14ac:dyDescent="0.25">
      <c r="A428" s="391" t="s">
        <v>31</v>
      </c>
      <c r="B428" s="392"/>
      <c r="C428" s="392"/>
      <c r="D428" s="150"/>
      <c r="E428" s="150"/>
      <c r="F428" s="150"/>
      <c r="G428" s="151"/>
      <c r="H428" s="152"/>
    </row>
    <row r="429" spans="1:8" x14ac:dyDescent="0.25">
      <c r="A429" s="112" t="s">
        <v>3</v>
      </c>
      <c r="B429" s="363" t="s">
        <v>32</v>
      </c>
      <c r="C429" s="364"/>
      <c r="D429" s="107" t="s">
        <v>33</v>
      </c>
      <c r="E429" s="107" t="s">
        <v>40</v>
      </c>
      <c r="F429" s="107" t="s">
        <v>34</v>
      </c>
      <c r="G429" s="107" t="s">
        <v>35</v>
      </c>
      <c r="H429" s="108" t="s">
        <v>36</v>
      </c>
    </row>
    <row r="430" spans="1:8" ht="24" customHeight="1" x14ac:dyDescent="0.25">
      <c r="A430" s="115">
        <v>1</v>
      </c>
      <c r="B430" s="365" t="s">
        <v>53</v>
      </c>
      <c r="C430" s="366"/>
      <c r="D430" s="110" t="s">
        <v>54</v>
      </c>
      <c r="E430" s="110"/>
      <c r="F430" s="116">
        <v>0.3</v>
      </c>
      <c r="G430" s="117">
        <v>90000</v>
      </c>
      <c r="H430" s="118">
        <v>27000</v>
      </c>
    </row>
    <row r="431" spans="1:8" x14ac:dyDescent="0.25">
      <c r="A431" s="115">
        <v>2</v>
      </c>
      <c r="B431" s="365" t="s">
        <v>55</v>
      </c>
      <c r="C431" s="366"/>
      <c r="D431" s="110" t="s">
        <v>56</v>
      </c>
      <c r="E431" s="110"/>
      <c r="F431" s="116">
        <v>16</v>
      </c>
      <c r="G431" s="117">
        <v>13000</v>
      </c>
      <c r="H431" s="118">
        <v>208000</v>
      </c>
    </row>
    <row r="432" spans="1:8" ht="15" customHeight="1" x14ac:dyDescent="0.25">
      <c r="A432" s="115">
        <v>3</v>
      </c>
      <c r="B432" s="393" t="s">
        <v>57</v>
      </c>
      <c r="C432" s="394"/>
      <c r="D432" s="110" t="s">
        <v>37</v>
      </c>
      <c r="E432" s="110"/>
      <c r="F432" s="116">
        <v>2</v>
      </c>
      <c r="G432" s="117">
        <v>32000</v>
      </c>
      <c r="H432" s="118">
        <v>64000</v>
      </c>
    </row>
    <row r="433" spans="1:8" x14ac:dyDescent="0.25">
      <c r="A433" s="115">
        <v>4</v>
      </c>
      <c r="B433" s="393" t="s">
        <v>58</v>
      </c>
      <c r="C433" s="394"/>
      <c r="D433" s="110" t="s">
        <v>59</v>
      </c>
      <c r="E433" s="110"/>
      <c r="F433" s="116">
        <v>1500</v>
      </c>
      <c r="G433" s="117">
        <v>120</v>
      </c>
      <c r="H433" s="118">
        <v>180000</v>
      </c>
    </row>
    <row r="434" spans="1:8" x14ac:dyDescent="0.25">
      <c r="A434" s="115">
        <v>5</v>
      </c>
      <c r="B434" s="365" t="s">
        <v>60</v>
      </c>
      <c r="C434" s="366"/>
      <c r="D434" s="110" t="s">
        <v>59</v>
      </c>
      <c r="E434" s="110"/>
      <c r="F434" s="116">
        <v>2800</v>
      </c>
      <c r="G434" s="117">
        <v>125</v>
      </c>
      <c r="H434" s="153">
        <v>350000</v>
      </c>
    </row>
    <row r="435" spans="1:8" x14ac:dyDescent="0.25">
      <c r="A435" s="115">
        <v>6</v>
      </c>
      <c r="B435" s="365" t="s">
        <v>61</v>
      </c>
      <c r="C435" s="366"/>
      <c r="D435" s="110" t="s">
        <v>62</v>
      </c>
      <c r="E435" s="110"/>
      <c r="F435" s="116">
        <v>1</v>
      </c>
      <c r="G435" s="117">
        <v>85000</v>
      </c>
      <c r="H435" s="153">
        <v>85000</v>
      </c>
    </row>
    <row r="436" spans="1:8" x14ac:dyDescent="0.25">
      <c r="A436" s="115">
        <v>7</v>
      </c>
      <c r="B436" s="365" t="s">
        <v>63</v>
      </c>
      <c r="C436" s="366"/>
      <c r="D436" s="110" t="s">
        <v>62</v>
      </c>
      <c r="E436" s="110"/>
      <c r="F436" s="116">
        <v>1</v>
      </c>
      <c r="G436" s="117">
        <v>98000</v>
      </c>
      <c r="H436" s="153">
        <v>98000</v>
      </c>
    </row>
    <row r="437" spans="1:8" x14ac:dyDescent="0.25">
      <c r="A437" s="380" t="s">
        <v>38</v>
      </c>
      <c r="B437" s="381"/>
      <c r="C437" s="381"/>
      <c r="D437" s="381"/>
      <c r="E437" s="381"/>
      <c r="F437" s="381"/>
      <c r="G437" s="382"/>
      <c r="H437" s="154">
        <v>1012000</v>
      </c>
    </row>
    <row r="438" spans="1:8" x14ac:dyDescent="0.25">
      <c r="A438" s="383" t="s">
        <v>39</v>
      </c>
      <c r="B438" s="384"/>
      <c r="C438" s="155"/>
      <c r="D438" s="156"/>
      <c r="E438" s="156"/>
      <c r="F438" s="156"/>
      <c r="G438" s="157"/>
      <c r="H438" s="158"/>
    </row>
    <row r="439" spans="1:8" x14ac:dyDescent="0.25">
      <c r="A439" s="112" t="s">
        <v>3</v>
      </c>
      <c r="B439" s="363" t="s">
        <v>32</v>
      </c>
      <c r="C439" s="364"/>
      <c r="D439" s="107" t="s">
        <v>34</v>
      </c>
      <c r="E439" s="107" t="s">
        <v>40</v>
      </c>
      <c r="F439" s="107" t="s">
        <v>41</v>
      </c>
      <c r="G439" s="107" t="s">
        <v>42</v>
      </c>
      <c r="H439" s="108" t="s">
        <v>36</v>
      </c>
    </row>
    <row r="440" spans="1:8" x14ac:dyDescent="0.25">
      <c r="A440" s="115">
        <v>1</v>
      </c>
      <c r="B440" s="365" t="s">
        <v>64</v>
      </c>
      <c r="C440" s="366"/>
      <c r="D440" s="110" t="s">
        <v>37</v>
      </c>
      <c r="E440" s="110"/>
      <c r="F440" s="123">
        <v>1</v>
      </c>
      <c r="G440" s="121">
        <v>300000</v>
      </c>
      <c r="H440" s="124">
        <v>0</v>
      </c>
    </row>
    <row r="441" spans="1:8" x14ac:dyDescent="0.25">
      <c r="A441" s="380" t="s">
        <v>44</v>
      </c>
      <c r="B441" s="381"/>
      <c r="C441" s="381"/>
      <c r="D441" s="381"/>
      <c r="E441" s="381"/>
      <c r="F441" s="381"/>
      <c r="G441" s="382"/>
      <c r="H441" s="119">
        <v>0</v>
      </c>
    </row>
    <row r="442" spans="1:8" x14ac:dyDescent="0.25">
      <c r="A442" s="383" t="s">
        <v>45</v>
      </c>
      <c r="B442" s="384"/>
      <c r="C442" s="159"/>
      <c r="D442" s="160"/>
      <c r="E442" s="160"/>
      <c r="F442" s="160"/>
      <c r="G442" s="159"/>
      <c r="H442" s="161"/>
    </row>
    <row r="443" spans="1:8" x14ac:dyDescent="0.25">
      <c r="A443" s="112" t="s">
        <v>3</v>
      </c>
      <c r="B443" s="113" t="s">
        <v>32</v>
      </c>
      <c r="C443" s="114" t="s">
        <v>33</v>
      </c>
      <c r="D443" s="107" t="s">
        <v>34</v>
      </c>
      <c r="E443" s="107" t="s">
        <v>40</v>
      </c>
      <c r="F443" s="107" t="s">
        <v>41</v>
      </c>
      <c r="G443" s="107" t="s">
        <v>42</v>
      </c>
      <c r="H443" s="108" t="s">
        <v>36</v>
      </c>
    </row>
    <row r="444" spans="1:8" x14ac:dyDescent="0.25">
      <c r="A444" s="115">
        <v>1</v>
      </c>
      <c r="B444" s="122" t="s">
        <v>46</v>
      </c>
      <c r="C444" s="162" t="s">
        <v>81</v>
      </c>
      <c r="D444" s="110">
        <v>1</v>
      </c>
      <c r="E444" s="110"/>
      <c r="F444" s="127">
        <v>1</v>
      </c>
      <c r="G444" s="117">
        <v>27000</v>
      </c>
      <c r="H444" s="118">
        <v>27000</v>
      </c>
    </row>
    <row r="445" spans="1:8" x14ac:dyDescent="0.25">
      <c r="A445" s="380" t="s">
        <v>48</v>
      </c>
      <c r="B445" s="381"/>
      <c r="C445" s="381"/>
      <c r="D445" s="381"/>
      <c r="E445" s="381"/>
      <c r="F445" s="381"/>
      <c r="G445" s="382"/>
      <c r="H445" s="119">
        <v>27000</v>
      </c>
    </row>
    <row r="446" spans="1:8" x14ac:dyDescent="0.25">
      <c r="A446" s="383" t="s">
        <v>49</v>
      </c>
      <c r="B446" s="384"/>
      <c r="C446" s="155"/>
      <c r="D446" s="156"/>
      <c r="E446" s="156"/>
      <c r="F446" s="156"/>
      <c r="G446" s="157"/>
      <c r="H446" s="158"/>
    </row>
    <row r="447" spans="1:8" x14ac:dyDescent="0.25">
      <c r="A447" s="112" t="s">
        <v>3</v>
      </c>
      <c r="B447" s="363" t="s">
        <v>32</v>
      </c>
      <c r="C447" s="364"/>
      <c r="D447" s="107" t="s">
        <v>34</v>
      </c>
      <c r="E447" s="107" t="s">
        <v>40</v>
      </c>
      <c r="F447" s="107" t="s">
        <v>41</v>
      </c>
      <c r="G447" s="107" t="s">
        <v>42</v>
      </c>
      <c r="H447" s="108" t="s">
        <v>36</v>
      </c>
    </row>
    <row r="448" spans="1:8" ht="18" customHeight="1" x14ac:dyDescent="0.25">
      <c r="A448" s="115">
        <v>1</v>
      </c>
      <c r="B448" s="378" t="s">
        <v>65</v>
      </c>
      <c r="C448" s="379"/>
      <c r="D448" s="110">
        <v>1</v>
      </c>
      <c r="E448" s="110">
        <v>2</v>
      </c>
      <c r="F448" s="127">
        <v>1</v>
      </c>
      <c r="G448" s="117">
        <v>75000</v>
      </c>
      <c r="H448" s="118">
        <v>150000</v>
      </c>
    </row>
    <row r="449" spans="1:8" ht="25.5" customHeight="1" x14ac:dyDescent="0.25">
      <c r="A449" s="115">
        <v>2</v>
      </c>
      <c r="B449" s="378" t="s">
        <v>66</v>
      </c>
      <c r="C449" s="379"/>
      <c r="D449" s="110">
        <v>1</v>
      </c>
      <c r="E449" s="110">
        <v>2</v>
      </c>
      <c r="F449" s="127">
        <v>1</v>
      </c>
      <c r="G449" s="117">
        <v>35000</v>
      </c>
      <c r="H449" s="118">
        <v>70000</v>
      </c>
    </row>
    <row r="450" spans="1:8" ht="17.25" customHeight="1" x14ac:dyDescent="0.25">
      <c r="A450" s="115">
        <v>3</v>
      </c>
      <c r="B450" s="378" t="s">
        <v>67</v>
      </c>
      <c r="C450" s="379"/>
      <c r="D450" s="110">
        <v>1</v>
      </c>
      <c r="E450" s="110">
        <v>1</v>
      </c>
      <c r="F450" s="127">
        <v>1</v>
      </c>
      <c r="G450" s="117">
        <v>28000</v>
      </c>
      <c r="H450" s="118">
        <v>28000</v>
      </c>
    </row>
    <row r="451" spans="1:8" ht="31.5" customHeight="1" x14ac:dyDescent="0.25">
      <c r="A451" s="115">
        <v>4</v>
      </c>
      <c r="B451" s="378" t="s">
        <v>68</v>
      </c>
      <c r="C451" s="379"/>
      <c r="D451" s="110">
        <v>1</v>
      </c>
      <c r="E451" s="110">
        <v>1</v>
      </c>
      <c r="F451" s="127">
        <v>1</v>
      </c>
      <c r="G451" s="117">
        <v>45000</v>
      </c>
      <c r="H451" s="118">
        <v>45000</v>
      </c>
    </row>
    <row r="452" spans="1:8" ht="19.5" customHeight="1" x14ac:dyDescent="0.25">
      <c r="A452" s="115">
        <v>5</v>
      </c>
      <c r="B452" s="378" t="s">
        <v>69</v>
      </c>
      <c r="C452" s="379"/>
      <c r="D452" s="110">
        <v>1</v>
      </c>
      <c r="E452" s="110">
        <v>1</v>
      </c>
      <c r="F452" s="127">
        <v>1</v>
      </c>
      <c r="G452" s="117">
        <v>50000</v>
      </c>
      <c r="H452" s="118">
        <v>50000</v>
      </c>
    </row>
    <row r="453" spans="1:8" ht="17.25" customHeight="1" x14ac:dyDescent="0.25">
      <c r="A453" s="115">
        <v>6</v>
      </c>
      <c r="B453" s="378" t="s">
        <v>70</v>
      </c>
      <c r="C453" s="379"/>
      <c r="D453" s="110">
        <v>1</v>
      </c>
      <c r="E453" s="110">
        <v>1</v>
      </c>
      <c r="F453" s="127">
        <v>1</v>
      </c>
      <c r="G453" s="117">
        <v>50000</v>
      </c>
      <c r="H453" s="118">
        <v>50000</v>
      </c>
    </row>
    <row r="454" spans="1:8" ht="20.25" customHeight="1" x14ac:dyDescent="0.25">
      <c r="A454" s="115">
        <v>7</v>
      </c>
      <c r="B454" s="378" t="s">
        <v>71</v>
      </c>
      <c r="C454" s="379"/>
      <c r="D454" s="110">
        <v>1</v>
      </c>
      <c r="E454" s="110">
        <v>1</v>
      </c>
      <c r="F454" s="127">
        <v>1</v>
      </c>
      <c r="G454" s="117">
        <v>65000</v>
      </c>
      <c r="H454" s="118">
        <v>65000</v>
      </c>
    </row>
    <row r="455" spans="1:8" ht="43.5" customHeight="1" x14ac:dyDescent="0.25">
      <c r="A455" s="115">
        <v>8</v>
      </c>
      <c r="B455" s="378" t="s">
        <v>72</v>
      </c>
      <c r="C455" s="379"/>
      <c r="D455" s="110">
        <v>1</v>
      </c>
      <c r="E455" s="110">
        <v>1</v>
      </c>
      <c r="F455" s="127">
        <v>1</v>
      </c>
      <c r="G455" s="117">
        <v>98000</v>
      </c>
      <c r="H455" s="118">
        <v>98000</v>
      </c>
    </row>
    <row r="456" spans="1:8" ht="15.75" customHeight="1" x14ac:dyDescent="0.25">
      <c r="A456" s="115">
        <v>9</v>
      </c>
      <c r="B456" s="367" t="s">
        <v>50</v>
      </c>
      <c r="C456" s="368"/>
      <c r="D456" s="110">
        <v>1</v>
      </c>
      <c r="E456" s="110">
        <v>1</v>
      </c>
      <c r="F456" s="127">
        <v>1</v>
      </c>
      <c r="G456" s="117">
        <v>90000</v>
      </c>
      <c r="H456" s="118">
        <v>90000</v>
      </c>
    </row>
    <row r="457" spans="1:8" ht="15" customHeight="1" x14ac:dyDescent="0.25">
      <c r="A457" s="115">
        <v>10</v>
      </c>
      <c r="B457" s="367" t="s">
        <v>51</v>
      </c>
      <c r="C457" s="368"/>
      <c r="D457" s="110">
        <v>1</v>
      </c>
      <c r="E457" s="110">
        <v>1</v>
      </c>
      <c r="F457" s="127">
        <v>1</v>
      </c>
      <c r="G457" s="117">
        <v>50000</v>
      </c>
      <c r="H457" s="118">
        <v>50000</v>
      </c>
    </row>
    <row r="458" spans="1:8" x14ac:dyDescent="0.25">
      <c r="A458" s="380"/>
      <c r="B458" s="381"/>
      <c r="C458" s="381"/>
      <c r="D458" s="381"/>
      <c r="E458" s="381"/>
      <c r="F458" s="381"/>
      <c r="G458" s="382"/>
      <c r="H458" s="119">
        <v>696000</v>
      </c>
    </row>
    <row r="459" spans="1:8" ht="12" customHeight="1" x14ac:dyDescent="0.25">
      <c r="A459" s="163"/>
      <c r="B459" s="144"/>
      <c r="C459" s="144"/>
      <c r="D459" s="144"/>
      <c r="E459" s="144"/>
      <c r="F459" s="144"/>
      <c r="G459" s="144"/>
      <c r="H459" s="164"/>
    </row>
    <row r="460" spans="1:8" ht="17.25" customHeight="1" x14ac:dyDescent="0.25">
      <c r="A460" s="421" t="s">
        <v>52</v>
      </c>
      <c r="B460" s="400"/>
      <c r="C460" s="400"/>
      <c r="D460" s="400"/>
      <c r="E460" s="400"/>
      <c r="F460" s="400"/>
      <c r="G460" s="401"/>
      <c r="H460" s="128">
        <v>1735000</v>
      </c>
    </row>
    <row r="461" spans="1:8" x14ac:dyDescent="0.25">
      <c r="A461" s="410"/>
      <c r="B461" s="411"/>
      <c r="C461" s="411"/>
      <c r="D461" s="411"/>
      <c r="E461" s="411"/>
      <c r="F461" s="411"/>
      <c r="G461" s="411"/>
      <c r="H461" s="412"/>
    </row>
    <row r="462" spans="1:8" ht="15.75" thickBot="1" x14ac:dyDescent="0.3">
      <c r="A462" s="134"/>
      <c r="B462" s="134"/>
      <c r="C462" s="134"/>
      <c r="D462" s="134"/>
      <c r="E462" s="134"/>
      <c r="F462" s="134"/>
      <c r="G462" s="134"/>
      <c r="H462" s="130"/>
    </row>
    <row r="463" spans="1:8" ht="15.75" customHeight="1" thickBot="1" x14ac:dyDescent="0.3">
      <c r="A463" s="385" t="s">
        <v>89</v>
      </c>
      <c r="B463" s="386"/>
      <c r="C463" s="386"/>
      <c r="D463" s="386"/>
      <c r="E463" s="386"/>
      <c r="F463" s="387"/>
      <c r="G463" s="146" t="s">
        <v>30</v>
      </c>
      <c r="H463" s="147" t="s">
        <v>97</v>
      </c>
    </row>
    <row r="464" spans="1:8" ht="16.5" thickTop="1" thickBot="1" x14ac:dyDescent="0.3">
      <c r="A464" s="388"/>
      <c r="B464" s="389"/>
      <c r="C464" s="389"/>
      <c r="D464" s="389"/>
      <c r="E464" s="389"/>
      <c r="F464" s="390"/>
      <c r="G464" s="148" t="s">
        <v>1</v>
      </c>
      <c r="H464" s="149" t="s">
        <v>81</v>
      </c>
    </row>
    <row r="465" spans="1:8" ht="15.75" thickTop="1" x14ac:dyDescent="0.25">
      <c r="A465" s="391" t="s">
        <v>31</v>
      </c>
      <c r="B465" s="392"/>
      <c r="C465" s="392"/>
      <c r="D465" s="150"/>
      <c r="E465" s="150"/>
      <c r="F465" s="150"/>
      <c r="G465" s="151"/>
      <c r="H465" s="152"/>
    </row>
    <row r="466" spans="1:8" x14ac:dyDescent="0.25">
      <c r="A466" s="112" t="s">
        <v>3</v>
      </c>
      <c r="B466" s="363" t="s">
        <v>32</v>
      </c>
      <c r="C466" s="364"/>
      <c r="D466" s="107" t="s">
        <v>33</v>
      </c>
      <c r="E466" s="107" t="s">
        <v>40</v>
      </c>
      <c r="F466" s="107" t="s">
        <v>34</v>
      </c>
      <c r="G466" s="107" t="s">
        <v>35</v>
      </c>
      <c r="H466" s="108" t="s">
        <v>36</v>
      </c>
    </row>
    <row r="467" spans="1:8" ht="15" customHeight="1" x14ac:dyDescent="0.25">
      <c r="A467" s="115">
        <v>1</v>
      </c>
      <c r="B467" s="393" t="s">
        <v>53</v>
      </c>
      <c r="C467" s="394"/>
      <c r="D467" s="110" t="s">
        <v>54</v>
      </c>
      <c r="E467" s="110"/>
      <c r="F467" s="116">
        <v>0.1</v>
      </c>
      <c r="G467" s="117">
        <v>90000</v>
      </c>
      <c r="H467" s="118">
        <v>9000</v>
      </c>
    </row>
    <row r="468" spans="1:8" x14ac:dyDescent="0.25">
      <c r="A468" s="115">
        <v>2</v>
      </c>
      <c r="B468" s="365" t="s">
        <v>55</v>
      </c>
      <c r="C468" s="366"/>
      <c r="D468" s="110" t="s">
        <v>56</v>
      </c>
      <c r="E468" s="110"/>
      <c r="F468" s="116">
        <v>32</v>
      </c>
      <c r="G468" s="117">
        <v>13000</v>
      </c>
      <c r="H468" s="118">
        <v>416000</v>
      </c>
    </row>
    <row r="469" spans="1:8" x14ac:dyDescent="0.25">
      <c r="A469" s="115">
        <v>3</v>
      </c>
      <c r="B469" s="393" t="s">
        <v>57</v>
      </c>
      <c r="C469" s="394"/>
      <c r="D469" s="110" t="s">
        <v>37</v>
      </c>
      <c r="E469" s="110"/>
      <c r="F469" s="116">
        <v>2</v>
      </c>
      <c r="G469" s="117">
        <v>32000</v>
      </c>
      <c r="H469" s="118">
        <v>64000</v>
      </c>
    </row>
    <row r="470" spans="1:8" x14ac:dyDescent="0.25">
      <c r="A470" s="115">
        <v>4</v>
      </c>
      <c r="B470" s="393" t="s">
        <v>58</v>
      </c>
      <c r="C470" s="394"/>
      <c r="D470" s="110" t="s">
        <v>59</v>
      </c>
      <c r="E470" s="110"/>
      <c r="F470" s="116">
        <v>2000</v>
      </c>
      <c r="G470" s="117">
        <v>85</v>
      </c>
      <c r="H470" s="118">
        <v>170000</v>
      </c>
    </row>
    <row r="471" spans="1:8" x14ac:dyDescent="0.25">
      <c r="A471" s="115">
        <v>5</v>
      </c>
      <c r="B471" s="365" t="s">
        <v>60</v>
      </c>
      <c r="C471" s="366"/>
      <c r="D471" s="110" t="s">
        <v>59</v>
      </c>
      <c r="E471" s="110"/>
      <c r="F471" s="116">
        <v>5000</v>
      </c>
      <c r="G471" s="117">
        <v>100</v>
      </c>
      <c r="H471" s="153">
        <v>500000</v>
      </c>
    </row>
    <row r="472" spans="1:8" x14ac:dyDescent="0.25">
      <c r="A472" s="115">
        <v>6</v>
      </c>
      <c r="B472" s="365" t="s">
        <v>61</v>
      </c>
      <c r="C472" s="366"/>
      <c r="D472" s="110" t="s">
        <v>62</v>
      </c>
      <c r="E472" s="110"/>
      <c r="F472" s="116">
        <v>1</v>
      </c>
      <c r="G472" s="117">
        <v>85000</v>
      </c>
      <c r="H472" s="153">
        <v>85000</v>
      </c>
    </row>
    <row r="473" spans="1:8" x14ac:dyDescent="0.25">
      <c r="A473" s="115">
        <v>7</v>
      </c>
      <c r="B473" s="365" t="s">
        <v>63</v>
      </c>
      <c r="C473" s="366"/>
      <c r="D473" s="110" t="s">
        <v>62</v>
      </c>
      <c r="E473" s="110"/>
      <c r="F473" s="116">
        <v>1</v>
      </c>
      <c r="G473" s="117">
        <v>98000</v>
      </c>
      <c r="H473" s="153">
        <v>98000</v>
      </c>
    </row>
    <row r="474" spans="1:8" x14ac:dyDescent="0.25">
      <c r="A474" s="380" t="s">
        <v>38</v>
      </c>
      <c r="B474" s="381"/>
      <c r="C474" s="381"/>
      <c r="D474" s="381"/>
      <c r="E474" s="381"/>
      <c r="F474" s="381"/>
      <c r="G474" s="382"/>
      <c r="H474" s="154">
        <v>1342000</v>
      </c>
    </row>
    <row r="475" spans="1:8" x14ac:dyDescent="0.25">
      <c r="A475" s="383" t="s">
        <v>39</v>
      </c>
      <c r="B475" s="384"/>
      <c r="C475" s="155"/>
      <c r="D475" s="156"/>
      <c r="E475" s="156"/>
      <c r="F475" s="156"/>
      <c r="G475" s="157"/>
      <c r="H475" s="158"/>
    </row>
    <row r="476" spans="1:8" x14ac:dyDescent="0.25">
      <c r="A476" s="112" t="s">
        <v>3</v>
      </c>
      <c r="B476" s="363" t="s">
        <v>32</v>
      </c>
      <c r="C476" s="364"/>
      <c r="D476" s="107" t="s">
        <v>34</v>
      </c>
      <c r="E476" s="107" t="s">
        <v>40</v>
      </c>
      <c r="F476" s="107" t="s">
        <v>41</v>
      </c>
      <c r="G476" s="107" t="s">
        <v>42</v>
      </c>
      <c r="H476" s="108" t="s">
        <v>36</v>
      </c>
    </row>
    <row r="477" spans="1:8" x14ac:dyDescent="0.25">
      <c r="A477" s="115">
        <v>1</v>
      </c>
      <c r="B477" s="365" t="s">
        <v>64</v>
      </c>
      <c r="C477" s="366"/>
      <c r="D477" s="110" t="s">
        <v>37</v>
      </c>
      <c r="E477" s="110"/>
      <c r="F477" s="123">
        <v>1</v>
      </c>
      <c r="G477" s="121">
        <v>300000</v>
      </c>
      <c r="H477" s="124">
        <v>0</v>
      </c>
    </row>
    <row r="478" spans="1:8" x14ac:dyDescent="0.25">
      <c r="A478" s="380" t="s">
        <v>44</v>
      </c>
      <c r="B478" s="381"/>
      <c r="C478" s="381"/>
      <c r="D478" s="381"/>
      <c r="E478" s="381"/>
      <c r="F478" s="381"/>
      <c r="G478" s="382"/>
      <c r="H478" s="119">
        <v>0</v>
      </c>
    </row>
    <row r="479" spans="1:8" x14ac:dyDescent="0.25">
      <c r="A479" s="383" t="s">
        <v>45</v>
      </c>
      <c r="B479" s="384"/>
      <c r="C479" s="159"/>
      <c r="D479" s="160"/>
      <c r="E479" s="160"/>
      <c r="F479" s="160"/>
      <c r="G479" s="159"/>
      <c r="H479" s="161"/>
    </row>
    <row r="480" spans="1:8" x14ac:dyDescent="0.25">
      <c r="A480" s="112" t="s">
        <v>3</v>
      </c>
      <c r="B480" s="363" t="s">
        <v>32</v>
      </c>
      <c r="C480" s="364" t="s">
        <v>33</v>
      </c>
      <c r="D480" s="107" t="s">
        <v>34</v>
      </c>
      <c r="E480" s="107" t="s">
        <v>40</v>
      </c>
      <c r="F480" s="107" t="s">
        <v>41</v>
      </c>
      <c r="G480" s="107" t="s">
        <v>42</v>
      </c>
      <c r="H480" s="108" t="s">
        <v>36</v>
      </c>
    </row>
    <row r="481" spans="1:8" x14ac:dyDescent="0.25">
      <c r="A481" s="115">
        <v>1</v>
      </c>
      <c r="B481" s="365" t="s">
        <v>46</v>
      </c>
      <c r="C481" s="366" t="s">
        <v>47</v>
      </c>
      <c r="D481" s="110">
        <v>1</v>
      </c>
      <c r="E481" s="110"/>
      <c r="F481" s="127">
        <v>1</v>
      </c>
      <c r="G481" s="117">
        <v>27000</v>
      </c>
      <c r="H481" s="118">
        <v>27000</v>
      </c>
    </row>
    <row r="482" spans="1:8" x14ac:dyDescent="0.25">
      <c r="A482" s="380" t="s">
        <v>48</v>
      </c>
      <c r="B482" s="381"/>
      <c r="C482" s="381"/>
      <c r="D482" s="381"/>
      <c r="E482" s="381"/>
      <c r="F482" s="381"/>
      <c r="G482" s="382"/>
      <c r="H482" s="119">
        <v>27000</v>
      </c>
    </row>
    <row r="483" spans="1:8" x14ac:dyDescent="0.25">
      <c r="A483" s="383" t="s">
        <v>49</v>
      </c>
      <c r="B483" s="384"/>
      <c r="C483" s="155"/>
      <c r="D483" s="156"/>
      <c r="E483" s="156"/>
      <c r="F483" s="156"/>
      <c r="G483" s="157"/>
      <c r="H483" s="158"/>
    </row>
    <row r="484" spans="1:8" x14ac:dyDescent="0.25">
      <c r="A484" s="112" t="s">
        <v>3</v>
      </c>
      <c r="B484" s="363" t="s">
        <v>32</v>
      </c>
      <c r="C484" s="364"/>
      <c r="D484" s="107" t="s">
        <v>34</v>
      </c>
      <c r="E484" s="107" t="s">
        <v>40</v>
      </c>
      <c r="F484" s="107" t="s">
        <v>41</v>
      </c>
      <c r="G484" s="107" t="s">
        <v>42</v>
      </c>
      <c r="H484" s="108" t="s">
        <v>36</v>
      </c>
    </row>
    <row r="485" spans="1:8" ht="15" customHeight="1" x14ac:dyDescent="0.25">
      <c r="A485" s="115">
        <v>1</v>
      </c>
      <c r="B485" s="378" t="s">
        <v>65</v>
      </c>
      <c r="C485" s="379"/>
      <c r="D485" s="110">
        <v>1</v>
      </c>
      <c r="E485" s="110">
        <v>4</v>
      </c>
      <c r="F485" s="127">
        <v>1</v>
      </c>
      <c r="G485" s="117">
        <v>75000</v>
      </c>
      <c r="H485" s="118">
        <v>300000</v>
      </c>
    </row>
    <row r="486" spans="1:8" ht="15" customHeight="1" x14ac:dyDescent="0.25">
      <c r="A486" s="115">
        <v>2</v>
      </c>
      <c r="B486" s="378" t="s">
        <v>66</v>
      </c>
      <c r="C486" s="379"/>
      <c r="D486" s="110">
        <v>1</v>
      </c>
      <c r="E486" s="110">
        <v>6</v>
      </c>
      <c r="F486" s="127">
        <v>1</v>
      </c>
      <c r="G486" s="117">
        <v>35000</v>
      </c>
      <c r="H486" s="118">
        <v>210000</v>
      </c>
    </row>
    <row r="487" spans="1:8" x14ac:dyDescent="0.25">
      <c r="A487" s="115">
        <v>3</v>
      </c>
      <c r="B487" s="378" t="s">
        <v>67</v>
      </c>
      <c r="C487" s="379"/>
      <c r="D487" s="110">
        <v>1</v>
      </c>
      <c r="E487" s="110">
        <v>1</v>
      </c>
      <c r="F487" s="127">
        <v>1</v>
      </c>
      <c r="G487" s="117">
        <v>28000</v>
      </c>
      <c r="H487" s="118">
        <v>28000</v>
      </c>
    </row>
    <row r="488" spans="1:8" ht="24.75" customHeight="1" x14ac:dyDescent="0.25">
      <c r="A488" s="115">
        <v>4</v>
      </c>
      <c r="B488" s="378" t="s">
        <v>68</v>
      </c>
      <c r="C488" s="379"/>
      <c r="D488" s="110">
        <v>1</v>
      </c>
      <c r="E488" s="110">
        <v>1</v>
      </c>
      <c r="F488" s="127">
        <v>1</v>
      </c>
      <c r="G488" s="117">
        <v>45000</v>
      </c>
      <c r="H488" s="118">
        <v>45000</v>
      </c>
    </row>
    <row r="489" spans="1:8" ht="15" customHeight="1" x14ac:dyDescent="0.25">
      <c r="A489" s="115">
        <v>5</v>
      </c>
      <c r="B489" s="378" t="s">
        <v>69</v>
      </c>
      <c r="C489" s="379"/>
      <c r="D489" s="110">
        <v>1</v>
      </c>
      <c r="E489" s="110">
        <v>1</v>
      </c>
      <c r="F489" s="127">
        <v>1</v>
      </c>
      <c r="G489" s="117">
        <v>50000</v>
      </c>
      <c r="H489" s="118">
        <v>50000</v>
      </c>
    </row>
    <row r="490" spans="1:8" x14ac:dyDescent="0.25">
      <c r="A490" s="115">
        <v>6</v>
      </c>
      <c r="B490" s="378" t="s">
        <v>70</v>
      </c>
      <c r="C490" s="379"/>
      <c r="D490" s="110">
        <v>1</v>
      </c>
      <c r="E490" s="110">
        <v>2</v>
      </c>
      <c r="F490" s="127">
        <v>1</v>
      </c>
      <c r="G490" s="117">
        <v>50000</v>
      </c>
      <c r="H490" s="118">
        <v>100000</v>
      </c>
    </row>
    <row r="491" spans="1:8" ht="15" customHeight="1" x14ac:dyDescent="0.25">
      <c r="A491" s="115">
        <v>7</v>
      </c>
      <c r="B491" s="378" t="s">
        <v>71</v>
      </c>
      <c r="C491" s="379"/>
      <c r="D491" s="110">
        <v>1</v>
      </c>
      <c r="E491" s="110">
        <v>2</v>
      </c>
      <c r="F491" s="127">
        <v>1</v>
      </c>
      <c r="G491" s="117">
        <v>65000</v>
      </c>
      <c r="H491" s="118">
        <v>130000</v>
      </c>
    </row>
    <row r="492" spans="1:8" ht="27" customHeight="1" x14ac:dyDescent="0.25">
      <c r="A492" s="115">
        <v>8</v>
      </c>
      <c r="B492" s="378" t="s">
        <v>72</v>
      </c>
      <c r="C492" s="379"/>
      <c r="D492" s="110">
        <v>1</v>
      </c>
      <c r="E492" s="110">
        <v>2</v>
      </c>
      <c r="F492" s="127">
        <v>1</v>
      </c>
      <c r="G492" s="117">
        <v>98000</v>
      </c>
      <c r="H492" s="118">
        <v>196000</v>
      </c>
    </row>
    <row r="493" spans="1:8" x14ac:dyDescent="0.25">
      <c r="A493" s="115">
        <v>9</v>
      </c>
      <c r="B493" s="367" t="s">
        <v>50</v>
      </c>
      <c r="C493" s="368"/>
      <c r="D493" s="110">
        <v>1</v>
      </c>
      <c r="E493" s="110">
        <v>2</v>
      </c>
      <c r="F493" s="127">
        <v>1</v>
      </c>
      <c r="G493" s="117">
        <v>90000</v>
      </c>
      <c r="H493" s="118">
        <v>180000</v>
      </c>
    </row>
    <row r="494" spans="1:8" x14ac:dyDescent="0.25">
      <c r="A494" s="115">
        <v>10</v>
      </c>
      <c r="B494" s="367" t="s">
        <v>51</v>
      </c>
      <c r="C494" s="368"/>
      <c r="D494" s="110">
        <v>1</v>
      </c>
      <c r="E494" s="110">
        <v>3</v>
      </c>
      <c r="F494" s="127">
        <v>1</v>
      </c>
      <c r="G494" s="117">
        <v>50000</v>
      </c>
      <c r="H494" s="118">
        <v>150000</v>
      </c>
    </row>
    <row r="495" spans="1:8" x14ac:dyDescent="0.25">
      <c r="A495" s="380"/>
      <c r="B495" s="381"/>
      <c r="C495" s="381"/>
      <c r="D495" s="381"/>
      <c r="E495" s="381"/>
      <c r="F495" s="381"/>
      <c r="G495" s="382"/>
      <c r="H495" s="119">
        <v>1389000</v>
      </c>
    </row>
    <row r="496" spans="1:8" x14ac:dyDescent="0.25">
      <c r="A496" s="163"/>
      <c r="B496" s="144"/>
      <c r="C496" s="144"/>
      <c r="D496" s="144"/>
      <c r="E496" s="144"/>
      <c r="F496" s="144"/>
      <c r="G496" s="144"/>
      <c r="H496" s="164"/>
    </row>
    <row r="497" spans="1:8" ht="15.75" thickBot="1" x14ac:dyDescent="0.3">
      <c r="A497" s="358" t="s">
        <v>52</v>
      </c>
      <c r="B497" s="359"/>
      <c r="C497" s="359"/>
      <c r="D497" s="359"/>
      <c r="E497" s="359"/>
      <c r="F497" s="359"/>
      <c r="G497" s="360"/>
      <c r="H497" s="129">
        <v>2758000</v>
      </c>
    </row>
    <row r="498" spans="1:8" ht="15.75" thickBot="1" x14ac:dyDescent="0.3">
      <c r="A498" s="134"/>
      <c r="B498" s="134"/>
      <c r="C498" s="134"/>
      <c r="D498" s="134"/>
      <c r="E498" s="134"/>
      <c r="F498" s="134"/>
      <c r="G498" s="134"/>
      <c r="H498" s="130"/>
    </row>
    <row r="499" spans="1:8" ht="15.75" customHeight="1" thickBot="1" x14ac:dyDescent="0.3">
      <c r="A499" s="385" t="s">
        <v>90</v>
      </c>
      <c r="B499" s="386"/>
      <c r="C499" s="386"/>
      <c r="D499" s="386"/>
      <c r="E499" s="386"/>
      <c r="F499" s="387"/>
      <c r="G499" s="146" t="s">
        <v>30</v>
      </c>
      <c r="H499" s="147" t="s">
        <v>27</v>
      </c>
    </row>
    <row r="500" spans="1:8" ht="16.5" thickTop="1" thickBot="1" x14ac:dyDescent="0.3">
      <c r="A500" s="388"/>
      <c r="B500" s="389"/>
      <c r="C500" s="389"/>
      <c r="D500" s="389"/>
      <c r="E500" s="389"/>
      <c r="F500" s="390"/>
      <c r="G500" s="148" t="s">
        <v>1</v>
      </c>
      <c r="H500" s="149" t="s">
        <v>81</v>
      </c>
    </row>
    <row r="501" spans="1:8" ht="15.75" thickTop="1" x14ac:dyDescent="0.25">
      <c r="A501" s="391" t="s">
        <v>31</v>
      </c>
      <c r="B501" s="392"/>
      <c r="C501" s="392"/>
      <c r="D501" s="150"/>
      <c r="E501" s="150"/>
      <c r="F501" s="150"/>
      <c r="G501" s="151"/>
      <c r="H501" s="152"/>
    </row>
    <row r="502" spans="1:8" x14ac:dyDescent="0.25">
      <c r="A502" s="112" t="s">
        <v>3</v>
      </c>
      <c r="B502" s="363" t="s">
        <v>32</v>
      </c>
      <c r="C502" s="364"/>
      <c r="D502" s="107" t="s">
        <v>33</v>
      </c>
      <c r="E502" s="107" t="s">
        <v>40</v>
      </c>
      <c r="F502" s="107" t="s">
        <v>34</v>
      </c>
      <c r="G502" s="107" t="s">
        <v>35</v>
      </c>
      <c r="H502" s="108" t="s">
        <v>36</v>
      </c>
    </row>
    <row r="503" spans="1:8" ht="15" customHeight="1" x14ac:dyDescent="0.25">
      <c r="A503" s="115">
        <v>1</v>
      </c>
      <c r="B503" s="393" t="s">
        <v>53</v>
      </c>
      <c r="C503" s="394"/>
      <c r="D503" s="110" t="s">
        <v>54</v>
      </c>
      <c r="E503" s="110"/>
      <c r="F503" s="116">
        <v>0.1</v>
      </c>
      <c r="G503" s="117">
        <v>90000</v>
      </c>
      <c r="H503" s="118">
        <v>9000</v>
      </c>
    </row>
    <row r="504" spans="1:8" x14ac:dyDescent="0.25">
      <c r="A504" s="115">
        <v>2</v>
      </c>
      <c r="B504" s="365" t="s">
        <v>55</v>
      </c>
      <c r="C504" s="366"/>
      <c r="D504" s="110" t="s">
        <v>56</v>
      </c>
      <c r="E504" s="110"/>
      <c r="F504" s="116">
        <v>28</v>
      </c>
      <c r="G504" s="117">
        <v>13000</v>
      </c>
      <c r="H504" s="118">
        <v>364000</v>
      </c>
    </row>
    <row r="505" spans="1:8" x14ac:dyDescent="0.25">
      <c r="A505" s="115">
        <v>3</v>
      </c>
      <c r="B505" s="393" t="s">
        <v>57</v>
      </c>
      <c r="C505" s="394"/>
      <c r="D505" s="110" t="s">
        <v>37</v>
      </c>
      <c r="E505" s="110"/>
      <c r="F505" s="116">
        <v>2</v>
      </c>
      <c r="G505" s="117">
        <v>32000</v>
      </c>
      <c r="H505" s="118">
        <v>64000</v>
      </c>
    </row>
    <row r="506" spans="1:8" x14ac:dyDescent="0.25">
      <c r="A506" s="115">
        <v>4</v>
      </c>
      <c r="B506" s="393" t="s">
        <v>58</v>
      </c>
      <c r="C506" s="394"/>
      <c r="D506" s="110" t="s">
        <v>59</v>
      </c>
      <c r="E506" s="110"/>
      <c r="F506" s="116">
        <v>1800</v>
      </c>
      <c r="G506" s="117">
        <v>95</v>
      </c>
      <c r="H506" s="118">
        <v>171000</v>
      </c>
    </row>
    <row r="507" spans="1:8" x14ac:dyDescent="0.25">
      <c r="A507" s="115">
        <v>5</v>
      </c>
      <c r="B507" s="365" t="s">
        <v>60</v>
      </c>
      <c r="C507" s="366"/>
      <c r="D507" s="110" t="s">
        <v>59</v>
      </c>
      <c r="E507" s="110"/>
      <c r="F507" s="116">
        <v>4900</v>
      </c>
      <c r="G507" s="117">
        <v>100</v>
      </c>
      <c r="H507" s="153">
        <v>490000</v>
      </c>
    </row>
    <row r="508" spans="1:8" x14ac:dyDescent="0.25">
      <c r="A508" s="115">
        <v>6</v>
      </c>
      <c r="B508" s="365" t="s">
        <v>61</v>
      </c>
      <c r="C508" s="366"/>
      <c r="D508" s="110" t="s">
        <v>62</v>
      </c>
      <c r="E508" s="110"/>
      <c r="F508" s="116">
        <v>1</v>
      </c>
      <c r="G508" s="117">
        <v>85000</v>
      </c>
      <c r="H508" s="153">
        <v>85000</v>
      </c>
    </row>
    <row r="509" spans="1:8" x14ac:dyDescent="0.25">
      <c r="A509" s="115">
        <v>7</v>
      </c>
      <c r="B509" s="365" t="s">
        <v>63</v>
      </c>
      <c r="C509" s="366"/>
      <c r="D509" s="110" t="s">
        <v>62</v>
      </c>
      <c r="E509" s="110"/>
      <c r="F509" s="116">
        <v>1</v>
      </c>
      <c r="G509" s="117">
        <v>98000</v>
      </c>
      <c r="H509" s="153">
        <v>98000</v>
      </c>
    </row>
    <row r="510" spans="1:8" x14ac:dyDescent="0.25">
      <c r="A510" s="380" t="s">
        <v>38</v>
      </c>
      <c r="B510" s="381"/>
      <c r="C510" s="381"/>
      <c r="D510" s="381"/>
      <c r="E510" s="381"/>
      <c r="F510" s="381"/>
      <c r="G510" s="382"/>
      <c r="H510" s="154">
        <v>1281000</v>
      </c>
    </row>
    <row r="511" spans="1:8" x14ac:dyDescent="0.25">
      <c r="A511" s="383" t="s">
        <v>39</v>
      </c>
      <c r="B511" s="384"/>
      <c r="C511" s="155"/>
      <c r="D511" s="156"/>
      <c r="E511" s="156"/>
      <c r="F511" s="156"/>
      <c r="G511" s="157"/>
      <c r="H511" s="158"/>
    </row>
    <row r="512" spans="1:8" x14ac:dyDescent="0.25">
      <c r="A512" s="112" t="s">
        <v>3</v>
      </c>
      <c r="B512" s="363" t="s">
        <v>32</v>
      </c>
      <c r="C512" s="364"/>
      <c r="D512" s="107" t="s">
        <v>34</v>
      </c>
      <c r="E512" s="107" t="s">
        <v>40</v>
      </c>
      <c r="F512" s="107" t="s">
        <v>41</v>
      </c>
      <c r="G512" s="107" t="s">
        <v>42</v>
      </c>
      <c r="H512" s="108" t="s">
        <v>36</v>
      </c>
    </row>
    <row r="513" spans="1:8" x14ac:dyDescent="0.25">
      <c r="A513" s="115">
        <v>1</v>
      </c>
      <c r="B513" s="365" t="s">
        <v>64</v>
      </c>
      <c r="C513" s="366"/>
      <c r="D513" s="110" t="s">
        <v>37</v>
      </c>
      <c r="E513" s="110"/>
      <c r="F513" s="123">
        <v>1</v>
      </c>
      <c r="G513" s="121">
        <v>300000</v>
      </c>
      <c r="H513" s="124">
        <v>0</v>
      </c>
    </row>
    <row r="514" spans="1:8" x14ac:dyDescent="0.25">
      <c r="A514" s="380" t="s">
        <v>44</v>
      </c>
      <c r="B514" s="381"/>
      <c r="C514" s="381"/>
      <c r="D514" s="381"/>
      <c r="E514" s="381"/>
      <c r="F514" s="381"/>
      <c r="G514" s="382"/>
      <c r="H514" s="119">
        <v>0</v>
      </c>
    </row>
    <row r="515" spans="1:8" x14ac:dyDescent="0.25">
      <c r="A515" s="383" t="s">
        <v>45</v>
      </c>
      <c r="B515" s="384"/>
      <c r="C515" s="159"/>
      <c r="D515" s="160"/>
      <c r="E515" s="160"/>
      <c r="F515" s="160"/>
      <c r="G515" s="159"/>
      <c r="H515" s="161"/>
    </row>
    <row r="516" spans="1:8" x14ac:dyDescent="0.25">
      <c r="A516" s="112" t="s">
        <v>3</v>
      </c>
      <c r="B516" s="363" t="s">
        <v>32</v>
      </c>
      <c r="C516" s="364" t="s">
        <v>33</v>
      </c>
      <c r="D516" s="107" t="s">
        <v>34</v>
      </c>
      <c r="E516" s="107" t="s">
        <v>40</v>
      </c>
      <c r="F516" s="107" t="s">
        <v>41</v>
      </c>
      <c r="G516" s="107" t="s">
        <v>42</v>
      </c>
      <c r="H516" s="108" t="s">
        <v>36</v>
      </c>
    </row>
    <row r="517" spans="1:8" x14ac:dyDescent="0.25">
      <c r="A517" s="115">
        <v>1</v>
      </c>
      <c r="B517" s="365" t="s">
        <v>46</v>
      </c>
      <c r="C517" s="366" t="s">
        <v>47</v>
      </c>
      <c r="D517" s="110">
        <v>1</v>
      </c>
      <c r="E517" s="110"/>
      <c r="F517" s="127">
        <v>1</v>
      </c>
      <c r="G517" s="117">
        <v>38000</v>
      </c>
      <c r="H517" s="118">
        <v>38000</v>
      </c>
    </row>
    <row r="518" spans="1:8" x14ac:dyDescent="0.25">
      <c r="A518" s="380" t="s">
        <v>48</v>
      </c>
      <c r="B518" s="381"/>
      <c r="C518" s="381"/>
      <c r="D518" s="381"/>
      <c r="E518" s="381"/>
      <c r="F518" s="381"/>
      <c r="G518" s="382"/>
      <c r="H518" s="119">
        <v>38000</v>
      </c>
    </row>
    <row r="519" spans="1:8" x14ac:dyDescent="0.25">
      <c r="A519" s="383" t="s">
        <v>49</v>
      </c>
      <c r="B519" s="384"/>
      <c r="C519" s="155"/>
      <c r="D519" s="156"/>
      <c r="E519" s="156"/>
      <c r="F519" s="156"/>
      <c r="G519" s="157"/>
      <c r="H519" s="158"/>
    </row>
    <row r="520" spans="1:8" x14ac:dyDescent="0.25">
      <c r="A520" s="112" t="s">
        <v>3</v>
      </c>
      <c r="B520" s="363" t="s">
        <v>32</v>
      </c>
      <c r="C520" s="364"/>
      <c r="D520" s="107" t="s">
        <v>34</v>
      </c>
      <c r="E520" s="107" t="s">
        <v>40</v>
      </c>
      <c r="F520" s="107" t="s">
        <v>41</v>
      </c>
      <c r="G520" s="107" t="s">
        <v>42</v>
      </c>
      <c r="H520" s="108" t="s">
        <v>36</v>
      </c>
    </row>
    <row r="521" spans="1:8" ht="15" customHeight="1" x14ac:dyDescent="0.25">
      <c r="A521" s="115">
        <v>1</v>
      </c>
      <c r="B521" s="378" t="s">
        <v>65</v>
      </c>
      <c r="C521" s="379"/>
      <c r="D521" s="110">
        <v>1</v>
      </c>
      <c r="E521" s="110">
        <v>3</v>
      </c>
      <c r="F521" s="127">
        <v>1</v>
      </c>
      <c r="G521" s="117">
        <v>75000</v>
      </c>
      <c r="H521" s="118">
        <v>225000</v>
      </c>
    </row>
    <row r="522" spans="1:8" ht="15" customHeight="1" x14ac:dyDescent="0.25">
      <c r="A522" s="115">
        <v>2</v>
      </c>
      <c r="B522" s="378" t="s">
        <v>66</v>
      </c>
      <c r="C522" s="379"/>
      <c r="D522" s="110">
        <v>1</v>
      </c>
      <c r="E522" s="110">
        <v>3</v>
      </c>
      <c r="F522" s="127">
        <v>1</v>
      </c>
      <c r="G522" s="117">
        <v>35000</v>
      </c>
      <c r="H522" s="118">
        <v>105000</v>
      </c>
    </row>
    <row r="523" spans="1:8" x14ac:dyDescent="0.25">
      <c r="A523" s="115">
        <v>3</v>
      </c>
      <c r="B523" s="378" t="s">
        <v>67</v>
      </c>
      <c r="C523" s="379"/>
      <c r="D523" s="110">
        <v>1</v>
      </c>
      <c r="E523" s="110">
        <v>1</v>
      </c>
      <c r="F523" s="127">
        <v>1</v>
      </c>
      <c r="G523" s="117">
        <v>28000</v>
      </c>
      <c r="H523" s="118">
        <v>28000</v>
      </c>
    </row>
    <row r="524" spans="1:8" ht="28.5" customHeight="1" x14ac:dyDescent="0.25">
      <c r="A524" s="115">
        <v>4</v>
      </c>
      <c r="B524" s="378" t="s">
        <v>68</v>
      </c>
      <c r="C524" s="379"/>
      <c r="D524" s="110">
        <v>1</v>
      </c>
      <c r="E524" s="110">
        <v>1</v>
      </c>
      <c r="F524" s="127">
        <v>1</v>
      </c>
      <c r="G524" s="117">
        <v>45000</v>
      </c>
      <c r="H524" s="118">
        <v>45000</v>
      </c>
    </row>
    <row r="525" spans="1:8" ht="15" customHeight="1" x14ac:dyDescent="0.25">
      <c r="A525" s="115">
        <v>5</v>
      </c>
      <c r="B525" s="378" t="s">
        <v>69</v>
      </c>
      <c r="C525" s="379"/>
      <c r="D525" s="110">
        <v>1</v>
      </c>
      <c r="E525" s="110">
        <v>1</v>
      </c>
      <c r="F525" s="127">
        <v>1</v>
      </c>
      <c r="G525" s="117">
        <v>50000</v>
      </c>
      <c r="H525" s="118">
        <v>50000</v>
      </c>
    </row>
    <row r="526" spans="1:8" x14ac:dyDescent="0.25">
      <c r="A526" s="115">
        <v>6</v>
      </c>
      <c r="B526" s="378" t="s">
        <v>70</v>
      </c>
      <c r="C526" s="379"/>
      <c r="D526" s="110">
        <v>1</v>
      </c>
      <c r="E526" s="110">
        <v>2</v>
      </c>
      <c r="F526" s="127">
        <v>1</v>
      </c>
      <c r="G526" s="117">
        <v>50000</v>
      </c>
      <c r="H526" s="118">
        <v>100000</v>
      </c>
    </row>
    <row r="527" spans="1:8" ht="15" customHeight="1" x14ac:dyDescent="0.25">
      <c r="A527" s="115">
        <v>7</v>
      </c>
      <c r="B527" s="378" t="s">
        <v>71</v>
      </c>
      <c r="C527" s="379"/>
      <c r="D527" s="110">
        <v>1</v>
      </c>
      <c r="E527" s="110">
        <v>2</v>
      </c>
      <c r="F527" s="127">
        <v>1</v>
      </c>
      <c r="G527" s="117">
        <v>65000</v>
      </c>
      <c r="H527" s="118">
        <v>130000</v>
      </c>
    </row>
    <row r="528" spans="1:8" ht="36.75" customHeight="1" x14ac:dyDescent="0.25">
      <c r="A528" s="115">
        <v>8</v>
      </c>
      <c r="B528" s="378" t="s">
        <v>72</v>
      </c>
      <c r="C528" s="379"/>
      <c r="D528" s="110">
        <v>1</v>
      </c>
      <c r="E528" s="110">
        <v>2</v>
      </c>
      <c r="F528" s="127">
        <v>1</v>
      </c>
      <c r="G528" s="117">
        <v>98000</v>
      </c>
      <c r="H528" s="118">
        <v>196000</v>
      </c>
    </row>
    <row r="529" spans="1:8" x14ac:dyDescent="0.25">
      <c r="A529" s="115">
        <v>9</v>
      </c>
      <c r="B529" s="367" t="s">
        <v>50</v>
      </c>
      <c r="C529" s="368"/>
      <c r="D529" s="110">
        <v>1</v>
      </c>
      <c r="E529" s="110">
        <v>2</v>
      </c>
      <c r="F529" s="127">
        <v>1</v>
      </c>
      <c r="G529" s="117">
        <v>90000</v>
      </c>
      <c r="H529" s="118">
        <v>180000</v>
      </c>
    </row>
    <row r="530" spans="1:8" x14ac:dyDescent="0.25">
      <c r="A530" s="115">
        <v>10</v>
      </c>
      <c r="B530" s="367" t="s">
        <v>51</v>
      </c>
      <c r="C530" s="368"/>
      <c r="D530" s="110">
        <v>1</v>
      </c>
      <c r="E530" s="110">
        <v>2</v>
      </c>
      <c r="F530" s="127">
        <v>1</v>
      </c>
      <c r="G530" s="117">
        <v>50000</v>
      </c>
      <c r="H530" s="118">
        <v>100000</v>
      </c>
    </row>
    <row r="531" spans="1:8" x14ac:dyDescent="0.25">
      <c r="A531" s="380"/>
      <c r="B531" s="381"/>
      <c r="C531" s="381"/>
      <c r="D531" s="381"/>
      <c r="E531" s="381"/>
      <c r="F531" s="381"/>
      <c r="G531" s="382"/>
      <c r="H531" s="119">
        <v>1159000</v>
      </c>
    </row>
    <row r="532" spans="1:8" x14ac:dyDescent="0.25">
      <c r="A532" s="163"/>
      <c r="B532" s="144"/>
      <c r="C532" s="144"/>
      <c r="D532" s="144"/>
      <c r="E532" s="144"/>
      <c r="F532" s="144"/>
      <c r="G532" s="144"/>
      <c r="H532" s="164"/>
    </row>
    <row r="533" spans="1:8" ht="15.75" thickBot="1" x14ac:dyDescent="0.3">
      <c r="A533" s="358" t="s">
        <v>52</v>
      </c>
      <c r="B533" s="359"/>
      <c r="C533" s="359"/>
      <c r="D533" s="359"/>
      <c r="E533" s="359"/>
      <c r="F533" s="359"/>
      <c r="G533" s="360"/>
      <c r="H533" s="129">
        <v>2478000</v>
      </c>
    </row>
    <row r="534" spans="1:8" x14ac:dyDescent="0.25">
      <c r="A534" s="134"/>
      <c r="B534" s="134"/>
      <c r="C534" s="134"/>
      <c r="D534" s="134"/>
      <c r="E534" s="134"/>
      <c r="F534" s="134"/>
      <c r="G534" s="134"/>
      <c r="H534" s="130"/>
    </row>
    <row r="535" spans="1:8" x14ac:dyDescent="0.25">
      <c r="A535" s="144"/>
      <c r="B535" s="144"/>
      <c r="C535" s="144"/>
      <c r="D535" s="144"/>
      <c r="E535" s="144"/>
      <c r="F535" s="144"/>
      <c r="G535" s="144"/>
      <c r="H535" s="144"/>
    </row>
    <row r="536" spans="1:8" ht="15.75" thickBot="1" x14ac:dyDescent="0.3">
      <c r="A536" s="144"/>
      <c r="B536" s="144"/>
      <c r="C536" s="144"/>
      <c r="D536" s="144"/>
      <c r="E536" s="144"/>
      <c r="F536" s="144"/>
      <c r="G536" s="144"/>
      <c r="H536" s="144"/>
    </row>
    <row r="537" spans="1:8" ht="15" customHeight="1" thickBot="1" x14ac:dyDescent="0.3">
      <c r="A537" s="385" t="s">
        <v>15</v>
      </c>
      <c r="B537" s="386"/>
      <c r="C537" s="386"/>
      <c r="D537" s="386"/>
      <c r="E537" s="386"/>
      <c r="F537" s="387"/>
      <c r="G537" s="146" t="s">
        <v>30</v>
      </c>
      <c r="H537" s="147" t="s">
        <v>28</v>
      </c>
    </row>
    <row r="538" spans="1:8" ht="16.5" thickTop="1" thickBot="1" x14ac:dyDescent="0.3">
      <c r="A538" s="388"/>
      <c r="B538" s="389"/>
      <c r="C538" s="389"/>
      <c r="D538" s="389"/>
      <c r="E538" s="389"/>
      <c r="F538" s="390"/>
      <c r="G538" s="148" t="s">
        <v>1</v>
      </c>
      <c r="H538" s="149" t="s">
        <v>81</v>
      </c>
    </row>
    <row r="539" spans="1:8" ht="15.75" thickTop="1" x14ac:dyDescent="0.25">
      <c r="A539" s="391" t="s">
        <v>31</v>
      </c>
      <c r="B539" s="392"/>
      <c r="C539" s="392"/>
      <c r="D539" s="150"/>
      <c r="E539" s="150"/>
      <c r="F539" s="150"/>
      <c r="G539" s="151"/>
      <c r="H539" s="152"/>
    </row>
    <row r="540" spans="1:8" x14ac:dyDescent="0.25">
      <c r="A540" s="112" t="s">
        <v>3</v>
      </c>
      <c r="B540" s="363" t="s">
        <v>32</v>
      </c>
      <c r="C540" s="364"/>
      <c r="D540" s="107" t="s">
        <v>33</v>
      </c>
      <c r="E540" s="107" t="s">
        <v>40</v>
      </c>
      <c r="F540" s="107" t="s">
        <v>34</v>
      </c>
      <c r="G540" s="107" t="s">
        <v>35</v>
      </c>
      <c r="H540" s="108" t="s">
        <v>36</v>
      </c>
    </row>
    <row r="541" spans="1:8" x14ac:dyDescent="0.25">
      <c r="A541" s="115">
        <v>1</v>
      </c>
      <c r="B541" s="365"/>
      <c r="C541" s="366"/>
      <c r="D541" s="110"/>
      <c r="E541" s="110"/>
      <c r="F541" s="116"/>
      <c r="G541" s="117"/>
      <c r="H541" s="118">
        <v>0</v>
      </c>
    </row>
    <row r="542" spans="1:8" x14ac:dyDescent="0.25">
      <c r="A542" s="380" t="s">
        <v>38</v>
      </c>
      <c r="B542" s="381"/>
      <c r="C542" s="381"/>
      <c r="D542" s="381"/>
      <c r="E542" s="381"/>
      <c r="F542" s="381"/>
      <c r="G542" s="382"/>
      <c r="H542" s="154">
        <v>0</v>
      </c>
    </row>
    <row r="543" spans="1:8" x14ac:dyDescent="0.25">
      <c r="A543" s="383" t="s">
        <v>39</v>
      </c>
      <c r="B543" s="384"/>
      <c r="C543" s="155"/>
      <c r="D543" s="156"/>
      <c r="E543" s="156"/>
      <c r="F543" s="156"/>
      <c r="G543" s="157"/>
      <c r="H543" s="158"/>
    </row>
    <row r="544" spans="1:8" x14ac:dyDescent="0.25">
      <c r="A544" s="112" t="s">
        <v>3</v>
      </c>
      <c r="B544" s="363" t="s">
        <v>32</v>
      </c>
      <c r="C544" s="364"/>
      <c r="D544" s="107" t="s">
        <v>34</v>
      </c>
      <c r="E544" s="107" t="s">
        <v>40</v>
      </c>
      <c r="F544" s="107" t="s">
        <v>41</v>
      </c>
      <c r="G544" s="107" t="s">
        <v>42</v>
      </c>
      <c r="H544" s="108" t="s">
        <v>36</v>
      </c>
    </row>
    <row r="545" spans="1:8" x14ac:dyDescent="0.25">
      <c r="A545" s="115"/>
      <c r="B545" s="365"/>
      <c r="C545" s="366"/>
      <c r="D545" s="110"/>
      <c r="E545" s="110"/>
      <c r="F545" s="123"/>
      <c r="G545" s="121"/>
      <c r="H545" s="124"/>
    </row>
    <row r="546" spans="1:8" x14ac:dyDescent="0.25">
      <c r="A546" s="380" t="s">
        <v>44</v>
      </c>
      <c r="B546" s="381"/>
      <c r="C546" s="381"/>
      <c r="D546" s="381"/>
      <c r="E546" s="381"/>
      <c r="F546" s="381"/>
      <c r="G546" s="382"/>
      <c r="H546" s="119">
        <v>0</v>
      </c>
    </row>
    <row r="547" spans="1:8" x14ac:dyDescent="0.25">
      <c r="A547" s="383" t="s">
        <v>45</v>
      </c>
      <c r="B547" s="384"/>
      <c r="C547" s="159"/>
      <c r="D547" s="160"/>
      <c r="E547" s="160"/>
      <c r="F547" s="160"/>
      <c r="G547" s="159"/>
      <c r="H547" s="161"/>
    </row>
    <row r="548" spans="1:8" x14ac:dyDescent="0.25">
      <c r="A548" s="112" t="s">
        <v>3</v>
      </c>
      <c r="B548" s="113" t="s">
        <v>32</v>
      </c>
      <c r="C548" s="114" t="s">
        <v>33</v>
      </c>
      <c r="D548" s="107" t="s">
        <v>34</v>
      </c>
      <c r="E548" s="107" t="s">
        <v>40</v>
      </c>
      <c r="F548" s="107" t="s">
        <v>41</v>
      </c>
      <c r="G548" s="107" t="s">
        <v>42</v>
      </c>
      <c r="H548" s="108" t="s">
        <v>36</v>
      </c>
    </row>
    <row r="549" spans="1:8" ht="21" customHeight="1" x14ac:dyDescent="0.25">
      <c r="A549" s="115">
        <v>1</v>
      </c>
      <c r="B549" s="365" t="s">
        <v>76</v>
      </c>
      <c r="C549" s="366"/>
      <c r="D549" s="110">
        <v>1</v>
      </c>
      <c r="E549" s="110"/>
      <c r="F549" s="127">
        <v>1</v>
      </c>
      <c r="G549" s="117">
        <v>60000</v>
      </c>
      <c r="H549" s="118">
        <v>60000</v>
      </c>
    </row>
    <row r="550" spans="1:8" x14ac:dyDescent="0.25">
      <c r="A550" s="380" t="s">
        <v>48</v>
      </c>
      <c r="B550" s="381"/>
      <c r="C550" s="381"/>
      <c r="D550" s="381"/>
      <c r="E550" s="381"/>
      <c r="F550" s="381"/>
      <c r="G550" s="382"/>
      <c r="H550" s="119">
        <v>60000</v>
      </c>
    </row>
    <row r="551" spans="1:8" x14ac:dyDescent="0.25">
      <c r="A551" s="383" t="s">
        <v>49</v>
      </c>
      <c r="B551" s="384"/>
      <c r="C551" s="155"/>
      <c r="D551" s="156"/>
      <c r="E551" s="156"/>
      <c r="F551" s="156"/>
      <c r="G551" s="157"/>
      <c r="H551" s="158"/>
    </row>
    <row r="552" spans="1:8" x14ac:dyDescent="0.25">
      <c r="A552" s="112" t="s">
        <v>3</v>
      </c>
      <c r="B552" s="363" t="s">
        <v>32</v>
      </c>
      <c r="C552" s="364"/>
      <c r="D552" s="107" t="s">
        <v>34</v>
      </c>
      <c r="E552" s="107" t="s">
        <v>40</v>
      </c>
      <c r="F552" s="107" t="s">
        <v>41</v>
      </c>
      <c r="G552" s="107" t="s">
        <v>42</v>
      </c>
      <c r="H552" s="108" t="s">
        <v>36</v>
      </c>
    </row>
    <row r="553" spans="1:8" x14ac:dyDescent="0.25">
      <c r="A553" s="112"/>
      <c r="B553" s="113"/>
      <c r="C553" s="114"/>
      <c r="D553" s="107"/>
      <c r="E553" s="107"/>
      <c r="F553" s="107"/>
      <c r="G553" s="107"/>
      <c r="H553" s="108"/>
    </row>
    <row r="554" spans="1:8" x14ac:dyDescent="0.25">
      <c r="A554" s="165">
        <v>1</v>
      </c>
      <c r="B554" s="367" t="s">
        <v>77</v>
      </c>
      <c r="C554" s="368"/>
      <c r="D554" s="166">
        <v>1</v>
      </c>
      <c r="E554" s="166">
        <v>1</v>
      </c>
      <c r="F554" s="127">
        <v>0.4</v>
      </c>
      <c r="G554" s="117">
        <v>95000</v>
      </c>
      <c r="H554" s="118">
        <v>38000</v>
      </c>
    </row>
    <row r="555" spans="1:8" x14ac:dyDescent="0.25">
      <c r="A555" s="115">
        <v>2</v>
      </c>
      <c r="B555" s="367" t="s">
        <v>50</v>
      </c>
      <c r="C555" s="368"/>
      <c r="D555" s="110">
        <v>1</v>
      </c>
      <c r="E555" s="110">
        <v>1</v>
      </c>
      <c r="F555" s="127">
        <v>0.5</v>
      </c>
      <c r="G555" s="117">
        <v>90000</v>
      </c>
      <c r="H555" s="118">
        <v>45000</v>
      </c>
    </row>
    <row r="556" spans="1:8" x14ac:dyDescent="0.25">
      <c r="A556" s="115">
        <v>3</v>
      </c>
      <c r="B556" s="367" t="s">
        <v>51</v>
      </c>
      <c r="C556" s="368"/>
      <c r="D556" s="110">
        <v>1</v>
      </c>
      <c r="E556" s="110">
        <v>2</v>
      </c>
      <c r="F556" s="127">
        <v>1</v>
      </c>
      <c r="G556" s="117">
        <v>50000</v>
      </c>
      <c r="H556" s="118">
        <v>100000</v>
      </c>
    </row>
    <row r="557" spans="1:8" x14ac:dyDescent="0.25">
      <c r="A557" s="167"/>
      <c r="B557" s="168"/>
      <c r="C557" s="168"/>
      <c r="D557" s="150"/>
      <c r="E557" s="150"/>
      <c r="F557" s="1"/>
      <c r="G557" s="2"/>
      <c r="H557" s="169">
        <v>183000</v>
      </c>
    </row>
    <row r="558" spans="1:8" ht="9" customHeight="1" x14ac:dyDescent="0.25">
      <c r="A558" s="167"/>
      <c r="B558" s="168"/>
      <c r="C558" s="168"/>
      <c r="D558" s="150"/>
      <c r="E558" s="150"/>
      <c r="F558" s="1"/>
      <c r="G558" s="2"/>
      <c r="H558" s="170"/>
    </row>
    <row r="559" spans="1:8" ht="15.75" thickBot="1" x14ac:dyDescent="0.3">
      <c r="A559" s="358" t="s">
        <v>52</v>
      </c>
      <c r="B559" s="359"/>
      <c r="C559" s="359"/>
      <c r="D559" s="359"/>
      <c r="E559" s="359"/>
      <c r="F559" s="359"/>
      <c r="G559" s="360"/>
      <c r="H559" s="129">
        <v>243000</v>
      </c>
    </row>
    <row r="560" spans="1:8" ht="15.75" thickBot="1" x14ac:dyDescent="0.3">
      <c r="A560" s="144"/>
      <c r="B560" s="144"/>
      <c r="C560" s="144"/>
      <c r="D560" s="144"/>
      <c r="E560" s="144"/>
      <c r="F560" s="144"/>
      <c r="G560" s="144"/>
      <c r="H560" s="144"/>
    </row>
    <row r="561" spans="1:8" ht="15" customHeight="1" thickBot="1" x14ac:dyDescent="0.3">
      <c r="A561" s="385" t="s">
        <v>16</v>
      </c>
      <c r="B561" s="386"/>
      <c r="C561" s="386"/>
      <c r="D561" s="386"/>
      <c r="E561" s="386"/>
      <c r="F561" s="387"/>
      <c r="G561" s="146" t="s">
        <v>30</v>
      </c>
      <c r="H561" s="147" t="s">
        <v>29</v>
      </c>
    </row>
    <row r="562" spans="1:8" ht="16.5" thickTop="1" thickBot="1" x14ac:dyDescent="0.3">
      <c r="A562" s="388"/>
      <c r="B562" s="389"/>
      <c r="C562" s="389"/>
      <c r="D562" s="389"/>
      <c r="E562" s="389"/>
      <c r="F562" s="390"/>
      <c r="G562" s="148" t="s">
        <v>1</v>
      </c>
      <c r="H562" s="149" t="s">
        <v>83</v>
      </c>
    </row>
    <row r="563" spans="1:8" ht="15.75" thickTop="1" x14ac:dyDescent="0.25">
      <c r="A563" s="391" t="s">
        <v>31</v>
      </c>
      <c r="B563" s="392"/>
      <c r="C563" s="392"/>
      <c r="D563" s="150"/>
      <c r="E563" s="150"/>
      <c r="F563" s="150"/>
      <c r="G563" s="151"/>
      <c r="H563" s="152"/>
    </row>
    <row r="564" spans="1:8" x14ac:dyDescent="0.25">
      <c r="A564" s="112" t="s">
        <v>3</v>
      </c>
      <c r="B564" s="363" t="s">
        <v>32</v>
      </c>
      <c r="C564" s="364"/>
      <c r="D564" s="107" t="s">
        <v>33</v>
      </c>
      <c r="E564" s="107" t="s">
        <v>40</v>
      </c>
      <c r="F564" s="107" t="s">
        <v>34</v>
      </c>
      <c r="G564" s="107" t="s">
        <v>35</v>
      </c>
      <c r="H564" s="108" t="s">
        <v>36</v>
      </c>
    </row>
    <row r="565" spans="1:8" x14ac:dyDescent="0.25">
      <c r="A565" s="115">
        <v>1</v>
      </c>
      <c r="B565" s="365"/>
      <c r="C565" s="366"/>
      <c r="D565" s="110"/>
      <c r="E565" s="110"/>
      <c r="F565" s="116"/>
      <c r="G565" s="117"/>
      <c r="H565" s="118">
        <v>0</v>
      </c>
    </row>
    <row r="566" spans="1:8" x14ac:dyDescent="0.25">
      <c r="A566" s="380" t="s">
        <v>38</v>
      </c>
      <c r="B566" s="381"/>
      <c r="C566" s="381"/>
      <c r="D566" s="381"/>
      <c r="E566" s="381"/>
      <c r="F566" s="381"/>
      <c r="G566" s="382"/>
      <c r="H566" s="154">
        <v>0</v>
      </c>
    </row>
    <row r="567" spans="1:8" x14ac:dyDescent="0.25">
      <c r="A567" s="383" t="s">
        <v>39</v>
      </c>
      <c r="B567" s="384"/>
      <c r="C567" s="155"/>
      <c r="D567" s="156"/>
      <c r="E567" s="156"/>
      <c r="F567" s="156"/>
      <c r="G567" s="157"/>
      <c r="H567" s="158"/>
    </row>
    <row r="568" spans="1:8" x14ac:dyDescent="0.25">
      <c r="A568" s="112" t="s">
        <v>3</v>
      </c>
      <c r="B568" s="363" t="s">
        <v>32</v>
      </c>
      <c r="C568" s="364"/>
      <c r="D568" s="107" t="s">
        <v>34</v>
      </c>
      <c r="E568" s="107" t="s">
        <v>40</v>
      </c>
      <c r="F568" s="107" t="s">
        <v>41</v>
      </c>
      <c r="G568" s="107" t="s">
        <v>42</v>
      </c>
      <c r="H568" s="108" t="s">
        <v>36</v>
      </c>
    </row>
    <row r="569" spans="1:8" x14ac:dyDescent="0.25">
      <c r="A569" s="115">
        <v>1</v>
      </c>
      <c r="B569" s="365" t="s">
        <v>64</v>
      </c>
      <c r="C569" s="366"/>
      <c r="D569" s="110" t="s">
        <v>37</v>
      </c>
      <c r="E569" s="110">
        <v>2</v>
      </c>
      <c r="F569" s="123">
        <v>1</v>
      </c>
      <c r="G569" s="121">
        <v>300000</v>
      </c>
      <c r="H569" s="124">
        <v>600000</v>
      </c>
    </row>
    <row r="570" spans="1:8" x14ac:dyDescent="0.25">
      <c r="A570" s="380" t="s">
        <v>44</v>
      </c>
      <c r="B570" s="381"/>
      <c r="C570" s="381"/>
      <c r="D570" s="381"/>
      <c r="E570" s="381"/>
      <c r="F570" s="381"/>
      <c r="G570" s="382"/>
      <c r="H570" s="119">
        <v>600000</v>
      </c>
    </row>
    <row r="571" spans="1:8" x14ac:dyDescent="0.25">
      <c r="A571" s="383" t="s">
        <v>45</v>
      </c>
      <c r="B571" s="384"/>
      <c r="C571" s="159"/>
      <c r="D571" s="160"/>
      <c r="E571" s="160"/>
      <c r="F571" s="160"/>
      <c r="G571" s="159"/>
      <c r="H571" s="161"/>
    </row>
    <row r="572" spans="1:8" x14ac:dyDescent="0.25">
      <c r="A572" s="112" t="s">
        <v>3</v>
      </c>
      <c r="B572" s="363" t="s">
        <v>32</v>
      </c>
      <c r="C572" s="364" t="s">
        <v>33</v>
      </c>
      <c r="D572" s="107" t="s">
        <v>34</v>
      </c>
      <c r="E572" s="107" t="s">
        <v>40</v>
      </c>
      <c r="F572" s="107" t="s">
        <v>41</v>
      </c>
      <c r="G572" s="107" t="s">
        <v>42</v>
      </c>
      <c r="H572" s="108" t="s">
        <v>36</v>
      </c>
    </row>
    <row r="573" spans="1:8" x14ac:dyDescent="0.25">
      <c r="A573" s="115">
        <v>1</v>
      </c>
      <c r="B573" s="365" t="s">
        <v>46</v>
      </c>
      <c r="C573" s="366" t="s">
        <v>47</v>
      </c>
      <c r="D573" s="110">
        <v>1</v>
      </c>
      <c r="E573" s="110"/>
      <c r="F573" s="127">
        <v>1</v>
      </c>
      <c r="G573" s="117">
        <v>20000</v>
      </c>
      <c r="H573" s="118">
        <v>20000</v>
      </c>
    </row>
    <row r="574" spans="1:8" x14ac:dyDescent="0.25">
      <c r="A574" s="380" t="s">
        <v>48</v>
      </c>
      <c r="B574" s="381"/>
      <c r="C574" s="381"/>
      <c r="D574" s="381"/>
      <c r="E574" s="381"/>
      <c r="F574" s="381"/>
      <c r="G574" s="382"/>
      <c r="H574" s="119">
        <v>20000</v>
      </c>
    </row>
    <row r="575" spans="1:8" x14ac:dyDescent="0.25">
      <c r="A575" s="383" t="s">
        <v>49</v>
      </c>
      <c r="B575" s="384"/>
      <c r="C575" s="155"/>
      <c r="D575" s="156"/>
      <c r="E575" s="156"/>
      <c r="F575" s="156"/>
      <c r="G575" s="157"/>
      <c r="H575" s="158"/>
    </row>
    <row r="576" spans="1:8" x14ac:dyDescent="0.25">
      <c r="A576" s="112" t="s">
        <v>3</v>
      </c>
      <c r="B576" s="363" t="s">
        <v>32</v>
      </c>
      <c r="C576" s="364"/>
      <c r="D576" s="107" t="s">
        <v>34</v>
      </c>
      <c r="E576" s="107" t="s">
        <v>40</v>
      </c>
      <c r="F576" s="107" t="s">
        <v>41</v>
      </c>
      <c r="G576" s="107" t="s">
        <v>42</v>
      </c>
      <c r="H576" s="108" t="s">
        <v>36</v>
      </c>
    </row>
    <row r="577" spans="1:8" x14ac:dyDescent="0.25">
      <c r="A577" s="165">
        <v>1</v>
      </c>
      <c r="B577" s="367" t="s">
        <v>77</v>
      </c>
      <c r="C577" s="368"/>
      <c r="D577" s="166">
        <v>1</v>
      </c>
      <c r="E577" s="166">
        <v>2</v>
      </c>
      <c r="F577" s="127">
        <v>0.5</v>
      </c>
      <c r="G577" s="117">
        <v>95000</v>
      </c>
      <c r="H577" s="118">
        <v>95000</v>
      </c>
    </row>
    <row r="578" spans="1:8" x14ac:dyDescent="0.25">
      <c r="A578" s="115">
        <v>2</v>
      </c>
      <c r="B578" s="367" t="s">
        <v>50</v>
      </c>
      <c r="C578" s="368"/>
      <c r="D578" s="110">
        <v>1</v>
      </c>
      <c r="E578" s="110">
        <v>2</v>
      </c>
      <c r="F578" s="127">
        <v>1</v>
      </c>
      <c r="G578" s="117">
        <v>90000</v>
      </c>
      <c r="H578" s="118">
        <v>180000</v>
      </c>
    </row>
    <row r="579" spans="1:8" x14ac:dyDescent="0.25">
      <c r="A579" s="115">
        <v>3</v>
      </c>
      <c r="B579" s="367" t="s">
        <v>51</v>
      </c>
      <c r="C579" s="368"/>
      <c r="D579" s="110">
        <v>1</v>
      </c>
      <c r="E579" s="110">
        <v>2</v>
      </c>
      <c r="F579" s="127">
        <v>1</v>
      </c>
      <c r="G579" s="117">
        <v>50000</v>
      </c>
      <c r="H579" s="118">
        <v>100000</v>
      </c>
    </row>
    <row r="580" spans="1:8" x14ac:dyDescent="0.25">
      <c r="A580" s="380"/>
      <c r="B580" s="381"/>
      <c r="C580" s="381"/>
      <c r="D580" s="381"/>
      <c r="E580" s="381"/>
      <c r="F580" s="381"/>
      <c r="G580" s="382"/>
      <c r="H580" s="119">
        <v>375000</v>
      </c>
    </row>
    <row r="581" spans="1:8" x14ac:dyDescent="0.25">
      <c r="A581" s="426"/>
      <c r="B581" s="427"/>
      <c r="C581" s="427"/>
      <c r="D581" s="427"/>
      <c r="E581" s="427"/>
      <c r="F581" s="427"/>
      <c r="G581" s="427"/>
      <c r="H581" s="171"/>
    </row>
    <row r="582" spans="1:8" ht="15.75" thickBot="1" x14ac:dyDescent="0.3">
      <c r="A582" s="358" t="s">
        <v>52</v>
      </c>
      <c r="B582" s="359"/>
      <c r="C582" s="359"/>
      <c r="D582" s="359"/>
      <c r="E582" s="359"/>
      <c r="F582" s="359"/>
      <c r="G582" s="360"/>
      <c r="H582" s="129">
        <v>995000</v>
      </c>
    </row>
    <row r="583" spans="1:8" x14ac:dyDescent="0.25">
      <c r="A583" s="134"/>
      <c r="B583" s="134"/>
      <c r="C583" s="134"/>
      <c r="D583" s="134"/>
      <c r="E583" s="134"/>
      <c r="F583" s="134"/>
      <c r="G583" s="134"/>
      <c r="H583" s="172"/>
    </row>
    <row r="584" spans="1:8" ht="10.5" customHeight="1" thickBot="1" x14ac:dyDescent="0.3">
      <c r="A584" s="144"/>
      <c r="B584" s="144"/>
      <c r="C584" s="144"/>
      <c r="D584" s="144"/>
      <c r="E584" s="144"/>
      <c r="F584" s="144"/>
      <c r="G584" s="144"/>
      <c r="H584" s="144"/>
    </row>
    <row r="585" spans="1:8" ht="15" customHeight="1" x14ac:dyDescent="0.25">
      <c r="A585" s="428" t="s">
        <v>225</v>
      </c>
      <c r="B585" s="429"/>
      <c r="C585" s="429"/>
      <c r="D585" s="429"/>
      <c r="E585" s="429"/>
      <c r="F585" s="430"/>
      <c r="G585" s="173" t="s">
        <v>30</v>
      </c>
      <c r="H585" s="174" t="s">
        <v>107</v>
      </c>
    </row>
    <row r="586" spans="1:8" x14ac:dyDescent="0.25">
      <c r="A586" s="431"/>
      <c r="B586" s="432"/>
      <c r="C586" s="432"/>
      <c r="D586" s="432"/>
      <c r="E586" s="432"/>
      <c r="F586" s="433"/>
      <c r="G586" s="175" t="s">
        <v>1</v>
      </c>
      <c r="H586" s="176" t="s">
        <v>81</v>
      </c>
    </row>
    <row r="587" spans="1:8" x14ac:dyDescent="0.25">
      <c r="A587" s="436" t="s">
        <v>31</v>
      </c>
      <c r="B587" s="437"/>
      <c r="C587" s="438"/>
      <c r="D587" s="177"/>
      <c r="E587" s="177"/>
      <c r="F587" s="177"/>
      <c r="G587" s="175"/>
      <c r="H587" s="178"/>
    </row>
    <row r="588" spans="1:8" x14ac:dyDescent="0.25">
      <c r="A588" s="179" t="s">
        <v>3</v>
      </c>
      <c r="B588" s="434" t="s">
        <v>32</v>
      </c>
      <c r="C588" s="435"/>
      <c r="D588" s="175" t="s">
        <v>33</v>
      </c>
      <c r="E588" s="175" t="s">
        <v>40</v>
      </c>
      <c r="F588" s="175" t="s">
        <v>34</v>
      </c>
      <c r="G588" s="175" t="s">
        <v>35</v>
      </c>
      <c r="H588" s="176" t="s">
        <v>36</v>
      </c>
    </row>
    <row r="589" spans="1:8" ht="27" customHeight="1" x14ac:dyDescent="0.25">
      <c r="A589" s="115">
        <v>1</v>
      </c>
      <c r="B589" s="376" t="s">
        <v>101</v>
      </c>
      <c r="C589" s="377"/>
      <c r="D589" s="110" t="s">
        <v>37</v>
      </c>
      <c r="E589" s="110"/>
      <c r="F589" s="116">
        <v>1</v>
      </c>
      <c r="G589" s="117">
        <v>9040000</v>
      </c>
      <c r="H589" s="118">
        <v>9040000</v>
      </c>
    </row>
    <row r="590" spans="1:8" x14ac:dyDescent="0.25">
      <c r="A590" s="355" t="s">
        <v>38</v>
      </c>
      <c r="B590" s="356"/>
      <c r="C590" s="356"/>
      <c r="D590" s="356"/>
      <c r="E590" s="356"/>
      <c r="F590" s="356"/>
      <c r="G590" s="357"/>
      <c r="H590" s="119">
        <v>9040000</v>
      </c>
    </row>
    <row r="591" spans="1:8" x14ac:dyDescent="0.25">
      <c r="A591" s="436" t="s">
        <v>39</v>
      </c>
      <c r="B591" s="438"/>
      <c r="C591" s="180"/>
      <c r="D591" s="177"/>
      <c r="E591" s="177"/>
      <c r="F591" s="177"/>
      <c r="G591" s="181"/>
      <c r="H591" s="182"/>
    </row>
    <row r="592" spans="1:8" x14ac:dyDescent="0.25">
      <c r="A592" s="112" t="s">
        <v>3</v>
      </c>
      <c r="B592" s="363" t="s">
        <v>32</v>
      </c>
      <c r="C592" s="364"/>
      <c r="D592" s="107" t="s">
        <v>34</v>
      </c>
      <c r="E592" s="107" t="s">
        <v>40</v>
      </c>
      <c r="F592" s="107" t="s">
        <v>41</v>
      </c>
      <c r="G592" s="107" t="s">
        <v>42</v>
      </c>
      <c r="H592" s="108" t="s">
        <v>36</v>
      </c>
    </row>
    <row r="593" spans="1:8" ht="15" customHeight="1" x14ac:dyDescent="0.25">
      <c r="A593" s="115">
        <v>1</v>
      </c>
      <c r="B593" s="365" t="s">
        <v>102</v>
      </c>
      <c r="C593" s="366"/>
      <c r="D593" s="110" t="s">
        <v>37</v>
      </c>
      <c r="E593" s="110">
        <v>1.5</v>
      </c>
      <c r="F593" s="123">
        <v>1</v>
      </c>
      <c r="G593" s="121">
        <v>510500</v>
      </c>
      <c r="H593" s="124">
        <v>765750</v>
      </c>
    </row>
    <row r="594" spans="1:8" x14ac:dyDescent="0.25">
      <c r="A594" s="355" t="s">
        <v>44</v>
      </c>
      <c r="B594" s="356"/>
      <c r="C594" s="356"/>
      <c r="D594" s="356"/>
      <c r="E594" s="356"/>
      <c r="F594" s="356"/>
      <c r="G594" s="357"/>
      <c r="H594" s="119">
        <v>765750</v>
      </c>
    </row>
    <row r="595" spans="1:8" x14ac:dyDescent="0.25">
      <c r="A595" s="361" t="s">
        <v>45</v>
      </c>
      <c r="B595" s="362"/>
      <c r="C595" s="125"/>
      <c r="D595" s="126"/>
      <c r="E595" s="126"/>
      <c r="F595" s="126"/>
      <c r="G595" s="125"/>
      <c r="H595" s="108"/>
    </row>
    <row r="596" spans="1:8" x14ac:dyDescent="0.25">
      <c r="A596" s="112" t="s">
        <v>3</v>
      </c>
      <c r="B596" s="363" t="s">
        <v>32</v>
      </c>
      <c r="C596" s="364" t="s">
        <v>33</v>
      </c>
      <c r="D596" s="107" t="s">
        <v>34</v>
      </c>
      <c r="E596" s="107" t="s">
        <v>40</v>
      </c>
      <c r="F596" s="107" t="s">
        <v>41</v>
      </c>
      <c r="G596" s="107" t="s">
        <v>42</v>
      </c>
      <c r="H596" s="108" t="s">
        <v>36</v>
      </c>
    </row>
    <row r="597" spans="1:8" x14ac:dyDescent="0.25">
      <c r="A597" s="115">
        <v>1</v>
      </c>
      <c r="B597" s="365" t="s">
        <v>46</v>
      </c>
      <c r="C597" s="366" t="s">
        <v>47</v>
      </c>
      <c r="D597" s="110">
        <v>1</v>
      </c>
      <c r="E597" s="110"/>
      <c r="F597" s="127">
        <v>1</v>
      </c>
      <c r="G597" s="117">
        <v>140000</v>
      </c>
      <c r="H597" s="118">
        <v>140000</v>
      </c>
    </row>
    <row r="598" spans="1:8" x14ac:dyDescent="0.25">
      <c r="A598" s="355" t="s">
        <v>48</v>
      </c>
      <c r="B598" s="356"/>
      <c r="C598" s="356"/>
      <c r="D598" s="356"/>
      <c r="E598" s="356"/>
      <c r="F598" s="356"/>
      <c r="G598" s="357"/>
      <c r="H598" s="119">
        <v>140000</v>
      </c>
    </row>
    <row r="599" spans="1:8" x14ac:dyDescent="0.25">
      <c r="A599" s="361" t="s">
        <v>49</v>
      </c>
      <c r="B599" s="362"/>
      <c r="C599" s="120"/>
      <c r="D599" s="110"/>
      <c r="E599" s="110"/>
      <c r="F599" s="110"/>
      <c r="G599" s="121"/>
      <c r="H599" s="119"/>
    </row>
    <row r="600" spans="1:8" x14ac:dyDescent="0.25">
      <c r="A600" s="112" t="s">
        <v>3</v>
      </c>
      <c r="B600" s="363" t="s">
        <v>32</v>
      </c>
      <c r="C600" s="364"/>
      <c r="D600" s="107" t="s">
        <v>34</v>
      </c>
      <c r="E600" s="107" t="s">
        <v>40</v>
      </c>
      <c r="F600" s="107" t="s">
        <v>41</v>
      </c>
      <c r="G600" s="107" t="s">
        <v>42</v>
      </c>
      <c r="H600" s="108" t="s">
        <v>36</v>
      </c>
    </row>
    <row r="601" spans="1:8" x14ac:dyDescent="0.25">
      <c r="A601" s="115">
        <v>1</v>
      </c>
      <c r="B601" s="367" t="s">
        <v>50</v>
      </c>
      <c r="C601" s="368"/>
      <c r="D601" s="110">
        <v>1</v>
      </c>
      <c r="E601" s="110">
        <v>1.5</v>
      </c>
      <c r="F601" s="127">
        <v>1</v>
      </c>
      <c r="G601" s="117">
        <v>90000</v>
      </c>
      <c r="H601" s="118">
        <v>135000</v>
      </c>
    </row>
    <row r="602" spans="1:8" x14ac:dyDescent="0.25">
      <c r="A602" s="115">
        <v>2</v>
      </c>
      <c r="B602" s="367" t="s">
        <v>51</v>
      </c>
      <c r="C602" s="368"/>
      <c r="D602" s="110">
        <v>1</v>
      </c>
      <c r="E602" s="110">
        <v>1.5</v>
      </c>
      <c r="F602" s="127">
        <v>1</v>
      </c>
      <c r="G602" s="117">
        <v>50000</v>
      </c>
      <c r="H602" s="118">
        <v>75000</v>
      </c>
    </row>
    <row r="603" spans="1:8" x14ac:dyDescent="0.25">
      <c r="A603" s="355"/>
      <c r="B603" s="356"/>
      <c r="C603" s="356"/>
      <c r="D603" s="356"/>
      <c r="E603" s="356"/>
      <c r="F603" s="356"/>
      <c r="G603" s="357"/>
      <c r="H603" s="119">
        <v>210000</v>
      </c>
    </row>
    <row r="604" spans="1:8" x14ac:dyDescent="0.25">
      <c r="A604" s="439"/>
      <c r="B604" s="440"/>
      <c r="C604" s="440"/>
      <c r="D604" s="440"/>
      <c r="E604" s="440"/>
      <c r="F604" s="440"/>
      <c r="G604" s="441"/>
      <c r="H604" s="183"/>
    </row>
    <row r="605" spans="1:8" ht="15.75" thickBot="1" x14ac:dyDescent="0.3">
      <c r="A605" s="358" t="s">
        <v>52</v>
      </c>
      <c r="B605" s="359"/>
      <c r="C605" s="359"/>
      <c r="D605" s="359"/>
      <c r="E605" s="359"/>
      <c r="F605" s="359"/>
      <c r="G605" s="360"/>
      <c r="H605" s="129">
        <v>10155750</v>
      </c>
    </row>
    <row r="606" spans="1:8" ht="17.25" thickBot="1" x14ac:dyDescent="0.35">
      <c r="A606" s="3"/>
      <c r="B606" s="3"/>
      <c r="C606" s="3"/>
      <c r="D606" s="3"/>
      <c r="E606" s="3"/>
      <c r="F606" s="3"/>
      <c r="G606" s="3"/>
      <c r="H606" s="3"/>
    </row>
    <row r="607" spans="1:8" ht="15" customHeight="1" x14ac:dyDescent="0.25">
      <c r="A607" s="369" t="s">
        <v>226</v>
      </c>
      <c r="B607" s="370"/>
      <c r="C607" s="370"/>
      <c r="D607" s="370"/>
      <c r="E607" s="370"/>
      <c r="F607" s="371"/>
      <c r="G607" s="131" t="s">
        <v>30</v>
      </c>
      <c r="H607" s="132" t="s">
        <v>108</v>
      </c>
    </row>
    <row r="608" spans="1:8" x14ac:dyDescent="0.25">
      <c r="A608" s="372"/>
      <c r="B608" s="373"/>
      <c r="C608" s="373"/>
      <c r="D608" s="373"/>
      <c r="E608" s="373"/>
      <c r="F608" s="374"/>
      <c r="G608" s="107" t="s">
        <v>1</v>
      </c>
      <c r="H608" s="108" t="s">
        <v>81</v>
      </c>
    </row>
    <row r="609" spans="1:8" x14ac:dyDescent="0.25">
      <c r="A609" s="361" t="s">
        <v>31</v>
      </c>
      <c r="B609" s="375"/>
      <c r="C609" s="362"/>
      <c r="D609" s="110"/>
      <c r="E609" s="110"/>
      <c r="F609" s="110"/>
      <c r="G609" s="107"/>
      <c r="H609" s="111"/>
    </row>
    <row r="610" spans="1:8" x14ac:dyDescent="0.25">
      <c r="A610" s="112" t="s">
        <v>3</v>
      </c>
      <c r="B610" s="363" t="s">
        <v>32</v>
      </c>
      <c r="C610" s="364"/>
      <c r="D610" s="107" t="s">
        <v>33</v>
      </c>
      <c r="E610" s="107" t="s">
        <v>40</v>
      </c>
      <c r="F610" s="107" t="s">
        <v>34</v>
      </c>
      <c r="G610" s="107" t="s">
        <v>35</v>
      </c>
      <c r="H610" s="108" t="s">
        <v>36</v>
      </c>
    </row>
    <row r="611" spans="1:8" ht="25.5" customHeight="1" x14ac:dyDescent="0.25">
      <c r="A611" s="115">
        <v>1</v>
      </c>
      <c r="B611" s="376" t="s">
        <v>103</v>
      </c>
      <c r="C611" s="377"/>
      <c r="D611" s="110" t="s">
        <v>37</v>
      </c>
      <c r="E611" s="110"/>
      <c r="F611" s="116">
        <v>1</v>
      </c>
      <c r="G611" s="117">
        <v>7362000</v>
      </c>
      <c r="H611" s="118">
        <v>7362000</v>
      </c>
    </row>
    <row r="612" spans="1:8" x14ac:dyDescent="0.25">
      <c r="A612" s="355" t="s">
        <v>38</v>
      </c>
      <c r="B612" s="356"/>
      <c r="C612" s="356"/>
      <c r="D612" s="356"/>
      <c r="E612" s="356"/>
      <c r="F612" s="356"/>
      <c r="G612" s="357"/>
      <c r="H612" s="119">
        <v>7362000</v>
      </c>
    </row>
    <row r="613" spans="1:8" x14ac:dyDescent="0.25">
      <c r="A613" s="361" t="s">
        <v>39</v>
      </c>
      <c r="B613" s="362"/>
      <c r="C613" s="120"/>
      <c r="D613" s="110"/>
      <c r="E613" s="110"/>
      <c r="F613" s="110"/>
      <c r="G613" s="121"/>
      <c r="H613" s="119"/>
    </row>
    <row r="614" spans="1:8" x14ac:dyDescent="0.25">
      <c r="A614" s="112" t="s">
        <v>3</v>
      </c>
      <c r="B614" s="363" t="s">
        <v>32</v>
      </c>
      <c r="C614" s="364"/>
      <c r="D614" s="107" t="s">
        <v>34</v>
      </c>
      <c r="E614" s="107" t="s">
        <v>40</v>
      </c>
      <c r="F614" s="107" t="s">
        <v>41</v>
      </c>
      <c r="G614" s="107" t="s">
        <v>42</v>
      </c>
      <c r="H614" s="108" t="s">
        <v>36</v>
      </c>
    </row>
    <row r="615" spans="1:8" ht="15" customHeight="1" x14ac:dyDescent="0.25">
      <c r="A615" s="115">
        <v>1</v>
      </c>
      <c r="B615" s="365" t="s">
        <v>102</v>
      </c>
      <c r="C615" s="366"/>
      <c r="D615" s="110" t="s">
        <v>37</v>
      </c>
      <c r="E615" s="110">
        <v>1.5</v>
      </c>
      <c r="F615" s="123">
        <v>1</v>
      </c>
      <c r="G615" s="121">
        <v>300000</v>
      </c>
      <c r="H615" s="124">
        <v>450000</v>
      </c>
    </row>
    <row r="616" spans="1:8" x14ac:dyDescent="0.25">
      <c r="A616" s="355" t="s">
        <v>44</v>
      </c>
      <c r="B616" s="356"/>
      <c r="C616" s="356"/>
      <c r="D616" s="356"/>
      <c r="E616" s="356"/>
      <c r="F616" s="356"/>
      <c r="G616" s="357"/>
      <c r="H616" s="119">
        <v>450000</v>
      </c>
    </row>
    <row r="617" spans="1:8" x14ac:dyDescent="0.25">
      <c r="A617" s="361" t="s">
        <v>45</v>
      </c>
      <c r="B617" s="362"/>
      <c r="C617" s="125"/>
      <c r="D617" s="126"/>
      <c r="E617" s="126"/>
      <c r="F617" s="126"/>
      <c r="G617" s="125"/>
      <c r="H617" s="108"/>
    </row>
    <row r="618" spans="1:8" x14ac:dyDescent="0.25">
      <c r="A618" s="112" t="s">
        <v>3</v>
      </c>
      <c r="B618" s="363" t="s">
        <v>32</v>
      </c>
      <c r="C618" s="364" t="s">
        <v>33</v>
      </c>
      <c r="D618" s="107" t="s">
        <v>34</v>
      </c>
      <c r="E618" s="107" t="s">
        <v>40</v>
      </c>
      <c r="F618" s="107" t="s">
        <v>41</v>
      </c>
      <c r="G618" s="107" t="s">
        <v>42</v>
      </c>
      <c r="H618" s="108" t="s">
        <v>36</v>
      </c>
    </row>
    <row r="619" spans="1:8" x14ac:dyDescent="0.25">
      <c r="A619" s="115">
        <v>1</v>
      </c>
      <c r="B619" s="365" t="s">
        <v>46</v>
      </c>
      <c r="C619" s="366" t="s">
        <v>47</v>
      </c>
      <c r="D619" s="110">
        <v>1</v>
      </c>
      <c r="E619" s="110"/>
      <c r="F619" s="127">
        <v>1</v>
      </c>
      <c r="G619" s="117">
        <v>140000</v>
      </c>
      <c r="H619" s="118">
        <v>140000</v>
      </c>
    </row>
    <row r="620" spans="1:8" x14ac:dyDescent="0.25">
      <c r="A620" s="355" t="s">
        <v>48</v>
      </c>
      <c r="B620" s="356"/>
      <c r="C620" s="356"/>
      <c r="D620" s="356"/>
      <c r="E620" s="356"/>
      <c r="F620" s="356"/>
      <c r="G620" s="357"/>
      <c r="H620" s="119">
        <v>140000</v>
      </c>
    </row>
    <row r="621" spans="1:8" x14ac:dyDescent="0.25">
      <c r="A621" s="361" t="s">
        <v>49</v>
      </c>
      <c r="B621" s="362"/>
      <c r="C621" s="120"/>
      <c r="D621" s="110"/>
      <c r="E621" s="110"/>
      <c r="F621" s="110"/>
      <c r="G621" s="121"/>
      <c r="H621" s="119"/>
    </row>
    <row r="622" spans="1:8" x14ac:dyDescent="0.25">
      <c r="A622" s="112" t="s">
        <v>3</v>
      </c>
      <c r="B622" s="363" t="s">
        <v>32</v>
      </c>
      <c r="C622" s="364"/>
      <c r="D622" s="107" t="s">
        <v>34</v>
      </c>
      <c r="E622" s="107" t="s">
        <v>40</v>
      </c>
      <c r="F622" s="107" t="s">
        <v>41</v>
      </c>
      <c r="G622" s="107" t="s">
        <v>42</v>
      </c>
      <c r="H622" s="108" t="s">
        <v>36</v>
      </c>
    </row>
    <row r="623" spans="1:8" x14ac:dyDescent="0.25">
      <c r="A623" s="115">
        <v>1</v>
      </c>
      <c r="B623" s="367" t="s">
        <v>50</v>
      </c>
      <c r="C623" s="368"/>
      <c r="D623" s="110">
        <v>1</v>
      </c>
      <c r="E623" s="110">
        <v>1.5</v>
      </c>
      <c r="F623" s="127">
        <v>1</v>
      </c>
      <c r="G623" s="117">
        <v>90000</v>
      </c>
      <c r="H623" s="118">
        <v>135000</v>
      </c>
    </row>
    <row r="624" spans="1:8" x14ac:dyDescent="0.25">
      <c r="A624" s="115">
        <v>2</v>
      </c>
      <c r="B624" s="367" t="s">
        <v>51</v>
      </c>
      <c r="C624" s="368"/>
      <c r="D624" s="110">
        <v>1</v>
      </c>
      <c r="E624" s="110">
        <v>1.5</v>
      </c>
      <c r="F624" s="127">
        <v>1</v>
      </c>
      <c r="G624" s="117">
        <v>50000</v>
      </c>
      <c r="H624" s="118">
        <v>75000</v>
      </c>
    </row>
    <row r="625" spans="1:8" x14ac:dyDescent="0.25">
      <c r="A625" s="355"/>
      <c r="B625" s="356"/>
      <c r="C625" s="356"/>
      <c r="D625" s="356"/>
      <c r="E625" s="356"/>
      <c r="F625" s="356"/>
      <c r="G625" s="357"/>
      <c r="H625" s="119">
        <v>210000</v>
      </c>
    </row>
    <row r="626" spans="1:8" x14ac:dyDescent="0.25">
      <c r="A626" s="355"/>
      <c r="B626" s="356"/>
      <c r="C626" s="356"/>
      <c r="D626" s="356"/>
      <c r="E626" s="356"/>
      <c r="F626" s="356"/>
      <c r="G626" s="357"/>
      <c r="H626" s="119"/>
    </row>
    <row r="627" spans="1:8" ht="15.75" thickBot="1" x14ac:dyDescent="0.3">
      <c r="A627" s="358" t="s">
        <v>52</v>
      </c>
      <c r="B627" s="359"/>
      <c r="C627" s="359"/>
      <c r="D627" s="359"/>
      <c r="E627" s="359"/>
      <c r="F627" s="359"/>
      <c r="G627" s="360"/>
      <c r="H627" s="129">
        <v>8162000</v>
      </c>
    </row>
    <row r="628" spans="1:8" ht="17.25" thickBot="1" x14ac:dyDescent="0.35">
      <c r="A628" s="3"/>
      <c r="B628" s="3"/>
      <c r="C628" s="3"/>
      <c r="D628" s="3"/>
      <c r="E628" s="3"/>
      <c r="F628" s="3"/>
      <c r="G628" s="3"/>
      <c r="H628" s="3"/>
    </row>
    <row r="629" spans="1:8" ht="15" customHeight="1" x14ac:dyDescent="0.25">
      <c r="A629" s="369" t="s">
        <v>227</v>
      </c>
      <c r="B629" s="370"/>
      <c r="C629" s="370"/>
      <c r="D629" s="370"/>
      <c r="E629" s="370"/>
      <c r="F629" s="371"/>
      <c r="G629" s="131" t="s">
        <v>30</v>
      </c>
      <c r="H629" s="132" t="s">
        <v>109</v>
      </c>
    </row>
    <row r="630" spans="1:8" x14ac:dyDescent="0.25">
      <c r="A630" s="372"/>
      <c r="B630" s="373"/>
      <c r="C630" s="373"/>
      <c r="D630" s="373"/>
      <c r="E630" s="373"/>
      <c r="F630" s="374"/>
      <c r="G630" s="107" t="s">
        <v>1</v>
      </c>
      <c r="H630" s="108" t="s">
        <v>81</v>
      </c>
    </row>
    <row r="631" spans="1:8" x14ac:dyDescent="0.25">
      <c r="A631" s="361" t="s">
        <v>31</v>
      </c>
      <c r="B631" s="375"/>
      <c r="C631" s="362"/>
      <c r="D631" s="110"/>
      <c r="E631" s="110"/>
      <c r="F631" s="110"/>
      <c r="G631" s="107"/>
      <c r="H631" s="111"/>
    </row>
    <row r="632" spans="1:8" x14ac:dyDescent="0.25">
      <c r="A632" s="112" t="s">
        <v>3</v>
      </c>
      <c r="B632" s="363" t="s">
        <v>32</v>
      </c>
      <c r="C632" s="364"/>
      <c r="D632" s="107" t="s">
        <v>33</v>
      </c>
      <c r="E632" s="107" t="s">
        <v>40</v>
      </c>
      <c r="F632" s="107" t="s">
        <v>34</v>
      </c>
      <c r="G632" s="107" t="s">
        <v>35</v>
      </c>
      <c r="H632" s="108" t="s">
        <v>36</v>
      </c>
    </row>
    <row r="633" spans="1:8" ht="27" customHeight="1" x14ac:dyDescent="0.25">
      <c r="A633" s="115">
        <v>1</v>
      </c>
      <c r="B633" s="376" t="s">
        <v>104</v>
      </c>
      <c r="C633" s="377"/>
      <c r="D633" s="110" t="s">
        <v>37</v>
      </c>
      <c r="E633" s="110"/>
      <c r="F633" s="116">
        <v>1</v>
      </c>
      <c r="G633" s="117">
        <v>4840000</v>
      </c>
      <c r="H633" s="118">
        <v>4840000</v>
      </c>
    </row>
    <row r="634" spans="1:8" x14ac:dyDescent="0.25">
      <c r="A634" s="355" t="s">
        <v>38</v>
      </c>
      <c r="B634" s="356"/>
      <c r="C634" s="356"/>
      <c r="D634" s="356"/>
      <c r="E634" s="356"/>
      <c r="F634" s="356"/>
      <c r="G634" s="357"/>
      <c r="H634" s="119">
        <v>4840000</v>
      </c>
    </row>
    <row r="635" spans="1:8" x14ac:dyDescent="0.25">
      <c r="A635" s="361" t="s">
        <v>39</v>
      </c>
      <c r="B635" s="362"/>
      <c r="C635" s="120"/>
      <c r="D635" s="110"/>
      <c r="E635" s="110"/>
      <c r="F635" s="110"/>
      <c r="G635" s="121"/>
      <c r="H635" s="119"/>
    </row>
    <row r="636" spans="1:8" x14ac:dyDescent="0.25">
      <c r="A636" s="112" t="s">
        <v>3</v>
      </c>
      <c r="B636" s="363" t="s">
        <v>32</v>
      </c>
      <c r="C636" s="364"/>
      <c r="D636" s="107" t="s">
        <v>34</v>
      </c>
      <c r="E636" s="107" t="s">
        <v>40</v>
      </c>
      <c r="F636" s="107" t="s">
        <v>41</v>
      </c>
      <c r="G636" s="107" t="s">
        <v>42</v>
      </c>
      <c r="H636" s="108" t="s">
        <v>36</v>
      </c>
    </row>
    <row r="637" spans="1:8" ht="15" customHeight="1" x14ac:dyDescent="0.25">
      <c r="A637" s="115">
        <v>1</v>
      </c>
      <c r="B637" s="365" t="s">
        <v>102</v>
      </c>
      <c r="C637" s="366"/>
      <c r="D637" s="110" t="s">
        <v>37</v>
      </c>
      <c r="E637" s="110">
        <v>1</v>
      </c>
      <c r="F637" s="123">
        <v>1</v>
      </c>
      <c r="G637" s="121">
        <v>300000</v>
      </c>
      <c r="H637" s="124">
        <v>300000</v>
      </c>
    </row>
    <row r="638" spans="1:8" x14ac:dyDescent="0.25">
      <c r="A638" s="355" t="s">
        <v>44</v>
      </c>
      <c r="B638" s="356"/>
      <c r="C638" s="356"/>
      <c r="D638" s="356"/>
      <c r="E638" s="356"/>
      <c r="F638" s="356"/>
      <c r="G638" s="357"/>
      <c r="H638" s="119">
        <v>300000</v>
      </c>
    </row>
    <row r="639" spans="1:8" x14ac:dyDescent="0.25">
      <c r="A639" s="361" t="s">
        <v>45</v>
      </c>
      <c r="B639" s="362"/>
      <c r="C639" s="125"/>
      <c r="D639" s="126"/>
      <c r="E639" s="126"/>
      <c r="F639" s="126"/>
      <c r="G639" s="125"/>
      <c r="H639" s="108"/>
    </row>
    <row r="640" spans="1:8" x14ac:dyDescent="0.25">
      <c r="A640" s="112" t="s">
        <v>3</v>
      </c>
      <c r="B640" s="363" t="s">
        <v>32</v>
      </c>
      <c r="C640" s="364" t="s">
        <v>33</v>
      </c>
      <c r="D640" s="107" t="s">
        <v>34</v>
      </c>
      <c r="E640" s="107" t="s">
        <v>40</v>
      </c>
      <c r="F640" s="107" t="s">
        <v>41</v>
      </c>
      <c r="G640" s="107" t="s">
        <v>42</v>
      </c>
      <c r="H640" s="108" t="s">
        <v>36</v>
      </c>
    </row>
    <row r="641" spans="1:8" x14ac:dyDescent="0.25">
      <c r="A641" s="115">
        <v>1</v>
      </c>
      <c r="B641" s="135" t="s">
        <v>46</v>
      </c>
      <c r="C641" s="135" t="s">
        <v>81</v>
      </c>
      <c r="D641" s="110">
        <v>1</v>
      </c>
      <c r="E641" s="110"/>
      <c r="F641" s="127">
        <v>1</v>
      </c>
      <c r="G641" s="117">
        <v>140000</v>
      </c>
      <c r="H641" s="118">
        <v>140000</v>
      </c>
    </row>
    <row r="642" spans="1:8" x14ac:dyDescent="0.25">
      <c r="A642" s="355" t="s">
        <v>48</v>
      </c>
      <c r="B642" s="356"/>
      <c r="C642" s="356"/>
      <c r="D642" s="356"/>
      <c r="E642" s="356"/>
      <c r="F642" s="356"/>
      <c r="G642" s="357"/>
      <c r="H642" s="119">
        <v>140000</v>
      </c>
    </row>
    <row r="643" spans="1:8" x14ac:dyDescent="0.25">
      <c r="A643" s="361" t="s">
        <v>49</v>
      </c>
      <c r="B643" s="362"/>
      <c r="C643" s="120"/>
      <c r="D643" s="110"/>
      <c r="E643" s="110"/>
      <c r="F643" s="110"/>
      <c r="G643" s="121"/>
      <c r="H643" s="119"/>
    </row>
    <row r="644" spans="1:8" x14ac:dyDescent="0.25">
      <c r="A644" s="112" t="s">
        <v>3</v>
      </c>
      <c r="B644" s="363" t="s">
        <v>32</v>
      </c>
      <c r="C644" s="364"/>
      <c r="D644" s="107" t="s">
        <v>34</v>
      </c>
      <c r="E644" s="107" t="s">
        <v>40</v>
      </c>
      <c r="F644" s="107" t="s">
        <v>41</v>
      </c>
      <c r="G644" s="107" t="s">
        <v>42</v>
      </c>
      <c r="H644" s="108" t="s">
        <v>36</v>
      </c>
    </row>
    <row r="645" spans="1:8" x14ac:dyDescent="0.25">
      <c r="A645" s="115">
        <v>1</v>
      </c>
      <c r="B645" s="367" t="s">
        <v>50</v>
      </c>
      <c r="C645" s="368"/>
      <c r="D645" s="110">
        <v>1</v>
      </c>
      <c r="E645" s="110">
        <v>1</v>
      </c>
      <c r="F645" s="127">
        <v>1</v>
      </c>
      <c r="G645" s="117">
        <v>90000</v>
      </c>
      <c r="H645" s="118">
        <v>90000</v>
      </c>
    </row>
    <row r="646" spans="1:8" x14ac:dyDescent="0.25">
      <c r="A646" s="115">
        <v>2</v>
      </c>
      <c r="B646" s="367" t="s">
        <v>51</v>
      </c>
      <c r="C646" s="368"/>
      <c r="D646" s="110">
        <v>1</v>
      </c>
      <c r="E646" s="110">
        <v>1</v>
      </c>
      <c r="F646" s="127">
        <v>1</v>
      </c>
      <c r="G646" s="117">
        <v>50000</v>
      </c>
      <c r="H646" s="118">
        <v>50000</v>
      </c>
    </row>
    <row r="647" spans="1:8" x14ac:dyDescent="0.25">
      <c r="A647" s="355"/>
      <c r="B647" s="356"/>
      <c r="C647" s="356"/>
      <c r="D647" s="356"/>
      <c r="E647" s="356"/>
      <c r="F647" s="356"/>
      <c r="G647" s="357"/>
      <c r="H647" s="119">
        <v>140000</v>
      </c>
    </row>
    <row r="648" spans="1:8" x14ac:dyDescent="0.25">
      <c r="A648" s="355"/>
      <c r="B648" s="356"/>
      <c r="C648" s="356"/>
      <c r="D648" s="356"/>
      <c r="E648" s="356"/>
      <c r="F648" s="356"/>
      <c r="G648" s="357"/>
      <c r="H648" s="119"/>
    </row>
    <row r="649" spans="1:8" ht="15.75" thickBot="1" x14ac:dyDescent="0.3">
      <c r="A649" s="358" t="s">
        <v>52</v>
      </c>
      <c r="B649" s="359"/>
      <c r="C649" s="359"/>
      <c r="D649" s="359"/>
      <c r="E649" s="359"/>
      <c r="F649" s="359"/>
      <c r="G649" s="360"/>
      <c r="H649" s="129">
        <v>5420000</v>
      </c>
    </row>
    <row r="650" spans="1:8" ht="17.25" thickBot="1" x14ac:dyDescent="0.35">
      <c r="A650" s="3"/>
      <c r="B650" s="3"/>
      <c r="C650" s="3"/>
      <c r="D650" s="3"/>
      <c r="E650" s="3"/>
      <c r="F650" s="3"/>
      <c r="G650" s="3"/>
      <c r="H650" s="3"/>
    </row>
    <row r="651" spans="1:8" ht="15" customHeight="1" x14ac:dyDescent="0.25">
      <c r="A651" s="369" t="s">
        <v>228</v>
      </c>
      <c r="B651" s="370"/>
      <c r="C651" s="370"/>
      <c r="D651" s="370"/>
      <c r="E651" s="370"/>
      <c r="F651" s="371"/>
      <c r="G651" s="131" t="s">
        <v>30</v>
      </c>
      <c r="H651" s="132" t="s">
        <v>110</v>
      </c>
    </row>
    <row r="652" spans="1:8" x14ac:dyDescent="0.25">
      <c r="A652" s="372"/>
      <c r="B652" s="373"/>
      <c r="C652" s="373"/>
      <c r="D652" s="373"/>
      <c r="E652" s="373"/>
      <c r="F652" s="374"/>
      <c r="G652" s="107" t="s">
        <v>1</v>
      </c>
      <c r="H652" s="108" t="s">
        <v>81</v>
      </c>
    </row>
    <row r="653" spans="1:8" x14ac:dyDescent="0.25">
      <c r="A653" s="361" t="s">
        <v>31</v>
      </c>
      <c r="B653" s="375"/>
      <c r="C653" s="362"/>
      <c r="D653" s="110"/>
      <c r="E653" s="110"/>
      <c r="F653" s="110"/>
      <c r="G653" s="107"/>
      <c r="H653" s="111"/>
    </row>
    <row r="654" spans="1:8" x14ac:dyDescent="0.25">
      <c r="A654" s="112" t="s">
        <v>3</v>
      </c>
      <c r="B654" s="363" t="s">
        <v>32</v>
      </c>
      <c r="C654" s="364"/>
      <c r="D654" s="107" t="s">
        <v>33</v>
      </c>
      <c r="E654" s="107" t="s">
        <v>40</v>
      </c>
      <c r="F654" s="107" t="s">
        <v>34</v>
      </c>
      <c r="G654" s="107" t="s">
        <v>35</v>
      </c>
      <c r="H654" s="108" t="s">
        <v>36</v>
      </c>
    </row>
    <row r="655" spans="1:8" ht="24.75" customHeight="1" x14ac:dyDescent="0.25">
      <c r="A655" s="115">
        <v>1</v>
      </c>
      <c r="B655" s="376" t="s">
        <v>105</v>
      </c>
      <c r="C655" s="377"/>
      <c r="D655" s="110" t="s">
        <v>37</v>
      </c>
      <c r="E655" s="110"/>
      <c r="F655" s="116">
        <v>1</v>
      </c>
      <c r="G655" s="117">
        <v>13880000</v>
      </c>
      <c r="H655" s="118">
        <v>13880000</v>
      </c>
    </row>
    <row r="656" spans="1:8" x14ac:dyDescent="0.25">
      <c r="A656" s="355" t="s">
        <v>38</v>
      </c>
      <c r="B656" s="356"/>
      <c r="C656" s="356"/>
      <c r="D656" s="356"/>
      <c r="E656" s="356"/>
      <c r="F656" s="356"/>
      <c r="G656" s="357"/>
      <c r="H656" s="119">
        <v>13880000</v>
      </c>
    </row>
    <row r="657" spans="1:8" x14ac:dyDescent="0.25">
      <c r="A657" s="361" t="s">
        <v>39</v>
      </c>
      <c r="B657" s="362"/>
      <c r="C657" s="120"/>
      <c r="D657" s="110"/>
      <c r="E657" s="110"/>
      <c r="F657" s="110"/>
      <c r="G657" s="121"/>
      <c r="H657" s="119"/>
    </row>
    <row r="658" spans="1:8" x14ac:dyDescent="0.25">
      <c r="A658" s="112" t="s">
        <v>3</v>
      </c>
      <c r="B658" s="363" t="s">
        <v>32</v>
      </c>
      <c r="C658" s="364"/>
      <c r="D658" s="107" t="s">
        <v>34</v>
      </c>
      <c r="E658" s="107" t="s">
        <v>40</v>
      </c>
      <c r="F658" s="107" t="s">
        <v>41</v>
      </c>
      <c r="G658" s="107" t="s">
        <v>42</v>
      </c>
      <c r="H658" s="108" t="s">
        <v>36</v>
      </c>
    </row>
    <row r="659" spans="1:8" x14ac:dyDescent="0.25">
      <c r="A659" s="115">
        <v>1</v>
      </c>
      <c r="B659" s="365" t="s">
        <v>102</v>
      </c>
      <c r="C659" s="366"/>
      <c r="D659" s="110" t="s">
        <v>37</v>
      </c>
      <c r="E659" s="110">
        <v>3</v>
      </c>
      <c r="F659" s="123">
        <v>1</v>
      </c>
      <c r="G659" s="121">
        <v>300000</v>
      </c>
      <c r="H659" s="124">
        <v>900000</v>
      </c>
    </row>
    <row r="660" spans="1:8" x14ac:dyDescent="0.25">
      <c r="A660" s="355" t="s">
        <v>44</v>
      </c>
      <c r="B660" s="356"/>
      <c r="C660" s="356"/>
      <c r="D660" s="356"/>
      <c r="E660" s="356"/>
      <c r="F660" s="356"/>
      <c r="G660" s="357"/>
      <c r="H660" s="119">
        <v>900000</v>
      </c>
    </row>
    <row r="661" spans="1:8" x14ac:dyDescent="0.25">
      <c r="A661" s="361" t="s">
        <v>45</v>
      </c>
      <c r="B661" s="362"/>
      <c r="C661" s="125"/>
      <c r="D661" s="126"/>
      <c r="E661" s="126"/>
      <c r="F661" s="126"/>
      <c r="G661" s="125"/>
      <c r="H661" s="108"/>
    </row>
    <row r="662" spans="1:8" x14ac:dyDescent="0.25">
      <c r="A662" s="112" t="s">
        <v>3</v>
      </c>
      <c r="B662" s="363" t="s">
        <v>32</v>
      </c>
      <c r="C662" s="364" t="s">
        <v>33</v>
      </c>
      <c r="D662" s="107" t="s">
        <v>34</v>
      </c>
      <c r="E662" s="107" t="s">
        <v>40</v>
      </c>
      <c r="F662" s="107" t="s">
        <v>41</v>
      </c>
      <c r="G662" s="107" t="s">
        <v>42</v>
      </c>
      <c r="H662" s="108" t="s">
        <v>36</v>
      </c>
    </row>
    <row r="663" spans="1:8" x14ac:dyDescent="0.25">
      <c r="A663" s="115">
        <v>1</v>
      </c>
      <c r="B663" s="365" t="s">
        <v>46</v>
      </c>
      <c r="C663" s="366" t="s">
        <v>47</v>
      </c>
      <c r="D663" s="110">
        <v>1</v>
      </c>
      <c r="E663" s="110"/>
      <c r="F663" s="127">
        <v>1</v>
      </c>
      <c r="G663" s="117">
        <v>140000</v>
      </c>
      <c r="H663" s="118">
        <v>140000</v>
      </c>
    </row>
    <row r="664" spans="1:8" x14ac:dyDescent="0.25">
      <c r="A664" s="355" t="s">
        <v>48</v>
      </c>
      <c r="B664" s="356"/>
      <c r="C664" s="356"/>
      <c r="D664" s="356"/>
      <c r="E664" s="356"/>
      <c r="F664" s="356"/>
      <c r="G664" s="357"/>
      <c r="H664" s="119">
        <v>140000</v>
      </c>
    </row>
    <row r="665" spans="1:8" x14ac:dyDescent="0.25">
      <c r="A665" s="361" t="s">
        <v>49</v>
      </c>
      <c r="B665" s="362"/>
      <c r="C665" s="120"/>
      <c r="D665" s="110"/>
      <c r="E665" s="110"/>
      <c r="F665" s="110"/>
      <c r="G665" s="121"/>
      <c r="H665" s="119"/>
    </row>
    <row r="666" spans="1:8" x14ac:dyDescent="0.25">
      <c r="A666" s="112" t="s">
        <v>3</v>
      </c>
      <c r="B666" s="363" t="s">
        <v>32</v>
      </c>
      <c r="C666" s="364"/>
      <c r="D666" s="107" t="s">
        <v>34</v>
      </c>
      <c r="E666" s="107" t="s">
        <v>40</v>
      </c>
      <c r="F666" s="107" t="s">
        <v>41</v>
      </c>
      <c r="G666" s="107" t="s">
        <v>42</v>
      </c>
      <c r="H666" s="108" t="s">
        <v>36</v>
      </c>
    </row>
    <row r="667" spans="1:8" x14ac:dyDescent="0.25">
      <c r="A667" s="115">
        <v>1</v>
      </c>
      <c r="B667" s="367" t="s">
        <v>50</v>
      </c>
      <c r="C667" s="368"/>
      <c r="D667" s="110">
        <v>2</v>
      </c>
      <c r="E667" s="110">
        <v>3</v>
      </c>
      <c r="F667" s="127">
        <v>1</v>
      </c>
      <c r="G667" s="117">
        <v>90000</v>
      </c>
      <c r="H667" s="118">
        <v>270000</v>
      </c>
    </row>
    <row r="668" spans="1:8" x14ac:dyDescent="0.25">
      <c r="A668" s="115">
        <v>2</v>
      </c>
      <c r="B668" s="367" t="s">
        <v>51</v>
      </c>
      <c r="C668" s="368"/>
      <c r="D668" s="110">
        <v>1</v>
      </c>
      <c r="E668" s="110">
        <v>3</v>
      </c>
      <c r="F668" s="127">
        <v>1</v>
      </c>
      <c r="G668" s="117">
        <v>50000</v>
      </c>
      <c r="H668" s="118">
        <v>150000</v>
      </c>
    </row>
    <row r="669" spans="1:8" x14ac:dyDescent="0.25">
      <c r="A669" s="355"/>
      <c r="B669" s="356"/>
      <c r="C669" s="356"/>
      <c r="D669" s="356"/>
      <c r="E669" s="356"/>
      <c r="F669" s="356"/>
      <c r="G669" s="357"/>
      <c r="H669" s="119">
        <v>420000</v>
      </c>
    </row>
    <row r="670" spans="1:8" x14ac:dyDescent="0.25">
      <c r="A670" s="355"/>
      <c r="B670" s="356"/>
      <c r="C670" s="356"/>
      <c r="D670" s="356"/>
      <c r="E670" s="356"/>
      <c r="F670" s="356"/>
      <c r="G670" s="357"/>
      <c r="H670" s="119"/>
    </row>
    <row r="671" spans="1:8" ht="15.75" thickBot="1" x14ac:dyDescent="0.3">
      <c r="A671" s="358" t="s">
        <v>52</v>
      </c>
      <c r="B671" s="359"/>
      <c r="C671" s="359"/>
      <c r="D671" s="359"/>
      <c r="E671" s="359"/>
      <c r="F671" s="359"/>
      <c r="G671" s="360"/>
      <c r="H671" s="129">
        <v>15340000</v>
      </c>
    </row>
    <row r="672" spans="1:8" ht="17.25" thickBot="1" x14ac:dyDescent="0.35">
      <c r="A672" s="3"/>
      <c r="B672" s="3"/>
      <c r="C672" s="3"/>
      <c r="D672" s="3"/>
      <c r="E672" s="3"/>
      <c r="F672" s="3"/>
      <c r="G672" s="3"/>
      <c r="H672" s="3"/>
    </row>
    <row r="673" spans="1:8" ht="15" customHeight="1" x14ac:dyDescent="0.25">
      <c r="A673" s="369" t="s">
        <v>229</v>
      </c>
      <c r="B673" s="370"/>
      <c r="C673" s="370"/>
      <c r="D673" s="370"/>
      <c r="E673" s="370"/>
      <c r="F673" s="371"/>
      <c r="G673" s="131" t="s">
        <v>30</v>
      </c>
      <c r="H673" s="132" t="s">
        <v>218</v>
      </c>
    </row>
    <row r="674" spans="1:8" x14ac:dyDescent="0.25">
      <c r="A674" s="372"/>
      <c r="B674" s="373"/>
      <c r="C674" s="373"/>
      <c r="D674" s="373"/>
      <c r="E674" s="373"/>
      <c r="F674" s="374"/>
      <c r="G674" s="107" t="s">
        <v>1</v>
      </c>
      <c r="H674" s="108" t="s">
        <v>81</v>
      </c>
    </row>
    <row r="675" spans="1:8" x14ac:dyDescent="0.25">
      <c r="A675" s="361" t="s">
        <v>31</v>
      </c>
      <c r="B675" s="375"/>
      <c r="C675" s="362"/>
      <c r="D675" s="110"/>
      <c r="E675" s="110"/>
      <c r="F675" s="110"/>
      <c r="G675" s="107"/>
      <c r="H675" s="111"/>
    </row>
    <row r="676" spans="1:8" x14ac:dyDescent="0.25">
      <c r="A676" s="112" t="s">
        <v>3</v>
      </c>
      <c r="B676" s="363" t="s">
        <v>32</v>
      </c>
      <c r="C676" s="364"/>
      <c r="D676" s="107" t="s">
        <v>33</v>
      </c>
      <c r="E676" s="107" t="s">
        <v>40</v>
      </c>
      <c r="F676" s="107" t="s">
        <v>34</v>
      </c>
      <c r="G676" s="107" t="s">
        <v>35</v>
      </c>
      <c r="H676" s="108" t="s">
        <v>36</v>
      </c>
    </row>
    <row r="677" spans="1:8" ht="29.25" customHeight="1" x14ac:dyDescent="0.25">
      <c r="A677" s="115">
        <v>1</v>
      </c>
      <c r="B677" s="376" t="s">
        <v>230</v>
      </c>
      <c r="C677" s="377"/>
      <c r="D677" s="110" t="s">
        <v>37</v>
      </c>
      <c r="E677" s="110"/>
      <c r="F677" s="116">
        <v>1</v>
      </c>
      <c r="G677" s="117">
        <v>19900000</v>
      </c>
      <c r="H677" s="118">
        <v>19900000</v>
      </c>
    </row>
    <row r="678" spans="1:8" x14ac:dyDescent="0.25">
      <c r="A678" s="355" t="s">
        <v>38</v>
      </c>
      <c r="B678" s="356"/>
      <c r="C678" s="356"/>
      <c r="D678" s="356"/>
      <c r="E678" s="356"/>
      <c r="F678" s="356"/>
      <c r="G678" s="357"/>
      <c r="H678" s="119">
        <v>19900000</v>
      </c>
    </row>
    <row r="679" spans="1:8" x14ac:dyDescent="0.25">
      <c r="A679" s="361" t="s">
        <v>39</v>
      </c>
      <c r="B679" s="362"/>
      <c r="C679" s="120"/>
      <c r="D679" s="110"/>
      <c r="E679" s="110"/>
      <c r="F679" s="110"/>
      <c r="G679" s="121"/>
      <c r="H679" s="119"/>
    </row>
    <row r="680" spans="1:8" x14ac:dyDescent="0.25">
      <c r="A680" s="112" t="s">
        <v>3</v>
      </c>
      <c r="B680" s="363" t="s">
        <v>32</v>
      </c>
      <c r="C680" s="364"/>
      <c r="D680" s="107" t="s">
        <v>34</v>
      </c>
      <c r="E680" s="107" t="s">
        <v>40</v>
      </c>
      <c r="F680" s="107" t="s">
        <v>41</v>
      </c>
      <c r="G680" s="107" t="s">
        <v>42</v>
      </c>
      <c r="H680" s="108" t="s">
        <v>36</v>
      </c>
    </row>
    <row r="681" spans="1:8" x14ac:dyDescent="0.25">
      <c r="A681" s="115">
        <v>1</v>
      </c>
      <c r="B681" s="365" t="s">
        <v>102</v>
      </c>
      <c r="C681" s="366"/>
      <c r="D681" s="110" t="s">
        <v>37</v>
      </c>
      <c r="E681" s="110">
        <v>4</v>
      </c>
      <c r="F681" s="123">
        <v>1</v>
      </c>
      <c r="G681" s="121">
        <v>300000</v>
      </c>
      <c r="H681" s="124">
        <v>1200000</v>
      </c>
    </row>
    <row r="682" spans="1:8" x14ac:dyDescent="0.25">
      <c r="A682" s="355" t="s">
        <v>44</v>
      </c>
      <c r="B682" s="356"/>
      <c r="C682" s="356"/>
      <c r="D682" s="356"/>
      <c r="E682" s="356"/>
      <c r="F682" s="356"/>
      <c r="G682" s="357"/>
      <c r="H682" s="119">
        <v>1200000</v>
      </c>
    </row>
    <row r="683" spans="1:8" x14ac:dyDescent="0.25">
      <c r="A683" s="361" t="s">
        <v>45</v>
      </c>
      <c r="B683" s="362"/>
      <c r="C683" s="125"/>
      <c r="D683" s="126"/>
      <c r="E683" s="126"/>
      <c r="F683" s="126"/>
      <c r="G683" s="125"/>
      <c r="H683" s="108"/>
    </row>
    <row r="684" spans="1:8" x14ac:dyDescent="0.25">
      <c r="A684" s="112" t="s">
        <v>3</v>
      </c>
      <c r="B684" s="363" t="s">
        <v>32</v>
      </c>
      <c r="C684" s="364" t="s">
        <v>33</v>
      </c>
      <c r="D684" s="107" t="s">
        <v>34</v>
      </c>
      <c r="E684" s="107" t="s">
        <v>40</v>
      </c>
      <c r="F684" s="107" t="s">
        <v>41</v>
      </c>
      <c r="G684" s="107" t="s">
        <v>42</v>
      </c>
      <c r="H684" s="108" t="s">
        <v>36</v>
      </c>
    </row>
    <row r="685" spans="1:8" x14ac:dyDescent="0.25">
      <c r="A685" s="115">
        <v>1</v>
      </c>
      <c r="B685" s="365" t="s">
        <v>46</v>
      </c>
      <c r="C685" s="366" t="s">
        <v>47</v>
      </c>
      <c r="D685" s="110">
        <v>1</v>
      </c>
      <c r="E685" s="110"/>
      <c r="F685" s="127">
        <v>1</v>
      </c>
      <c r="G685" s="117">
        <v>140000</v>
      </c>
      <c r="H685" s="118">
        <v>140000</v>
      </c>
    </row>
    <row r="686" spans="1:8" x14ac:dyDescent="0.25">
      <c r="A686" s="355" t="s">
        <v>48</v>
      </c>
      <c r="B686" s="356"/>
      <c r="C686" s="356"/>
      <c r="D686" s="356"/>
      <c r="E686" s="356"/>
      <c r="F686" s="356"/>
      <c r="G686" s="357"/>
      <c r="H686" s="119">
        <v>140000</v>
      </c>
    </row>
    <row r="687" spans="1:8" x14ac:dyDescent="0.25">
      <c r="A687" s="361" t="s">
        <v>49</v>
      </c>
      <c r="B687" s="362"/>
      <c r="C687" s="120"/>
      <c r="D687" s="110"/>
      <c r="E687" s="110"/>
      <c r="F687" s="110"/>
      <c r="G687" s="121"/>
      <c r="H687" s="119"/>
    </row>
    <row r="688" spans="1:8" x14ac:dyDescent="0.25">
      <c r="A688" s="112" t="s">
        <v>3</v>
      </c>
      <c r="B688" s="363" t="s">
        <v>32</v>
      </c>
      <c r="C688" s="364"/>
      <c r="D688" s="107" t="s">
        <v>34</v>
      </c>
      <c r="E688" s="107" t="s">
        <v>40</v>
      </c>
      <c r="F688" s="107" t="s">
        <v>41</v>
      </c>
      <c r="G688" s="107" t="s">
        <v>42</v>
      </c>
      <c r="H688" s="108" t="s">
        <v>36</v>
      </c>
    </row>
    <row r="689" spans="1:8" x14ac:dyDescent="0.25">
      <c r="A689" s="115">
        <v>1</v>
      </c>
      <c r="B689" s="367" t="s">
        <v>50</v>
      </c>
      <c r="C689" s="368"/>
      <c r="D689" s="110">
        <v>1</v>
      </c>
      <c r="E689" s="110">
        <v>4</v>
      </c>
      <c r="F689" s="127">
        <v>1</v>
      </c>
      <c r="G689" s="117">
        <v>90000</v>
      </c>
      <c r="H689" s="118">
        <v>360000</v>
      </c>
    </row>
    <row r="690" spans="1:8" x14ac:dyDescent="0.25">
      <c r="A690" s="115">
        <v>2</v>
      </c>
      <c r="B690" s="367" t="s">
        <v>51</v>
      </c>
      <c r="C690" s="368"/>
      <c r="D690" s="110">
        <v>1</v>
      </c>
      <c r="E690" s="110">
        <v>4</v>
      </c>
      <c r="F690" s="127">
        <v>1</v>
      </c>
      <c r="G690" s="117">
        <v>50000</v>
      </c>
      <c r="H690" s="118">
        <v>200000</v>
      </c>
    </row>
    <row r="691" spans="1:8" x14ac:dyDescent="0.25">
      <c r="A691" s="355"/>
      <c r="B691" s="356"/>
      <c r="C691" s="356"/>
      <c r="D691" s="356"/>
      <c r="E691" s="356"/>
      <c r="F691" s="356"/>
      <c r="G691" s="357"/>
      <c r="H691" s="119">
        <v>560000</v>
      </c>
    </row>
    <row r="692" spans="1:8" x14ac:dyDescent="0.25">
      <c r="A692" s="355"/>
      <c r="B692" s="356"/>
      <c r="C692" s="356"/>
      <c r="D692" s="356"/>
      <c r="E692" s="356"/>
      <c r="F692" s="356"/>
      <c r="G692" s="357"/>
      <c r="H692" s="119"/>
    </row>
    <row r="693" spans="1:8" ht="15.75" thickBot="1" x14ac:dyDescent="0.3">
      <c r="A693" s="358" t="s">
        <v>52</v>
      </c>
      <c r="B693" s="359"/>
      <c r="C693" s="359"/>
      <c r="D693" s="359"/>
      <c r="E693" s="359"/>
      <c r="F693" s="359"/>
      <c r="G693" s="360"/>
      <c r="H693" s="129">
        <v>21800000</v>
      </c>
    </row>
    <row r="695" spans="1:8" x14ac:dyDescent="0.25">
      <c r="A695" s="70"/>
      <c r="B695" s="6"/>
    </row>
    <row r="696" spans="1:8" x14ac:dyDescent="0.25">
      <c r="A696" s="7"/>
      <c r="B696" s="7"/>
    </row>
    <row r="697" spans="1:8" x14ac:dyDescent="0.25">
      <c r="A697" s="78" t="s">
        <v>200</v>
      </c>
      <c r="B697" s="7"/>
    </row>
    <row r="698" spans="1:8" x14ac:dyDescent="0.25">
      <c r="A698" s="78" t="s">
        <v>201</v>
      </c>
      <c r="B698" s="7"/>
    </row>
    <row r="699" spans="1:8" x14ac:dyDescent="0.25">
      <c r="A699" s="78" t="s">
        <v>202</v>
      </c>
      <c r="B699" s="7"/>
    </row>
    <row r="700" spans="1:8" x14ac:dyDescent="0.25">
      <c r="A700" s="78" t="s">
        <v>203</v>
      </c>
      <c r="B700" s="7"/>
    </row>
    <row r="701" spans="1:8" x14ac:dyDescent="0.25">
      <c r="A701" s="80"/>
      <c r="B701" s="7"/>
    </row>
  </sheetData>
  <mergeCells count="622">
    <mergeCell ref="B610:C610"/>
    <mergeCell ref="A612:G612"/>
    <mergeCell ref="B597:C597"/>
    <mergeCell ref="A598:G598"/>
    <mergeCell ref="A599:B599"/>
    <mergeCell ref="B600:C600"/>
    <mergeCell ref="B601:C601"/>
    <mergeCell ref="B602:C602"/>
    <mergeCell ref="A603:G603"/>
    <mergeCell ref="A604:G604"/>
    <mergeCell ref="A605:G605"/>
    <mergeCell ref="A607:F608"/>
    <mergeCell ref="A609:C609"/>
    <mergeCell ref="B611:C611"/>
    <mergeCell ref="A580:G580"/>
    <mergeCell ref="B577:C577"/>
    <mergeCell ref="A581:G581"/>
    <mergeCell ref="A582:G582"/>
    <mergeCell ref="A585:F586"/>
    <mergeCell ref="B588:C588"/>
    <mergeCell ref="A590:G590"/>
    <mergeCell ref="B596:C596"/>
    <mergeCell ref="A587:C587"/>
    <mergeCell ref="B589:C589"/>
    <mergeCell ref="A591:B591"/>
    <mergeCell ref="B592:C592"/>
    <mergeCell ref="B593:C593"/>
    <mergeCell ref="A594:G594"/>
    <mergeCell ref="A595:B595"/>
    <mergeCell ref="A570:G570"/>
    <mergeCell ref="A571:B571"/>
    <mergeCell ref="B572:C572"/>
    <mergeCell ref="B573:C573"/>
    <mergeCell ref="A574:G574"/>
    <mergeCell ref="A575:B575"/>
    <mergeCell ref="B576:C576"/>
    <mergeCell ref="B578:C578"/>
    <mergeCell ref="B579:C579"/>
    <mergeCell ref="B564:C564"/>
    <mergeCell ref="B565:C565"/>
    <mergeCell ref="A559:G559"/>
    <mergeCell ref="A561:F562"/>
    <mergeCell ref="A563:C563"/>
    <mergeCell ref="A566:G566"/>
    <mergeCell ref="A567:B567"/>
    <mergeCell ref="B568:C568"/>
    <mergeCell ref="B569:C569"/>
    <mergeCell ref="A546:G546"/>
    <mergeCell ref="B552:C552"/>
    <mergeCell ref="B556:C556"/>
    <mergeCell ref="A547:B547"/>
    <mergeCell ref="B549:C549"/>
    <mergeCell ref="A550:G550"/>
    <mergeCell ref="A551:B551"/>
    <mergeCell ref="B554:C554"/>
    <mergeCell ref="B555:C555"/>
    <mergeCell ref="A533:G533"/>
    <mergeCell ref="B544:C544"/>
    <mergeCell ref="A537:F538"/>
    <mergeCell ref="A539:C539"/>
    <mergeCell ref="B540:C540"/>
    <mergeCell ref="B541:C541"/>
    <mergeCell ref="A542:G542"/>
    <mergeCell ref="A543:B543"/>
    <mergeCell ref="B545:C545"/>
    <mergeCell ref="B473:C473"/>
    <mergeCell ref="A474:G474"/>
    <mergeCell ref="A475:B475"/>
    <mergeCell ref="A91:G91"/>
    <mergeCell ref="B88:C88"/>
    <mergeCell ref="A89:G89"/>
    <mergeCell ref="A90:G90"/>
    <mergeCell ref="A93:F94"/>
    <mergeCell ref="A95:C95"/>
    <mergeCell ref="B96:C96"/>
    <mergeCell ref="A445:G445"/>
    <mergeCell ref="A446:B446"/>
    <mergeCell ref="B452:C452"/>
    <mergeCell ref="B453:C453"/>
    <mergeCell ref="B472:C472"/>
    <mergeCell ref="B466:C466"/>
    <mergeCell ref="B467:C467"/>
    <mergeCell ref="B468:C468"/>
    <mergeCell ref="B469:C469"/>
    <mergeCell ref="B470:C470"/>
    <mergeCell ref="B471:C471"/>
    <mergeCell ref="A463:F464"/>
    <mergeCell ref="A465:C465"/>
    <mergeCell ref="B454:C454"/>
    <mergeCell ref="B455:C455"/>
    <mergeCell ref="A460:G460"/>
    <mergeCell ref="B456:C456"/>
    <mergeCell ref="B457:C457"/>
    <mergeCell ref="A458:G458"/>
    <mergeCell ref="A461:H461"/>
    <mergeCell ref="B447:C447"/>
    <mergeCell ref="B448:C448"/>
    <mergeCell ref="B449:C449"/>
    <mergeCell ref="B450:C450"/>
    <mergeCell ref="B451:C451"/>
    <mergeCell ref="B434:C434"/>
    <mergeCell ref="B435:C435"/>
    <mergeCell ref="B436:C436"/>
    <mergeCell ref="A437:G437"/>
    <mergeCell ref="A438:B438"/>
    <mergeCell ref="B439:C439"/>
    <mergeCell ref="B440:C440"/>
    <mergeCell ref="A441:G441"/>
    <mergeCell ref="A442:B442"/>
    <mergeCell ref="A399:G399"/>
    <mergeCell ref="B395:C395"/>
    <mergeCell ref="B396:C396"/>
    <mergeCell ref="B397:C397"/>
    <mergeCell ref="B388:C388"/>
    <mergeCell ref="B391:C391"/>
    <mergeCell ref="B392:C392"/>
    <mergeCell ref="B343:C343"/>
    <mergeCell ref="A345:G345"/>
    <mergeCell ref="A346:B346"/>
    <mergeCell ref="B418:C418"/>
    <mergeCell ref="B419:C419"/>
    <mergeCell ref="A420:G420"/>
    <mergeCell ref="B409:C409"/>
    <mergeCell ref="B410:C410"/>
    <mergeCell ref="B413:C413"/>
    <mergeCell ref="B414:C414"/>
    <mergeCell ref="B433:C433"/>
    <mergeCell ref="B429:C429"/>
    <mergeCell ref="B430:C430"/>
    <mergeCell ref="B431:C431"/>
    <mergeCell ref="B432:C432"/>
    <mergeCell ref="A428:C428"/>
    <mergeCell ref="B38:C38"/>
    <mergeCell ref="B42:C42"/>
    <mergeCell ref="B64:C64"/>
    <mergeCell ref="B60:C60"/>
    <mergeCell ref="B105:C105"/>
    <mergeCell ref="A106:G106"/>
    <mergeCell ref="A107:B107"/>
    <mergeCell ref="A41:B41"/>
    <mergeCell ref="B43:C43"/>
    <mergeCell ref="B44:C44"/>
    <mergeCell ref="A45:G45"/>
    <mergeCell ref="A46:G46"/>
    <mergeCell ref="A48:G48"/>
    <mergeCell ref="A49:F50"/>
    <mergeCell ref="A51:C51"/>
    <mergeCell ref="B52:C52"/>
    <mergeCell ref="B53:C53"/>
    <mergeCell ref="A55:B55"/>
    <mergeCell ref="B56:C56"/>
    <mergeCell ref="B57:C57"/>
    <mergeCell ref="A58:G58"/>
    <mergeCell ref="A59:B59"/>
    <mergeCell ref="B82:C82"/>
    <mergeCell ref="B86:C86"/>
    <mergeCell ref="B108:C108"/>
    <mergeCell ref="B109:C109"/>
    <mergeCell ref="A113:G113"/>
    <mergeCell ref="A142:G142"/>
    <mergeCell ref="B126:C126"/>
    <mergeCell ref="B127:C127"/>
    <mergeCell ref="A128:G128"/>
    <mergeCell ref="A129:B129"/>
    <mergeCell ref="B342:C342"/>
    <mergeCell ref="A300:G300"/>
    <mergeCell ref="B329:C329"/>
    <mergeCell ref="B330:C330"/>
    <mergeCell ref="A318:G318"/>
    <mergeCell ref="B325:C325"/>
    <mergeCell ref="A322:G322"/>
    <mergeCell ref="A323:B323"/>
    <mergeCell ref="B324:C324"/>
    <mergeCell ref="A326:G326"/>
    <mergeCell ref="A327:B327"/>
    <mergeCell ref="B328:C328"/>
    <mergeCell ref="B264:C264"/>
    <mergeCell ref="A265:G265"/>
    <mergeCell ref="A266:G266"/>
    <mergeCell ref="B272:C272"/>
    <mergeCell ref="B374:C374"/>
    <mergeCell ref="B375:C375"/>
    <mergeCell ref="A378:G378"/>
    <mergeCell ref="A382:C382"/>
    <mergeCell ref="B383:C383"/>
    <mergeCell ref="A363:G363"/>
    <mergeCell ref="B370:C370"/>
    <mergeCell ref="B373:C373"/>
    <mergeCell ref="B361:C361"/>
    <mergeCell ref="B366:C366"/>
    <mergeCell ref="A367:G367"/>
    <mergeCell ref="A368:B368"/>
    <mergeCell ref="B369:C369"/>
    <mergeCell ref="A371:G371"/>
    <mergeCell ref="A372:B372"/>
    <mergeCell ref="A376:G376"/>
    <mergeCell ref="A377:G377"/>
    <mergeCell ref="A380:F381"/>
    <mergeCell ref="A350:B350"/>
    <mergeCell ref="B351:C351"/>
    <mergeCell ref="B352:C352"/>
    <mergeCell ref="B347:C347"/>
    <mergeCell ref="B348:C348"/>
    <mergeCell ref="A349:G349"/>
    <mergeCell ref="A340:G340"/>
    <mergeCell ref="A331:G331"/>
    <mergeCell ref="B338:C338"/>
    <mergeCell ref="B339:C339"/>
    <mergeCell ref="A332:G332"/>
    <mergeCell ref="A333:G333"/>
    <mergeCell ref="A335:F336"/>
    <mergeCell ref="A337:C337"/>
    <mergeCell ref="A341:B341"/>
    <mergeCell ref="B233:C233"/>
    <mergeCell ref="B281:C281"/>
    <mergeCell ref="A282:G282"/>
    <mergeCell ref="A283:B283"/>
    <mergeCell ref="B284:C284"/>
    <mergeCell ref="B285:C285"/>
    <mergeCell ref="A274:G274"/>
    <mergeCell ref="B280:C280"/>
    <mergeCell ref="A267:G267"/>
    <mergeCell ref="A261:B261"/>
    <mergeCell ref="B262:C262"/>
    <mergeCell ref="B263:C263"/>
    <mergeCell ref="B273:C273"/>
    <mergeCell ref="A275:B275"/>
    <mergeCell ref="B276:C276"/>
    <mergeCell ref="B277:C277"/>
    <mergeCell ref="A278:G278"/>
    <mergeCell ref="A279:B279"/>
    <mergeCell ref="B220:C220"/>
    <mergeCell ref="A221:G221"/>
    <mergeCell ref="A222:G222"/>
    <mergeCell ref="A223:G223"/>
    <mergeCell ref="A225:F226"/>
    <mergeCell ref="A227:C227"/>
    <mergeCell ref="A230:G230"/>
    <mergeCell ref="B258:C258"/>
    <mergeCell ref="B259:C259"/>
    <mergeCell ref="B250:C250"/>
    <mergeCell ref="A252:G252"/>
    <mergeCell ref="A253:B253"/>
    <mergeCell ref="B254:C254"/>
    <mergeCell ref="B255:C255"/>
    <mergeCell ref="A256:G256"/>
    <mergeCell ref="A257:B257"/>
    <mergeCell ref="B237:C237"/>
    <mergeCell ref="A238:G238"/>
    <mergeCell ref="A239:B239"/>
    <mergeCell ref="B240:C240"/>
    <mergeCell ref="B241:C241"/>
    <mergeCell ref="B229:C229"/>
    <mergeCell ref="A231:B231"/>
    <mergeCell ref="B232:C232"/>
    <mergeCell ref="A212:G212"/>
    <mergeCell ref="A213:B213"/>
    <mergeCell ref="A194:G194"/>
    <mergeCell ref="A195:B195"/>
    <mergeCell ref="B196:C196"/>
    <mergeCell ref="B197:C197"/>
    <mergeCell ref="A201:G201"/>
    <mergeCell ref="B218:C218"/>
    <mergeCell ref="B219:C219"/>
    <mergeCell ref="A27:F28"/>
    <mergeCell ref="A29:C29"/>
    <mergeCell ref="B30:C30"/>
    <mergeCell ref="B31:C31"/>
    <mergeCell ref="B520:C520"/>
    <mergeCell ref="B521:C521"/>
    <mergeCell ref="B486:C486"/>
    <mergeCell ref="B487:C487"/>
    <mergeCell ref="B494:C494"/>
    <mergeCell ref="B153:C153"/>
    <mergeCell ref="B148:C148"/>
    <mergeCell ref="B149:C149"/>
    <mergeCell ref="A150:G150"/>
    <mergeCell ref="A151:B151"/>
    <mergeCell ref="B152:C152"/>
    <mergeCell ref="A202:G202"/>
    <mergeCell ref="A172:G172"/>
    <mergeCell ref="A173:B173"/>
    <mergeCell ref="B174:C174"/>
    <mergeCell ref="B175:C175"/>
    <mergeCell ref="B184:C184"/>
    <mergeCell ref="B192:C192"/>
    <mergeCell ref="B193:C193"/>
    <mergeCell ref="B170:C170"/>
    <mergeCell ref="A1:A3"/>
    <mergeCell ref="H1:H3"/>
    <mergeCell ref="B1:G1"/>
    <mergeCell ref="B2:G2"/>
    <mergeCell ref="B3:G3"/>
    <mergeCell ref="A4:H4"/>
    <mergeCell ref="A25:G25"/>
    <mergeCell ref="A186:G186"/>
    <mergeCell ref="B506:C506"/>
    <mergeCell ref="A54:G54"/>
    <mergeCell ref="A98:G98"/>
    <mergeCell ref="B118:C118"/>
    <mergeCell ref="A120:G120"/>
    <mergeCell ref="B104:C104"/>
    <mergeCell ref="A63:B63"/>
    <mergeCell ref="A47:G47"/>
    <mergeCell ref="A32:G32"/>
    <mergeCell ref="A33:B33"/>
    <mergeCell ref="B34:C34"/>
    <mergeCell ref="B35:C35"/>
    <mergeCell ref="A36:G36"/>
    <mergeCell ref="A37:B37"/>
    <mergeCell ref="B39:C39"/>
    <mergeCell ref="A40:G40"/>
    <mergeCell ref="A415:G415"/>
    <mergeCell ref="A416:B416"/>
    <mergeCell ref="B417:C417"/>
    <mergeCell ref="A421:G421"/>
    <mergeCell ref="A422:G422"/>
    <mergeCell ref="A426:F427"/>
    <mergeCell ref="B176:C176"/>
    <mergeCell ref="A177:G177"/>
    <mergeCell ref="A178:G178"/>
    <mergeCell ref="A179:G179"/>
    <mergeCell ref="A181:F182"/>
    <mergeCell ref="A183:C183"/>
    <mergeCell ref="B185:C185"/>
    <mergeCell ref="A187:B187"/>
    <mergeCell ref="B188:C188"/>
    <mergeCell ref="B189:C189"/>
    <mergeCell ref="A190:G190"/>
    <mergeCell ref="A191:B191"/>
    <mergeCell ref="B198:C198"/>
    <mergeCell ref="A199:G199"/>
    <mergeCell ref="A200:G200"/>
    <mergeCell ref="A203:F204"/>
    <mergeCell ref="B228:C228"/>
    <mergeCell ref="A217:B217"/>
    <mergeCell ref="A400:G400"/>
    <mergeCell ref="A402:F403"/>
    <mergeCell ref="A404:C404"/>
    <mergeCell ref="B405:C405"/>
    <mergeCell ref="B406:C406"/>
    <mergeCell ref="A407:G407"/>
    <mergeCell ref="A408:B408"/>
    <mergeCell ref="A411:G411"/>
    <mergeCell ref="A412:B412"/>
    <mergeCell ref="A15:B15"/>
    <mergeCell ref="B17:C17"/>
    <mergeCell ref="A18:G18"/>
    <mergeCell ref="A19:B19"/>
    <mergeCell ref="B21:C21"/>
    <mergeCell ref="B22:C22"/>
    <mergeCell ref="A23:G23"/>
    <mergeCell ref="A24:G24"/>
    <mergeCell ref="A26:H26"/>
    <mergeCell ref="B16:C16"/>
    <mergeCell ref="B20:C20"/>
    <mergeCell ref="A5:F6"/>
    <mergeCell ref="A7:C7"/>
    <mergeCell ref="B8:C8"/>
    <mergeCell ref="B9:C9"/>
    <mergeCell ref="A10:G10"/>
    <mergeCell ref="A11:B11"/>
    <mergeCell ref="B12:C12"/>
    <mergeCell ref="B13:C13"/>
    <mergeCell ref="A14:G14"/>
    <mergeCell ref="B61:C61"/>
    <mergeCell ref="A62:G62"/>
    <mergeCell ref="B65:C65"/>
    <mergeCell ref="B66:C66"/>
    <mergeCell ref="A67:G67"/>
    <mergeCell ref="A68:G68"/>
    <mergeCell ref="A71:F72"/>
    <mergeCell ref="A73:C73"/>
    <mergeCell ref="B74:C74"/>
    <mergeCell ref="B75:C75"/>
    <mergeCell ref="A77:B77"/>
    <mergeCell ref="A69:G69"/>
    <mergeCell ref="B97:C97"/>
    <mergeCell ref="A99:B99"/>
    <mergeCell ref="B100:C100"/>
    <mergeCell ref="B101:C101"/>
    <mergeCell ref="A102:G102"/>
    <mergeCell ref="A103:B103"/>
    <mergeCell ref="A76:G76"/>
    <mergeCell ref="B78:C78"/>
    <mergeCell ref="B79:C79"/>
    <mergeCell ref="A80:G80"/>
    <mergeCell ref="A81:B81"/>
    <mergeCell ref="A84:G84"/>
    <mergeCell ref="A85:B85"/>
    <mergeCell ref="B87:C87"/>
    <mergeCell ref="B110:C110"/>
    <mergeCell ref="A111:G111"/>
    <mergeCell ref="A112:G112"/>
    <mergeCell ref="A117:C117"/>
    <mergeCell ref="B119:C119"/>
    <mergeCell ref="A121:B121"/>
    <mergeCell ref="B122:C122"/>
    <mergeCell ref="B123:C123"/>
    <mergeCell ref="A124:G124"/>
    <mergeCell ref="A115:F116"/>
    <mergeCell ref="A125:B125"/>
    <mergeCell ref="B132:C132"/>
    <mergeCell ref="A133:G133"/>
    <mergeCell ref="B130:C130"/>
    <mergeCell ref="B131:C131"/>
    <mergeCell ref="A134:G134"/>
    <mergeCell ref="A135:G135"/>
    <mergeCell ref="A137:F138"/>
    <mergeCell ref="A139:C139"/>
    <mergeCell ref="B141:C141"/>
    <mergeCell ref="A143:B143"/>
    <mergeCell ref="B144:C144"/>
    <mergeCell ref="B145:C145"/>
    <mergeCell ref="A146:G146"/>
    <mergeCell ref="B140:C140"/>
    <mergeCell ref="A147:B147"/>
    <mergeCell ref="B154:C154"/>
    <mergeCell ref="A155:G155"/>
    <mergeCell ref="A156:G156"/>
    <mergeCell ref="A157:G157"/>
    <mergeCell ref="A159:F160"/>
    <mergeCell ref="A161:C161"/>
    <mergeCell ref="B163:C163"/>
    <mergeCell ref="A165:B165"/>
    <mergeCell ref="A234:G234"/>
    <mergeCell ref="A235:B235"/>
    <mergeCell ref="B242:C242"/>
    <mergeCell ref="B171:C171"/>
    <mergeCell ref="B162:C162"/>
    <mergeCell ref="A164:G164"/>
    <mergeCell ref="B166:C166"/>
    <mergeCell ref="B167:C167"/>
    <mergeCell ref="A168:G168"/>
    <mergeCell ref="A169:B169"/>
    <mergeCell ref="A216:G216"/>
    <mergeCell ref="B206:C206"/>
    <mergeCell ref="A208:G208"/>
    <mergeCell ref="A205:C205"/>
    <mergeCell ref="B207:C207"/>
    <mergeCell ref="A209:B209"/>
    <mergeCell ref="B210:C210"/>
    <mergeCell ref="B211:C211"/>
    <mergeCell ref="A243:G243"/>
    <mergeCell ref="A244:G244"/>
    <mergeCell ref="A245:G245"/>
    <mergeCell ref="A247:F248"/>
    <mergeCell ref="A249:C249"/>
    <mergeCell ref="B251:C251"/>
    <mergeCell ref="B236:C236"/>
    <mergeCell ref="A269:F270"/>
    <mergeCell ref="A271:C271"/>
    <mergeCell ref="A260:G260"/>
    <mergeCell ref="B286:C286"/>
    <mergeCell ref="A287:G287"/>
    <mergeCell ref="A288:G288"/>
    <mergeCell ref="A289:G289"/>
    <mergeCell ref="A291:F292"/>
    <mergeCell ref="A293:C293"/>
    <mergeCell ref="B295:C295"/>
    <mergeCell ref="A297:B297"/>
    <mergeCell ref="B298:C298"/>
    <mergeCell ref="B299:C299"/>
    <mergeCell ref="B294:C294"/>
    <mergeCell ref="A296:G296"/>
    <mergeCell ref="A301:B301"/>
    <mergeCell ref="B308:C308"/>
    <mergeCell ref="A310:G310"/>
    <mergeCell ref="A311:G311"/>
    <mergeCell ref="A313:F314"/>
    <mergeCell ref="A315:C315"/>
    <mergeCell ref="A319:B319"/>
    <mergeCell ref="B320:C320"/>
    <mergeCell ref="B321:C321"/>
    <mergeCell ref="B316:C316"/>
    <mergeCell ref="B317:C317"/>
    <mergeCell ref="B303:C303"/>
    <mergeCell ref="A304:G304"/>
    <mergeCell ref="B302:C302"/>
    <mergeCell ref="A305:B305"/>
    <mergeCell ref="B306:C306"/>
    <mergeCell ref="B307:C307"/>
    <mergeCell ref="A309:G309"/>
    <mergeCell ref="B353:C353"/>
    <mergeCell ref="A354:G354"/>
    <mergeCell ref="A355:G355"/>
    <mergeCell ref="A356:G356"/>
    <mergeCell ref="A358:F359"/>
    <mergeCell ref="A360:C360"/>
    <mergeCell ref="B362:C362"/>
    <mergeCell ref="A364:B364"/>
    <mergeCell ref="B365:C365"/>
    <mergeCell ref="B384:C384"/>
    <mergeCell ref="A385:G385"/>
    <mergeCell ref="A386:B386"/>
    <mergeCell ref="B387:C387"/>
    <mergeCell ref="A389:G389"/>
    <mergeCell ref="A390:B390"/>
    <mergeCell ref="A393:G393"/>
    <mergeCell ref="A394:B394"/>
    <mergeCell ref="A398:G398"/>
    <mergeCell ref="B476:C476"/>
    <mergeCell ref="B477:C477"/>
    <mergeCell ref="A478:G478"/>
    <mergeCell ref="A479:B479"/>
    <mergeCell ref="B480:C480"/>
    <mergeCell ref="B481:C481"/>
    <mergeCell ref="A482:G482"/>
    <mergeCell ref="A483:B483"/>
    <mergeCell ref="B484:C484"/>
    <mergeCell ref="B485:C485"/>
    <mergeCell ref="B488:C488"/>
    <mergeCell ref="B489:C489"/>
    <mergeCell ref="B490:C490"/>
    <mergeCell ref="B491:C491"/>
    <mergeCell ref="B492:C492"/>
    <mergeCell ref="B493:C493"/>
    <mergeCell ref="A495:G495"/>
    <mergeCell ref="A497:G497"/>
    <mergeCell ref="A499:F500"/>
    <mergeCell ref="A501:C501"/>
    <mergeCell ref="B502:C502"/>
    <mergeCell ref="B503:C503"/>
    <mergeCell ref="B504:C504"/>
    <mergeCell ref="B505:C505"/>
    <mergeCell ref="B508:C508"/>
    <mergeCell ref="B509:C509"/>
    <mergeCell ref="A510:G510"/>
    <mergeCell ref="B507:C507"/>
    <mergeCell ref="A511:B511"/>
    <mergeCell ref="B512:C512"/>
    <mergeCell ref="B513:C513"/>
    <mergeCell ref="A514:G514"/>
    <mergeCell ref="A515:B515"/>
    <mergeCell ref="B516:C516"/>
    <mergeCell ref="B517:C517"/>
    <mergeCell ref="A518:G518"/>
    <mergeCell ref="A519:B519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A531:G531"/>
    <mergeCell ref="B530:C530"/>
    <mergeCell ref="A613:B613"/>
    <mergeCell ref="B614:C614"/>
    <mergeCell ref="B615:C615"/>
    <mergeCell ref="A616:G616"/>
    <mergeCell ref="A617:B617"/>
    <mergeCell ref="B618:C618"/>
    <mergeCell ref="B619:C619"/>
    <mergeCell ref="A620:G620"/>
    <mergeCell ref="A621:B621"/>
    <mergeCell ref="B622:C622"/>
    <mergeCell ref="B623:C623"/>
    <mergeCell ref="B624:C624"/>
    <mergeCell ref="A625:G625"/>
    <mergeCell ref="A626:G626"/>
    <mergeCell ref="A627:G627"/>
    <mergeCell ref="A629:F630"/>
    <mergeCell ref="A631:C631"/>
    <mergeCell ref="B632:C632"/>
    <mergeCell ref="B633:C633"/>
    <mergeCell ref="A634:G634"/>
    <mergeCell ref="A635:B635"/>
    <mergeCell ref="B636:C636"/>
    <mergeCell ref="B637:C637"/>
    <mergeCell ref="A638:G638"/>
    <mergeCell ref="A639:B639"/>
    <mergeCell ref="B640:C640"/>
    <mergeCell ref="A642:G642"/>
    <mergeCell ref="A643:B643"/>
    <mergeCell ref="B644:C644"/>
    <mergeCell ref="B645:C645"/>
    <mergeCell ref="B646:C646"/>
    <mergeCell ref="A647:G647"/>
    <mergeCell ref="A648:G648"/>
    <mergeCell ref="A649:G649"/>
    <mergeCell ref="A651:F652"/>
    <mergeCell ref="A653:C653"/>
    <mergeCell ref="B654:C654"/>
    <mergeCell ref="B655:C655"/>
    <mergeCell ref="A656:G656"/>
    <mergeCell ref="A657:B657"/>
    <mergeCell ref="B658:C658"/>
    <mergeCell ref="B659:C659"/>
    <mergeCell ref="A660:G660"/>
    <mergeCell ref="A661:B661"/>
    <mergeCell ref="B662:C662"/>
    <mergeCell ref="B663:C663"/>
    <mergeCell ref="A664:G664"/>
    <mergeCell ref="A665:B665"/>
    <mergeCell ref="B666:C666"/>
    <mergeCell ref="B667:C667"/>
    <mergeCell ref="B668:C668"/>
    <mergeCell ref="A669:G669"/>
    <mergeCell ref="A670:G670"/>
    <mergeCell ref="A671:G671"/>
    <mergeCell ref="A673:F674"/>
    <mergeCell ref="A675:C675"/>
    <mergeCell ref="B676:C676"/>
    <mergeCell ref="B677:C677"/>
    <mergeCell ref="A678:G678"/>
    <mergeCell ref="A679:B679"/>
    <mergeCell ref="B680:C680"/>
    <mergeCell ref="B681:C681"/>
    <mergeCell ref="A682:G682"/>
    <mergeCell ref="A692:G692"/>
    <mergeCell ref="A693:G693"/>
    <mergeCell ref="A683:B683"/>
    <mergeCell ref="B684:C684"/>
    <mergeCell ref="B685:C685"/>
    <mergeCell ref="A686:G686"/>
    <mergeCell ref="A687:B687"/>
    <mergeCell ref="B688:C688"/>
    <mergeCell ref="B689:C689"/>
    <mergeCell ref="B690:C690"/>
    <mergeCell ref="A691:G691"/>
  </mergeCells>
  <pageMargins left="1.7716535433070868" right="1.1811023622047245" top="1.3385826771653544" bottom="1.5354330708661419" header="0.31496062992125984" footer="0.31496062992125984"/>
  <pageSetup scale="32" orientation="portrait" r:id="rId1"/>
  <rowBreaks count="10" manualBreakCount="10">
    <brk id="107" max="7" man="1"/>
    <brk id="179" max="7" man="1"/>
    <brk id="236" max="7" man="1"/>
    <brk id="296" max="7" man="1"/>
    <brk id="361" max="7" man="1"/>
    <brk id="420" max="7" man="1"/>
    <brk id="471" max="7" man="1"/>
    <brk id="533" max="7" man="1"/>
    <brk id="595" max="7" man="1"/>
    <brk id="64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6</vt:i4>
      </vt:variant>
    </vt:vector>
  </HeadingPairs>
  <TitlesOfParts>
    <vt:vector size="18" baseType="lpstr">
      <vt:lpstr>H1</vt:lpstr>
      <vt:lpstr>CRONOGRAMA</vt:lpstr>
      <vt:lpstr>H2</vt:lpstr>
      <vt:lpstr>PRESUPUESTO</vt:lpstr>
      <vt:lpstr>H3</vt:lpstr>
      <vt:lpstr>ADMINISTRACIÓN SUMINISTRO</vt:lpstr>
      <vt:lpstr>H4</vt:lpstr>
      <vt:lpstr>AIU OBRA</vt:lpstr>
      <vt:lpstr>H5</vt:lpstr>
      <vt:lpstr>FACTOR PRESTACIONAL</vt:lpstr>
      <vt:lpstr>H6</vt:lpstr>
      <vt:lpstr>APU</vt:lpstr>
      <vt:lpstr>'ADMINISTRACIÓN SUMINISTRO'!Área_de_impresión</vt:lpstr>
      <vt:lpstr>'AIU OBRA'!Área_de_impresión</vt:lpstr>
      <vt:lpstr>APU!Área_de_impresión</vt:lpstr>
      <vt:lpstr>CRONOGRAMA!Área_de_impresión</vt:lpstr>
      <vt:lpstr>'H1'!Área_de_impresión</vt:lpstr>
      <vt:lpstr>PRESUPUESTO!Área_de_impresión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</dc:creator>
  <cp:lastModifiedBy>Juan David</cp:lastModifiedBy>
  <cp:lastPrinted>2026-03-01T14:54:26Z</cp:lastPrinted>
  <dcterms:created xsi:type="dcterms:W3CDTF">2010-06-11T20:17:05Z</dcterms:created>
  <dcterms:modified xsi:type="dcterms:W3CDTF">2026-03-02T16:07:06Z</dcterms:modified>
</cp:coreProperties>
</file>