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 defaultThemeVersion="124226"/>
  <bookViews>
    <workbookView xWindow="0" yWindow="0" windowWidth="20490" windowHeight="7755" firstSheet="1" activeTab="1"/>
  </bookViews>
  <sheets>
    <sheet name="INTERV RIVERPORT" sheetId="1" state="hidden" r:id="rId1"/>
    <sheet name="OFRECIMIENTO ECONOMICO" sheetId="6" r:id="rId2"/>
  </sheets>
  <definedNames>
    <definedName name="_xlnm.Print_Area" localSheetId="0">'INTERV RIVERPORT'!$B$2:$H$27</definedName>
    <definedName name="_xlnm.Print_Area" localSheetId="1">'OFRECIMIENTO ECONOMICO'!$B$4:$G$214</definedName>
    <definedName name="solver_adj" localSheetId="1" hidden="1">'OFRECIMIENTO ECONOMICO'!#REF!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'OFRECIMIENTO ECONOMICO'!#REF!</definedName>
    <definedName name="solver_lhs2" localSheetId="1" hidden="1">'OFRECIMIENTO ECONOMICO'!#REF!</definedName>
    <definedName name="solver_lhs3" localSheetId="1" hidden="1">'OFRECIMIENTO ECONOMICO'!#REF!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3</definedName>
    <definedName name="solver_nwt" localSheetId="1" hidden="1">1</definedName>
    <definedName name="solver_opt" localSheetId="1" hidden="1">'OFRECIMIENTO ECONOMICO'!#REF!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2</definedName>
    <definedName name="solver_rel3" localSheetId="1" hidden="1">2</definedName>
    <definedName name="solver_rhs1" localSheetId="1" hidden="1">'OFRECIMIENTO ECONOMICO'!#REF!</definedName>
    <definedName name="solver_rhs2" localSheetId="1" hidden="1">'OFRECIMIENTO ECONOMICO'!#REF!</definedName>
    <definedName name="solver_rhs3" localSheetId="1" hidden="1">0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val" localSheetId="1" hidden="1">0</definedName>
    <definedName name="solver_ver" localSheetId="1" hidden="1">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96" i="6" l="1"/>
  <c r="G195" i="6"/>
  <c r="G194" i="6"/>
  <c r="G189" i="6" l="1"/>
  <c r="G187" i="6"/>
  <c r="G186" i="6"/>
  <c r="G182" i="6"/>
  <c r="G181" i="6"/>
  <c r="G179" i="6"/>
  <c r="G178" i="6"/>
  <c r="G174" i="6"/>
  <c r="G170" i="6"/>
  <c r="G168" i="6"/>
  <c r="G167" i="6"/>
  <c r="G164" i="6"/>
  <c r="G163" i="6"/>
  <c r="G160" i="6"/>
  <c r="G158" i="6"/>
  <c r="G156" i="6"/>
  <c r="G155" i="6"/>
  <c r="G152" i="6"/>
  <c r="G151" i="6"/>
  <c r="G150" i="6"/>
  <c r="G147" i="6"/>
  <c r="G146" i="6"/>
  <c r="G143" i="6"/>
  <c r="G141" i="6"/>
  <c r="G138" i="6"/>
  <c r="G136" i="6"/>
  <c r="G134" i="6"/>
  <c r="G130" i="6"/>
  <c r="G135" i="6"/>
  <c r="G131" i="6"/>
  <c r="G169" i="6"/>
  <c r="G165" i="6"/>
  <c r="G161" i="6"/>
  <c r="G157" i="6"/>
  <c r="G153" i="6"/>
  <c r="G149" i="6"/>
  <c r="G125" i="6"/>
  <c r="G123" i="6"/>
  <c r="G121" i="6"/>
  <c r="G119" i="6"/>
  <c r="G117" i="6"/>
  <c r="G115" i="6"/>
  <c r="G111" i="6"/>
  <c r="G109" i="6"/>
  <c r="G107" i="6"/>
  <c r="G105" i="6"/>
  <c r="G103" i="6"/>
  <c r="G101" i="6"/>
  <c r="G98" i="6"/>
  <c r="G94" i="6"/>
  <c r="G91" i="6"/>
  <c r="G89" i="6"/>
  <c r="G87" i="6"/>
  <c r="G85" i="6"/>
  <c r="G83" i="6"/>
  <c r="G81" i="6"/>
  <c r="G77" i="6"/>
  <c r="G75" i="6"/>
  <c r="G72" i="6"/>
  <c r="G70" i="6"/>
  <c r="G69" i="6"/>
  <c r="G67" i="6"/>
  <c r="G63" i="6"/>
  <c r="G62" i="6"/>
  <c r="G61" i="6"/>
  <c r="G59" i="6"/>
  <c r="G58" i="6"/>
  <c r="G55" i="6"/>
  <c r="G53" i="6"/>
  <c r="G51" i="6"/>
  <c r="G50" i="6"/>
  <c r="G49" i="6"/>
  <c r="G47" i="6"/>
  <c r="G46" i="6"/>
  <c r="G45" i="6"/>
  <c r="G43" i="6"/>
  <c r="G38" i="6"/>
  <c r="G37" i="6"/>
  <c r="G36" i="6"/>
  <c r="G35" i="6"/>
  <c r="G34" i="6"/>
  <c r="G33" i="6"/>
  <c r="G31" i="6"/>
  <c r="G29" i="6"/>
  <c r="G27" i="6"/>
  <c r="G26" i="6"/>
  <c r="G24" i="6"/>
  <c r="G23" i="6"/>
  <c r="G22" i="6"/>
  <c r="G19" i="6"/>
  <c r="G18" i="6"/>
  <c r="G188" i="6"/>
  <c r="G185" i="6"/>
  <c r="G184" i="6"/>
  <c r="G183" i="6"/>
  <c r="G180" i="6"/>
  <c r="G177" i="6"/>
  <c r="G176" i="6"/>
  <c r="G175" i="6"/>
  <c r="G166" i="6"/>
  <c r="G162" i="6"/>
  <c r="G159" i="6"/>
  <c r="G154" i="6"/>
  <c r="G148" i="6"/>
  <c r="G144" i="6"/>
  <c r="G142" i="6"/>
  <c r="G140" i="6"/>
  <c r="G137" i="6"/>
  <c r="G133" i="6"/>
  <c r="G126" i="6"/>
  <c r="G124" i="6"/>
  <c r="G122" i="6"/>
  <c r="G120" i="6"/>
  <c r="G118" i="6"/>
  <c r="G116" i="6"/>
  <c r="G114" i="6"/>
  <c r="G113" i="6"/>
  <c r="G112" i="6"/>
  <c r="G110" i="6"/>
  <c r="G108" i="6"/>
  <c r="G106" i="6"/>
  <c r="G104" i="6"/>
  <c r="G102" i="6"/>
  <c r="G100" i="6"/>
  <c r="G97" i="6"/>
  <c r="G96" i="6"/>
  <c r="G95" i="6"/>
  <c r="G92" i="6"/>
  <c r="G90" i="6"/>
  <c r="G88" i="6"/>
  <c r="G86" i="6"/>
  <c r="G84" i="6"/>
  <c r="G82" i="6"/>
  <c r="G74" i="6"/>
  <c r="G68" i="6"/>
  <c r="G66" i="6"/>
  <c r="G64" i="6"/>
  <c r="G57" i="6"/>
  <c r="G56" i="6"/>
  <c r="G54" i="6"/>
  <c r="G42" i="6"/>
  <c r="G30" i="6"/>
  <c r="G52" i="6"/>
  <c r="G48" i="6"/>
  <c r="G44" i="6"/>
  <c r="G41" i="6"/>
  <c r="G40" i="6"/>
  <c r="G39" i="6"/>
  <c r="G32" i="6"/>
  <c r="G28" i="6"/>
  <c r="G25" i="6"/>
  <c r="G21" i="6"/>
  <c r="G20" i="6"/>
  <c r="G17" i="6"/>
  <c r="G16" i="6"/>
  <c r="G190" i="6" l="1"/>
  <c r="F22" i="1"/>
  <c r="H22" i="1" s="1"/>
  <c r="F21" i="1"/>
  <c r="H21" i="1" s="1"/>
  <c r="F20" i="1"/>
  <c r="H20" i="1"/>
  <c r="F19" i="1"/>
  <c r="H19" i="1" s="1"/>
  <c r="F7" i="1"/>
  <c r="H7" i="1" s="1"/>
  <c r="F8" i="1"/>
  <c r="H8" i="1" s="1"/>
  <c r="F9" i="1"/>
  <c r="H9" i="1" s="1"/>
  <c r="F10" i="1"/>
  <c r="H10" i="1" s="1"/>
  <c r="F11" i="1"/>
  <c r="H11" i="1"/>
  <c r="G191" i="6" l="1"/>
  <c r="G192" i="6" s="1"/>
  <c r="H12" i="1"/>
  <c r="H14" i="1" s="1"/>
  <c r="H23" i="1"/>
  <c r="H25" i="1"/>
  <c r="H26" i="1" l="1"/>
  <c r="H27" i="1" s="1"/>
</calcChain>
</file>

<file path=xl/sharedStrings.xml><?xml version="1.0" encoding="utf-8"?>
<sst xmlns="http://schemas.openxmlformats.org/spreadsheetml/2006/main" count="333" uniqueCount="171">
  <si>
    <t>Director de Interventoría</t>
  </si>
  <si>
    <t>Residente de Interventoría</t>
  </si>
  <si>
    <t>Inspector de Obras</t>
  </si>
  <si>
    <t>Cuadrilla de Topografia</t>
  </si>
  <si>
    <t>Laboratorio</t>
  </si>
  <si>
    <t>Equipos de Oficina</t>
  </si>
  <si>
    <t>Papelería</t>
  </si>
  <si>
    <t>Alquiler de vehículo</t>
  </si>
  <si>
    <t>DESCRIPCION</t>
  </si>
  <si>
    <t>Cant</t>
  </si>
  <si>
    <t>Dedicación mes</t>
  </si>
  <si>
    <t>Dedicación  Total</t>
  </si>
  <si>
    <t>Tarifa Mensual</t>
  </si>
  <si>
    <t>Costo Total</t>
  </si>
  <si>
    <t>Tiempo Total Utilizacion</t>
  </si>
  <si>
    <t>Duración Mes</t>
  </si>
  <si>
    <t>Utilización Mensual</t>
  </si>
  <si>
    <t>Costos Directos Personal</t>
  </si>
  <si>
    <t>PROPUESTA ECONOMICA</t>
  </si>
  <si>
    <t>Sub-Total Costos Directos</t>
  </si>
  <si>
    <t>TOTAL COSTOS DIRECTOS</t>
  </si>
  <si>
    <t>Ingeniero Control de Calidad</t>
  </si>
  <si>
    <t xml:space="preserve">Factor Multiplicador </t>
  </si>
  <si>
    <t>TOTAL COSTOS INTERVENTORIA</t>
  </si>
  <si>
    <t>SUB-TOTAL COSTOS INTERVENTORIA</t>
  </si>
  <si>
    <t>I.V.A.</t>
  </si>
  <si>
    <t>Costos Indirectos</t>
  </si>
  <si>
    <t>TOTAL COSTOS INDIRECTOS</t>
  </si>
  <si>
    <t>Dedicación       h-mes</t>
  </si>
  <si>
    <t>INTERVENTORIA TECNICA, ADMINISTRATIVA Y AMBIENTAL PARA LA CONSTRUCCION DE LA CARRERA 48 ENTRE CALLES 4ta. Y 6ta.                     EN LA U.A.U.  PARQUE INDUSTRIAL Y PORTUARIO PIPCA</t>
  </si>
  <si>
    <t>PROPUESTA ECONÓMICA</t>
  </si>
  <si>
    <t>Total</t>
  </si>
  <si>
    <t>Producto</t>
  </si>
  <si>
    <t>Descripción</t>
  </si>
  <si>
    <t>Unid</t>
  </si>
  <si>
    <t>Cantidad</t>
  </si>
  <si>
    <t>Valor</t>
  </si>
  <si>
    <t>COSTO DIRECTO</t>
  </si>
  <si>
    <t>A.I.U. 30%</t>
  </si>
  <si>
    <t xml:space="preserve">COSTO TOTAL </t>
  </si>
  <si>
    <t>M2</t>
  </si>
  <si>
    <t>E - DESMONTE Y RETIRO PUNTO ELÉCTRICO DE LÁMPARA O TOMACORRIENTE INCLUIDO ALAMBRADO</t>
  </si>
  <si>
    <t>UN</t>
  </si>
  <si>
    <t>PINTURA EN VINILO PARA MURO INTERIOR, A TRES MANOS TIPO VINILTEX</t>
  </si>
  <si>
    <t>ML</t>
  </si>
  <si>
    <t>DEMOLICIÓN DE PISO Y RETIRO DE MATERIAL</t>
  </si>
  <si>
    <t>DESMONTE DE APARATO SANITARIO Y RETIRO DE MATERIAL</t>
  </si>
  <si>
    <t>PUNTO SANITARIO EN PVC. DIÁMETRO 4"</t>
  </si>
  <si>
    <t>E - SALIDA DE TOMACORRIENTE DOBLE MONOFÁSICA CON PUESTA A TIERRA</t>
  </si>
  <si>
    <t>SUMINISTRO E INSTALACIÓN DE CIELO RASO EN DRYWALL</t>
  </si>
  <si>
    <t>PINTURA EXTERIOR EN VINILO TIPO CORAZA, SOBRE MURO, A DOS MANOS</t>
  </si>
  <si>
    <t>DESMONTE DE VENTANA Y RETIRO DE MATERIAL</t>
  </si>
  <si>
    <t>SUMINISTRO E INSTALACIÓN DE BAJANTE DE AGUAS LLUVIAS, EN TUBERIA PVC DIAMETRO 4"</t>
  </si>
  <si>
    <t>LIMPIEZA GENERAL Y RETIRO DE MATERIAL</t>
  </si>
  <si>
    <t>GL</t>
  </si>
  <si>
    <t>PINTURA EXTERIOR EN VINILO TIPO CORAZA A DOS MANOS PARA MUROS, GRADAS Y BORDILLOS.</t>
  </si>
  <si>
    <t>OFRECIMIENTO ECONOMICO</t>
  </si>
  <si>
    <t>CAPITULO - MANTENIMIENTO</t>
  </si>
  <si>
    <t>DESMONTE DE CUBIERTA EN TEJA DE CEMENTO O ARCILLA, INCLUYE ESTRUCTURA EN MAL ESTADO Y RETIRO DE MATERIAL</t>
  </si>
  <si>
    <t>DESMONTE DE CIELO RASO A UNA ALTURA &gt; 3.00 METROS &lt; 10.00 METROS, INCLUYE RETIRO DE MATERIAL</t>
  </si>
  <si>
    <t>DEMOLICIÓN DE MURO DOBLE DE MAMPOSTERÍA Y RETIRO DE MATERIAL</t>
  </si>
  <si>
    <t>DEMOLICIÓN DE PLANTILLA EN CONCRETO Y RETIRO DE MATERIAL</t>
  </si>
  <si>
    <t>DEMOLICIÓN DE PLACA DE PISO, MURO, PLACA O LOSA DE ENTREPISO, EN CONCRETO REFORZADO ANCHO &gt; 0.30 METROS INCLUYE RETIRO DE MATERIAL</t>
  </si>
  <si>
    <t>SUMINISTRO E INSTALACIÓN DE MURO EN DRYWALL POR UNA CARA</t>
  </si>
  <si>
    <t>PINTURA DE ESMALTE PARA REJA TIPO PINTUCO O SIMILAR</t>
  </si>
  <si>
    <t>PINTURA EPÓXICA PARA PISO</t>
  </si>
  <si>
    <t>PINTURA MUROS NORTE PINTURA VINILTEX ACRILTEX PINTUCO COLOR PANTONE 3546C ROJO, O SIMILAR , 3 MANOS</t>
  </si>
  <si>
    <t>PINTURA EN VINILO PARA CIELO RASO, A TRES MANOS, TIPO VINILTEX O SIMILAR</t>
  </si>
  <si>
    <t>LIMPIEZA MANUAL</t>
  </si>
  <si>
    <t>JO</t>
  </si>
  <si>
    <t>PINTURA EN BARNIZ SINTÉTICO</t>
  </si>
  <si>
    <t>SUMINISTRO E INSTALACIÓN DE CUBIERTA EN TEJA ROYAL "R", TENDIDO EN MADERA, INCLUYE ANGULO METÁLICO GALVANIZADO EN PLATINA 1 1/2" X 1 1/2" X 1/4", ALISTADO EN</t>
  </si>
  <si>
    <t>MADERA NECESARIO PARA EL TENDIDO DE TEJAS (VER DISEÑO)</t>
  </si>
  <si>
    <t>SUMINISTRO E INSTALACIÓN DE CABALLETE PARA TEJA ROYAL "R" TIPO ESPAÑOLA</t>
  </si>
  <si>
    <t>SUMINISTRO E INSTALACIÓN DE ESTRUCTURA PARA PISO DECK, INCLUYE, PILOTES CORTOS DE 0.10 X 0.10 METROS Y VIGAS LATERALES INMUNIZADAS E IMPERMEABILIZADAS ( VER DISEÑO)</t>
  </si>
  <si>
    <t>SUMINISTRO E INSTALACIÓN DE PISO DECK EN MADERA TEKA CON APERTURA DE 5 MM</t>
  </si>
  <si>
    <t>PLANTILLA PARA PISO EN CONCRETO DE 2500 PSI E = 0.05 MTS</t>
  </si>
  <si>
    <t>PISO POMPEYA TIPO TAPETE O SIMILAR</t>
  </si>
  <si>
    <t>ZÓCALO EN POMPEYA E = 0.10 METROS O SIMILAR</t>
  </si>
  <si>
    <t>CENEFA EN POMPEYA O SIMILAR</t>
  </si>
  <si>
    <t>DESBASTE Y PULIDA DE PISO EN GRANITO PULIDO</t>
  </si>
  <si>
    <t>PISO EN ADOQUÍN CON BORDE DE CONFINAMIENTO EN CONCRETO DE 3000 PSI A CADA 3.00 METROS, REFORZADO CON 2 VARILLAS DE D = 3/8" Y ESTRIBOS DE D = 1/4" A CADA 0.32</t>
  </si>
  <si>
    <t>METROS. (NO INCLUYE EL MATERIAL DE ADOQUIN)</t>
  </si>
  <si>
    <t>DESBASTE, PULIDA Y CRISTALIZADA DE PIEDRA BOGOTANA EN FACHADA</t>
  </si>
  <si>
    <t>SUMINISTRO E INSTALACION DE CORTASOLES EN ESTRUCTURA EN TUBERIA GALVANIZADA, BASES CON PLATINAS Y PERNOS DE ANCLAJES, PERGOLAS EN MADERA PLASTICA CON</t>
  </si>
  <si>
    <t>PINTURA AEROFLEX DE PINTUCO O SIMILAR ( VER DISEÑO).</t>
  </si>
  <si>
    <t>AMPLIACION SEGUNDO PISO</t>
  </si>
  <si>
    <t>SUMINISTRO E INSTALACION DE DIVISIONES DE OFICINA EN VIDRIO TEMPLADO DE</t>
  </si>
  <si>
    <t>SEGURIDAD DE 10 MM, INCOLORO CON BORDES PULIDOS, BRILLADOS, INSTALADOS CON PERFIL EFE EN LA PARTE SUPERIOR E INFERIOR (SISTEMA SPIDER)</t>
  </si>
  <si>
    <t>SUMINISTRO, INSTALACIÓN Y MONTAJE DE LOSA, ESTRUCTURA CORPALOSA STEEL DECK 3", EN LÁMINA CALIBRE 18, INCLUYE VIGUETAS Y RIOSTRAS, FUNDIDA EN CONCRETO DE</t>
  </si>
  <si>
    <t>3000 PSI, E = 0.12 MTS CON SUS REFUERZOS Y MALLA ELECTROSOLDADA</t>
  </si>
  <si>
    <t>DIVISION DE LA SALA DE JUNTAS PRIMER PISO</t>
  </si>
  <si>
    <t>MURO 4 LAMINA ST CON FRESCASA 3,5" CON ACABADO Y PINTURA (incluye instalacion)</t>
  </si>
  <si>
    <t>SUMINISTRO E INSTALACIÓN DE PUERTA DOBLE DE ACCESO DE 2.50X2.00 EN VIDRIO TEMPLADO E=10MM. INCLUYE MANIJAS EN ACERO INOXIDABLE Y CERRADURAS.</t>
  </si>
  <si>
    <t>RED ELECTRICA AMPLIACION SEGUNDO PISO</t>
  </si>
  <si>
    <t>RED ELECTRICA SALA DE JUNTAS PRIMER PISO</t>
  </si>
  <si>
    <t>SUMINISTRO E INSTALACIÓN DE INTERRUPTOR SENCILLO.</t>
  </si>
  <si>
    <t>PROVISIONES</t>
  </si>
  <si>
    <t>DISEÑOS DE OBRA</t>
  </si>
  <si>
    <t>CAPITULO - ELECTRICO</t>
  </si>
  <si>
    <t>E - SUMINISTRO E INSTALACIÓN DE LÁMPARA PARA POSTE ROY ALPHA DE SODIO DE 150 WATIOS, TIPO VENECIA</t>
  </si>
  <si>
    <t>E - SUMINISTRO E INSTALACIÓN DE LÁMPARA TIPO TORTUGA DE 1*20 WATTIOS</t>
  </si>
  <si>
    <t>SUMINISTRO Y MONTAJE DE BALA FLUORESCENTE CON BOMBILLO AUTOBAKASTADO DE 15 W, TIPO HIGT LIHGTS O SIMILAR</t>
  </si>
  <si>
    <t>DESMONTE    Y    RETIRO   DE   ACOMETIDAS ELECTRICAS (INCLUYE DESMONTE DE CABLEADO,ABANICOS DE TECHO Y DUCTERIA).</t>
  </si>
  <si>
    <t>E - INSTALACIÓN Y MONTAJE DE ABANICOS</t>
  </si>
  <si>
    <t>CAPITULO - HIDROSANITARIO</t>
  </si>
  <si>
    <t>SUMINISTRO E INSTALACIÓN DE GRIFERÍA PARA LAVAPLATOS TIPO GRIVAL O SIMILAR</t>
  </si>
  <si>
    <t>SUMINISTRO Y APLICACIÓN DE IMPERMEABILIZANTE SIKA FILL O SIMILAR.</t>
  </si>
  <si>
    <t>CAPITULO - OBRA CIVIL Y ACABADOS</t>
  </si>
  <si>
    <t>FUMIGACION DE AREA AFECTADA CON COMEJEN, POLILLA Y CARCOMA, CON APLICACION DE INMUNIZANTE, CON CARACTER CURATIVO Y PREVENTIVO, SISTEMA DE ASPERSIÓN Y</t>
  </si>
  <si>
    <t>SEGUIMIENTO, GARANTIZADO POR 6 MESES</t>
  </si>
  <si>
    <t>ORNAMENTACION Y JARDINERIA - PODA DE FORMACION DE ARBOL DE 6 A 10 METROS DE ALTURA, INCLUYE RETIRO DE MATERIAL</t>
  </si>
  <si>
    <t>MANTENIMIENTO DE CUBIERTA TRAPEZOIDAL DE ACESCO, INCLUYE CAMBIO DE TEJA AVERIADA POR NUEVA, TORNILLERIA, IMPERMEABILIZACION EN LA TORNILLERIA</t>
  </si>
  <si>
    <t>SUMINISTRO E INSTALACION DE CUBIERTA EN TEJA THERMOACUSTICA TIPO TRAPEZOIDAL DE 1.8 MM DE ESPESOR, COLOR AZUL, INCLUYE ESTRUCTURA METALICA DE SOPORTE,</t>
  </si>
  <si>
    <t>SELLANTE Y TORNILLERIA (VER DISEÑO)</t>
  </si>
  <si>
    <t>DESMONTE DE MALLA DE CERRAMIENTO Y RETIRO DE MATERIAL</t>
  </si>
  <si>
    <t>CERRAMIENTO EN MALLA ESLABONADA H = 1.80 METROS, INCLUYE DESMONTAJE (VARIOS USOS)</t>
  </si>
  <si>
    <t>SUMINISTRO E INSTALACIÓN DE BANCA MODULAR PREFABRICADA EN CONCRETO, TIPO IDU DE 0.55 X 0.44 METROS, TITAN REF M40</t>
  </si>
  <si>
    <t>DESMONTE DE CIELO RASO A UNA ALTURA &lt; 3.00 METROS, INCLUYE RETIRO DE MATERIAL</t>
  </si>
  <si>
    <t>DESMONTE DE VIDRIOS PARTIDOS EN PUERTAS</t>
  </si>
  <si>
    <t>SUMINISTRO E INSTALACIÓN DE VIDRIO TRANSPARENTE DE 4 MM</t>
  </si>
  <si>
    <t>DESMONTE DE PUERTAS DOBLES Y RETIRO DE MATERIAL</t>
  </si>
  <si>
    <t>PISO EN CERAMICA FORTALEZA BLANCO DE 0.33 X 0.33 METROS O SIMILAR</t>
  </si>
  <si>
    <t>LIMPIEZA GENERAL</t>
  </si>
  <si>
    <t>SUMINISTRO E INSTALACIÓN DE GABINETES Y EXTINTORES - EQUIPO CONTRA INCENDIO</t>
  </si>
  <si>
    <t>E - SUMINISTRO DE UPS DE 2000 VA, MARCA POWER COM O SIMILAR</t>
  </si>
  <si>
    <t>FUMIGACION DE AREA AFECTADA CON COMEJEN, POLILLA Y CARCOMA, CON APLICACION DE INMUNIZANTE, CON CARACTER CURATIVO Y</t>
  </si>
  <si>
    <t>PREVENTIVO, SISTEMA DE ASPERSIÓN Y SEGUIMIENTO, GARANTIZADO POR 6 MESES</t>
  </si>
  <si>
    <t>MANTENIMIENTO DE CUBIERTA TRAPEZOIDAL DE ACESCO, INCLUYE CAMBIO DE TEJA AVERIADA POR NUEVA, TORNILLERIA, IMPERMEABILIZACION EN LA</t>
  </si>
  <si>
    <t>TORNILLERIA</t>
  </si>
  <si>
    <t>SUMINISTRO E INSTALACION DE CUBIERTA EN TEJA THERMOACUSTICA TIPO TRAPEZOIDAL DE 1.8 MM DE ESPESOR, COLOR AZUL, INCLUYE ESTRUCTURA</t>
  </si>
  <si>
    <t>METALICA DE SOPORTE, SELLANTE Y TORNILLERIA (VER DISEÑO)</t>
  </si>
  <si>
    <t>SUMINISTRO E INSTALACIÓN DE BANCA MODULAR PREFABRICADA EN CONCRETO, TIPO IDU DE 0.55 X</t>
  </si>
  <si>
    <t>0.44 METROS, TITAN REF M40</t>
  </si>
  <si>
    <t>PINTURA EN VINILO PARA CIELO RASO, A TRES</t>
  </si>
  <si>
    <t>MANOS, TIPO VINILTEX O SIMILAR</t>
  </si>
  <si>
    <t>PINTURA EN VINILO PARA MURO INTERIOR, A TRES</t>
  </si>
  <si>
    <t>MANOS TIPO VINILTEX</t>
  </si>
  <si>
    <t>PISO EN CERAMICA FORTALEZA BLANCO DE 0.33 X</t>
  </si>
  <si>
    <t>0.33 METROS O SIMILAR</t>
  </si>
  <si>
    <t>FUMIGACION DE AREA AFECTADA CON COMEJEN, POLILLA Y CARCOMA, CON APLICACION</t>
  </si>
  <si>
    <t>DE INMUNIZANTE, CON CARACTER CURATIVO Y PREVENTIVO, SISTEMA DE ASPERSIÓN Y SEGUIMIENTO, GARANTIZADO POR 6 MESES</t>
  </si>
  <si>
    <t>SUMINISTRO E INSTALACIÓN DE VENTANA EN MADERA DE ROBLE DE 1.50 X 1.50 METROS, INCLUYE MARCO Y PINTURA PARA MADERA (VER DISEÑO)</t>
  </si>
  <si>
    <t>SUMINISTRO E INSTALACIÓN DE MIRILLAS, INCLUYE TAPA METÁLICA Y BISAGRAS</t>
  </si>
  <si>
    <t>RESANE DE FISURAS Y/O GRIETAS EN MUROS Y GRADAS</t>
  </si>
  <si>
    <t>PLANTILLA PARA PISO EN CONCRETO DE 2500 PSI E = 0.07 METROS</t>
  </si>
  <si>
    <t>PISO EN BALDOSA DE CEMENTO DE 0.20 X 0.20 MTS</t>
  </si>
  <si>
    <t>BA01</t>
  </si>
  <si>
    <t>SUMINISTRO E INSTALACION DE MINISPLIT DE 12000 BTU.</t>
  </si>
  <si>
    <t>SUMINISTRO E INSTALACIÓN DE BARANDA PASAMANOS ALTURA 1.00 METROS, EN TUBO DE ACERO INOXIDABLE DE 2" DE DIÁMETRO EXTERNO, PARALES, FLANCHES EN PLATINA DE ACERO INOXIDABLE DE 1" X 3/16", ANCLADOS A MURO CON PERNOS DE ANCLAJE DE 3/8" X 2" CUBIERTOS CON ESCUDOS TROQUELADOS DE ACERO INOXIDABLE</t>
  </si>
  <si>
    <t>BIBLIOTECA VILLAS DE SAN PABLO</t>
  </si>
  <si>
    <t>BIBLIOTECA LAS GARDENIAS</t>
  </si>
  <si>
    <t>SUMINISTRO SENCILLO.	E	INSTALACIÓN	DE	INTERRUPTOR</t>
  </si>
  <si>
    <t>BIBLIOTECA ALVARO CEPEDA SAMIDIO</t>
  </si>
  <si>
    <t>INTENDENCIA ALCALDIA DEL DISTRITO DE BARRANQUILLA</t>
  </si>
  <si>
    <t>DISCRIMINACION A.I.U                        ADMINISTRACIÓN:</t>
  </si>
  <si>
    <t xml:space="preserve">                                                                 IMPREVISTOS:</t>
  </si>
  <si>
    <t xml:space="preserve">                                                                  UTILIDAD: </t>
  </si>
  <si>
    <t>SUMINISTRO E INSTALACIÓN DE AVISO LUMINOSO EN LONA TRASLÚCIDA PANAFLEX DE DIMENSIONES APROXIMADAS 5.00 X 0.90 METROS, INCLUYE TODOS LOS ACCESORIOSCOMO ACOMETIDAS ELÉCTRICAS, CUBIERTAS CON CANALES PLÁSTICAS, BALASTROS, TUBOS, VELAS, SOPORTES. (T8 SISTEMA DE ILUMINACIÓN ELECTRÓNICO</t>
  </si>
  <si>
    <t>MANTENIMIENTO DE PASAMANOS METALICO, INCLUYE LIGADO, GRATEADO, LAVADO, SUMINISTRO Y APLICACION DE PINTURA ANTICORROSIVA TIPO CROMATO DE ZINC Y ACABADO EN ESMALTE INCLUYE CAMBIO DE ELEMENTOS AVERIADOS HASTA EN UN 30%</t>
  </si>
  <si>
    <t>PROPONENTE: OL INGENIERÍA DE CONSTRUCCIÓN S.A.S</t>
  </si>
  <si>
    <t xml:space="preserve">Firma Representante Legal </t>
  </si>
  <si>
    <t>O.L. INGENIERIA DE CONSTRUCCION S.A.S</t>
  </si>
  <si>
    <t>Nombre Representante Legal: SERGIO ANDRES PALACIO VELASQUEZ</t>
  </si>
  <si>
    <t>C.C. 71.746.941</t>
  </si>
  <si>
    <t>Dirección: Carrera 65 No. 1 - 6</t>
  </si>
  <si>
    <t>Email: licitacionesolingenieria@gmail.com</t>
  </si>
  <si>
    <t>INGENIERO CIVIL QUE AVALA LA PROPUESTA</t>
  </si>
  <si>
    <t>HERNAN ALONSO OLARTE GIRALDO</t>
  </si>
  <si>
    <t>C.C.: 98.625.608</t>
  </si>
  <si>
    <t>T.P: 05202-176923 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</si>
</sst>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\ * #,##0_);_(&quot;$&quot;\ * \(#,##0\);_(&quot;$&quot;\ * &quot;-&quot;??_);_(@_)"/>
    <numFmt numFmtId="168" formatCode="_-&quot;$&quot;* #,##0.00_-;\-&quot;$&quot;* #,##0.00_-;_-&quot;$&quot;* &quot;-&quot;_-;_-@_-"/>
    <numFmt numFmtId="169" formatCode="_-[$$-240A]\ * #,##0.00_-;\-[$$-240A]\ * #,##0.00_-;_-[$$-240A]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3"/>
      <name val="Arial Narrow"/>
      <family val="2"/>
    </font>
    <font>
      <sz val="10"/>
      <color theme="1"/>
      <name val="Arial Narrow"/>
      <family val="2"/>
    </font>
    <font>
      <b/>
      <sz val="8"/>
      <color theme="3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theme="1"/>
      <name val="Arial"/>
      <family val="2"/>
    </font>
    <font>
      <sz val="8"/>
      <color theme="1"/>
      <name val="Times New Roman"/>
      <family val="1"/>
    </font>
    <font>
      <sz val="9"/>
      <color theme="1"/>
      <name val="Times New Roman"/>
      <family val="1"/>
    </font>
    <font>
      <sz val="7.5"/>
      <color theme="1"/>
      <name val="Times New Roman"/>
      <family val="1"/>
    </font>
    <font>
      <sz val="8"/>
      <name val="Arial Narrow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1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/>
    </xf>
    <xf numFmtId="167" fontId="0" fillId="0" borderId="0" xfId="0" applyNumberFormat="1"/>
    <xf numFmtId="0" fontId="3" fillId="0" borderId="6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0" fillId="0" borderId="12" xfId="0" applyBorder="1" applyAlignment="1">
      <alignment vertical="center"/>
    </xf>
    <xf numFmtId="167" fontId="2" fillId="0" borderId="3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167" fontId="8" fillId="0" borderId="3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167" fontId="0" fillId="0" borderId="1" xfId="1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167" fontId="2" fillId="0" borderId="3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/>
    </xf>
    <xf numFmtId="167" fontId="2" fillId="0" borderId="8" xfId="0" applyNumberFormat="1" applyFont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167" fontId="6" fillId="0" borderId="8" xfId="0" applyNumberFormat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67" fontId="6" fillId="0" borderId="1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1" xfId="0" applyNumberFormat="1" applyFont="1" applyFill="1" applyBorder="1" applyAlignment="1">
      <alignment horizontal="right" vertical="center"/>
    </xf>
    <xf numFmtId="0" fontId="16" fillId="2" borderId="0" xfId="0" applyFont="1" applyFill="1" applyAlignment="1">
      <alignment vertical="center"/>
    </xf>
    <xf numFmtId="165" fontId="16" fillId="2" borderId="1" xfId="1" applyFont="1" applyFill="1" applyBorder="1" applyAlignment="1">
      <alignment horizontal="right" vertical="center"/>
    </xf>
    <xf numFmtId="0" fontId="16" fillId="2" borderId="0" xfId="0" applyFont="1" applyFill="1"/>
    <xf numFmtId="4" fontId="15" fillId="2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vertical="center" wrapText="1"/>
    </xf>
    <xf numFmtId="165" fontId="15" fillId="2" borderId="1" xfId="0" applyNumberFormat="1" applyFont="1" applyFill="1" applyBorder="1"/>
    <xf numFmtId="0" fontId="14" fillId="2" borderId="0" xfId="5" applyFont="1" applyFill="1" applyAlignment="1">
      <alignment horizontal="center"/>
    </xf>
    <xf numFmtId="0" fontId="16" fillId="2" borderId="0" xfId="5" applyFont="1" applyFill="1"/>
    <xf numFmtId="0" fontId="12" fillId="2" borderId="0" xfId="0" applyFont="1" applyFill="1"/>
    <xf numFmtId="0" fontId="11" fillId="2" borderId="0" xfId="2" applyFont="1" applyFill="1" applyProtection="1">
      <protection locked="0"/>
    </xf>
    <xf numFmtId="0" fontId="13" fillId="2" borderId="0" xfId="2" applyFont="1" applyFill="1" applyProtection="1">
      <protection locked="0"/>
    </xf>
    <xf numFmtId="167" fontId="16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68" fontId="16" fillId="2" borderId="0" xfId="7" applyNumberFormat="1" applyFont="1" applyFill="1" applyAlignment="1">
      <alignment vertical="center"/>
    </xf>
    <xf numFmtId="168" fontId="15" fillId="2" borderId="1" xfId="7" applyNumberFormat="1" applyFont="1" applyFill="1" applyBorder="1" applyAlignment="1">
      <alignment horizontal="center" vertical="center"/>
    </xf>
    <xf numFmtId="168" fontId="17" fillId="2" borderId="1" xfId="7" applyNumberFormat="1" applyFont="1" applyFill="1" applyBorder="1" applyAlignment="1">
      <alignment horizontal="justify" vertical="center" wrapText="1"/>
    </xf>
    <xf numFmtId="168" fontId="16" fillId="2" borderId="1" xfId="7" applyNumberFormat="1" applyFont="1" applyFill="1" applyBorder="1" applyAlignment="1">
      <alignment vertical="center"/>
    </xf>
    <xf numFmtId="168" fontId="12" fillId="2" borderId="0" xfId="7" applyNumberFormat="1" applyFont="1" applyFill="1" applyAlignment="1">
      <alignment vertical="center"/>
    </xf>
    <xf numFmtId="0" fontId="14" fillId="2" borderId="0" xfId="2" applyFont="1" applyFill="1" applyAlignment="1" applyProtection="1">
      <alignment horizontal="center"/>
      <protection locked="0"/>
    </xf>
    <xf numFmtId="0" fontId="14" fillId="2" borderId="0" xfId="2" applyFont="1" applyFill="1" applyAlignment="1" applyProtection="1">
      <alignment horizontal="center"/>
      <protection locked="0"/>
    </xf>
    <xf numFmtId="0" fontId="16" fillId="2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15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166" fontId="16" fillId="2" borderId="0" xfId="4" applyFont="1" applyFill="1" applyAlignment="1">
      <alignment horizontal="center"/>
    </xf>
    <xf numFmtId="0" fontId="16" fillId="0" borderId="13" xfId="0" applyFont="1" applyBorder="1" applyAlignment="1">
      <alignment horizontal="justify" vertical="center" wrapText="1"/>
    </xf>
    <xf numFmtId="0" fontId="16" fillId="0" borderId="15" xfId="0" applyFont="1" applyBorder="1" applyAlignment="1">
      <alignment horizontal="justify" vertical="center" wrapText="1"/>
    </xf>
    <xf numFmtId="0" fontId="13" fillId="2" borderId="0" xfId="2" applyFont="1" applyFill="1" applyAlignment="1" applyProtection="1">
      <alignment horizontal="center"/>
      <protection locked="0"/>
    </xf>
    <xf numFmtId="166" fontId="16" fillId="2" borderId="1" xfId="4" applyFont="1" applyFill="1" applyBorder="1" applyAlignment="1">
      <alignment horizontal="center"/>
    </xf>
    <xf numFmtId="166" fontId="12" fillId="2" borderId="0" xfId="4" applyFont="1" applyFill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0" fontId="14" fillId="2" borderId="0" xfId="2" applyFont="1" applyFill="1" applyAlignment="1" applyProtection="1">
      <alignment horizontal="center"/>
      <protection locked="0"/>
    </xf>
    <xf numFmtId="0" fontId="0" fillId="0" borderId="1" xfId="0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5" fillId="2" borderId="0" xfId="0" applyFont="1" applyFill="1" applyAlignment="1">
      <alignment horizontal="left" vertical="center"/>
    </xf>
    <xf numFmtId="165" fontId="16" fillId="2" borderId="1" xfId="1" applyFont="1" applyFill="1" applyBorder="1" applyAlignment="1">
      <alignment horizontal="center" vertical="center"/>
    </xf>
    <xf numFmtId="169" fontId="16" fillId="0" borderId="1" xfId="0" applyNumberFormat="1" applyFont="1" applyBorder="1" applyAlignment="1">
      <alignment vertical="center" wrapText="1"/>
    </xf>
    <xf numFmtId="169" fontId="17" fillId="2" borderId="1" xfId="7" applyNumberFormat="1" applyFont="1" applyFill="1" applyBorder="1" applyAlignment="1">
      <alignment horizontal="justify" vertical="center" wrapText="1"/>
    </xf>
    <xf numFmtId="165" fontId="22" fillId="2" borderId="1" xfId="1" applyFont="1" applyFill="1" applyBorder="1" applyAlignment="1">
      <alignment horizontal="right" vertical="center"/>
    </xf>
    <xf numFmtId="169" fontId="16" fillId="2" borderId="1" xfId="1" applyNumberFormat="1" applyFont="1" applyFill="1" applyBorder="1" applyAlignment="1">
      <alignment horizontal="right" vertical="center"/>
    </xf>
    <xf numFmtId="0" fontId="11" fillId="2" borderId="0" xfId="2" applyFont="1" applyFill="1" applyBorder="1" applyProtection="1">
      <protection locked="0"/>
    </xf>
    <xf numFmtId="0" fontId="13" fillId="2" borderId="0" xfId="2" applyFont="1" applyFill="1" applyBorder="1" applyProtection="1">
      <protection locked="0"/>
    </xf>
    <xf numFmtId="0" fontId="16" fillId="2" borderId="0" xfId="0" applyFont="1" applyFill="1" applyBorder="1"/>
    <xf numFmtId="0" fontId="15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vertical="center"/>
    </xf>
    <xf numFmtId="0" fontId="16" fillId="2" borderId="5" xfId="0" applyFont="1" applyFill="1" applyBorder="1" applyAlignment="1">
      <alignment vertical="center"/>
    </xf>
    <xf numFmtId="0" fontId="15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10" fontId="16" fillId="2" borderId="0" xfId="3" applyNumberFormat="1" applyFont="1" applyFill="1" applyBorder="1"/>
    <xf numFmtId="0" fontId="12" fillId="2" borderId="0" xfId="0" applyFont="1" applyFill="1" applyBorder="1"/>
    <xf numFmtId="0" fontId="16" fillId="0" borderId="13" xfId="0" applyFont="1" applyFill="1" applyBorder="1" applyAlignment="1">
      <alignment vertical="center" wrapText="1"/>
    </xf>
    <xf numFmtId="0" fontId="16" fillId="0" borderId="14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2" fontId="16" fillId="0" borderId="1" xfId="0" applyNumberFormat="1" applyFont="1" applyFill="1" applyBorder="1" applyAlignment="1">
      <alignment horizontal="center" vertical="center" wrapText="1"/>
    </xf>
    <xf numFmtId="168" fontId="17" fillId="0" borderId="1" xfId="7" applyNumberFormat="1" applyFont="1" applyFill="1" applyBorder="1" applyAlignment="1">
      <alignment horizontal="justify" vertical="center" wrapText="1"/>
    </xf>
    <xf numFmtId="165" fontId="16" fillId="0" borderId="1" xfId="1" applyFont="1" applyFill="1" applyBorder="1" applyAlignment="1">
      <alignment horizontal="right" vertical="center"/>
    </xf>
    <xf numFmtId="4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justify" vertical="center" wrapText="1"/>
    </xf>
    <xf numFmtId="165" fontId="16" fillId="0" borderId="13" xfId="1" applyFont="1" applyFill="1" applyBorder="1" applyAlignment="1">
      <alignment vertical="center"/>
    </xf>
    <xf numFmtId="165" fontId="16" fillId="0" borderId="14" xfId="1" applyFont="1" applyFill="1" applyBorder="1" applyAlignment="1">
      <alignment vertical="center"/>
    </xf>
    <xf numFmtId="0" fontId="16" fillId="0" borderId="13" xfId="0" applyFont="1" applyFill="1" applyBorder="1" applyAlignment="1">
      <alignment horizontal="justify" vertical="center" wrapText="1"/>
    </xf>
    <xf numFmtId="0" fontId="16" fillId="0" borderId="14" xfId="0" applyFont="1" applyFill="1" applyBorder="1" applyAlignment="1">
      <alignment horizontal="justify" vertical="center" wrapText="1"/>
    </xf>
    <xf numFmtId="0" fontId="16" fillId="3" borderId="14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vertical="center" wrapText="1"/>
    </xf>
    <xf numFmtId="166" fontId="16" fillId="3" borderId="14" xfId="4" applyFont="1" applyFill="1" applyBorder="1" applyAlignment="1">
      <alignment horizontal="center"/>
    </xf>
    <xf numFmtId="168" fontId="16" fillId="3" borderId="14" xfId="7" applyNumberFormat="1" applyFont="1" applyFill="1" applyBorder="1" applyAlignment="1">
      <alignment horizontal="right" vertical="center"/>
    </xf>
    <xf numFmtId="165" fontId="15" fillId="3" borderId="14" xfId="6" applyFont="1" applyFill="1" applyBorder="1"/>
    <xf numFmtId="0" fontId="16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vertical="center" wrapText="1"/>
    </xf>
    <xf numFmtId="166" fontId="16" fillId="3" borderId="1" xfId="4" applyFont="1" applyFill="1" applyBorder="1" applyAlignment="1">
      <alignment horizontal="center"/>
    </xf>
    <xf numFmtId="168" fontId="16" fillId="3" borderId="1" xfId="7" applyNumberFormat="1" applyFont="1" applyFill="1" applyBorder="1" applyAlignment="1">
      <alignment vertical="center"/>
    </xf>
    <xf numFmtId="165" fontId="15" fillId="3" borderId="1" xfId="0" applyNumberFormat="1" applyFont="1" applyFill="1" applyBorder="1"/>
    <xf numFmtId="0" fontId="15" fillId="2" borderId="0" xfId="0" applyFont="1" applyFill="1" applyBorder="1"/>
    <xf numFmtId="9" fontId="15" fillId="2" borderId="1" xfId="3" applyFont="1" applyFill="1" applyBorder="1" applyAlignment="1">
      <alignment horizontal="center" vertical="center"/>
    </xf>
    <xf numFmtId="0" fontId="12" fillId="0" borderId="0" xfId="0" applyFont="1"/>
    <xf numFmtId="0" fontId="23" fillId="0" borderId="0" xfId="0" applyFont="1" applyAlignment="1">
      <alignment horizontal="justify" vertical="center"/>
    </xf>
    <xf numFmtId="0" fontId="2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69" fontId="16" fillId="0" borderId="13" xfId="0" applyNumberFormat="1" applyFont="1" applyBorder="1" applyAlignment="1">
      <alignment horizontal="center" vertical="center" wrapText="1"/>
    </xf>
    <xf numFmtId="169" fontId="16" fillId="0" borderId="14" xfId="0" applyNumberFormat="1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169" fontId="17" fillId="2" borderId="13" xfId="7" applyNumberFormat="1" applyFont="1" applyFill="1" applyBorder="1" applyAlignment="1">
      <alignment horizontal="center" vertical="center" wrapText="1"/>
    </xf>
    <xf numFmtId="169" fontId="17" fillId="2" borderId="14" xfId="7" applyNumberFormat="1" applyFont="1" applyFill="1" applyBorder="1" applyAlignment="1">
      <alignment horizontal="center" vertical="center" wrapText="1"/>
    </xf>
    <xf numFmtId="169" fontId="16" fillId="2" borderId="13" xfId="1" applyNumberFormat="1" applyFont="1" applyFill="1" applyBorder="1" applyAlignment="1">
      <alignment horizontal="center" vertical="center"/>
    </xf>
    <xf numFmtId="169" fontId="16" fillId="2" borderId="14" xfId="1" applyNumberFormat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2" fontId="16" fillId="0" borderId="13" xfId="0" applyNumberFormat="1" applyFont="1" applyBorder="1" applyAlignment="1">
      <alignment horizontal="center" vertical="center" wrapText="1"/>
    </xf>
    <xf numFmtId="2" fontId="16" fillId="0" borderId="14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169" fontId="16" fillId="0" borderId="13" xfId="0" applyNumberFormat="1" applyFont="1" applyFill="1" applyBorder="1" applyAlignment="1">
      <alignment horizontal="center" vertical="center" wrapText="1"/>
    </xf>
    <xf numFmtId="169" fontId="16" fillId="0" borderId="14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2" fontId="16" fillId="0" borderId="1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2" fontId="16" fillId="0" borderId="13" xfId="0" applyNumberFormat="1" applyFont="1" applyFill="1" applyBorder="1" applyAlignment="1">
      <alignment horizontal="center" vertical="center" wrapText="1"/>
    </xf>
    <xf numFmtId="2" fontId="16" fillId="0" borderId="14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168" fontId="17" fillId="2" borderId="13" xfId="7" applyNumberFormat="1" applyFont="1" applyFill="1" applyBorder="1" applyAlignment="1">
      <alignment horizontal="center" vertical="center" wrapText="1"/>
    </xf>
    <xf numFmtId="168" fontId="17" fillId="2" borderId="14" xfId="7" applyNumberFormat="1" applyFont="1" applyFill="1" applyBorder="1" applyAlignment="1">
      <alignment horizontal="center" vertical="center" wrapText="1"/>
    </xf>
    <xf numFmtId="165" fontId="16" fillId="2" borderId="13" xfId="1" applyFont="1" applyFill="1" applyBorder="1" applyAlignment="1">
      <alignment horizontal="center" vertical="center"/>
    </xf>
    <xf numFmtId="165" fontId="16" fillId="2" borderId="14" xfId="1" applyFont="1" applyFill="1" applyBorder="1" applyAlignment="1">
      <alignment horizontal="center" vertical="center"/>
    </xf>
    <xf numFmtId="0" fontId="16" fillId="0" borderId="13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left" vertical="center" wrapText="1"/>
    </xf>
    <xf numFmtId="168" fontId="17" fillId="0" borderId="13" xfId="7" applyNumberFormat="1" applyFont="1" applyFill="1" applyBorder="1" applyAlignment="1">
      <alignment horizontal="center" vertical="center" wrapText="1"/>
    </xf>
    <xf numFmtId="168" fontId="17" fillId="0" borderId="14" xfId="7" applyNumberFormat="1" applyFont="1" applyFill="1" applyBorder="1" applyAlignment="1">
      <alignment horizontal="center" vertical="center" wrapText="1"/>
    </xf>
    <xf numFmtId="165" fontId="16" fillId="0" borderId="13" xfId="1" applyFont="1" applyFill="1" applyBorder="1" applyAlignment="1">
      <alignment horizontal="center" vertical="center"/>
    </xf>
    <xf numFmtId="165" fontId="16" fillId="0" borderId="14" xfId="1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6" fillId="0" borderId="15" xfId="0" applyFont="1" applyBorder="1" applyAlignment="1">
      <alignment vertical="center" wrapText="1"/>
    </xf>
    <xf numFmtId="2" fontId="16" fillId="0" borderId="15" xfId="0" applyNumberFormat="1" applyFont="1" applyBorder="1" applyAlignment="1">
      <alignment horizontal="center" vertical="center" wrapText="1"/>
    </xf>
    <xf numFmtId="168" fontId="17" fillId="2" borderId="15" xfId="7" applyNumberFormat="1" applyFont="1" applyFill="1" applyBorder="1" applyAlignment="1">
      <alignment horizontal="center" vertical="center" wrapText="1"/>
    </xf>
    <xf numFmtId="165" fontId="16" fillId="2" borderId="15" xfId="1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68" fontId="17" fillId="0" borderId="15" xfId="7" applyNumberFormat="1" applyFont="1" applyFill="1" applyBorder="1" applyAlignment="1">
      <alignment horizontal="center" vertical="center" wrapText="1"/>
    </xf>
    <xf numFmtId="165" fontId="16" fillId="0" borderId="15" xfId="1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vertical="center" wrapText="1"/>
    </xf>
    <xf numFmtId="0" fontId="16" fillId="0" borderId="14" xfId="0" applyFont="1" applyFill="1" applyBorder="1" applyAlignment="1">
      <alignment vertical="center" wrapText="1"/>
    </xf>
    <xf numFmtId="0" fontId="16" fillId="0" borderId="15" xfId="0" applyFont="1" applyFill="1" applyBorder="1" applyAlignment="1">
      <alignment horizontal="center" vertical="center" wrapText="1"/>
    </xf>
    <xf numFmtId="2" fontId="16" fillId="0" borderId="15" xfId="0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left"/>
    </xf>
    <xf numFmtId="0" fontId="14" fillId="2" borderId="0" xfId="2" applyFont="1" applyFill="1" applyAlignment="1" applyProtection="1">
      <alignment horizontal="center"/>
      <protection locked="0"/>
    </xf>
    <xf numFmtId="0" fontId="18" fillId="0" borderId="0" xfId="0" applyFont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1" fillId="2" borderId="0" xfId="2" applyFont="1" applyFill="1" applyAlignment="1" applyProtection="1">
      <alignment horizontal="center"/>
      <protection locked="0"/>
    </xf>
    <xf numFmtId="165" fontId="15" fillId="0" borderId="0" xfId="6" applyFont="1" applyFill="1" applyBorder="1"/>
    <xf numFmtId="165" fontId="15" fillId="0" borderId="0" xfId="0" applyNumberFormat="1" applyFont="1" applyFill="1" applyBorder="1"/>
  </cellXfs>
  <cellStyles count="8">
    <cellStyle name="Encabezado 4" xfId="2" builtinId="19"/>
    <cellStyle name="Millares" xfId="4" builtinId="3"/>
    <cellStyle name="Moneda" xfId="1" builtinId="4"/>
    <cellStyle name="Moneda [0]" xfId="7" builtinId="7"/>
    <cellStyle name="Moneda 2" xfId="6"/>
    <cellStyle name="Normal" xfId="0" builtinId="0"/>
    <cellStyle name="Normal 2" xfId="5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160233</xdr:colOff>
      <xdr:row>3</xdr:row>
      <xdr:rowOff>124626</xdr:rowOff>
    </xdr:from>
    <xdr:to>
      <xdr:col>6</xdr:col>
      <xdr:colOff>215870</xdr:colOff>
      <xdr:row>7</xdr:row>
      <xdr:rowOff>106822</xdr:rowOff>
    </xdr:to>
    <xdr:pic>
      <xdr:nvPicPr>
        <xdr:cNvPr id="6" name="Imagen 1">
          <a:extLst>
            <a:ext uri="{FF2B5EF4-FFF2-40B4-BE49-F238E27FC236}">
              <a16:creationId xmlns="" xmlns:a16="http://schemas.microsoft.com/office/drawing/2014/main" id="{79DDCD8F-0BC9-4293-B242-59DB13993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203" y="605327"/>
          <a:ext cx="5512482" cy="623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</xdr:colOff>
      <xdr:row>202</xdr:row>
      <xdr:rowOff>57150</xdr:rowOff>
    </xdr:from>
    <xdr:to>
      <xdr:col>2</xdr:col>
      <xdr:colOff>1238250</xdr:colOff>
      <xdr:row>206</xdr:row>
      <xdr:rowOff>9525</xdr:rowOff>
    </xdr:to>
    <xdr:pic>
      <xdr:nvPicPr>
        <xdr:cNvPr id="3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49663350"/>
          <a:ext cx="1171575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685800</xdr:colOff>
      <xdr:row>216</xdr:row>
      <xdr:rowOff>76200</xdr:rowOff>
    </xdr:from>
    <xdr:to>
      <xdr:col>2</xdr:col>
      <xdr:colOff>1981200</xdr:colOff>
      <xdr:row>218</xdr:row>
      <xdr:rowOff>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51977925"/>
          <a:ext cx="206692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2"/>
  <sheetViews>
    <sheetView showGridLines="0" view="pageBreakPreview" topLeftCell="A7" zoomScale="120" zoomScaleSheetLayoutView="120" workbookViewId="0">
      <selection activeCell="H29" sqref="H29"/>
    </sheetView>
  </sheetViews>
  <sheetFormatPr baseColWidth="10" defaultRowHeight="15" x14ac:dyDescent="0.25"/>
  <cols>
    <col min="2" max="2" width="28.28515625" customWidth="1"/>
    <col min="4" max="4" width="11.28515625" customWidth="1"/>
    <col min="5" max="5" width="9.42578125" customWidth="1"/>
    <col min="7" max="7" width="15.42578125" bestFit="1" customWidth="1"/>
    <col min="8" max="8" width="20.42578125" customWidth="1"/>
  </cols>
  <sheetData>
    <row r="2" spans="1:8" ht="39.75" customHeight="1" x14ac:dyDescent="0.25">
      <c r="A2" s="5"/>
      <c r="B2" s="143" t="s">
        <v>29</v>
      </c>
      <c r="C2" s="143"/>
      <c r="D2" s="143"/>
      <c r="E2" s="143"/>
      <c r="F2" s="143"/>
      <c r="G2" s="143"/>
      <c r="H2" s="143"/>
    </row>
    <row r="3" spans="1:8" ht="9.75" customHeight="1" x14ac:dyDescent="0.25"/>
    <row r="4" spans="1:8" ht="20.25" customHeight="1" x14ac:dyDescent="0.25">
      <c r="B4" s="43" t="s">
        <v>18</v>
      </c>
    </row>
    <row r="5" spans="1:8" s="2" customFormat="1" ht="30" customHeight="1" x14ac:dyDescent="0.25">
      <c r="B5" s="6" t="s">
        <v>8</v>
      </c>
      <c r="C5" s="6" t="s">
        <v>9</v>
      </c>
      <c r="D5" s="7" t="s">
        <v>28</v>
      </c>
      <c r="E5" s="7" t="s">
        <v>10</v>
      </c>
      <c r="F5" s="7" t="s">
        <v>11</v>
      </c>
      <c r="G5" s="7" t="s">
        <v>12</v>
      </c>
      <c r="H5" s="7" t="s">
        <v>13</v>
      </c>
    </row>
    <row r="6" spans="1:8" s="2" customFormat="1" ht="21" customHeight="1" x14ac:dyDescent="0.25">
      <c r="B6" s="10" t="s">
        <v>17</v>
      </c>
      <c r="C6" s="8"/>
      <c r="D6" s="9"/>
      <c r="E6" s="9"/>
      <c r="F6" s="9"/>
      <c r="G6" s="9"/>
      <c r="H6" s="11"/>
    </row>
    <row r="7" spans="1:8" s="1" customFormat="1" ht="18" customHeight="1" x14ac:dyDescent="0.25">
      <c r="B7" s="25" t="s">
        <v>0</v>
      </c>
      <c r="C7" s="30">
        <v>1</v>
      </c>
      <c r="D7" s="30">
        <v>0.25</v>
      </c>
      <c r="E7" s="30">
        <v>4</v>
      </c>
      <c r="F7" s="30">
        <f>+E7*D7*C7</f>
        <v>1</v>
      </c>
      <c r="G7" s="26">
        <v>6800000</v>
      </c>
      <c r="H7" s="26">
        <f>+G7*F7</f>
        <v>6800000</v>
      </c>
    </row>
    <row r="8" spans="1:8" s="1" customFormat="1" ht="18" customHeight="1" x14ac:dyDescent="0.25">
      <c r="B8" s="25" t="s">
        <v>1</v>
      </c>
      <c r="C8" s="30">
        <v>2</v>
      </c>
      <c r="D8" s="30">
        <v>0.75</v>
      </c>
      <c r="E8" s="30">
        <v>4</v>
      </c>
      <c r="F8" s="30">
        <f t="shared" ref="F8:F11" si="0">+E8*D8*C8</f>
        <v>6</v>
      </c>
      <c r="G8" s="26">
        <v>4300000</v>
      </c>
      <c r="H8" s="26">
        <f t="shared" ref="H8:H11" si="1">+G8*F8</f>
        <v>25800000</v>
      </c>
    </row>
    <row r="9" spans="1:8" s="1" customFormat="1" ht="18" customHeight="1" x14ac:dyDescent="0.25">
      <c r="B9" s="25" t="s">
        <v>21</v>
      </c>
      <c r="C9" s="30">
        <v>1</v>
      </c>
      <c r="D9" s="30">
        <v>0.25</v>
      </c>
      <c r="E9" s="30">
        <v>4</v>
      </c>
      <c r="F9" s="30">
        <f t="shared" si="0"/>
        <v>1</v>
      </c>
      <c r="G9" s="26">
        <v>4300000</v>
      </c>
      <c r="H9" s="26">
        <f t="shared" si="1"/>
        <v>4300000</v>
      </c>
    </row>
    <row r="10" spans="1:8" s="1" customFormat="1" ht="18" customHeight="1" x14ac:dyDescent="0.25">
      <c r="B10" s="25" t="s">
        <v>2</v>
      </c>
      <c r="C10" s="30">
        <v>4</v>
      </c>
      <c r="D10" s="30">
        <v>1</v>
      </c>
      <c r="E10" s="30">
        <v>4</v>
      </c>
      <c r="F10" s="30">
        <f t="shared" si="0"/>
        <v>16</v>
      </c>
      <c r="G10" s="26">
        <v>2500000</v>
      </c>
      <c r="H10" s="26">
        <f t="shared" si="1"/>
        <v>40000000</v>
      </c>
    </row>
    <row r="11" spans="1:8" s="1" customFormat="1" ht="18" customHeight="1" x14ac:dyDescent="0.25">
      <c r="B11" s="25" t="s">
        <v>3</v>
      </c>
      <c r="C11" s="30">
        <v>1</v>
      </c>
      <c r="D11" s="30">
        <v>1</v>
      </c>
      <c r="E11" s="30">
        <v>4</v>
      </c>
      <c r="F11" s="30">
        <f t="shared" si="0"/>
        <v>4</v>
      </c>
      <c r="G11" s="26">
        <v>6500000</v>
      </c>
      <c r="H11" s="26">
        <f t="shared" si="1"/>
        <v>26000000</v>
      </c>
    </row>
    <row r="12" spans="1:8" s="1" customFormat="1" ht="20.25" customHeight="1" x14ac:dyDescent="0.25">
      <c r="B12" s="17" t="s">
        <v>19</v>
      </c>
      <c r="C12" s="31"/>
      <c r="D12" s="31"/>
      <c r="E12" s="31"/>
      <c r="F12" s="31"/>
      <c r="G12" s="27"/>
      <c r="H12" s="35">
        <f>SUM(H7:H11)</f>
        <v>102900000</v>
      </c>
    </row>
    <row r="13" spans="1:8" s="1" customFormat="1" x14ac:dyDescent="0.25">
      <c r="B13" s="18" t="s">
        <v>22</v>
      </c>
      <c r="C13" s="32"/>
      <c r="D13" s="32"/>
      <c r="E13" s="32"/>
      <c r="F13" s="32"/>
      <c r="G13" s="28"/>
      <c r="H13" s="44">
        <v>1.8</v>
      </c>
    </row>
    <row r="14" spans="1:8" s="1" customFormat="1" ht="19.5" customHeight="1" x14ac:dyDescent="0.25">
      <c r="B14" s="19" t="s">
        <v>20</v>
      </c>
      <c r="C14" s="33"/>
      <c r="D14" s="33"/>
      <c r="E14" s="33"/>
      <c r="F14" s="33"/>
      <c r="G14" s="20"/>
      <c r="H14" s="29">
        <f>+H12*H13</f>
        <v>185220000</v>
      </c>
    </row>
    <row r="15" spans="1:8" x14ac:dyDescent="0.25">
      <c r="B15" s="15"/>
      <c r="C15" s="34"/>
      <c r="D15" s="34"/>
      <c r="E15" s="34"/>
      <c r="F15" s="34"/>
    </row>
    <row r="16" spans="1:8" x14ac:dyDescent="0.25">
      <c r="C16" s="34"/>
      <c r="D16" s="34"/>
      <c r="E16" s="34"/>
      <c r="F16" s="34"/>
    </row>
    <row r="17" spans="2:8" s="2" customFormat="1" ht="28.5" customHeight="1" x14ac:dyDescent="0.25">
      <c r="B17" s="6" t="s">
        <v>8</v>
      </c>
      <c r="C17" s="6" t="s">
        <v>9</v>
      </c>
      <c r="D17" s="7" t="s">
        <v>16</v>
      </c>
      <c r="E17" s="7" t="s">
        <v>15</v>
      </c>
      <c r="F17" s="14" t="s">
        <v>14</v>
      </c>
      <c r="G17" s="7" t="s">
        <v>12</v>
      </c>
      <c r="H17" s="6" t="s">
        <v>13</v>
      </c>
    </row>
    <row r="18" spans="2:8" s="2" customFormat="1" ht="17.25" customHeight="1" x14ac:dyDescent="0.25">
      <c r="B18" s="13" t="s">
        <v>26</v>
      </c>
      <c r="D18" s="3"/>
      <c r="E18" s="3"/>
      <c r="F18" s="4"/>
      <c r="G18" s="3"/>
      <c r="H18" s="12"/>
    </row>
    <row r="19" spans="2:8" s="1" customFormat="1" ht="18" customHeight="1" x14ac:dyDescent="0.25">
      <c r="B19" s="25" t="s">
        <v>4</v>
      </c>
      <c r="C19" s="30">
        <v>1</v>
      </c>
      <c r="D19" s="30">
        <v>1</v>
      </c>
      <c r="E19" s="30">
        <v>4</v>
      </c>
      <c r="F19" s="30">
        <f t="shared" ref="F19:F22" si="2">+E19*D19*C19</f>
        <v>4</v>
      </c>
      <c r="G19" s="26">
        <v>1162068.9655172415</v>
      </c>
      <c r="H19" s="26">
        <f t="shared" ref="H19:H22" si="3">+G19*F19</f>
        <v>4648275.862068966</v>
      </c>
    </row>
    <row r="20" spans="2:8" s="1" customFormat="1" ht="18" customHeight="1" x14ac:dyDescent="0.25">
      <c r="B20" s="25" t="s">
        <v>5</v>
      </c>
      <c r="C20" s="30">
        <v>1</v>
      </c>
      <c r="D20" s="30">
        <v>0.5</v>
      </c>
      <c r="E20" s="30">
        <v>4</v>
      </c>
      <c r="F20" s="30">
        <f t="shared" si="2"/>
        <v>2</v>
      </c>
      <c r="G20" s="26">
        <v>1500000</v>
      </c>
      <c r="H20" s="26">
        <f t="shared" si="3"/>
        <v>3000000</v>
      </c>
    </row>
    <row r="21" spans="2:8" s="1" customFormat="1" ht="18" customHeight="1" x14ac:dyDescent="0.25">
      <c r="B21" s="25" t="s">
        <v>6</v>
      </c>
      <c r="C21" s="30">
        <v>1</v>
      </c>
      <c r="D21" s="30">
        <v>1</v>
      </c>
      <c r="E21" s="30">
        <v>4</v>
      </c>
      <c r="F21" s="30">
        <f t="shared" si="2"/>
        <v>4</v>
      </c>
      <c r="G21" s="26">
        <v>300000</v>
      </c>
      <c r="H21" s="26">
        <f t="shared" si="3"/>
        <v>1200000</v>
      </c>
    </row>
    <row r="22" spans="2:8" s="1" customFormat="1" ht="18" customHeight="1" x14ac:dyDescent="0.25">
      <c r="B22" s="25" t="s">
        <v>7</v>
      </c>
      <c r="C22" s="30">
        <v>1</v>
      </c>
      <c r="D22" s="30">
        <v>0.5</v>
      </c>
      <c r="E22" s="30">
        <v>4</v>
      </c>
      <c r="F22" s="30">
        <f t="shared" si="2"/>
        <v>2</v>
      </c>
      <c r="G22" s="26">
        <v>5000000</v>
      </c>
      <c r="H22" s="26">
        <f t="shared" si="3"/>
        <v>10000000</v>
      </c>
    </row>
    <row r="23" spans="2:8" s="1" customFormat="1" ht="21.75" customHeight="1" x14ac:dyDescent="0.25">
      <c r="B23" s="36" t="s">
        <v>27</v>
      </c>
      <c r="C23" s="20"/>
      <c r="D23" s="20"/>
      <c r="E23" s="20"/>
      <c r="F23" s="20"/>
      <c r="G23" s="20"/>
      <c r="H23" s="21">
        <f>SUM(H19:H22)</f>
        <v>18848275.862068966</v>
      </c>
    </row>
    <row r="25" spans="2:8" s="1" customFormat="1" ht="27.75" customHeight="1" x14ac:dyDescent="0.25">
      <c r="B25" s="37" t="s">
        <v>24</v>
      </c>
      <c r="C25" s="38"/>
      <c r="D25" s="38"/>
      <c r="E25" s="38"/>
      <c r="F25" s="38"/>
      <c r="G25" s="38"/>
      <c r="H25" s="39">
        <f>+H23+H14</f>
        <v>204068275.86206895</v>
      </c>
    </row>
    <row r="26" spans="2:8" s="1" customFormat="1" ht="27.75" customHeight="1" x14ac:dyDescent="0.25">
      <c r="B26" s="40" t="s">
        <v>25</v>
      </c>
      <c r="C26" s="41"/>
      <c r="D26" s="41"/>
      <c r="E26" s="41"/>
      <c r="F26" s="41"/>
      <c r="G26" s="41"/>
      <c r="H26" s="42">
        <f>+H25*0.16</f>
        <v>32650924.137931034</v>
      </c>
    </row>
    <row r="27" spans="2:8" s="1" customFormat="1" ht="25.5" customHeight="1" x14ac:dyDescent="0.25">
      <c r="B27" s="22" t="s">
        <v>23</v>
      </c>
      <c r="C27" s="23"/>
      <c r="D27" s="23"/>
      <c r="E27" s="23"/>
      <c r="F27" s="23"/>
      <c r="G27" s="23"/>
      <c r="H27" s="24">
        <f>SUM(H25:H26)</f>
        <v>236719200</v>
      </c>
    </row>
    <row r="29" spans="2:8" x14ac:dyDescent="0.25">
      <c r="H29" s="16"/>
    </row>
    <row r="30" spans="2:8" x14ac:dyDescent="0.25">
      <c r="H30" s="16"/>
    </row>
    <row r="31" spans="2:8" x14ac:dyDescent="0.25">
      <c r="H31" s="16"/>
    </row>
    <row r="32" spans="2:8" x14ac:dyDescent="0.25">
      <c r="H32" s="16"/>
    </row>
  </sheetData>
  <mergeCells count="1">
    <mergeCell ref="B2:H2"/>
  </mergeCells>
  <pageMargins left="0.7" right="0.7" top="0.75" bottom="0.75" header="0.3" footer="0.3"/>
  <pageSetup paperSize="125" scale="84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4:AK221"/>
  <sheetViews>
    <sheetView showGridLines="0" tabSelected="1" zoomScaleNormal="100" zoomScaleSheetLayoutView="100" workbookViewId="0">
      <selection activeCell="G194" sqref="G194"/>
    </sheetView>
  </sheetViews>
  <sheetFormatPr baseColWidth="10" defaultRowHeight="12.75" x14ac:dyDescent="0.2"/>
  <cols>
    <col min="1" max="1" width="4.140625" style="114" customWidth="1"/>
    <col min="2" max="2" width="11.5703125" style="95" customWidth="1"/>
    <col min="3" max="3" width="51.28515625" style="56" customWidth="1"/>
    <col min="4" max="4" width="8.42578125" style="61" bestFit="1" customWidth="1"/>
    <col min="5" max="5" width="11.28515625" style="87" customWidth="1"/>
    <col min="6" max="6" width="12.140625" style="66" bestFit="1" customWidth="1"/>
    <col min="7" max="7" width="16.7109375" style="56" customWidth="1"/>
    <col min="8" max="37" width="11.42578125" style="114"/>
    <col min="38" max="16384" width="11.42578125" style="56"/>
  </cols>
  <sheetData>
    <row r="4" spans="1:37" s="57" customFormat="1" x14ac:dyDescent="0.2">
      <c r="A4" s="102"/>
      <c r="B4" s="210"/>
      <c r="C4" s="210"/>
      <c r="D4" s="210"/>
      <c r="E4" s="210"/>
      <c r="F4" s="210"/>
      <c r="G4" s="210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</row>
    <row r="5" spans="1:37" s="58" customFormat="1" x14ac:dyDescent="0.25">
      <c r="A5" s="103"/>
      <c r="B5" s="85"/>
      <c r="D5" s="85"/>
      <c r="E5" s="85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</row>
    <row r="6" spans="1:37" s="58" customFormat="1" x14ac:dyDescent="0.25">
      <c r="A6" s="103"/>
      <c r="B6" s="91"/>
      <c r="C6" s="67"/>
      <c r="D6" s="68"/>
      <c r="E6" s="68"/>
      <c r="F6" s="67"/>
      <c r="G6" s="67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</row>
    <row r="7" spans="1:37" s="58" customFormat="1" x14ac:dyDescent="0.25">
      <c r="A7" s="103"/>
      <c r="B7" s="91"/>
      <c r="C7" s="67"/>
      <c r="D7" s="68"/>
      <c r="E7" s="68"/>
      <c r="F7" s="67"/>
      <c r="G7" s="67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</row>
    <row r="8" spans="1:37" s="58" customFormat="1" x14ac:dyDescent="0.25">
      <c r="A8" s="103"/>
      <c r="B8" s="91"/>
      <c r="C8" s="67"/>
      <c r="D8" s="68"/>
      <c r="E8" s="68"/>
      <c r="F8" s="67"/>
      <c r="G8" s="67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</row>
    <row r="9" spans="1:37" s="58" customFormat="1" x14ac:dyDescent="0.25">
      <c r="A9" s="103"/>
      <c r="B9" s="205"/>
      <c r="C9" s="205"/>
      <c r="D9" s="205"/>
      <c r="E9" s="205"/>
      <c r="F9" s="205"/>
      <c r="G9" s="205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</row>
    <row r="10" spans="1:37" s="58" customFormat="1" x14ac:dyDescent="0.25">
      <c r="A10" s="103"/>
      <c r="B10" s="205" t="s">
        <v>56</v>
      </c>
      <c r="C10" s="205"/>
      <c r="D10" s="205"/>
      <c r="E10" s="205"/>
      <c r="F10" s="205"/>
      <c r="G10" s="205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</row>
    <row r="11" spans="1:37" s="47" customFormat="1" ht="42.75" customHeight="1" x14ac:dyDescent="0.25">
      <c r="A11" s="138"/>
      <c r="B11" s="206"/>
      <c r="C11" s="206"/>
      <c r="D11" s="206"/>
      <c r="E11" s="206"/>
      <c r="F11" s="206"/>
      <c r="G11" s="206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</row>
    <row r="12" spans="1:37" s="47" customFormat="1" x14ac:dyDescent="0.25">
      <c r="A12" s="104"/>
      <c r="B12" s="96" t="s">
        <v>30</v>
      </c>
      <c r="D12" s="59"/>
      <c r="E12" s="82"/>
      <c r="F12" s="62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</row>
    <row r="13" spans="1:37" s="47" customFormat="1" ht="13.5" customHeight="1" x14ac:dyDescent="0.25">
      <c r="A13" s="104"/>
      <c r="B13" s="152" t="s">
        <v>154</v>
      </c>
      <c r="C13" s="153"/>
      <c r="D13" s="153"/>
      <c r="E13" s="153"/>
      <c r="F13" s="153"/>
      <c r="G13" s="15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</row>
    <row r="14" spans="1:37" s="50" customFormat="1" x14ac:dyDescent="0.25">
      <c r="A14" s="105"/>
      <c r="B14" s="89" t="s">
        <v>32</v>
      </c>
      <c r="C14" s="73" t="s">
        <v>33</v>
      </c>
      <c r="D14" s="73" t="s">
        <v>34</v>
      </c>
      <c r="E14" s="73" t="s">
        <v>35</v>
      </c>
      <c r="F14" s="63" t="s">
        <v>36</v>
      </c>
      <c r="G14" s="48" t="s">
        <v>31</v>
      </c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</row>
    <row r="15" spans="1:37" s="50" customFormat="1" x14ac:dyDescent="0.25">
      <c r="A15" s="105"/>
      <c r="B15" s="80"/>
      <c r="C15" s="74" t="s">
        <v>57</v>
      </c>
      <c r="D15" s="80"/>
      <c r="E15" s="80"/>
      <c r="F15" s="63"/>
      <c r="G15" s="46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</row>
    <row r="16" spans="1:37" s="45" customFormat="1" ht="25.5" x14ac:dyDescent="0.25">
      <c r="A16" s="106"/>
      <c r="B16" s="88">
        <v>1596</v>
      </c>
      <c r="C16" s="71" t="s">
        <v>58</v>
      </c>
      <c r="D16" s="70" t="s">
        <v>40</v>
      </c>
      <c r="E16" s="77">
        <v>75</v>
      </c>
      <c r="F16" s="64">
        <v>22584</v>
      </c>
      <c r="G16" s="46">
        <f>ROUND(E16*F16,0)</f>
        <v>1693800</v>
      </c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</row>
    <row r="17" spans="1:37" s="45" customFormat="1" ht="25.5" x14ac:dyDescent="0.25">
      <c r="A17" s="106"/>
      <c r="B17" s="88">
        <v>1681</v>
      </c>
      <c r="C17" s="71" t="s">
        <v>59</v>
      </c>
      <c r="D17" s="70" t="s">
        <v>40</v>
      </c>
      <c r="E17" s="77">
        <v>10</v>
      </c>
      <c r="F17" s="64">
        <v>25222</v>
      </c>
      <c r="G17" s="46">
        <f t="shared" ref="G17:G69" si="0">ROUND(E17*F17,0)</f>
        <v>252220</v>
      </c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</row>
    <row r="18" spans="1:37" s="45" customFormat="1" x14ac:dyDescent="0.25">
      <c r="A18" s="106"/>
      <c r="B18" s="88">
        <v>263</v>
      </c>
      <c r="C18" s="71" t="s">
        <v>45</v>
      </c>
      <c r="D18" s="70" t="s">
        <v>40</v>
      </c>
      <c r="E18" s="77">
        <v>10</v>
      </c>
      <c r="F18" s="64">
        <v>13230</v>
      </c>
      <c r="G18" s="46">
        <f t="shared" si="0"/>
        <v>132300</v>
      </c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</row>
    <row r="19" spans="1:37" s="45" customFormat="1" ht="22.5" customHeight="1" x14ac:dyDescent="0.25">
      <c r="A19" s="106"/>
      <c r="B19" s="88">
        <v>2700</v>
      </c>
      <c r="C19" s="71" t="s">
        <v>60</v>
      </c>
      <c r="D19" s="70" t="s">
        <v>40</v>
      </c>
      <c r="E19" s="77">
        <v>10</v>
      </c>
      <c r="F19" s="64">
        <v>34024</v>
      </c>
      <c r="G19" s="46">
        <f t="shared" si="0"/>
        <v>340240</v>
      </c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</row>
    <row r="20" spans="1:37" s="45" customFormat="1" ht="25.5" customHeight="1" x14ac:dyDescent="0.25">
      <c r="A20" s="106"/>
      <c r="B20" s="88">
        <v>1499</v>
      </c>
      <c r="C20" s="71" t="s">
        <v>61</v>
      </c>
      <c r="D20" s="70" t="s">
        <v>40</v>
      </c>
      <c r="E20" s="77">
        <v>35</v>
      </c>
      <c r="F20" s="64">
        <v>11329</v>
      </c>
      <c r="G20" s="46">
        <f t="shared" si="0"/>
        <v>396515</v>
      </c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</row>
    <row r="21" spans="1:37" s="45" customFormat="1" ht="15" customHeight="1" x14ac:dyDescent="0.25">
      <c r="A21" s="106"/>
      <c r="B21" s="157">
        <v>167</v>
      </c>
      <c r="C21" s="209" t="s">
        <v>62</v>
      </c>
      <c r="D21" s="157" t="s">
        <v>40</v>
      </c>
      <c r="E21" s="159">
        <v>12</v>
      </c>
      <c r="F21" s="181">
        <v>62460</v>
      </c>
      <c r="G21" s="183">
        <f t="shared" si="0"/>
        <v>749520</v>
      </c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</row>
    <row r="22" spans="1:37" s="45" customFormat="1" x14ac:dyDescent="0.25">
      <c r="A22" s="106"/>
      <c r="B22" s="191"/>
      <c r="C22" s="209"/>
      <c r="D22" s="191"/>
      <c r="E22" s="193"/>
      <c r="F22" s="194">
        <v>0</v>
      </c>
      <c r="G22" s="195">
        <f t="shared" si="0"/>
        <v>0</v>
      </c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</row>
    <row r="23" spans="1:37" s="45" customFormat="1" ht="21" customHeight="1" x14ac:dyDescent="0.25">
      <c r="A23" s="106"/>
      <c r="B23" s="158"/>
      <c r="C23" s="209"/>
      <c r="D23" s="158"/>
      <c r="E23" s="160"/>
      <c r="F23" s="182">
        <v>0</v>
      </c>
      <c r="G23" s="184">
        <f t="shared" si="0"/>
        <v>0</v>
      </c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</row>
    <row r="24" spans="1:37" s="45" customFormat="1" ht="29.25" customHeight="1" x14ac:dyDescent="0.25">
      <c r="A24" s="106"/>
      <c r="B24" s="88">
        <v>607</v>
      </c>
      <c r="C24" s="71" t="s">
        <v>63</v>
      </c>
      <c r="D24" s="70" t="s">
        <v>40</v>
      </c>
      <c r="E24" s="77">
        <v>65</v>
      </c>
      <c r="F24" s="64">
        <v>45699</v>
      </c>
      <c r="G24" s="46">
        <f t="shared" si="0"/>
        <v>2970435</v>
      </c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</row>
    <row r="25" spans="1:37" s="45" customFormat="1" ht="15" customHeight="1" x14ac:dyDescent="0.25">
      <c r="A25" s="106"/>
      <c r="B25" s="207">
        <v>647</v>
      </c>
      <c r="C25" s="172" t="s">
        <v>50</v>
      </c>
      <c r="D25" s="207" t="s">
        <v>40</v>
      </c>
      <c r="E25" s="169">
        <v>900</v>
      </c>
      <c r="F25" s="187">
        <v>15978</v>
      </c>
      <c r="G25" s="189">
        <f t="shared" si="0"/>
        <v>14380200</v>
      </c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</row>
    <row r="26" spans="1:37" s="45" customFormat="1" x14ac:dyDescent="0.25">
      <c r="A26" s="106"/>
      <c r="B26" s="207"/>
      <c r="C26" s="173"/>
      <c r="D26" s="207"/>
      <c r="E26" s="169"/>
      <c r="F26" s="188">
        <v>0</v>
      </c>
      <c r="G26" s="190">
        <f t="shared" si="0"/>
        <v>0</v>
      </c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</row>
    <row r="27" spans="1:37" s="45" customFormat="1" ht="25.5" x14ac:dyDescent="0.25">
      <c r="A27" s="106"/>
      <c r="B27" s="117">
        <v>957</v>
      </c>
      <c r="C27" s="118" t="s">
        <v>52</v>
      </c>
      <c r="D27" s="117" t="s">
        <v>44</v>
      </c>
      <c r="E27" s="119">
        <v>60</v>
      </c>
      <c r="F27" s="120">
        <v>50062</v>
      </c>
      <c r="G27" s="121">
        <f t="shared" si="0"/>
        <v>3003720</v>
      </c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</row>
    <row r="28" spans="1:37" s="45" customFormat="1" x14ac:dyDescent="0.25">
      <c r="A28" s="106"/>
      <c r="B28" s="117">
        <v>565</v>
      </c>
      <c r="C28" s="118" t="s">
        <v>64</v>
      </c>
      <c r="D28" s="117" t="s">
        <v>40</v>
      </c>
      <c r="E28" s="119">
        <v>150</v>
      </c>
      <c r="F28" s="120">
        <v>21442</v>
      </c>
      <c r="G28" s="121">
        <f t="shared" si="0"/>
        <v>3216300</v>
      </c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</row>
    <row r="29" spans="1:37" s="45" customFormat="1" x14ac:dyDescent="0.25">
      <c r="A29" s="106"/>
      <c r="B29" s="117">
        <v>1687</v>
      </c>
      <c r="C29" s="118" t="s">
        <v>65</v>
      </c>
      <c r="D29" s="117" t="s">
        <v>40</v>
      </c>
      <c r="E29" s="119">
        <v>710</v>
      </c>
      <c r="F29" s="120">
        <v>29678</v>
      </c>
      <c r="G29" s="121">
        <f t="shared" si="0"/>
        <v>21071380</v>
      </c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</row>
    <row r="30" spans="1:37" s="45" customFormat="1" ht="15" customHeight="1" x14ac:dyDescent="0.25">
      <c r="A30" s="106"/>
      <c r="B30" s="172">
        <v>3822</v>
      </c>
      <c r="C30" s="208" t="s">
        <v>55</v>
      </c>
      <c r="D30" s="172" t="s">
        <v>44</v>
      </c>
      <c r="E30" s="174">
        <v>621</v>
      </c>
      <c r="F30" s="187">
        <v>8760</v>
      </c>
      <c r="G30" s="189">
        <f t="shared" si="0"/>
        <v>5439960</v>
      </c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</row>
    <row r="31" spans="1:37" s="45" customFormat="1" x14ac:dyDescent="0.25">
      <c r="A31" s="106"/>
      <c r="B31" s="173"/>
      <c r="C31" s="208"/>
      <c r="D31" s="173"/>
      <c r="E31" s="175"/>
      <c r="F31" s="188">
        <v>0</v>
      </c>
      <c r="G31" s="190">
        <f t="shared" si="0"/>
        <v>0</v>
      </c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</row>
    <row r="32" spans="1:37" s="45" customFormat="1" ht="33" customHeight="1" x14ac:dyDescent="0.25">
      <c r="A32" s="106"/>
      <c r="B32" s="117">
        <v>7938</v>
      </c>
      <c r="C32" s="118" t="s">
        <v>66</v>
      </c>
      <c r="D32" s="117" t="s">
        <v>40</v>
      </c>
      <c r="E32" s="122">
        <v>1764</v>
      </c>
      <c r="F32" s="120">
        <v>6802</v>
      </c>
      <c r="G32" s="121">
        <f t="shared" si="0"/>
        <v>11998728</v>
      </c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</row>
    <row r="33" spans="1:37" s="45" customFormat="1" ht="15" customHeight="1" x14ac:dyDescent="0.25">
      <c r="A33" s="106"/>
      <c r="B33" s="207">
        <v>148</v>
      </c>
      <c r="C33" s="172" t="s">
        <v>67</v>
      </c>
      <c r="D33" s="207" t="s">
        <v>40</v>
      </c>
      <c r="E33" s="169">
        <v>60</v>
      </c>
      <c r="F33" s="187">
        <v>14486</v>
      </c>
      <c r="G33" s="189">
        <f t="shared" si="0"/>
        <v>869160</v>
      </c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</row>
    <row r="34" spans="1:37" s="45" customFormat="1" x14ac:dyDescent="0.25">
      <c r="A34" s="106"/>
      <c r="B34" s="207"/>
      <c r="C34" s="173"/>
      <c r="D34" s="207"/>
      <c r="E34" s="169"/>
      <c r="F34" s="188">
        <v>0</v>
      </c>
      <c r="G34" s="190">
        <f t="shared" si="0"/>
        <v>0</v>
      </c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</row>
    <row r="35" spans="1:37" s="45" customFormat="1" x14ac:dyDescent="0.25">
      <c r="A35" s="106"/>
      <c r="B35" s="117">
        <v>780</v>
      </c>
      <c r="C35" s="118" t="s">
        <v>68</v>
      </c>
      <c r="D35" s="117" t="s">
        <v>69</v>
      </c>
      <c r="E35" s="119">
        <v>20</v>
      </c>
      <c r="F35" s="120">
        <v>71088</v>
      </c>
      <c r="G35" s="121">
        <f t="shared" si="0"/>
        <v>1421760</v>
      </c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</row>
    <row r="36" spans="1:37" s="45" customFormat="1" x14ac:dyDescent="0.25">
      <c r="A36" s="106"/>
      <c r="B36" s="117">
        <v>2604</v>
      </c>
      <c r="C36" s="115" t="s">
        <v>70</v>
      </c>
      <c r="D36" s="117" t="s">
        <v>40</v>
      </c>
      <c r="E36" s="119">
        <v>710</v>
      </c>
      <c r="F36" s="120">
        <v>17399</v>
      </c>
      <c r="G36" s="121">
        <f t="shared" si="0"/>
        <v>12353290</v>
      </c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</row>
    <row r="37" spans="1:37" s="45" customFormat="1" ht="38.25" x14ac:dyDescent="0.25">
      <c r="A37" s="106"/>
      <c r="B37" s="170">
        <v>2747</v>
      </c>
      <c r="C37" s="115" t="s">
        <v>71</v>
      </c>
      <c r="D37" s="172" t="s">
        <v>40</v>
      </c>
      <c r="E37" s="174">
        <v>75</v>
      </c>
      <c r="F37" s="187">
        <v>135105</v>
      </c>
      <c r="G37" s="189">
        <f t="shared" si="0"/>
        <v>10132875</v>
      </c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</row>
    <row r="38" spans="1:37" s="45" customFormat="1" ht="15" customHeight="1" x14ac:dyDescent="0.25">
      <c r="A38" s="106"/>
      <c r="B38" s="171"/>
      <c r="C38" s="116" t="s">
        <v>72</v>
      </c>
      <c r="D38" s="173"/>
      <c r="E38" s="175"/>
      <c r="F38" s="188">
        <v>0</v>
      </c>
      <c r="G38" s="190">
        <f t="shared" si="0"/>
        <v>0</v>
      </c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</row>
    <row r="39" spans="1:37" s="45" customFormat="1" ht="25.5" x14ac:dyDescent="0.25">
      <c r="A39" s="106"/>
      <c r="B39" s="117">
        <v>2763</v>
      </c>
      <c r="C39" s="116" t="s">
        <v>73</v>
      </c>
      <c r="D39" s="117" t="s">
        <v>44</v>
      </c>
      <c r="E39" s="119">
        <v>12</v>
      </c>
      <c r="F39" s="120">
        <v>58803</v>
      </c>
      <c r="G39" s="121">
        <f t="shared" si="0"/>
        <v>705636</v>
      </c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</row>
    <row r="40" spans="1:37" s="45" customFormat="1" ht="38.25" x14ac:dyDescent="0.25">
      <c r="A40" s="106"/>
      <c r="B40" s="117">
        <v>2787</v>
      </c>
      <c r="C40" s="123" t="s">
        <v>74</v>
      </c>
      <c r="D40" s="117" t="s">
        <v>40</v>
      </c>
      <c r="E40" s="119">
        <v>30</v>
      </c>
      <c r="F40" s="120">
        <v>103005</v>
      </c>
      <c r="G40" s="121">
        <f t="shared" si="0"/>
        <v>3090150</v>
      </c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</row>
    <row r="41" spans="1:37" s="45" customFormat="1" ht="15" customHeight="1" x14ac:dyDescent="0.25">
      <c r="A41" s="106"/>
      <c r="B41" s="172">
        <v>2790</v>
      </c>
      <c r="C41" s="200" t="s">
        <v>75</v>
      </c>
      <c r="D41" s="172" t="s">
        <v>40</v>
      </c>
      <c r="E41" s="174">
        <v>30</v>
      </c>
      <c r="F41" s="187">
        <v>154605</v>
      </c>
      <c r="G41" s="189">
        <f t="shared" si="0"/>
        <v>4638150</v>
      </c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</row>
    <row r="42" spans="1:37" s="45" customFormat="1" ht="15" customHeight="1" x14ac:dyDescent="0.25">
      <c r="A42" s="106"/>
      <c r="B42" s="173"/>
      <c r="C42" s="201"/>
      <c r="D42" s="173"/>
      <c r="E42" s="175"/>
      <c r="F42" s="188">
        <v>0</v>
      </c>
      <c r="G42" s="190">
        <f t="shared" si="0"/>
        <v>0</v>
      </c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</row>
    <row r="43" spans="1:37" s="45" customFormat="1" x14ac:dyDescent="0.25">
      <c r="A43" s="106"/>
      <c r="B43" s="117">
        <v>312</v>
      </c>
      <c r="C43" s="118" t="s">
        <v>76</v>
      </c>
      <c r="D43" s="117" t="s">
        <v>40</v>
      </c>
      <c r="E43" s="119">
        <v>15</v>
      </c>
      <c r="F43" s="120">
        <v>25594</v>
      </c>
      <c r="G43" s="121">
        <f t="shared" si="0"/>
        <v>383910</v>
      </c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</row>
    <row r="44" spans="1:37" s="45" customFormat="1" x14ac:dyDescent="0.25">
      <c r="A44" s="106"/>
      <c r="B44" s="117">
        <v>2697</v>
      </c>
      <c r="C44" s="118" t="s">
        <v>77</v>
      </c>
      <c r="D44" s="117" t="s">
        <v>40</v>
      </c>
      <c r="E44" s="119">
        <v>20</v>
      </c>
      <c r="F44" s="120">
        <v>103006</v>
      </c>
      <c r="G44" s="121">
        <f t="shared" si="0"/>
        <v>2060120</v>
      </c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</row>
    <row r="45" spans="1:37" s="45" customFormat="1" x14ac:dyDescent="0.25">
      <c r="A45" s="106"/>
      <c r="B45" s="117">
        <v>2698</v>
      </c>
      <c r="C45" s="118" t="s">
        <v>78</v>
      </c>
      <c r="D45" s="117" t="s">
        <v>44</v>
      </c>
      <c r="E45" s="119">
        <v>10</v>
      </c>
      <c r="F45" s="120">
        <v>28161</v>
      </c>
      <c r="G45" s="121">
        <f t="shared" si="0"/>
        <v>281610</v>
      </c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</row>
    <row r="46" spans="1:37" s="45" customFormat="1" x14ac:dyDescent="0.25">
      <c r="A46" s="106"/>
      <c r="B46" s="117">
        <v>2699</v>
      </c>
      <c r="C46" s="118" t="s">
        <v>79</v>
      </c>
      <c r="D46" s="117" t="s">
        <v>44</v>
      </c>
      <c r="E46" s="119">
        <v>10</v>
      </c>
      <c r="F46" s="120">
        <v>22419</v>
      </c>
      <c r="G46" s="121">
        <f t="shared" si="0"/>
        <v>224190</v>
      </c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</row>
    <row r="47" spans="1:37" s="45" customFormat="1" x14ac:dyDescent="0.25">
      <c r="A47" s="106"/>
      <c r="B47" s="117">
        <v>1517</v>
      </c>
      <c r="C47" s="115" t="s">
        <v>80</v>
      </c>
      <c r="D47" s="117" t="s">
        <v>40</v>
      </c>
      <c r="E47" s="119">
        <v>510</v>
      </c>
      <c r="F47" s="120">
        <v>36360</v>
      </c>
      <c r="G47" s="121">
        <f t="shared" si="0"/>
        <v>18543600</v>
      </c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</row>
    <row r="48" spans="1:37" s="45" customFormat="1" ht="38.25" x14ac:dyDescent="0.25">
      <c r="A48" s="106"/>
      <c r="B48" s="170">
        <v>1603</v>
      </c>
      <c r="C48" s="115" t="s">
        <v>81</v>
      </c>
      <c r="D48" s="172" t="s">
        <v>40</v>
      </c>
      <c r="E48" s="174">
        <v>30</v>
      </c>
      <c r="F48" s="187">
        <v>53574</v>
      </c>
      <c r="G48" s="189">
        <f t="shared" si="0"/>
        <v>1607220</v>
      </c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</row>
    <row r="49" spans="1:37" s="45" customFormat="1" ht="15" customHeight="1" x14ac:dyDescent="0.25">
      <c r="A49" s="106"/>
      <c r="B49" s="171"/>
      <c r="C49" s="116" t="s">
        <v>82</v>
      </c>
      <c r="D49" s="173"/>
      <c r="E49" s="175"/>
      <c r="F49" s="188">
        <v>0</v>
      </c>
      <c r="G49" s="190">
        <f t="shared" si="0"/>
        <v>0</v>
      </c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</row>
    <row r="50" spans="1:37" s="45" customFormat="1" ht="24.75" customHeight="1" x14ac:dyDescent="0.25">
      <c r="A50" s="106"/>
      <c r="B50" s="117">
        <v>3847</v>
      </c>
      <c r="C50" s="116" t="s">
        <v>83</v>
      </c>
      <c r="D50" s="117" t="s">
        <v>40</v>
      </c>
      <c r="E50" s="119">
        <v>420</v>
      </c>
      <c r="F50" s="120">
        <v>27464</v>
      </c>
      <c r="G50" s="121">
        <f t="shared" si="0"/>
        <v>11534880</v>
      </c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</row>
    <row r="51" spans="1:37" s="45" customFormat="1" x14ac:dyDescent="0.25">
      <c r="A51" s="106"/>
      <c r="B51" s="117">
        <v>604</v>
      </c>
      <c r="C51" s="118" t="s">
        <v>49</v>
      </c>
      <c r="D51" s="117" t="s">
        <v>40</v>
      </c>
      <c r="E51" s="119">
        <v>60</v>
      </c>
      <c r="F51" s="120">
        <v>46530</v>
      </c>
      <c r="G51" s="121">
        <f t="shared" si="0"/>
        <v>2791800</v>
      </c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</row>
    <row r="52" spans="1:37" s="45" customFormat="1" ht="51" customHeight="1" x14ac:dyDescent="0.25">
      <c r="A52" s="106"/>
      <c r="B52" s="172">
        <v>1853</v>
      </c>
      <c r="C52" s="208" t="s">
        <v>149</v>
      </c>
      <c r="D52" s="172" t="s">
        <v>44</v>
      </c>
      <c r="E52" s="174">
        <v>60</v>
      </c>
      <c r="F52" s="187">
        <v>220725</v>
      </c>
      <c r="G52" s="189">
        <f t="shared" si="0"/>
        <v>13243500</v>
      </c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</row>
    <row r="53" spans="1:37" s="45" customFormat="1" ht="15" customHeight="1" x14ac:dyDescent="0.25">
      <c r="A53" s="106"/>
      <c r="B53" s="202"/>
      <c r="C53" s="208"/>
      <c r="D53" s="202"/>
      <c r="E53" s="203"/>
      <c r="F53" s="198">
        <v>0</v>
      </c>
      <c r="G53" s="199">
        <f t="shared" si="0"/>
        <v>0</v>
      </c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</row>
    <row r="54" spans="1:37" s="45" customFormat="1" ht="15" customHeight="1" x14ac:dyDescent="0.25">
      <c r="A54" s="106"/>
      <c r="B54" s="202"/>
      <c r="C54" s="208"/>
      <c r="D54" s="202"/>
      <c r="E54" s="203"/>
      <c r="F54" s="198">
        <v>0</v>
      </c>
      <c r="G54" s="199">
        <f t="shared" si="0"/>
        <v>0</v>
      </c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</row>
    <row r="55" spans="1:37" s="45" customFormat="1" ht="4.5" customHeight="1" x14ac:dyDescent="0.25">
      <c r="A55" s="106"/>
      <c r="B55" s="173"/>
      <c r="C55" s="200"/>
      <c r="D55" s="173"/>
      <c r="E55" s="175"/>
      <c r="F55" s="188">
        <v>0</v>
      </c>
      <c r="G55" s="190">
        <f t="shared" si="0"/>
        <v>0</v>
      </c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</row>
    <row r="56" spans="1:37" s="45" customFormat="1" ht="25.5" customHeight="1" x14ac:dyDescent="0.25">
      <c r="A56" s="106"/>
      <c r="B56" s="172">
        <v>2016</v>
      </c>
      <c r="C56" s="200" t="s">
        <v>159</v>
      </c>
      <c r="D56" s="172" t="s">
        <v>44</v>
      </c>
      <c r="E56" s="174">
        <v>80</v>
      </c>
      <c r="F56" s="187">
        <v>18639</v>
      </c>
      <c r="G56" s="189">
        <f t="shared" si="0"/>
        <v>1491120</v>
      </c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</row>
    <row r="57" spans="1:37" s="45" customFormat="1" ht="38.25" customHeight="1" x14ac:dyDescent="0.25">
      <c r="A57" s="106"/>
      <c r="B57" s="173"/>
      <c r="C57" s="201"/>
      <c r="D57" s="173"/>
      <c r="E57" s="175"/>
      <c r="F57" s="188">
        <v>0</v>
      </c>
      <c r="G57" s="190">
        <f t="shared" si="0"/>
        <v>0</v>
      </c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</row>
    <row r="58" spans="1:37" s="45" customFormat="1" ht="38.25" x14ac:dyDescent="0.25">
      <c r="A58" s="106"/>
      <c r="B58" s="170">
        <v>4453</v>
      </c>
      <c r="C58" s="115" t="s">
        <v>84</v>
      </c>
      <c r="D58" s="172" t="s">
        <v>40</v>
      </c>
      <c r="E58" s="174">
        <v>18</v>
      </c>
      <c r="F58" s="187">
        <v>642220</v>
      </c>
      <c r="G58" s="124">
        <f t="shared" si="0"/>
        <v>11559960</v>
      </c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</row>
    <row r="59" spans="1:37" s="45" customFormat="1" x14ac:dyDescent="0.25">
      <c r="A59" s="106"/>
      <c r="B59" s="171"/>
      <c r="C59" s="116" t="s">
        <v>85</v>
      </c>
      <c r="D59" s="173"/>
      <c r="E59" s="175"/>
      <c r="F59" s="188">
        <v>0</v>
      </c>
      <c r="G59" s="125">
        <f t="shared" si="0"/>
        <v>0</v>
      </c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</row>
    <row r="60" spans="1:37" s="45" customFormat="1" ht="15" customHeight="1" x14ac:dyDescent="0.25">
      <c r="A60" s="106"/>
      <c r="B60" s="176" t="s">
        <v>86</v>
      </c>
      <c r="C60" s="177"/>
      <c r="D60" s="177"/>
      <c r="E60" s="177"/>
      <c r="F60" s="177"/>
      <c r="G60" s="178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</row>
    <row r="61" spans="1:37" s="45" customFormat="1" ht="25.5" x14ac:dyDescent="0.25">
      <c r="A61" s="106"/>
      <c r="B61" s="155">
        <v>2090</v>
      </c>
      <c r="C61" s="76" t="s">
        <v>87</v>
      </c>
      <c r="D61" s="196" t="s">
        <v>40</v>
      </c>
      <c r="E61" s="159">
        <v>15</v>
      </c>
      <c r="F61" s="181">
        <v>515025</v>
      </c>
      <c r="G61" s="183">
        <f t="shared" si="0"/>
        <v>7725375</v>
      </c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</row>
    <row r="62" spans="1:37" s="45" customFormat="1" ht="38.25" x14ac:dyDescent="0.25">
      <c r="A62" s="106"/>
      <c r="B62" s="156"/>
      <c r="C62" s="79" t="s">
        <v>88</v>
      </c>
      <c r="D62" s="197"/>
      <c r="E62" s="160"/>
      <c r="F62" s="182">
        <v>0</v>
      </c>
      <c r="G62" s="184">
        <f t="shared" si="0"/>
        <v>0</v>
      </c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</row>
    <row r="63" spans="1:37" s="45" customFormat="1" ht="38.25" x14ac:dyDescent="0.25">
      <c r="A63" s="106"/>
      <c r="B63" s="170">
        <v>731</v>
      </c>
      <c r="C63" s="115" t="s">
        <v>89</v>
      </c>
      <c r="D63" s="172" t="s">
        <v>54</v>
      </c>
      <c r="E63" s="174">
        <v>1</v>
      </c>
      <c r="F63" s="187">
        <v>20992118</v>
      </c>
      <c r="G63" s="189">
        <f t="shared" si="0"/>
        <v>20992118</v>
      </c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</row>
    <row r="64" spans="1:37" s="45" customFormat="1" ht="24.75" customHeight="1" x14ac:dyDescent="0.25">
      <c r="A64" s="106"/>
      <c r="B64" s="171"/>
      <c r="C64" s="116" t="s">
        <v>90</v>
      </c>
      <c r="D64" s="173"/>
      <c r="E64" s="175"/>
      <c r="F64" s="188">
        <v>0</v>
      </c>
      <c r="G64" s="190">
        <f t="shared" si="0"/>
        <v>0</v>
      </c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</row>
    <row r="65" spans="1:37" s="45" customFormat="1" ht="15" customHeight="1" x14ac:dyDescent="0.25">
      <c r="A65" s="106"/>
      <c r="B65" s="176" t="s">
        <v>91</v>
      </c>
      <c r="C65" s="177"/>
      <c r="D65" s="177"/>
      <c r="E65" s="177"/>
      <c r="F65" s="177"/>
      <c r="G65" s="178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</row>
    <row r="66" spans="1:37" s="45" customFormat="1" ht="15" customHeight="1" x14ac:dyDescent="0.25">
      <c r="A66" s="106"/>
      <c r="B66" s="157">
        <v>4215</v>
      </c>
      <c r="C66" s="146" t="s">
        <v>92</v>
      </c>
      <c r="D66" s="157" t="s">
        <v>40</v>
      </c>
      <c r="E66" s="159">
        <v>23</v>
      </c>
      <c r="F66" s="181">
        <v>145836</v>
      </c>
      <c r="G66" s="183">
        <f t="shared" si="0"/>
        <v>3354228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</row>
    <row r="67" spans="1:37" s="45" customFormat="1" x14ac:dyDescent="0.25">
      <c r="A67" s="106"/>
      <c r="B67" s="191"/>
      <c r="C67" s="192"/>
      <c r="D67" s="191"/>
      <c r="E67" s="193"/>
      <c r="F67" s="194">
        <v>0</v>
      </c>
      <c r="G67" s="195">
        <f t="shared" si="0"/>
        <v>0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</row>
    <row r="68" spans="1:37" s="45" customFormat="1" ht="16.5" customHeight="1" x14ac:dyDescent="0.25">
      <c r="A68" s="106"/>
      <c r="B68" s="191"/>
      <c r="C68" s="192"/>
      <c r="D68" s="191"/>
      <c r="E68" s="193"/>
      <c r="F68" s="194">
        <v>0</v>
      </c>
      <c r="G68" s="195">
        <f t="shared" si="0"/>
        <v>0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</row>
    <row r="69" spans="1:37" s="45" customFormat="1" x14ac:dyDescent="0.25">
      <c r="A69" s="106"/>
      <c r="B69" s="158"/>
      <c r="C69" s="147"/>
      <c r="D69" s="158"/>
      <c r="E69" s="160"/>
      <c r="F69" s="182">
        <v>0</v>
      </c>
      <c r="G69" s="184">
        <f t="shared" si="0"/>
        <v>0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</row>
    <row r="70" spans="1:37" s="45" customFormat="1" ht="38.25" x14ac:dyDescent="0.25">
      <c r="A70" s="106"/>
      <c r="B70" s="92"/>
      <c r="C70" s="71" t="s">
        <v>93</v>
      </c>
      <c r="D70" s="81" t="s">
        <v>42</v>
      </c>
      <c r="E70" s="90">
        <v>1</v>
      </c>
      <c r="F70" s="64">
        <v>2452500</v>
      </c>
      <c r="G70" s="97">
        <f>ROUND(E70*F70,0)</f>
        <v>2452500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</row>
    <row r="71" spans="1:37" s="45" customFormat="1" ht="15" customHeight="1" x14ac:dyDescent="0.25">
      <c r="A71" s="106"/>
      <c r="B71" s="176" t="s">
        <v>94</v>
      </c>
      <c r="C71" s="177"/>
      <c r="D71" s="177"/>
      <c r="E71" s="177"/>
      <c r="F71" s="177"/>
      <c r="G71" s="178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</row>
    <row r="72" spans="1:37" s="45" customFormat="1" ht="25.5" x14ac:dyDescent="0.25">
      <c r="A72" s="106"/>
      <c r="B72" s="88">
        <v>383</v>
      </c>
      <c r="C72" s="71" t="s">
        <v>48</v>
      </c>
      <c r="D72" s="70" t="s">
        <v>42</v>
      </c>
      <c r="E72" s="77">
        <v>6</v>
      </c>
      <c r="F72" s="64">
        <v>80992</v>
      </c>
      <c r="G72" s="46">
        <f>ROUND(E72*F72,0)</f>
        <v>485952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</row>
    <row r="73" spans="1:37" s="45" customFormat="1" ht="15" customHeight="1" x14ac:dyDescent="0.25">
      <c r="A73" s="106"/>
      <c r="B73" s="176" t="s">
        <v>95</v>
      </c>
      <c r="C73" s="177"/>
      <c r="D73" s="177"/>
      <c r="E73" s="177"/>
      <c r="F73" s="177"/>
      <c r="G73" s="178"/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</row>
    <row r="74" spans="1:37" s="45" customFormat="1" ht="25.5" x14ac:dyDescent="0.25">
      <c r="A74" s="106"/>
      <c r="B74" s="88">
        <v>383</v>
      </c>
      <c r="C74" s="71" t="s">
        <v>48</v>
      </c>
      <c r="D74" s="70" t="s">
        <v>42</v>
      </c>
      <c r="E74" s="77">
        <v>8</v>
      </c>
      <c r="F74" s="64">
        <v>80992</v>
      </c>
      <c r="G74" s="46">
        <f t="shared" ref="G74:G75" si="1">ROUND(E74*F74,0)</f>
        <v>647936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</row>
    <row r="75" spans="1:37" s="45" customFormat="1" x14ac:dyDescent="0.25">
      <c r="A75" s="106"/>
      <c r="B75" s="88">
        <v>3632</v>
      </c>
      <c r="C75" s="71" t="s">
        <v>96</v>
      </c>
      <c r="D75" s="70" t="s">
        <v>42</v>
      </c>
      <c r="E75" s="77">
        <v>1</v>
      </c>
      <c r="F75" s="64">
        <v>115687</v>
      </c>
      <c r="G75" s="46">
        <f t="shared" si="1"/>
        <v>115687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</row>
    <row r="76" spans="1:37" s="45" customFormat="1" x14ac:dyDescent="0.25">
      <c r="A76" s="106"/>
      <c r="B76" s="49"/>
      <c r="C76" s="74" t="s">
        <v>97</v>
      </c>
      <c r="D76" s="80"/>
      <c r="E76" s="80"/>
      <c r="F76" s="64"/>
      <c r="G76" s="4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</row>
    <row r="77" spans="1:37" s="45" customFormat="1" x14ac:dyDescent="0.25">
      <c r="A77" s="106"/>
      <c r="B77" s="49"/>
      <c r="C77" s="71" t="s">
        <v>98</v>
      </c>
      <c r="D77" s="70" t="s">
        <v>54</v>
      </c>
      <c r="E77" s="77">
        <v>1</v>
      </c>
      <c r="F77" s="64">
        <v>3611492</v>
      </c>
      <c r="G77" s="46">
        <f>ROUND(E77*F77,0)</f>
        <v>3611492</v>
      </c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</row>
    <row r="78" spans="1:37" s="45" customFormat="1" ht="16.5" customHeight="1" x14ac:dyDescent="0.25">
      <c r="A78" s="106"/>
      <c r="B78" s="152" t="s">
        <v>150</v>
      </c>
      <c r="C78" s="153"/>
      <c r="D78" s="153"/>
      <c r="E78" s="153"/>
      <c r="F78" s="153"/>
      <c r="G78" s="154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</row>
    <row r="79" spans="1:37" s="45" customFormat="1" x14ac:dyDescent="0.25">
      <c r="A79" s="106"/>
      <c r="B79" s="89" t="s">
        <v>32</v>
      </c>
      <c r="C79" s="73" t="s">
        <v>33</v>
      </c>
      <c r="D79" s="73" t="s">
        <v>34</v>
      </c>
      <c r="E79" s="73" t="s">
        <v>35</v>
      </c>
      <c r="F79" s="64"/>
      <c r="G79" s="4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</row>
    <row r="80" spans="1:37" s="45" customFormat="1" x14ac:dyDescent="0.25">
      <c r="A80" s="106"/>
      <c r="B80" s="80"/>
      <c r="C80" s="75" t="s">
        <v>99</v>
      </c>
      <c r="D80" s="80"/>
      <c r="E80" s="80"/>
      <c r="F80" s="64"/>
      <c r="G80" s="46"/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</row>
    <row r="81" spans="1:37" s="45" customFormat="1" ht="63.75" customHeight="1" x14ac:dyDescent="0.25">
      <c r="A81" s="106"/>
      <c r="B81" s="155">
        <v>5836</v>
      </c>
      <c r="C81" s="185" t="s">
        <v>158</v>
      </c>
      <c r="D81" s="157" t="s">
        <v>42</v>
      </c>
      <c r="E81" s="159">
        <v>2</v>
      </c>
      <c r="F81" s="181">
        <v>2354400</v>
      </c>
      <c r="G81" s="183">
        <f t="shared" ref="G81:G92" si="2">ROUND(E81*F81,0)</f>
        <v>4708800</v>
      </c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</row>
    <row r="82" spans="1:37" s="45" customFormat="1" x14ac:dyDescent="0.25">
      <c r="A82" s="106"/>
      <c r="B82" s="156"/>
      <c r="C82" s="186"/>
      <c r="D82" s="158"/>
      <c r="E82" s="160"/>
      <c r="F82" s="182">
        <v>0</v>
      </c>
      <c r="G82" s="184">
        <f t="shared" si="2"/>
        <v>0</v>
      </c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</row>
    <row r="83" spans="1:37" s="45" customFormat="1" ht="25.5" x14ac:dyDescent="0.25">
      <c r="A83" s="106"/>
      <c r="B83" s="88">
        <v>130</v>
      </c>
      <c r="C83" s="72" t="s">
        <v>41</v>
      </c>
      <c r="D83" s="70" t="s">
        <v>42</v>
      </c>
      <c r="E83" s="77">
        <v>18</v>
      </c>
      <c r="F83" s="64">
        <v>11103</v>
      </c>
      <c r="G83" s="46">
        <f t="shared" si="2"/>
        <v>199854</v>
      </c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</row>
    <row r="84" spans="1:37" s="45" customFormat="1" ht="25.5" x14ac:dyDescent="0.25">
      <c r="A84" s="106"/>
      <c r="B84" s="88">
        <v>1986</v>
      </c>
      <c r="C84" s="71" t="s">
        <v>100</v>
      </c>
      <c r="D84" s="70" t="s">
        <v>42</v>
      </c>
      <c r="E84" s="77">
        <v>8</v>
      </c>
      <c r="F84" s="64">
        <v>561766</v>
      </c>
      <c r="G84" s="46">
        <f t="shared" si="2"/>
        <v>4494128</v>
      </c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</row>
    <row r="85" spans="1:37" s="45" customFormat="1" ht="15" customHeight="1" x14ac:dyDescent="0.25">
      <c r="A85" s="106"/>
      <c r="B85" s="161">
        <v>1916</v>
      </c>
      <c r="C85" s="146" t="s">
        <v>101</v>
      </c>
      <c r="D85" s="161" t="s">
        <v>42</v>
      </c>
      <c r="E85" s="162">
        <v>14</v>
      </c>
      <c r="F85" s="181">
        <v>54936</v>
      </c>
      <c r="G85" s="183">
        <f t="shared" si="2"/>
        <v>769104</v>
      </c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</row>
    <row r="86" spans="1:37" s="45" customFormat="1" x14ac:dyDescent="0.25">
      <c r="A86" s="106"/>
      <c r="B86" s="161"/>
      <c r="C86" s="147"/>
      <c r="D86" s="161"/>
      <c r="E86" s="162"/>
      <c r="F86" s="182">
        <v>0</v>
      </c>
      <c r="G86" s="184">
        <f t="shared" si="2"/>
        <v>0</v>
      </c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</row>
    <row r="87" spans="1:37" s="45" customFormat="1" ht="15" customHeight="1" x14ac:dyDescent="0.25">
      <c r="A87" s="106"/>
      <c r="B87" s="157">
        <v>383</v>
      </c>
      <c r="C87" s="157" t="s">
        <v>48</v>
      </c>
      <c r="D87" s="157" t="s">
        <v>42</v>
      </c>
      <c r="E87" s="159">
        <v>4</v>
      </c>
      <c r="F87" s="181">
        <v>80992</v>
      </c>
      <c r="G87" s="183">
        <f t="shared" si="2"/>
        <v>323968</v>
      </c>
      <c r="H87" s="106"/>
      <c r="I87" s="106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</row>
    <row r="88" spans="1:37" s="45" customFormat="1" x14ac:dyDescent="0.25">
      <c r="A88" s="106"/>
      <c r="B88" s="158"/>
      <c r="C88" s="158"/>
      <c r="D88" s="158"/>
      <c r="E88" s="160"/>
      <c r="F88" s="182">
        <v>0</v>
      </c>
      <c r="G88" s="184">
        <f t="shared" si="2"/>
        <v>0</v>
      </c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</row>
    <row r="89" spans="1:37" s="45" customFormat="1" x14ac:dyDescent="0.25">
      <c r="A89" s="106"/>
      <c r="B89" s="88">
        <v>3632</v>
      </c>
      <c r="C89" s="71" t="s">
        <v>96</v>
      </c>
      <c r="D89" s="70" t="s">
        <v>42</v>
      </c>
      <c r="E89" s="77">
        <v>6</v>
      </c>
      <c r="F89" s="64">
        <v>115686</v>
      </c>
      <c r="G89" s="46">
        <f t="shared" si="2"/>
        <v>694116</v>
      </c>
      <c r="H89" s="106"/>
      <c r="I89" s="106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</row>
    <row r="90" spans="1:37" s="45" customFormat="1" ht="36" customHeight="1" x14ac:dyDescent="0.25">
      <c r="A90" s="106"/>
      <c r="B90" s="88">
        <v>2736</v>
      </c>
      <c r="C90" s="71" t="s">
        <v>102</v>
      </c>
      <c r="D90" s="70" t="s">
        <v>42</v>
      </c>
      <c r="E90" s="77">
        <v>2</v>
      </c>
      <c r="F90" s="64">
        <v>62980</v>
      </c>
      <c r="G90" s="46">
        <f t="shared" si="2"/>
        <v>125960</v>
      </c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</row>
    <row r="91" spans="1:37" s="45" customFormat="1" ht="36.75" customHeight="1" x14ac:dyDescent="0.25">
      <c r="A91" s="106"/>
      <c r="B91" s="88">
        <v>3343</v>
      </c>
      <c r="C91" s="71" t="s">
        <v>103</v>
      </c>
      <c r="D91" s="70" t="s">
        <v>42</v>
      </c>
      <c r="E91" s="77">
        <v>4</v>
      </c>
      <c r="F91" s="64">
        <v>2724581</v>
      </c>
      <c r="G91" s="100">
        <f t="shared" si="2"/>
        <v>10898324</v>
      </c>
      <c r="H91" s="106"/>
      <c r="I91" s="106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</row>
    <row r="92" spans="1:37" s="45" customFormat="1" x14ac:dyDescent="0.25">
      <c r="A92" s="106"/>
      <c r="B92" s="88">
        <v>1816</v>
      </c>
      <c r="C92" s="71" t="s">
        <v>104</v>
      </c>
      <c r="D92" s="70" t="s">
        <v>42</v>
      </c>
      <c r="E92" s="77">
        <v>4</v>
      </c>
      <c r="F92" s="64">
        <v>50522</v>
      </c>
      <c r="G92" s="46">
        <f t="shared" si="2"/>
        <v>202088</v>
      </c>
      <c r="H92" s="106"/>
      <c r="I92" s="106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</row>
    <row r="93" spans="1:37" s="45" customFormat="1" ht="15" customHeight="1" x14ac:dyDescent="0.25">
      <c r="A93" s="106"/>
      <c r="B93" s="176" t="s">
        <v>105</v>
      </c>
      <c r="C93" s="177"/>
      <c r="D93" s="177"/>
      <c r="E93" s="177"/>
      <c r="F93" s="177"/>
      <c r="G93" s="178"/>
      <c r="H93" s="106"/>
      <c r="I93" s="106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</row>
    <row r="94" spans="1:37" s="45" customFormat="1" x14ac:dyDescent="0.25">
      <c r="A94" s="106"/>
      <c r="B94" s="88">
        <v>264</v>
      </c>
      <c r="C94" s="71" t="s">
        <v>46</v>
      </c>
      <c r="D94" s="70" t="s">
        <v>42</v>
      </c>
      <c r="E94" s="77">
        <v>2</v>
      </c>
      <c r="F94" s="64">
        <v>26688</v>
      </c>
      <c r="G94" s="46">
        <f t="shared" ref="G94:G126" si="3">ROUND(E94*F94,0)</f>
        <v>53376</v>
      </c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</row>
    <row r="95" spans="1:37" s="45" customFormat="1" ht="15" customHeight="1" x14ac:dyDescent="0.25">
      <c r="A95" s="106"/>
      <c r="B95" s="161">
        <v>1022</v>
      </c>
      <c r="C95" s="157" t="s">
        <v>106</v>
      </c>
      <c r="D95" s="161" t="s">
        <v>42</v>
      </c>
      <c r="E95" s="162">
        <v>2</v>
      </c>
      <c r="F95" s="181">
        <v>95929</v>
      </c>
      <c r="G95" s="183">
        <f t="shared" si="3"/>
        <v>191858</v>
      </c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</row>
    <row r="96" spans="1:37" s="45" customFormat="1" x14ac:dyDescent="0.25">
      <c r="A96" s="106"/>
      <c r="B96" s="161"/>
      <c r="C96" s="158"/>
      <c r="D96" s="161"/>
      <c r="E96" s="162"/>
      <c r="F96" s="182">
        <v>0</v>
      </c>
      <c r="G96" s="184">
        <f t="shared" si="3"/>
        <v>0</v>
      </c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</row>
    <row r="97" spans="1:37" s="45" customFormat="1" ht="26.25" customHeight="1" x14ac:dyDescent="0.25">
      <c r="A97" s="106"/>
      <c r="B97" s="88">
        <v>4405</v>
      </c>
      <c r="C97" s="71" t="s">
        <v>107</v>
      </c>
      <c r="D97" s="70" t="s">
        <v>40</v>
      </c>
      <c r="E97" s="77">
        <v>16</v>
      </c>
      <c r="F97" s="64">
        <v>30734</v>
      </c>
      <c r="G97" s="46">
        <f t="shared" si="3"/>
        <v>491744</v>
      </c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</row>
    <row r="98" spans="1:37" s="45" customFormat="1" x14ac:dyDescent="0.25">
      <c r="A98" s="106"/>
      <c r="B98" s="88">
        <v>766</v>
      </c>
      <c r="C98" s="71" t="s">
        <v>53</v>
      </c>
      <c r="D98" s="70" t="s">
        <v>54</v>
      </c>
      <c r="E98" s="77">
        <v>4</v>
      </c>
      <c r="F98" s="64">
        <v>490500</v>
      </c>
      <c r="G98" s="46">
        <f t="shared" si="3"/>
        <v>1962000</v>
      </c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</row>
    <row r="99" spans="1:37" s="45" customFormat="1" ht="15" customHeight="1" x14ac:dyDescent="0.25">
      <c r="A99" s="106"/>
      <c r="B99" s="176" t="s">
        <v>108</v>
      </c>
      <c r="C99" s="179"/>
      <c r="D99" s="177"/>
      <c r="E99" s="177"/>
      <c r="F99" s="177"/>
      <c r="G99" s="178"/>
      <c r="H99" s="106"/>
      <c r="I99" s="106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</row>
    <row r="100" spans="1:37" s="45" customFormat="1" ht="38.25" x14ac:dyDescent="0.25">
      <c r="A100" s="106"/>
      <c r="B100" s="155">
        <v>1856</v>
      </c>
      <c r="C100" s="76" t="s">
        <v>109</v>
      </c>
      <c r="D100" s="157" t="s">
        <v>40</v>
      </c>
      <c r="E100" s="159">
        <v>650</v>
      </c>
      <c r="F100" s="181">
        <v>540</v>
      </c>
      <c r="G100" s="183">
        <f t="shared" si="3"/>
        <v>351000</v>
      </c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</row>
    <row r="101" spans="1:37" s="45" customFormat="1" ht="15" customHeight="1" x14ac:dyDescent="0.25">
      <c r="A101" s="106"/>
      <c r="B101" s="156"/>
      <c r="C101" s="72" t="s">
        <v>110</v>
      </c>
      <c r="D101" s="158"/>
      <c r="E101" s="160"/>
      <c r="F101" s="182">
        <v>0</v>
      </c>
      <c r="G101" s="184">
        <f t="shared" si="3"/>
        <v>0</v>
      </c>
      <c r="H101" s="106"/>
      <c r="I101" s="106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</row>
    <row r="102" spans="1:37" s="45" customFormat="1" ht="37.5" customHeight="1" x14ac:dyDescent="0.25">
      <c r="A102" s="106"/>
      <c r="B102" s="88">
        <v>1756</v>
      </c>
      <c r="C102" s="72" t="s">
        <v>111</v>
      </c>
      <c r="D102" s="70" t="s">
        <v>42</v>
      </c>
      <c r="E102" s="77">
        <v>18</v>
      </c>
      <c r="F102" s="64">
        <v>80442</v>
      </c>
      <c r="G102" s="46">
        <f t="shared" si="3"/>
        <v>1447956</v>
      </c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</row>
    <row r="103" spans="1:37" s="69" customFormat="1" ht="15" customHeight="1" x14ac:dyDescent="0.25">
      <c r="A103" s="107"/>
      <c r="B103" s="157">
        <v>2038</v>
      </c>
      <c r="C103" s="157" t="s">
        <v>112</v>
      </c>
      <c r="D103" s="157" t="s">
        <v>40</v>
      </c>
      <c r="E103" s="159">
        <v>113</v>
      </c>
      <c r="F103" s="181">
        <v>28525</v>
      </c>
      <c r="G103" s="183">
        <f t="shared" si="3"/>
        <v>3223325</v>
      </c>
      <c r="H103" s="107"/>
      <c r="I103" s="106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</row>
    <row r="104" spans="1:37" s="69" customFormat="1" ht="27.75" customHeight="1" x14ac:dyDescent="0.25">
      <c r="A104" s="107"/>
      <c r="B104" s="158"/>
      <c r="C104" s="191"/>
      <c r="D104" s="158"/>
      <c r="E104" s="160"/>
      <c r="F104" s="182">
        <v>0</v>
      </c>
      <c r="G104" s="184">
        <f t="shared" si="3"/>
        <v>0</v>
      </c>
      <c r="H104" s="107"/>
      <c r="I104" s="106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</row>
    <row r="105" spans="1:37" s="69" customFormat="1" ht="38.25" x14ac:dyDescent="0.25">
      <c r="A105" s="107"/>
      <c r="B105" s="170">
        <v>3886</v>
      </c>
      <c r="C105" s="115" t="s">
        <v>113</v>
      </c>
      <c r="D105" s="172" t="s">
        <v>40</v>
      </c>
      <c r="E105" s="174">
        <v>113</v>
      </c>
      <c r="F105" s="187">
        <v>110838</v>
      </c>
      <c r="G105" s="189">
        <f t="shared" si="3"/>
        <v>12524694</v>
      </c>
      <c r="H105" s="107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</row>
    <row r="106" spans="1:37" s="69" customFormat="1" ht="15" customHeight="1" x14ac:dyDescent="0.25">
      <c r="A106" s="107"/>
      <c r="B106" s="171"/>
      <c r="C106" s="116" t="s">
        <v>114</v>
      </c>
      <c r="D106" s="173"/>
      <c r="E106" s="175"/>
      <c r="F106" s="188">
        <v>0</v>
      </c>
      <c r="G106" s="190">
        <f t="shared" si="3"/>
        <v>0</v>
      </c>
      <c r="H106" s="107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</row>
    <row r="107" spans="1:37" s="69" customFormat="1" ht="27" customHeight="1" x14ac:dyDescent="0.25">
      <c r="A107" s="107"/>
      <c r="B107" s="88">
        <v>1868</v>
      </c>
      <c r="C107" s="72" t="s">
        <v>115</v>
      </c>
      <c r="D107" s="70" t="s">
        <v>40</v>
      </c>
      <c r="E107" s="77">
        <v>162</v>
      </c>
      <c r="F107" s="64">
        <v>6878</v>
      </c>
      <c r="G107" s="46">
        <f t="shared" si="3"/>
        <v>1114236</v>
      </c>
      <c r="H107" s="107"/>
      <c r="I107" s="106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</row>
    <row r="108" spans="1:37" s="69" customFormat="1" ht="34.5" customHeight="1" x14ac:dyDescent="0.25">
      <c r="A108" s="107"/>
      <c r="B108" s="88">
        <v>7159</v>
      </c>
      <c r="C108" s="71" t="s">
        <v>116</v>
      </c>
      <c r="D108" s="70" t="s">
        <v>44</v>
      </c>
      <c r="E108" s="77">
        <v>90</v>
      </c>
      <c r="F108" s="64">
        <v>39432</v>
      </c>
      <c r="G108" s="46">
        <f t="shared" si="3"/>
        <v>3548880</v>
      </c>
      <c r="H108" s="107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</row>
    <row r="109" spans="1:37" s="69" customFormat="1" ht="35.25" customHeight="1" x14ac:dyDescent="0.25">
      <c r="A109" s="107"/>
      <c r="B109" s="88">
        <v>1930</v>
      </c>
      <c r="C109" s="71" t="s">
        <v>117</v>
      </c>
      <c r="D109" s="70" t="s">
        <v>44</v>
      </c>
      <c r="E109" s="70">
        <v>5.4</v>
      </c>
      <c r="F109" s="64">
        <v>255169</v>
      </c>
      <c r="G109" s="46">
        <f t="shared" si="3"/>
        <v>1377913</v>
      </c>
      <c r="H109" s="107"/>
      <c r="I109" s="106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</row>
    <row r="110" spans="1:37" s="45" customFormat="1" ht="15" customHeight="1" x14ac:dyDescent="0.25">
      <c r="A110" s="106"/>
      <c r="B110" s="161">
        <v>7173</v>
      </c>
      <c r="C110" s="157" t="s">
        <v>118</v>
      </c>
      <c r="D110" s="161" t="s">
        <v>40</v>
      </c>
      <c r="E110" s="162">
        <v>70</v>
      </c>
      <c r="F110" s="181">
        <v>11100</v>
      </c>
      <c r="G110" s="183">
        <f t="shared" si="3"/>
        <v>777000</v>
      </c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</row>
    <row r="111" spans="1:37" s="45" customFormat="1" x14ac:dyDescent="0.25">
      <c r="A111" s="106"/>
      <c r="B111" s="161"/>
      <c r="C111" s="158"/>
      <c r="D111" s="161"/>
      <c r="E111" s="162"/>
      <c r="F111" s="182">
        <v>0</v>
      </c>
      <c r="G111" s="184">
        <f t="shared" si="3"/>
        <v>0</v>
      </c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</row>
    <row r="112" spans="1:37" s="45" customFormat="1" x14ac:dyDescent="0.25">
      <c r="A112" s="106"/>
      <c r="B112" s="88">
        <v>604</v>
      </c>
      <c r="C112" s="71" t="s">
        <v>49</v>
      </c>
      <c r="D112" s="70" t="s">
        <v>40</v>
      </c>
      <c r="E112" s="77">
        <v>70</v>
      </c>
      <c r="F112" s="64">
        <v>46530</v>
      </c>
      <c r="G112" s="46">
        <f t="shared" si="3"/>
        <v>3257100</v>
      </c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</row>
    <row r="113" spans="1:37" s="45" customFormat="1" ht="15" customHeight="1" x14ac:dyDescent="0.25">
      <c r="A113" s="106"/>
      <c r="B113" s="161">
        <v>148</v>
      </c>
      <c r="C113" s="146" t="s">
        <v>67</v>
      </c>
      <c r="D113" s="161" t="s">
        <v>40</v>
      </c>
      <c r="E113" s="162">
        <v>70</v>
      </c>
      <c r="F113" s="181">
        <v>14486</v>
      </c>
      <c r="G113" s="183">
        <f t="shared" si="3"/>
        <v>1014020</v>
      </c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</row>
    <row r="114" spans="1:37" s="45" customFormat="1" x14ac:dyDescent="0.25">
      <c r="A114" s="106"/>
      <c r="B114" s="161"/>
      <c r="C114" s="147"/>
      <c r="D114" s="161"/>
      <c r="E114" s="162"/>
      <c r="F114" s="182">
        <v>0</v>
      </c>
      <c r="G114" s="184">
        <f t="shared" si="3"/>
        <v>0</v>
      </c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</row>
    <row r="115" spans="1:37" s="45" customFormat="1" x14ac:dyDescent="0.25">
      <c r="A115" s="106"/>
      <c r="B115" s="88">
        <v>1477</v>
      </c>
      <c r="C115" s="71" t="s">
        <v>119</v>
      </c>
      <c r="D115" s="70" t="s">
        <v>40</v>
      </c>
      <c r="E115" s="77">
        <v>1</v>
      </c>
      <c r="F115" s="64">
        <v>10917</v>
      </c>
      <c r="G115" s="46">
        <f t="shared" si="3"/>
        <v>10917</v>
      </c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</row>
    <row r="116" spans="1:37" s="45" customFormat="1" ht="25.5" customHeight="1" x14ac:dyDescent="0.25">
      <c r="A116" s="106"/>
      <c r="B116" s="88">
        <v>1524</v>
      </c>
      <c r="C116" s="71" t="s">
        <v>120</v>
      </c>
      <c r="D116" s="70" t="s">
        <v>40</v>
      </c>
      <c r="E116" s="70">
        <v>0.25</v>
      </c>
      <c r="F116" s="64">
        <v>64625</v>
      </c>
      <c r="G116" s="46">
        <f t="shared" si="3"/>
        <v>16156</v>
      </c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</row>
    <row r="117" spans="1:37" s="45" customFormat="1" x14ac:dyDescent="0.25">
      <c r="A117" s="106"/>
      <c r="B117" s="88">
        <v>1268</v>
      </c>
      <c r="C117" s="71" t="s">
        <v>121</v>
      </c>
      <c r="D117" s="70" t="s">
        <v>42</v>
      </c>
      <c r="E117" s="77">
        <v>1</v>
      </c>
      <c r="F117" s="64">
        <v>27424</v>
      </c>
      <c r="G117" s="46">
        <f t="shared" si="3"/>
        <v>27424</v>
      </c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</row>
    <row r="118" spans="1:37" s="45" customFormat="1" ht="15" customHeight="1" x14ac:dyDescent="0.25">
      <c r="A118" s="106"/>
      <c r="B118" s="157">
        <v>647</v>
      </c>
      <c r="C118" s="157" t="s">
        <v>50</v>
      </c>
      <c r="D118" s="157" t="s">
        <v>40</v>
      </c>
      <c r="E118" s="159">
        <v>500</v>
      </c>
      <c r="F118" s="181">
        <v>15979</v>
      </c>
      <c r="G118" s="183">
        <f t="shared" si="3"/>
        <v>7989500</v>
      </c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</row>
    <row r="119" spans="1:37" s="45" customFormat="1" x14ac:dyDescent="0.25">
      <c r="A119" s="106"/>
      <c r="B119" s="158"/>
      <c r="C119" s="158"/>
      <c r="D119" s="158"/>
      <c r="E119" s="160"/>
      <c r="F119" s="182">
        <v>0</v>
      </c>
      <c r="G119" s="184">
        <f t="shared" si="3"/>
        <v>0</v>
      </c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</row>
    <row r="120" spans="1:37" s="45" customFormat="1" ht="23.25" customHeight="1" x14ac:dyDescent="0.25">
      <c r="A120" s="106"/>
      <c r="B120" s="88">
        <v>152</v>
      </c>
      <c r="C120" s="71" t="s">
        <v>43</v>
      </c>
      <c r="D120" s="70" t="s">
        <v>40</v>
      </c>
      <c r="E120" s="77">
        <v>496</v>
      </c>
      <c r="F120" s="64">
        <v>11997</v>
      </c>
      <c r="G120" s="46">
        <f t="shared" si="3"/>
        <v>5950512</v>
      </c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</row>
    <row r="121" spans="1:37" s="45" customFormat="1" ht="24" customHeight="1" x14ac:dyDescent="0.25">
      <c r="A121" s="106"/>
      <c r="B121" s="157">
        <v>1499</v>
      </c>
      <c r="C121" s="146" t="s">
        <v>61</v>
      </c>
      <c r="D121" s="157" t="s">
        <v>40</v>
      </c>
      <c r="E121" s="159">
        <v>230</v>
      </c>
      <c r="F121" s="181">
        <v>11329</v>
      </c>
      <c r="G121" s="183">
        <f t="shared" si="3"/>
        <v>2605670</v>
      </c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</row>
    <row r="122" spans="1:37" s="45" customFormat="1" x14ac:dyDescent="0.25">
      <c r="A122" s="106"/>
      <c r="B122" s="158"/>
      <c r="C122" s="147"/>
      <c r="D122" s="158"/>
      <c r="E122" s="160"/>
      <c r="F122" s="182">
        <v>0</v>
      </c>
      <c r="G122" s="184">
        <f t="shared" si="3"/>
        <v>0</v>
      </c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</row>
    <row r="123" spans="1:37" s="45" customFormat="1" ht="25.5" x14ac:dyDescent="0.25">
      <c r="A123" s="106"/>
      <c r="B123" s="117">
        <v>7655</v>
      </c>
      <c r="C123" s="118" t="s">
        <v>122</v>
      </c>
      <c r="D123" s="117" t="s">
        <v>40</v>
      </c>
      <c r="E123" s="119">
        <v>230</v>
      </c>
      <c r="F123" s="120">
        <v>56733</v>
      </c>
      <c r="G123" s="121">
        <f t="shared" si="3"/>
        <v>13048590</v>
      </c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</row>
    <row r="124" spans="1:37" s="45" customFormat="1" x14ac:dyDescent="0.25">
      <c r="A124" s="106"/>
      <c r="B124" s="88">
        <v>8176</v>
      </c>
      <c r="C124" s="71" t="s">
        <v>123</v>
      </c>
      <c r="D124" s="70" t="s">
        <v>40</v>
      </c>
      <c r="E124" s="77">
        <v>940</v>
      </c>
      <c r="F124" s="64">
        <v>2364</v>
      </c>
      <c r="G124" s="46">
        <f t="shared" si="3"/>
        <v>2222160</v>
      </c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</row>
    <row r="125" spans="1:37" s="45" customFormat="1" ht="23.25" customHeight="1" x14ac:dyDescent="0.25">
      <c r="A125" s="106"/>
      <c r="B125" s="161">
        <v>1325</v>
      </c>
      <c r="C125" s="146" t="s">
        <v>124</v>
      </c>
      <c r="D125" s="161" t="s">
        <v>42</v>
      </c>
      <c r="E125" s="162">
        <v>2</v>
      </c>
      <c r="F125" s="181">
        <v>754751</v>
      </c>
      <c r="G125" s="183">
        <f t="shared" si="3"/>
        <v>1509502</v>
      </c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</row>
    <row r="126" spans="1:37" s="45" customFormat="1" x14ac:dyDescent="0.25">
      <c r="A126" s="106"/>
      <c r="B126" s="161"/>
      <c r="C126" s="147"/>
      <c r="D126" s="161"/>
      <c r="E126" s="162"/>
      <c r="F126" s="182">
        <v>0</v>
      </c>
      <c r="G126" s="184">
        <f t="shared" si="3"/>
        <v>0</v>
      </c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</row>
    <row r="127" spans="1:37" s="45" customFormat="1" ht="12.75" customHeight="1" x14ac:dyDescent="0.25">
      <c r="A127" s="106"/>
      <c r="B127" s="152" t="s">
        <v>151</v>
      </c>
      <c r="C127" s="153"/>
      <c r="D127" s="153"/>
      <c r="E127" s="153"/>
      <c r="F127" s="153"/>
      <c r="G127" s="154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</row>
    <row r="128" spans="1:37" s="45" customFormat="1" x14ac:dyDescent="0.25">
      <c r="A128" s="106"/>
      <c r="B128" s="89" t="s">
        <v>32</v>
      </c>
      <c r="C128" s="73" t="s">
        <v>33</v>
      </c>
      <c r="D128" s="73" t="s">
        <v>34</v>
      </c>
      <c r="E128" s="73" t="s">
        <v>35</v>
      </c>
      <c r="F128" s="74"/>
      <c r="G128" s="74"/>
      <c r="H128" s="108"/>
      <c r="I128" s="106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</row>
    <row r="129" spans="1:37" s="45" customFormat="1" x14ac:dyDescent="0.25">
      <c r="A129" s="106"/>
      <c r="B129" s="80"/>
      <c r="C129" s="74"/>
      <c r="D129" s="73"/>
      <c r="E129" s="73"/>
      <c r="F129" s="74"/>
      <c r="G129" s="74"/>
      <c r="H129" s="109"/>
      <c r="I129" s="106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</row>
    <row r="130" spans="1:37" s="45" customFormat="1" ht="25.5" customHeight="1" x14ac:dyDescent="0.25">
      <c r="A130" s="106"/>
      <c r="B130" s="88">
        <v>130</v>
      </c>
      <c r="C130" s="71" t="s">
        <v>41</v>
      </c>
      <c r="D130" s="70" t="s">
        <v>42</v>
      </c>
      <c r="E130" s="77">
        <v>33</v>
      </c>
      <c r="F130" s="98">
        <v>11103</v>
      </c>
      <c r="G130" s="98">
        <f t="shared" ref="G130:G170" si="4">ROUND(E130*F130,0)</f>
        <v>366399</v>
      </c>
      <c r="H130" s="110"/>
      <c r="I130" s="106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</row>
    <row r="131" spans="1:37" s="45" customFormat="1" ht="30.75" customHeight="1" x14ac:dyDescent="0.25">
      <c r="A131" s="106"/>
      <c r="B131" s="161">
        <v>1986</v>
      </c>
      <c r="C131" s="161" t="s">
        <v>100</v>
      </c>
      <c r="D131" s="157" t="s">
        <v>42</v>
      </c>
      <c r="E131" s="162">
        <v>8</v>
      </c>
      <c r="F131" s="144">
        <v>561766</v>
      </c>
      <c r="G131" s="144">
        <f t="shared" si="4"/>
        <v>4494128</v>
      </c>
      <c r="H131" s="111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</row>
    <row r="132" spans="1:37" s="45" customFormat="1" x14ac:dyDescent="0.25">
      <c r="A132" s="106"/>
      <c r="B132" s="161"/>
      <c r="C132" s="161"/>
      <c r="D132" s="158"/>
      <c r="E132" s="162"/>
      <c r="F132" s="145">
        <v>0</v>
      </c>
      <c r="G132" s="145"/>
      <c r="H132" s="110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</row>
    <row r="133" spans="1:37" s="45" customFormat="1" ht="32.25" customHeight="1" x14ac:dyDescent="0.25">
      <c r="A133" s="106"/>
      <c r="B133" s="88">
        <v>1916</v>
      </c>
      <c r="C133" s="71" t="s">
        <v>101</v>
      </c>
      <c r="D133" s="70" t="s">
        <v>42</v>
      </c>
      <c r="E133" s="77">
        <v>10</v>
      </c>
      <c r="F133" s="98">
        <v>54936</v>
      </c>
      <c r="G133" s="98">
        <f t="shared" si="4"/>
        <v>549360</v>
      </c>
      <c r="H133" s="110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</row>
    <row r="134" spans="1:37" s="45" customFormat="1" ht="32.25" customHeight="1" x14ac:dyDescent="0.25">
      <c r="A134" s="106"/>
      <c r="B134" s="88">
        <v>383</v>
      </c>
      <c r="C134" s="71" t="s">
        <v>48</v>
      </c>
      <c r="D134" s="70" t="s">
        <v>42</v>
      </c>
      <c r="E134" s="77">
        <v>12</v>
      </c>
      <c r="F134" s="98">
        <v>80992</v>
      </c>
      <c r="G134" s="98">
        <f t="shared" si="4"/>
        <v>971904</v>
      </c>
      <c r="H134" s="110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</row>
    <row r="135" spans="1:37" s="45" customFormat="1" ht="27.75" customHeight="1" x14ac:dyDescent="0.25">
      <c r="A135" s="106"/>
      <c r="B135" s="88">
        <v>3632</v>
      </c>
      <c r="C135" s="71" t="s">
        <v>152</v>
      </c>
      <c r="D135" s="70" t="s">
        <v>42</v>
      </c>
      <c r="E135" s="77">
        <v>13</v>
      </c>
      <c r="F135" s="98">
        <v>115687</v>
      </c>
      <c r="G135" s="98">
        <f t="shared" si="4"/>
        <v>1503931</v>
      </c>
      <c r="H135" s="110"/>
      <c r="I135" s="106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</row>
    <row r="136" spans="1:37" s="69" customFormat="1" ht="15" customHeight="1" x14ac:dyDescent="0.25">
      <c r="A136" s="107"/>
      <c r="B136" s="157">
        <v>2736</v>
      </c>
      <c r="C136" s="180" t="s">
        <v>102</v>
      </c>
      <c r="D136" s="157" t="s">
        <v>42</v>
      </c>
      <c r="E136" s="159">
        <v>3</v>
      </c>
      <c r="F136" s="144">
        <v>62980</v>
      </c>
      <c r="G136" s="144">
        <f t="shared" si="4"/>
        <v>188940</v>
      </c>
      <c r="H136" s="112"/>
      <c r="I136" s="106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</row>
    <row r="137" spans="1:37" s="69" customFormat="1" ht="27.75" customHeight="1" x14ac:dyDescent="0.25">
      <c r="A137" s="107"/>
      <c r="B137" s="158"/>
      <c r="C137" s="180"/>
      <c r="D137" s="158"/>
      <c r="E137" s="160"/>
      <c r="F137" s="145">
        <v>0</v>
      </c>
      <c r="G137" s="145">
        <f t="shared" si="4"/>
        <v>0</v>
      </c>
      <c r="H137" s="112"/>
      <c r="I137" s="106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</row>
    <row r="138" spans="1:37" s="69" customFormat="1" ht="24" customHeight="1" x14ac:dyDescent="0.25">
      <c r="A138" s="107"/>
      <c r="B138" s="88">
        <v>1490</v>
      </c>
      <c r="C138" s="71" t="s">
        <v>125</v>
      </c>
      <c r="D138" s="70" t="s">
        <v>42</v>
      </c>
      <c r="E138" s="77">
        <v>1</v>
      </c>
      <c r="F138" s="98">
        <v>1471500</v>
      </c>
      <c r="G138" s="98">
        <f t="shared" si="4"/>
        <v>1471500</v>
      </c>
      <c r="H138" s="112"/>
      <c r="I138" s="106"/>
      <c r="J138" s="106"/>
      <c r="K138" s="106"/>
      <c r="L138" s="106"/>
      <c r="M138" s="106"/>
      <c r="N138" s="106"/>
      <c r="O138" s="106"/>
      <c r="P138" s="106"/>
      <c r="Q138" s="106"/>
      <c r="R138" s="106"/>
      <c r="S138" s="106"/>
      <c r="T138" s="106"/>
      <c r="U138" s="106"/>
      <c r="V138" s="106"/>
      <c r="W138" s="106"/>
      <c r="X138" s="106"/>
      <c r="Y138" s="106"/>
      <c r="Z138" s="106"/>
      <c r="AA138" s="106"/>
      <c r="AB138" s="106"/>
      <c r="AC138" s="106"/>
      <c r="AD138" s="106"/>
      <c r="AE138" s="106"/>
      <c r="AF138" s="106"/>
      <c r="AG138" s="106"/>
      <c r="AH138" s="106"/>
      <c r="AI138" s="106"/>
      <c r="AJ138" s="106"/>
      <c r="AK138" s="106"/>
    </row>
    <row r="139" spans="1:37" s="69" customFormat="1" ht="15" customHeight="1" x14ac:dyDescent="0.25">
      <c r="A139" s="107"/>
      <c r="B139" s="176" t="s">
        <v>105</v>
      </c>
      <c r="C139" s="177"/>
      <c r="D139" s="177"/>
      <c r="E139" s="177"/>
      <c r="F139" s="177"/>
      <c r="G139" s="178"/>
      <c r="H139" s="112"/>
      <c r="I139" s="106"/>
      <c r="J139" s="106"/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  <c r="U139" s="106"/>
      <c r="V139" s="106"/>
      <c r="W139" s="106"/>
      <c r="X139" s="106"/>
      <c r="Y139" s="106"/>
      <c r="Z139" s="106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</row>
    <row r="140" spans="1:37" s="69" customFormat="1" x14ac:dyDescent="0.25">
      <c r="A140" s="107"/>
      <c r="B140" s="88">
        <v>264</v>
      </c>
      <c r="C140" s="71" t="s">
        <v>46</v>
      </c>
      <c r="D140" s="70" t="s">
        <v>42</v>
      </c>
      <c r="E140" s="77">
        <v>7</v>
      </c>
      <c r="F140" s="98">
        <v>26688</v>
      </c>
      <c r="G140" s="98">
        <f t="shared" si="4"/>
        <v>186816</v>
      </c>
      <c r="H140" s="112"/>
      <c r="I140" s="106"/>
      <c r="J140" s="106"/>
      <c r="K140" s="106"/>
      <c r="L140" s="106"/>
      <c r="M140" s="106"/>
      <c r="N140" s="106"/>
      <c r="O140" s="106"/>
      <c r="P140" s="106"/>
      <c r="Q140" s="106"/>
      <c r="R140" s="106"/>
      <c r="S140" s="106"/>
      <c r="T140" s="106"/>
      <c r="U140" s="106"/>
      <c r="V140" s="106"/>
      <c r="W140" s="106"/>
      <c r="X140" s="106"/>
      <c r="Y140" s="106"/>
      <c r="Z140" s="106"/>
      <c r="AA140" s="106"/>
      <c r="AB140" s="106"/>
      <c r="AC140" s="106"/>
      <c r="AD140" s="106"/>
      <c r="AE140" s="106"/>
      <c r="AF140" s="106"/>
      <c r="AG140" s="106"/>
      <c r="AH140" s="106"/>
      <c r="AI140" s="106"/>
      <c r="AJ140" s="106"/>
      <c r="AK140" s="106"/>
    </row>
    <row r="141" spans="1:37" s="69" customFormat="1" ht="25.5" x14ac:dyDescent="0.25">
      <c r="A141" s="107"/>
      <c r="B141" s="88">
        <v>1022</v>
      </c>
      <c r="C141" s="71" t="s">
        <v>106</v>
      </c>
      <c r="D141" s="70" t="s">
        <v>42</v>
      </c>
      <c r="E141" s="77">
        <v>7</v>
      </c>
      <c r="F141" s="98">
        <v>95929</v>
      </c>
      <c r="G141" s="98">
        <f t="shared" si="4"/>
        <v>671503</v>
      </c>
      <c r="H141" s="112"/>
      <c r="I141" s="106"/>
      <c r="J141" s="106"/>
      <c r="K141" s="106"/>
      <c r="L141" s="106"/>
      <c r="M141" s="106"/>
      <c r="N141" s="106"/>
      <c r="O141" s="106"/>
      <c r="P141" s="106"/>
      <c r="Q141" s="106"/>
      <c r="R141" s="106"/>
      <c r="S141" s="106"/>
      <c r="T141" s="106"/>
      <c r="U141" s="106"/>
      <c r="V141" s="106"/>
      <c r="W141" s="106"/>
      <c r="X141" s="106"/>
      <c r="Y141" s="106"/>
      <c r="Z141" s="106"/>
      <c r="AA141" s="106"/>
      <c r="AB141" s="106"/>
      <c r="AC141" s="106"/>
      <c r="AD141" s="106"/>
      <c r="AE141" s="106"/>
      <c r="AF141" s="106"/>
      <c r="AG141" s="106"/>
      <c r="AH141" s="106"/>
      <c r="AI141" s="106"/>
      <c r="AJ141" s="106"/>
      <c r="AK141" s="106"/>
    </row>
    <row r="142" spans="1:37" s="69" customFormat="1" ht="27" customHeight="1" x14ac:dyDescent="0.25">
      <c r="A142" s="107"/>
      <c r="B142" s="88">
        <v>4405</v>
      </c>
      <c r="C142" s="71" t="s">
        <v>107</v>
      </c>
      <c r="D142" s="70" t="s">
        <v>40</v>
      </c>
      <c r="E142" s="77">
        <v>16</v>
      </c>
      <c r="F142" s="98">
        <v>30733</v>
      </c>
      <c r="G142" s="98">
        <f t="shared" si="4"/>
        <v>491728</v>
      </c>
      <c r="H142" s="112"/>
      <c r="I142" s="106"/>
      <c r="J142" s="106"/>
      <c r="K142" s="106"/>
      <c r="L142" s="106"/>
      <c r="M142" s="106"/>
      <c r="N142" s="106"/>
      <c r="O142" s="106"/>
      <c r="P142" s="106"/>
      <c r="Q142" s="106"/>
      <c r="R142" s="106"/>
      <c r="S142" s="106"/>
      <c r="T142" s="106"/>
      <c r="U142" s="106"/>
      <c r="V142" s="106"/>
      <c r="W142" s="106"/>
      <c r="X142" s="106"/>
      <c r="Y142" s="106"/>
      <c r="Z142" s="106"/>
      <c r="AA142" s="106"/>
      <c r="AB142" s="106"/>
      <c r="AC142" s="106"/>
      <c r="AD142" s="106"/>
      <c r="AE142" s="106"/>
      <c r="AF142" s="106"/>
      <c r="AG142" s="106"/>
      <c r="AH142" s="106"/>
      <c r="AI142" s="106"/>
      <c r="AJ142" s="106"/>
      <c r="AK142" s="106"/>
    </row>
    <row r="143" spans="1:37" s="69" customFormat="1" x14ac:dyDescent="0.25">
      <c r="A143" s="107"/>
      <c r="B143" s="88">
        <v>8176</v>
      </c>
      <c r="C143" s="71" t="s">
        <v>123</v>
      </c>
      <c r="D143" s="70" t="s">
        <v>40</v>
      </c>
      <c r="E143" s="77">
        <v>115</v>
      </c>
      <c r="F143" s="98">
        <v>2364</v>
      </c>
      <c r="G143" s="98">
        <f t="shared" si="4"/>
        <v>271860</v>
      </c>
      <c r="H143" s="112"/>
      <c r="I143" s="106"/>
      <c r="J143" s="106"/>
      <c r="K143" s="106"/>
      <c r="L143" s="106"/>
      <c r="M143" s="106"/>
      <c r="N143" s="106"/>
      <c r="O143" s="106"/>
      <c r="P143" s="106"/>
      <c r="Q143" s="106"/>
      <c r="R143" s="106"/>
      <c r="S143" s="106"/>
      <c r="T143" s="106"/>
      <c r="U143" s="106"/>
      <c r="V143" s="106"/>
      <c r="W143" s="106"/>
      <c r="X143" s="106"/>
      <c r="Y143" s="106"/>
      <c r="Z143" s="106"/>
      <c r="AA143" s="106"/>
      <c r="AB143" s="106"/>
      <c r="AC143" s="106"/>
      <c r="AD143" s="106"/>
      <c r="AE143" s="106"/>
      <c r="AF143" s="106"/>
      <c r="AG143" s="106"/>
      <c r="AH143" s="106"/>
      <c r="AI143" s="106"/>
      <c r="AJ143" s="106"/>
      <c r="AK143" s="106"/>
    </row>
    <row r="144" spans="1:37" s="69" customFormat="1" x14ac:dyDescent="0.25">
      <c r="A144" s="107"/>
      <c r="B144" s="88">
        <v>766</v>
      </c>
      <c r="C144" s="71" t="s">
        <v>53</v>
      </c>
      <c r="D144" s="70" t="s">
        <v>54</v>
      </c>
      <c r="E144" s="77">
        <v>1</v>
      </c>
      <c r="F144" s="98">
        <v>490500</v>
      </c>
      <c r="G144" s="98">
        <f t="shared" si="4"/>
        <v>490500</v>
      </c>
      <c r="H144" s="112"/>
      <c r="I144" s="106"/>
      <c r="J144" s="106"/>
      <c r="K144" s="106"/>
      <c r="L144" s="106"/>
      <c r="M144" s="106"/>
      <c r="N144" s="106"/>
      <c r="O144" s="106"/>
      <c r="P144" s="106"/>
      <c r="Q144" s="106"/>
      <c r="R144" s="106"/>
      <c r="S144" s="106"/>
      <c r="T144" s="106"/>
      <c r="U144" s="106"/>
      <c r="V144" s="106"/>
      <c r="W144" s="106"/>
      <c r="X144" s="106"/>
      <c r="Y144" s="106"/>
      <c r="Z144" s="106"/>
      <c r="AA144" s="106"/>
      <c r="AB144" s="106"/>
      <c r="AC144" s="106"/>
      <c r="AD144" s="106"/>
      <c r="AE144" s="106"/>
      <c r="AF144" s="106"/>
      <c r="AG144" s="106"/>
      <c r="AH144" s="106"/>
      <c r="AI144" s="106"/>
      <c r="AJ144" s="106"/>
      <c r="AK144" s="106"/>
    </row>
    <row r="145" spans="1:37" s="69" customFormat="1" ht="15" customHeight="1" x14ac:dyDescent="0.25">
      <c r="A145" s="107"/>
      <c r="B145" s="176" t="s">
        <v>108</v>
      </c>
      <c r="C145" s="179"/>
      <c r="D145" s="177"/>
      <c r="E145" s="177"/>
      <c r="F145" s="177"/>
      <c r="G145" s="178"/>
      <c r="H145" s="112"/>
      <c r="I145" s="106"/>
      <c r="J145" s="106"/>
      <c r="K145" s="106"/>
      <c r="L145" s="106"/>
      <c r="M145" s="106"/>
      <c r="N145" s="106"/>
      <c r="O145" s="106"/>
      <c r="P145" s="106"/>
      <c r="Q145" s="106"/>
      <c r="R145" s="106"/>
      <c r="S145" s="106"/>
      <c r="T145" s="106"/>
      <c r="U145" s="106"/>
      <c r="V145" s="106"/>
      <c r="W145" s="106"/>
      <c r="X145" s="106"/>
      <c r="Y145" s="106"/>
      <c r="Z145" s="106"/>
      <c r="AA145" s="106"/>
      <c r="AB145" s="106"/>
      <c r="AC145" s="106"/>
      <c r="AD145" s="106"/>
      <c r="AE145" s="106"/>
      <c r="AF145" s="106"/>
      <c r="AG145" s="106"/>
      <c r="AH145" s="106"/>
      <c r="AI145" s="106"/>
      <c r="AJ145" s="106"/>
      <c r="AK145" s="106"/>
    </row>
    <row r="146" spans="1:37" s="69" customFormat="1" ht="42" customHeight="1" x14ac:dyDescent="0.25">
      <c r="A146" s="107"/>
      <c r="B146" s="155">
        <v>1856</v>
      </c>
      <c r="C146" s="83" t="s">
        <v>126</v>
      </c>
      <c r="D146" s="157" t="s">
        <v>40</v>
      </c>
      <c r="E146" s="159">
        <v>450</v>
      </c>
      <c r="F146" s="144">
        <v>540</v>
      </c>
      <c r="G146" s="144">
        <f t="shared" si="4"/>
        <v>243000</v>
      </c>
      <c r="H146" s="112"/>
      <c r="I146" s="106"/>
      <c r="J146" s="106"/>
      <c r="K146" s="106"/>
      <c r="L146" s="106"/>
      <c r="M146" s="106"/>
      <c r="N146" s="106"/>
      <c r="O146" s="106"/>
      <c r="P146" s="106"/>
      <c r="Q146" s="106"/>
      <c r="R146" s="106"/>
      <c r="S146" s="106"/>
      <c r="T146" s="106"/>
      <c r="U146" s="106"/>
      <c r="V146" s="106"/>
      <c r="W146" s="106"/>
      <c r="X146" s="106"/>
      <c r="Y146" s="106"/>
      <c r="Z146" s="106"/>
      <c r="AA146" s="106"/>
      <c r="AB146" s="106"/>
      <c r="AC146" s="106"/>
      <c r="AD146" s="106"/>
      <c r="AE146" s="106"/>
      <c r="AF146" s="106"/>
      <c r="AG146" s="106"/>
      <c r="AH146" s="106"/>
      <c r="AI146" s="106"/>
      <c r="AJ146" s="106"/>
      <c r="AK146" s="106"/>
    </row>
    <row r="147" spans="1:37" s="69" customFormat="1" ht="25.5" x14ac:dyDescent="0.25">
      <c r="A147" s="107"/>
      <c r="B147" s="156"/>
      <c r="C147" s="84" t="s">
        <v>127</v>
      </c>
      <c r="D147" s="158"/>
      <c r="E147" s="160"/>
      <c r="F147" s="145">
        <v>0</v>
      </c>
      <c r="G147" s="145">
        <f t="shared" si="4"/>
        <v>0</v>
      </c>
      <c r="H147" s="112"/>
      <c r="I147" s="106"/>
      <c r="J147" s="106"/>
      <c r="K147" s="106"/>
      <c r="L147" s="106"/>
      <c r="M147" s="106"/>
      <c r="N147" s="106"/>
      <c r="O147" s="106"/>
      <c r="P147" s="106"/>
      <c r="Q147" s="106"/>
      <c r="R147" s="106"/>
      <c r="S147" s="106"/>
      <c r="T147" s="106"/>
      <c r="U147" s="106"/>
      <c r="V147" s="106"/>
      <c r="W147" s="106"/>
      <c r="X147" s="106"/>
      <c r="Y147" s="106"/>
      <c r="Z147" s="106"/>
      <c r="AA147" s="106"/>
      <c r="AB147" s="106"/>
      <c r="AC147" s="106"/>
      <c r="AD147" s="106"/>
      <c r="AE147" s="106"/>
      <c r="AF147" s="106"/>
      <c r="AG147" s="106"/>
      <c r="AH147" s="106"/>
      <c r="AI147" s="106"/>
      <c r="AJ147" s="106"/>
      <c r="AK147" s="106"/>
    </row>
    <row r="148" spans="1:37" s="69" customFormat="1" ht="38.25" x14ac:dyDescent="0.25">
      <c r="A148" s="107"/>
      <c r="B148" s="155">
        <v>2038</v>
      </c>
      <c r="C148" s="83" t="s">
        <v>128</v>
      </c>
      <c r="D148" s="196" t="s">
        <v>40</v>
      </c>
      <c r="E148" s="159">
        <v>120</v>
      </c>
      <c r="F148" s="144">
        <v>28525</v>
      </c>
      <c r="G148" s="144">
        <f t="shared" si="4"/>
        <v>3423000</v>
      </c>
      <c r="H148" s="112"/>
      <c r="I148" s="106"/>
      <c r="J148" s="106"/>
      <c r="K148" s="106"/>
      <c r="L148" s="106"/>
      <c r="M148" s="106"/>
      <c r="N148" s="106"/>
      <c r="O148" s="106"/>
      <c r="P148" s="106"/>
      <c r="Q148" s="106"/>
      <c r="R148" s="106"/>
      <c r="S148" s="106"/>
      <c r="T148" s="106"/>
      <c r="U148" s="106"/>
      <c r="V148" s="106"/>
      <c r="W148" s="106"/>
      <c r="X148" s="106"/>
      <c r="Y148" s="106"/>
      <c r="Z148" s="106"/>
      <c r="AA148" s="106"/>
      <c r="AB148" s="106"/>
      <c r="AC148" s="106"/>
      <c r="AD148" s="106"/>
      <c r="AE148" s="106"/>
      <c r="AF148" s="106"/>
      <c r="AG148" s="106"/>
      <c r="AH148" s="106"/>
      <c r="AI148" s="106"/>
      <c r="AJ148" s="106"/>
      <c r="AK148" s="106"/>
    </row>
    <row r="149" spans="1:37" s="69" customFormat="1" x14ac:dyDescent="0.25">
      <c r="A149" s="107"/>
      <c r="B149" s="156"/>
      <c r="C149" s="79" t="s">
        <v>129</v>
      </c>
      <c r="D149" s="197"/>
      <c r="E149" s="160"/>
      <c r="F149" s="145">
        <v>0</v>
      </c>
      <c r="G149" s="145">
        <f t="shared" si="4"/>
        <v>0</v>
      </c>
      <c r="H149" s="112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106"/>
      <c r="AB149" s="106"/>
      <c r="AC149" s="106"/>
      <c r="AD149" s="106"/>
      <c r="AE149" s="106"/>
      <c r="AF149" s="106"/>
      <c r="AG149" s="106"/>
      <c r="AH149" s="106"/>
      <c r="AI149" s="106"/>
      <c r="AJ149" s="106"/>
      <c r="AK149" s="106"/>
    </row>
    <row r="150" spans="1:37" s="69" customFormat="1" ht="38.25" x14ac:dyDescent="0.25">
      <c r="A150" s="107"/>
      <c r="B150" s="170">
        <v>3886</v>
      </c>
      <c r="C150" s="126" t="s">
        <v>130</v>
      </c>
      <c r="D150" s="172" t="s">
        <v>40</v>
      </c>
      <c r="E150" s="174">
        <v>120</v>
      </c>
      <c r="F150" s="163">
        <v>110838</v>
      </c>
      <c r="G150" s="163">
        <f t="shared" si="4"/>
        <v>13300560</v>
      </c>
      <c r="H150" s="112"/>
      <c r="I150" s="106"/>
      <c r="J150" s="106"/>
      <c r="K150" s="106"/>
      <c r="L150" s="106"/>
      <c r="M150" s="106"/>
      <c r="N150" s="106"/>
      <c r="O150" s="106"/>
      <c r="P150" s="106"/>
      <c r="Q150" s="106"/>
      <c r="R150" s="106"/>
      <c r="S150" s="106"/>
      <c r="T150" s="106"/>
      <c r="U150" s="106"/>
      <c r="V150" s="106"/>
      <c r="W150" s="106"/>
      <c r="X150" s="106"/>
      <c r="Y150" s="106"/>
      <c r="Z150" s="106"/>
      <c r="AA150" s="106"/>
      <c r="AB150" s="106"/>
      <c r="AC150" s="106"/>
      <c r="AD150" s="106"/>
      <c r="AE150" s="106"/>
      <c r="AF150" s="106"/>
      <c r="AG150" s="106"/>
      <c r="AH150" s="106"/>
      <c r="AI150" s="106"/>
      <c r="AJ150" s="106"/>
      <c r="AK150" s="106"/>
    </row>
    <row r="151" spans="1:37" s="69" customFormat="1" x14ac:dyDescent="0.25">
      <c r="A151" s="107"/>
      <c r="B151" s="171"/>
      <c r="C151" s="127" t="s">
        <v>131</v>
      </c>
      <c r="D151" s="173"/>
      <c r="E151" s="175"/>
      <c r="F151" s="164">
        <v>0</v>
      </c>
      <c r="G151" s="164">
        <f t="shared" si="4"/>
        <v>0</v>
      </c>
      <c r="H151" s="112"/>
      <c r="I151" s="106"/>
      <c r="J151" s="106"/>
      <c r="K151" s="106"/>
      <c r="L151" s="106"/>
      <c r="M151" s="106"/>
      <c r="N151" s="106"/>
      <c r="O151" s="106"/>
      <c r="P151" s="106"/>
      <c r="Q151" s="106"/>
      <c r="R151" s="106"/>
      <c r="S151" s="106"/>
      <c r="T151" s="106"/>
      <c r="U151" s="106"/>
      <c r="V151" s="106"/>
      <c r="W151" s="106"/>
      <c r="X151" s="106"/>
      <c r="Y151" s="106"/>
      <c r="Z151" s="106"/>
      <c r="AA151" s="106"/>
      <c r="AB151" s="106"/>
      <c r="AC151" s="106"/>
      <c r="AD151" s="106"/>
      <c r="AE151" s="106"/>
      <c r="AF151" s="106"/>
      <c r="AG151" s="106"/>
      <c r="AH151" s="106"/>
      <c r="AI151" s="106"/>
      <c r="AJ151" s="106"/>
      <c r="AK151" s="106"/>
    </row>
    <row r="152" spans="1:37" s="69" customFormat="1" ht="27" customHeight="1" x14ac:dyDescent="0.25">
      <c r="A152" s="107"/>
      <c r="B152" s="88">
        <v>1868</v>
      </c>
      <c r="C152" s="72" t="s">
        <v>115</v>
      </c>
      <c r="D152" s="70" t="s">
        <v>40</v>
      </c>
      <c r="E152" s="77">
        <v>252</v>
      </c>
      <c r="F152" s="98">
        <v>6878</v>
      </c>
      <c r="G152" s="98">
        <f t="shared" si="4"/>
        <v>1733256</v>
      </c>
      <c r="H152" s="112"/>
      <c r="I152" s="106"/>
      <c r="J152" s="106"/>
      <c r="K152" s="106"/>
      <c r="L152" s="106"/>
      <c r="M152" s="106"/>
      <c r="N152" s="106"/>
      <c r="O152" s="106"/>
      <c r="P152" s="106"/>
      <c r="Q152" s="106"/>
      <c r="R152" s="106"/>
      <c r="S152" s="106"/>
      <c r="T152" s="106"/>
      <c r="U152" s="106"/>
      <c r="V152" s="106"/>
      <c r="W152" s="106"/>
      <c r="X152" s="106"/>
      <c r="Y152" s="106"/>
      <c r="Z152" s="106"/>
      <c r="AA152" s="106"/>
      <c r="AB152" s="106"/>
      <c r="AC152" s="106"/>
      <c r="AD152" s="106"/>
      <c r="AE152" s="106"/>
      <c r="AF152" s="106"/>
      <c r="AG152" s="106"/>
      <c r="AH152" s="106"/>
      <c r="AI152" s="106"/>
      <c r="AJ152" s="106"/>
      <c r="AK152" s="106"/>
    </row>
    <row r="153" spans="1:37" s="69" customFormat="1" ht="25.5" x14ac:dyDescent="0.25">
      <c r="A153" s="107"/>
      <c r="B153" s="88">
        <v>7159</v>
      </c>
      <c r="C153" s="76" t="s">
        <v>116</v>
      </c>
      <c r="D153" s="70" t="s">
        <v>44</v>
      </c>
      <c r="E153" s="77">
        <v>140</v>
      </c>
      <c r="F153" s="98">
        <v>39433</v>
      </c>
      <c r="G153" s="98">
        <f t="shared" si="4"/>
        <v>5520620</v>
      </c>
      <c r="H153" s="112"/>
      <c r="I153" s="106"/>
      <c r="J153" s="106"/>
      <c r="K153" s="106"/>
      <c r="L153" s="106"/>
      <c r="M153" s="106"/>
      <c r="N153" s="106"/>
      <c r="O153" s="106"/>
      <c r="P153" s="106"/>
      <c r="Q153" s="106"/>
      <c r="R153" s="106"/>
      <c r="S153" s="106"/>
      <c r="T153" s="106"/>
      <c r="U153" s="106"/>
      <c r="V153" s="106"/>
      <c r="W153" s="106"/>
      <c r="X153" s="106"/>
      <c r="Y153" s="106"/>
      <c r="Z153" s="106"/>
      <c r="AA153" s="106"/>
      <c r="AB153" s="106"/>
      <c r="AC153" s="106"/>
      <c r="AD153" s="106"/>
      <c r="AE153" s="106"/>
      <c r="AF153" s="106"/>
      <c r="AG153" s="106"/>
      <c r="AH153" s="106"/>
      <c r="AI153" s="106"/>
      <c r="AJ153" s="106"/>
      <c r="AK153" s="106"/>
    </row>
    <row r="154" spans="1:37" s="69" customFormat="1" ht="25.5" x14ac:dyDescent="0.25">
      <c r="A154" s="107"/>
      <c r="B154" s="155">
        <v>1930</v>
      </c>
      <c r="C154" s="76" t="s">
        <v>132</v>
      </c>
      <c r="D154" s="157" t="s">
        <v>44</v>
      </c>
      <c r="E154" s="157">
        <v>5.4</v>
      </c>
      <c r="F154" s="144">
        <v>255169</v>
      </c>
      <c r="G154" s="144">
        <f t="shared" si="4"/>
        <v>1377913</v>
      </c>
      <c r="H154" s="112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6"/>
      <c r="V154" s="106"/>
      <c r="W154" s="106"/>
      <c r="X154" s="106"/>
      <c r="Y154" s="106"/>
      <c r="Z154" s="106"/>
      <c r="AA154" s="106"/>
      <c r="AB154" s="106"/>
      <c r="AC154" s="106"/>
      <c r="AD154" s="106"/>
      <c r="AE154" s="106"/>
      <c r="AF154" s="106"/>
      <c r="AG154" s="106"/>
      <c r="AH154" s="106"/>
      <c r="AI154" s="106"/>
      <c r="AJ154" s="106"/>
      <c r="AK154" s="106"/>
    </row>
    <row r="155" spans="1:37" s="69" customFormat="1" x14ac:dyDescent="0.25">
      <c r="A155" s="107"/>
      <c r="B155" s="156"/>
      <c r="C155" s="72" t="s">
        <v>133</v>
      </c>
      <c r="D155" s="158"/>
      <c r="E155" s="158"/>
      <c r="F155" s="145">
        <v>0</v>
      </c>
      <c r="G155" s="145">
        <f t="shared" si="4"/>
        <v>0</v>
      </c>
      <c r="H155" s="112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6"/>
      <c r="V155" s="106"/>
      <c r="W155" s="106"/>
      <c r="X155" s="106"/>
      <c r="Y155" s="106"/>
      <c r="Z155" s="106"/>
      <c r="AA155" s="106"/>
      <c r="AB155" s="106"/>
      <c r="AC155" s="106"/>
      <c r="AD155" s="106"/>
      <c r="AE155" s="106"/>
      <c r="AF155" s="106"/>
      <c r="AG155" s="106"/>
      <c r="AH155" s="106"/>
      <c r="AI155" s="106"/>
      <c r="AJ155" s="106"/>
      <c r="AK155" s="106"/>
    </row>
    <row r="156" spans="1:37" s="69" customFormat="1" ht="25.5" x14ac:dyDescent="0.25">
      <c r="A156" s="107"/>
      <c r="B156" s="88">
        <v>7173</v>
      </c>
      <c r="C156" s="71" t="s">
        <v>118</v>
      </c>
      <c r="D156" s="70" t="s">
        <v>40</v>
      </c>
      <c r="E156" s="77">
        <v>50</v>
      </c>
      <c r="F156" s="98">
        <v>11100</v>
      </c>
      <c r="G156" s="98">
        <f t="shared" si="4"/>
        <v>555000</v>
      </c>
      <c r="H156" s="112"/>
      <c r="I156" s="106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6"/>
      <c r="V156" s="106"/>
      <c r="W156" s="106"/>
      <c r="X156" s="106"/>
      <c r="Y156" s="106"/>
      <c r="Z156" s="106"/>
      <c r="AA156" s="106"/>
      <c r="AB156" s="106"/>
      <c r="AC156" s="106"/>
      <c r="AD156" s="106"/>
      <c r="AE156" s="106"/>
      <c r="AF156" s="106"/>
      <c r="AG156" s="106"/>
      <c r="AH156" s="106"/>
      <c r="AI156" s="106"/>
      <c r="AJ156" s="106"/>
      <c r="AK156" s="106"/>
    </row>
    <row r="157" spans="1:37" s="69" customFormat="1" x14ac:dyDescent="0.25">
      <c r="A157" s="107"/>
      <c r="B157" s="88">
        <v>604</v>
      </c>
      <c r="C157" s="76" t="s">
        <v>49</v>
      </c>
      <c r="D157" s="70" t="s">
        <v>40</v>
      </c>
      <c r="E157" s="77">
        <v>50</v>
      </c>
      <c r="F157" s="98">
        <v>46530</v>
      </c>
      <c r="G157" s="98">
        <f t="shared" si="4"/>
        <v>2326500</v>
      </c>
      <c r="H157" s="112"/>
      <c r="I157" s="106"/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  <c r="U157" s="106"/>
      <c r="V157" s="106"/>
      <c r="W157" s="106"/>
      <c r="X157" s="106"/>
      <c r="Y157" s="106"/>
      <c r="Z157" s="106"/>
      <c r="AA157" s="106"/>
      <c r="AB157" s="106"/>
      <c r="AC157" s="106"/>
      <c r="AD157" s="106"/>
      <c r="AE157" s="106"/>
      <c r="AF157" s="106"/>
      <c r="AG157" s="106"/>
      <c r="AH157" s="106"/>
      <c r="AI157" s="106"/>
      <c r="AJ157" s="106"/>
      <c r="AK157" s="106"/>
    </row>
    <row r="158" spans="1:37" s="69" customFormat="1" x14ac:dyDescent="0.25">
      <c r="A158" s="107"/>
      <c r="B158" s="165">
        <v>148</v>
      </c>
      <c r="C158" s="76" t="s">
        <v>134</v>
      </c>
      <c r="D158" s="166" t="s">
        <v>40</v>
      </c>
      <c r="E158" s="162">
        <v>50</v>
      </c>
      <c r="F158" s="144">
        <v>14486</v>
      </c>
      <c r="G158" s="144">
        <f t="shared" si="4"/>
        <v>724300</v>
      </c>
      <c r="H158" s="112"/>
      <c r="I158" s="106"/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  <c r="U158" s="106"/>
      <c r="V158" s="106"/>
      <c r="W158" s="106"/>
      <c r="X158" s="106"/>
      <c r="Y158" s="106"/>
      <c r="Z158" s="106"/>
      <c r="AA158" s="106"/>
      <c r="AB158" s="106"/>
      <c r="AC158" s="106"/>
      <c r="AD158" s="106"/>
      <c r="AE158" s="106"/>
      <c r="AF158" s="106"/>
      <c r="AG158" s="106"/>
      <c r="AH158" s="106"/>
      <c r="AI158" s="106"/>
      <c r="AJ158" s="106"/>
      <c r="AK158" s="106"/>
    </row>
    <row r="159" spans="1:37" s="69" customFormat="1" x14ac:dyDescent="0.25">
      <c r="A159" s="107"/>
      <c r="B159" s="165"/>
      <c r="C159" s="72" t="s">
        <v>135</v>
      </c>
      <c r="D159" s="166"/>
      <c r="E159" s="162"/>
      <c r="F159" s="145">
        <v>0</v>
      </c>
      <c r="G159" s="145">
        <f t="shared" si="4"/>
        <v>0</v>
      </c>
      <c r="H159" s="112"/>
      <c r="I159" s="106"/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  <c r="U159" s="106"/>
      <c r="V159" s="106"/>
      <c r="W159" s="106"/>
      <c r="X159" s="106"/>
      <c r="Y159" s="106"/>
      <c r="Z159" s="106"/>
      <c r="AA159" s="106"/>
      <c r="AB159" s="106"/>
      <c r="AC159" s="106"/>
      <c r="AD159" s="106"/>
      <c r="AE159" s="106"/>
      <c r="AF159" s="106"/>
      <c r="AG159" s="106"/>
      <c r="AH159" s="106"/>
      <c r="AI159" s="106"/>
      <c r="AJ159" s="106"/>
      <c r="AK159" s="106"/>
    </row>
    <row r="160" spans="1:37" s="69" customFormat="1" x14ac:dyDescent="0.25">
      <c r="A160" s="107"/>
      <c r="B160" s="88">
        <v>1477</v>
      </c>
      <c r="C160" s="72" t="s">
        <v>119</v>
      </c>
      <c r="D160" s="70" t="s">
        <v>40</v>
      </c>
      <c r="E160" s="70">
        <v>4.5999999999999996</v>
      </c>
      <c r="F160" s="98">
        <v>10917</v>
      </c>
      <c r="G160" s="98">
        <f t="shared" si="4"/>
        <v>50218</v>
      </c>
      <c r="H160" s="112"/>
      <c r="I160" s="106"/>
      <c r="J160" s="106"/>
      <c r="K160" s="106"/>
      <c r="L160" s="106"/>
      <c r="M160" s="106"/>
      <c r="N160" s="106"/>
      <c r="O160" s="106"/>
      <c r="P160" s="106"/>
      <c r="Q160" s="106"/>
      <c r="R160" s="106"/>
      <c r="S160" s="106"/>
      <c r="T160" s="106"/>
      <c r="U160" s="106"/>
      <c r="V160" s="106"/>
      <c r="W160" s="106"/>
      <c r="X160" s="106"/>
      <c r="Y160" s="106"/>
      <c r="Z160" s="106"/>
      <c r="AA160" s="106"/>
      <c r="AB160" s="106"/>
      <c r="AC160" s="106"/>
      <c r="AD160" s="106"/>
      <c r="AE160" s="106"/>
      <c r="AF160" s="106"/>
      <c r="AG160" s="106"/>
      <c r="AH160" s="106"/>
      <c r="AI160" s="106"/>
      <c r="AJ160" s="106"/>
      <c r="AK160" s="106"/>
    </row>
    <row r="161" spans="1:37" s="69" customFormat="1" ht="25.5" customHeight="1" x14ac:dyDescent="0.25">
      <c r="A161" s="107"/>
      <c r="B161" s="88">
        <v>1524</v>
      </c>
      <c r="C161" s="71" t="s">
        <v>120</v>
      </c>
      <c r="D161" s="70" t="s">
        <v>40</v>
      </c>
      <c r="E161" s="77">
        <v>0.25</v>
      </c>
      <c r="F161" s="98">
        <v>64625</v>
      </c>
      <c r="G161" s="98">
        <f t="shared" si="4"/>
        <v>16156</v>
      </c>
      <c r="H161" s="112"/>
      <c r="I161" s="106"/>
      <c r="J161" s="106"/>
      <c r="K161" s="106"/>
      <c r="L161" s="106"/>
      <c r="M161" s="106"/>
      <c r="N161" s="106"/>
      <c r="O161" s="106"/>
      <c r="P161" s="106"/>
      <c r="Q161" s="106"/>
      <c r="R161" s="106"/>
      <c r="S161" s="106"/>
      <c r="T161" s="106"/>
      <c r="U161" s="106"/>
      <c r="V161" s="106"/>
      <c r="W161" s="106"/>
      <c r="X161" s="106"/>
      <c r="Y161" s="106"/>
      <c r="Z161" s="106"/>
      <c r="AA161" s="106"/>
      <c r="AB161" s="106"/>
      <c r="AC161" s="106"/>
      <c r="AD161" s="106"/>
      <c r="AE161" s="106"/>
      <c r="AF161" s="106"/>
      <c r="AG161" s="106"/>
      <c r="AH161" s="106"/>
      <c r="AI161" s="106"/>
      <c r="AJ161" s="106"/>
      <c r="AK161" s="106"/>
    </row>
    <row r="162" spans="1:37" s="69" customFormat="1" x14ac:dyDescent="0.25">
      <c r="A162" s="107"/>
      <c r="B162" s="88">
        <v>1268</v>
      </c>
      <c r="C162" s="71" t="s">
        <v>121</v>
      </c>
      <c r="D162" s="70" t="s">
        <v>42</v>
      </c>
      <c r="E162" s="77">
        <v>1</v>
      </c>
      <c r="F162" s="98">
        <v>27424</v>
      </c>
      <c r="G162" s="98">
        <f t="shared" si="4"/>
        <v>27424</v>
      </c>
      <c r="H162" s="112"/>
      <c r="I162" s="106"/>
      <c r="J162" s="106"/>
      <c r="K162" s="106"/>
      <c r="L162" s="106"/>
      <c r="M162" s="106"/>
      <c r="N162" s="106"/>
      <c r="O162" s="106"/>
      <c r="P162" s="106"/>
      <c r="Q162" s="106"/>
      <c r="R162" s="106"/>
      <c r="S162" s="106"/>
      <c r="T162" s="106"/>
      <c r="U162" s="106"/>
      <c r="V162" s="106"/>
      <c r="W162" s="106"/>
      <c r="X162" s="106"/>
      <c r="Y162" s="106"/>
      <c r="Z162" s="106"/>
      <c r="AA162" s="106"/>
      <c r="AB162" s="106"/>
      <c r="AC162" s="106"/>
      <c r="AD162" s="106"/>
      <c r="AE162" s="106"/>
      <c r="AF162" s="106"/>
      <c r="AG162" s="106"/>
      <c r="AH162" s="106"/>
      <c r="AI162" s="106"/>
      <c r="AJ162" s="106"/>
      <c r="AK162" s="106"/>
    </row>
    <row r="163" spans="1:37" s="69" customFormat="1" ht="25.5" x14ac:dyDescent="0.25">
      <c r="A163" s="107"/>
      <c r="B163" s="88">
        <v>647</v>
      </c>
      <c r="C163" s="76" t="s">
        <v>50</v>
      </c>
      <c r="D163" s="70" t="s">
        <v>40</v>
      </c>
      <c r="E163" s="77">
        <v>450</v>
      </c>
      <c r="F163" s="98">
        <v>15978</v>
      </c>
      <c r="G163" s="98">
        <f t="shared" si="4"/>
        <v>7190100</v>
      </c>
      <c r="H163" s="112"/>
      <c r="I163" s="106"/>
      <c r="J163" s="106"/>
      <c r="K163" s="106"/>
      <c r="L163" s="106"/>
      <c r="M163" s="106"/>
      <c r="N163" s="106"/>
      <c r="O163" s="106"/>
      <c r="P163" s="106"/>
      <c r="Q163" s="106"/>
      <c r="R163" s="106"/>
      <c r="S163" s="106"/>
      <c r="T163" s="106"/>
      <c r="U163" s="106"/>
      <c r="V163" s="106"/>
      <c r="W163" s="106"/>
      <c r="X163" s="106"/>
      <c r="Y163" s="106"/>
      <c r="Z163" s="106"/>
      <c r="AA163" s="106"/>
      <c r="AB163" s="106"/>
      <c r="AC163" s="106"/>
      <c r="AD163" s="106"/>
      <c r="AE163" s="106"/>
      <c r="AF163" s="106"/>
      <c r="AG163" s="106"/>
      <c r="AH163" s="106"/>
      <c r="AI163" s="106"/>
      <c r="AJ163" s="106"/>
      <c r="AK163" s="106"/>
    </row>
    <row r="164" spans="1:37" s="69" customFormat="1" x14ac:dyDescent="0.25">
      <c r="A164" s="107"/>
      <c r="B164" s="165">
        <v>152</v>
      </c>
      <c r="C164" s="76" t="s">
        <v>136</v>
      </c>
      <c r="D164" s="166" t="s">
        <v>40</v>
      </c>
      <c r="E164" s="162">
        <v>446</v>
      </c>
      <c r="F164" s="144">
        <v>11997</v>
      </c>
      <c r="G164" s="144">
        <f t="shared" si="4"/>
        <v>5350662</v>
      </c>
      <c r="H164" s="112"/>
      <c r="I164" s="106"/>
      <c r="J164" s="106"/>
      <c r="K164" s="106"/>
      <c r="L164" s="106"/>
      <c r="M164" s="106"/>
      <c r="N164" s="106"/>
      <c r="O164" s="106"/>
      <c r="P164" s="106"/>
      <c r="Q164" s="106"/>
      <c r="R164" s="106"/>
      <c r="S164" s="106"/>
      <c r="T164" s="106"/>
      <c r="U164" s="106"/>
      <c r="V164" s="106"/>
      <c r="W164" s="106"/>
      <c r="X164" s="106"/>
      <c r="Y164" s="106"/>
      <c r="Z164" s="106"/>
      <c r="AA164" s="106"/>
      <c r="AB164" s="106"/>
      <c r="AC164" s="106"/>
      <c r="AD164" s="106"/>
      <c r="AE164" s="106"/>
      <c r="AF164" s="106"/>
      <c r="AG164" s="106"/>
      <c r="AH164" s="106"/>
      <c r="AI164" s="106"/>
      <c r="AJ164" s="106"/>
      <c r="AK164" s="106"/>
    </row>
    <row r="165" spans="1:37" s="69" customFormat="1" x14ac:dyDescent="0.25">
      <c r="A165" s="107"/>
      <c r="B165" s="165"/>
      <c r="C165" s="72" t="s">
        <v>137</v>
      </c>
      <c r="D165" s="166"/>
      <c r="E165" s="162"/>
      <c r="F165" s="145">
        <v>0</v>
      </c>
      <c r="G165" s="145">
        <f t="shared" si="4"/>
        <v>0</v>
      </c>
      <c r="H165" s="112"/>
      <c r="I165" s="106"/>
      <c r="J165" s="106"/>
      <c r="K165" s="106"/>
      <c r="L165" s="106"/>
      <c r="M165" s="106"/>
      <c r="N165" s="106"/>
      <c r="O165" s="106"/>
      <c r="P165" s="106"/>
      <c r="Q165" s="106"/>
      <c r="R165" s="106"/>
      <c r="S165" s="106"/>
      <c r="T165" s="106"/>
      <c r="U165" s="106"/>
      <c r="V165" s="106"/>
      <c r="W165" s="106"/>
      <c r="X165" s="106"/>
      <c r="Y165" s="106"/>
      <c r="Z165" s="106"/>
      <c r="AA165" s="106"/>
      <c r="AB165" s="106"/>
      <c r="AC165" s="106"/>
      <c r="AD165" s="106"/>
      <c r="AE165" s="106"/>
      <c r="AF165" s="106"/>
      <c r="AG165" s="106"/>
      <c r="AH165" s="106"/>
      <c r="AI165" s="106"/>
      <c r="AJ165" s="106"/>
      <c r="AK165" s="106"/>
    </row>
    <row r="166" spans="1:37" s="69" customFormat="1" x14ac:dyDescent="0.25">
      <c r="A166" s="107"/>
      <c r="B166" s="88">
        <v>293</v>
      </c>
      <c r="C166" s="72" t="s">
        <v>47</v>
      </c>
      <c r="D166" s="70" t="s">
        <v>42</v>
      </c>
      <c r="E166" s="77">
        <v>1</v>
      </c>
      <c r="F166" s="98">
        <v>113032</v>
      </c>
      <c r="G166" s="98">
        <f t="shared" si="4"/>
        <v>113032</v>
      </c>
      <c r="H166" s="112"/>
      <c r="I166" s="106"/>
      <c r="J166" s="106"/>
      <c r="K166" s="106"/>
      <c r="L166" s="106"/>
      <c r="M166" s="106"/>
      <c r="N166" s="106"/>
      <c r="O166" s="106"/>
      <c r="P166" s="106"/>
      <c r="Q166" s="106"/>
      <c r="R166" s="106"/>
      <c r="S166" s="106"/>
      <c r="T166" s="106"/>
      <c r="U166" s="106"/>
      <c r="V166" s="106"/>
      <c r="W166" s="106"/>
      <c r="X166" s="106"/>
      <c r="Y166" s="106"/>
      <c r="Z166" s="106"/>
      <c r="AA166" s="106"/>
      <c r="AB166" s="106"/>
      <c r="AC166" s="106"/>
      <c r="AD166" s="106"/>
      <c r="AE166" s="106"/>
      <c r="AF166" s="106"/>
      <c r="AG166" s="106"/>
      <c r="AH166" s="106"/>
      <c r="AI166" s="106"/>
      <c r="AJ166" s="106"/>
      <c r="AK166" s="106"/>
    </row>
    <row r="167" spans="1:37" s="69" customFormat="1" ht="21.75" customHeight="1" x14ac:dyDescent="0.25">
      <c r="A167" s="107"/>
      <c r="B167" s="88">
        <v>1499</v>
      </c>
      <c r="C167" s="76" t="s">
        <v>61</v>
      </c>
      <c r="D167" s="70" t="s">
        <v>40</v>
      </c>
      <c r="E167" s="77">
        <v>201</v>
      </c>
      <c r="F167" s="98">
        <v>11329</v>
      </c>
      <c r="G167" s="98">
        <f t="shared" si="4"/>
        <v>2277129</v>
      </c>
      <c r="H167" s="112"/>
      <c r="I167" s="106"/>
      <c r="J167" s="106"/>
      <c r="K167" s="106"/>
      <c r="L167" s="106"/>
      <c r="M167" s="106"/>
      <c r="N167" s="106"/>
      <c r="O167" s="106"/>
      <c r="P167" s="106"/>
      <c r="Q167" s="106"/>
      <c r="R167" s="106"/>
      <c r="S167" s="106"/>
      <c r="T167" s="106"/>
      <c r="U167" s="106"/>
      <c r="V167" s="106"/>
      <c r="W167" s="106"/>
      <c r="X167" s="106"/>
      <c r="Y167" s="106"/>
      <c r="Z167" s="106"/>
      <c r="AA167" s="106"/>
      <c r="AB167" s="106"/>
      <c r="AC167" s="106"/>
      <c r="AD167" s="106"/>
      <c r="AE167" s="106"/>
      <c r="AF167" s="106"/>
      <c r="AG167" s="106"/>
      <c r="AH167" s="106"/>
      <c r="AI167" s="106"/>
      <c r="AJ167" s="106"/>
      <c r="AK167" s="106"/>
    </row>
    <row r="168" spans="1:37" s="69" customFormat="1" x14ac:dyDescent="0.25">
      <c r="A168" s="107"/>
      <c r="B168" s="167">
        <v>7655</v>
      </c>
      <c r="C168" s="115" t="s">
        <v>138</v>
      </c>
      <c r="D168" s="168" t="s">
        <v>40</v>
      </c>
      <c r="E168" s="169">
        <v>201</v>
      </c>
      <c r="F168" s="163">
        <v>56733</v>
      </c>
      <c r="G168" s="163">
        <f t="shared" si="4"/>
        <v>11403333</v>
      </c>
      <c r="H168" s="112"/>
      <c r="I168" s="106"/>
      <c r="J168" s="106"/>
      <c r="K168" s="106"/>
      <c r="L168" s="106"/>
      <c r="M168" s="106"/>
      <c r="N168" s="106"/>
      <c r="O168" s="106"/>
      <c r="P168" s="106"/>
      <c r="Q168" s="106"/>
      <c r="R168" s="106"/>
      <c r="S168" s="106"/>
      <c r="T168" s="106"/>
      <c r="U168" s="106"/>
      <c r="V168" s="106"/>
      <c r="W168" s="106"/>
      <c r="X168" s="106"/>
      <c r="Y168" s="106"/>
      <c r="Z168" s="106"/>
      <c r="AA168" s="106"/>
      <c r="AB168" s="106"/>
      <c r="AC168" s="106"/>
      <c r="AD168" s="106"/>
      <c r="AE168" s="106"/>
      <c r="AF168" s="106"/>
      <c r="AG168" s="106"/>
      <c r="AH168" s="106"/>
      <c r="AI168" s="106"/>
      <c r="AJ168" s="106"/>
      <c r="AK168" s="106"/>
    </row>
    <row r="169" spans="1:37" s="69" customFormat="1" x14ac:dyDescent="0.25">
      <c r="A169" s="107"/>
      <c r="B169" s="167"/>
      <c r="C169" s="116" t="s">
        <v>139</v>
      </c>
      <c r="D169" s="168"/>
      <c r="E169" s="169"/>
      <c r="F169" s="164">
        <v>0</v>
      </c>
      <c r="G169" s="164">
        <f t="shared" si="4"/>
        <v>0</v>
      </c>
      <c r="H169" s="112"/>
      <c r="I169" s="106"/>
      <c r="J169" s="106"/>
      <c r="K169" s="106"/>
      <c r="L169" s="106"/>
      <c r="M169" s="106"/>
      <c r="N169" s="106"/>
      <c r="O169" s="106"/>
      <c r="P169" s="106"/>
      <c r="Q169" s="106"/>
      <c r="R169" s="106"/>
      <c r="S169" s="106"/>
      <c r="T169" s="106"/>
      <c r="U169" s="106"/>
      <c r="V169" s="106"/>
      <c r="W169" s="106"/>
      <c r="X169" s="106"/>
      <c r="Y169" s="106"/>
      <c r="Z169" s="106"/>
      <c r="AA169" s="106"/>
      <c r="AB169" s="106"/>
      <c r="AC169" s="106"/>
      <c r="AD169" s="106"/>
      <c r="AE169" s="106"/>
      <c r="AF169" s="106"/>
      <c r="AG169" s="106"/>
      <c r="AH169" s="106"/>
      <c r="AI169" s="106"/>
      <c r="AJ169" s="106"/>
      <c r="AK169" s="106"/>
    </row>
    <row r="170" spans="1:37" s="69" customFormat="1" x14ac:dyDescent="0.25">
      <c r="A170" s="107"/>
      <c r="B170" s="88">
        <v>8176</v>
      </c>
      <c r="C170" s="72" t="s">
        <v>123</v>
      </c>
      <c r="D170" s="70" t="s">
        <v>40</v>
      </c>
      <c r="E170" s="77">
        <v>900</v>
      </c>
      <c r="F170" s="98">
        <v>2364</v>
      </c>
      <c r="G170" s="98">
        <f t="shared" si="4"/>
        <v>2127600</v>
      </c>
      <c r="H170" s="112"/>
      <c r="I170" s="106"/>
      <c r="J170" s="106"/>
      <c r="K170" s="106"/>
      <c r="L170" s="106"/>
      <c r="M170" s="106"/>
      <c r="N170" s="106"/>
      <c r="O170" s="106"/>
      <c r="P170" s="106"/>
      <c r="Q170" s="106"/>
      <c r="R170" s="106"/>
      <c r="S170" s="106"/>
      <c r="T170" s="106"/>
      <c r="U170" s="106"/>
      <c r="V170" s="106"/>
      <c r="W170" s="106"/>
      <c r="X170" s="106"/>
      <c r="Y170" s="106"/>
      <c r="Z170" s="106"/>
      <c r="AA170" s="106"/>
      <c r="AB170" s="106"/>
      <c r="AC170" s="106"/>
      <c r="AD170" s="106"/>
      <c r="AE170" s="106"/>
      <c r="AF170" s="106"/>
      <c r="AG170" s="106"/>
      <c r="AH170" s="106"/>
      <c r="AI170" s="106"/>
      <c r="AJ170" s="106"/>
      <c r="AK170" s="106"/>
    </row>
    <row r="171" spans="1:37" s="69" customFormat="1" ht="15" customHeight="1" x14ac:dyDescent="0.25">
      <c r="A171" s="107"/>
      <c r="B171" s="152" t="s">
        <v>153</v>
      </c>
      <c r="C171" s="153"/>
      <c r="D171" s="153"/>
      <c r="E171" s="153"/>
      <c r="F171" s="153"/>
      <c r="G171" s="154"/>
      <c r="H171" s="112"/>
      <c r="I171" s="106"/>
      <c r="J171" s="106"/>
      <c r="K171" s="106"/>
      <c r="L171" s="106"/>
      <c r="M171" s="106"/>
      <c r="N171" s="106"/>
      <c r="O171" s="106"/>
      <c r="P171" s="106"/>
      <c r="Q171" s="106"/>
      <c r="R171" s="106"/>
      <c r="S171" s="106"/>
      <c r="T171" s="106"/>
      <c r="U171" s="106"/>
      <c r="V171" s="106"/>
      <c r="W171" s="106"/>
      <c r="X171" s="106"/>
      <c r="Y171" s="106"/>
      <c r="Z171" s="106"/>
      <c r="AA171" s="106"/>
      <c r="AB171" s="106"/>
      <c r="AC171" s="106"/>
      <c r="AD171" s="106"/>
      <c r="AE171" s="106"/>
      <c r="AF171" s="106"/>
      <c r="AG171" s="106"/>
      <c r="AH171" s="106"/>
      <c r="AI171" s="106"/>
      <c r="AJ171" s="106"/>
      <c r="AK171" s="106"/>
    </row>
    <row r="172" spans="1:37" s="69" customFormat="1" x14ac:dyDescent="0.25">
      <c r="A172" s="107"/>
      <c r="B172" s="89" t="s">
        <v>32</v>
      </c>
      <c r="C172" s="73" t="s">
        <v>33</v>
      </c>
      <c r="D172" s="73" t="s">
        <v>34</v>
      </c>
      <c r="E172" s="73" t="s">
        <v>35</v>
      </c>
      <c r="F172" s="71"/>
      <c r="G172" s="71"/>
      <c r="H172" s="112"/>
      <c r="I172" s="106"/>
      <c r="J172" s="106"/>
      <c r="K172" s="106"/>
      <c r="L172" s="106"/>
      <c r="M172" s="106"/>
      <c r="N172" s="106"/>
      <c r="O172" s="106"/>
      <c r="P172" s="106"/>
      <c r="Q172" s="106"/>
      <c r="R172" s="106"/>
      <c r="S172" s="106"/>
      <c r="T172" s="106"/>
      <c r="U172" s="106"/>
      <c r="V172" s="106"/>
      <c r="W172" s="106"/>
      <c r="X172" s="106"/>
      <c r="Y172" s="106"/>
      <c r="Z172" s="106"/>
      <c r="AA172" s="106"/>
      <c r="AB172" s="106"/>
      <c r="AC172" s="106"/>
      <c r="AD172" s="106"/>
      <c r="AE172" s="106"/>
      <c r="AF172" s="106"/>
      <c r="AG172" s="106"/>
      <c r="AH172" s="106"/>
      <c r="AI172" s="106"/>
      <c r="AJ172" s="106"/>
      <c r="AK172" s="106"/>
    </row>
    <row r="173" spans="1:37" s="69" customFormat="1" x14ac:dyDescent="0.25">
      <c r="A173" s="107"/>
      <c r="B173" s="78"/>
      <c r="C173" s="75" t="s">
        <v>99</v>
      </c>
      <c r="D173" s="78"/>
      <c r="E173" s="78"/>
      <c r="F173" s="71"/>
      <c r="G173" s="71"/>
      <c r="H173" s="112"/>
      <c r="I173" s="106"/>
      <c r="J173" s="106"/>
      <c r="K173" s="106"/>
      <c r="L173" s="106"/>
      <c r="M173" s="106"/>
      <c r="N173" s="106"/>
      <c r="O173" s="106"/>
      <c r="P173" s="106"/>
      <c r="Q173" s="106"/>
      <c r="R173" s="106"/>
      <c r="S173" s="106"/>
      <c r="T173" s="106"/>
      <c r="U173" s="106"/>
      <c r="V173" s="106"/>
      <c r="W173" s="106"/>
      <c r="X173" s="106"/>
      <c r="Y173" s="106"/>
      <c r="Z173" s="106"/>
      <c r="AA173" s="106"/>
      <c r="AB173" s="106"/>
      <c r="AC173" s="106"/>
      <c r="AD173" s="106"/>
      <c r="AE173" s="106"/>
      <c r="AF173" s="106"/>
      <c r="AG173" s="106"/>
      <c r="AH173" s="106"/>
      <c r="AI173" s="106"/>
      <c r="AJ173" s="106"/>
      <c r="AK173" s="106"/>
    </row>
    <row r="174" spans="1:37" s="69" customFormat="1" ht="25.5" x14ac:dyDescent="0.25">
      <c r="A174" s="107"/>
      <c r="B174" s="155">
        <v>1856</v>
      </c>
      <c r="C174" s="76" t="s">
        <v>140</v>
      </c>
      <c r="D174" s="157" t="s">
        <v>40</v>
      </c>
      <c r="E174" s="159">
        <v>80</v>
      </c>
      <c r="F174" s="144">
        <v>540</v>
      </c>
      <c r="G174" s="144">
        <f t="shared" ref="G174:G189" si="5">ROUND(E174*F174,0)</f>
        <v>43200</v>
      </c>
      <c r="H174" s="112"/>
      <c r="I174" s="106"/>
      <c r="J174" s="106"/>
      <c r="K174" s="106"/>
      <c r="L174" s="106"/>
      <c r="M174" s="106"/>
      <c r="N174" s="106"/>
      <c r="O174" s="106"/>
      <c r="P174" s="106"/>
      <c r="Q174" s="106"/>
      <c r="R174" s="106"/>
      <c r="S174" s="106"/>
      <c r="T174" s="106"/>
      <c r="U174" s="106"/>
      <c r="V174" s="106"/>
      <c r="W174" s="106"/>
      <c r="X174" s="106"/>
      <c r="Y174" s="106"/>
      <c r="Z174" s="106"/>
      <c r="AA174" s="106"/>
      <c r="AB174" s="106"/>
      <c r="AC174" s="106"/>
      <c r="AD174" s="106"/>
      <c r="AE174" s="106"/>
      <c r="AF174" s="106"/>
      <c r="AG174" s="106"/>
      <c r="AH174" s="106"/>
      <c r="AI174" s="106"/>
      <c r="AJ174" s="106"/>
      <c r="AK174" s="106"/>
    </row>
    <row r="175" spans="1:37" s="69" customFormat="1" ht="48.75" customHeight="1" x14ac:dyDescent="0.25">
      <c r="A175" s="107"/>
      <c r="B175" s="156"/>
      <c r="C175" s="72" t="s">
        <v>141</v>
      </c>
      <c r="D175" s="158"/>
      <c r="E175" s="160"/>
      <c r="F175" s="145">
        <v>0</v>
      </c>
      <c r="G175" s="145">
        <f t="shared" si="5"/>
        <v>0</v>
      </c>
      <c r="H175" s="112"/>
      <c r="I175" s="106"/>
      <c r="J175" s="106"/>
      <c r="K175" s="106"/>
      <c r="L175" s="106"/>
      <c r="M175" s="106"/>
      <c r="N175" s="106"/>
      <c r="O175" s="106"/>
      <c r="P175" s="106"/>
      <c r="Q175" s="106"/>
      <c r="R175" s="106"/>
      <c r="S175" s="106"/>
      <c r="T175" s="106"/>
      <c r="U175" s="106"/>
      <c r="V175" s="106"/>
      <c r="W175" s="106"/>
      <c r="X175" s="106"/>
      <c r="Y175" s="106"/>
      <c r="Z175" s="106"/>
      <c r="AA175" s="106"/>
      <c r="AB175" s="106"/>
      <c r="AC175" s="106"/>
      <c r="AD175" s="106"/>
      <c r="AE175" s="106"/>
      <c r="AF175" s="106"/>
      <c r="AG175" s="106"/>
      <c r="AH175" s="106"/>
      <c r="AI175" s="106"/>
      <c r="AJ175" s="106"/>
      <c r="AK175" s="106"/>
    </row>
    <row r="176" spans="1:37" s="69" customFormat="1" x14ac:dyDescent="0.25">
      <c r="A176" s="107"/>
      <c r="B176" s="88">
        <v>936</v>
      </c>
      <c r="C176" s="72" t="s">
        <v>51</v>
      </c>
      <c r="D176" s="70" t="s">
        <v>42</v>
      </c>
      <c r="E176" s="77">
        <v>4</v>
      </c>
      <c r="F176" s="98">
        <v>20401</v>
      </c>
      <c r="G176" s="98">
        <f t="shared" si="5"/>
        <v>81604</v>
      </c>
      <c r="H176" s="112"/>
      <c r="I176" s="106"/>
      <c r="J176" s="106"/>
      <c r="K176" s="106"/>
      <c r="L176" s="106"/>
      <c r="M176" s="106"/>
      <c r="N176" s="106"/>
      <c r="O176" s="106"/>
      <c r="P176" s="106"/>
      <c r="Q176" s="106"/>
      <c r="R176" s="106"/>
      <c r="S176" s="106"/>
      <c r="T176" s="106"/>
      <c r="U176" s="106"/>
      <c r="V176" s="106"/>
      <c r="W176" s="106"/>
      <c r="X176" s="106"/>
      <c r="Y176" s="106"/>
      <c r="Z176" s="106"/>
      <c r="AA176" s="106"/>
      <c r="AB176" s="106"/>
      <c r="AC176" s="106"/>
      <c r="AD176" s="106"/>
      <c r="AE176" s="106"/>
      <c r="AF176" s="106"/>
      <c r="AG176" s="106"/>
      <c r="AH176" s="106"/>
      <c r="AI176" s="106"/>
      <c r="AJ176" s="106"/>
      <c r="AK176" s="106"/>
    </row>
    <row r="177" spans="1:37" s="45" customFormat="1" ht="44.25" customHeight="1" x14ac:dyDescent="0.25">
      <c r="A177" s="106"/>
      <c r="B177" s="88">
        <v>3215</v>
      </c>
      <c r="C177" s="71" t="s">
        <v>142</v>
      </c>
      <c r="D177" s="70" t="s">
        <v>42</v>
      </c>
      <c r="E177" s="77">
        <v>4</v>
      </c>
      <c r="F177" s="99">
        <v>392400</v>
      </c>
      <c r="G177" s="101">
        <f t="shared" si="5"/>
        <v>1569600</v>
      </c>
      <c r="H177" s="106"/>
      <c r="I177" s="106"/>
      <c r="J177" s="106"/>
      <c r="K177" s="106"/>
      <c r="L177" s="106"/>
      <c r="M177" s="106"/>
      <c r="N177" s="106"/>
      <c r="O177" s="106"/>
      <c r="P177" s="106"/>
      <c r="Q177" s="106"/>
      <c r="R177" s="106"/>
      <c r="S177" s="106"/>
      <c r="T177" s="106"/>
      <c r="U177" s="106"/>
      <c r="V177" s="106"/>
      <c r="W177" s="106"/>
      <c r="X177" s="106"/>
      <c r="Y177" s="106"/>
      <c r="Z177" s="106"/>
      <c r="AA177" s="106"/>
      <c r="AB177" s="106"/>
      <c r="AC177" s="106"/>
      <c r="AD177" s="106"/>
      <c r="AE177" s="106"/>
      <c r="AF177" s="106"/>
      <c r="AG177" s="106"/>
      <c r="AH177" s="106"/>
      <c r="AI177" s="106"/>
      <c r="AJ177" s="106"/>
      <c r="AK177" s="106"/>
    </row>
    <row r="178" spans="1:37" s="45" customFormat="1" ht="15" customHeight="1" x14ac:dyDescent="0.25">
      <c r="A178" s="106"/>
      <c r="B178" s="161">
        <v>8754</v>
      </c>
      <c r="C178" s="146" t="s">
        <v>143</v>
      </c>
      <c r="D178" s="161" t="s">
        <v>42</v>
      </c>
      <c r="E178" s="162">
        <v>1</v>
      </c>
      <c r="F178" s="148">
        <v>325474</v>
      </c>
      <c r="G178" s="150">
        <f t="shared" si="5"/>
        <v>325474</v>
      </c>
      <c r="H178" s="106"/>
      <c r="I178" s="106"/>
      <c r="J178" s="106"/>
      <c r="K178" s="106"/>
      <c r="L178" s="106"/>
      <c r="M178" s="106"/>
      <c r="N178" s="106"/>
      <c r="O178" s="106"/>
      <c r="P178" s="106"/>
      <c r="Q178" s="106"/>
      <c r="R178" s="106"/>
      <c r="S178" s="106"/>
      <c r="T178" s="106"/>
      <c r="U178" s="106"/>
      <c r="V178" s="106"/>
      <c r="W178" s="106"/>
      <c r="X178" s="106"/>
      <c r="Y178" s="106"/>
      <c r="Z178" s="106"/>
      <c r="AA178" s="106"/>
      <c r="AB178" s="106"/>
      <c r="AC178" s="106"/>
      <c r="AD178" s="106"/>
      <c r="AE178" s="106"/>
      <c r="AF178" s="106"/>
      <c r="AG178" s="106"/>
      <c r="AH178" s="106"/>
      <c r="AI178" s="106"/>
      <c r="AJ178" s="106"/>
      <c r="AK178" s="106"/>
    </row>
    <row r="179" spans="1:37" s="69" customFormat="1" x14ac:dyDescent="0.25">
      <c r="A179" s="107"/>
      <c r="B179" s="161"/>
      <c r="C179" s="147"/>
      <c r="D179" s="161"/>
      <c r="E179" s="162"/>
      <c r="F179" s="149">
        <v>0</v>
      </c>
      <c r="G179" s="151">
        <f t="shared" si="5"/>
        <v>0</v>
      </c>
      <c r="H179" s="107"/>
      <c r="I179" s="106"/>
      <c r="J179" s="106"/>
      <c r="K179" s="106"/>
      <c r="L179" s="106"/>
      <c r="M179" s="106"/>
      <c r="N179" s="106"/>
      <c r="O179" s="106"/>
      <c r="P179" s="106"/>
      <c r="Q179" s="106"/>
      <c r="R179" s="106"/>
      <c r="S179" s="106"/>
      <c r="T179" s="106"/>
      <c r="U179" s="106"/>
      <c r="V179" s="106"/>
      <c r="W179" s="106"/>
      <c r="X179" s="106"/>
      <c r="Y179" s="106"/>
      <c r="Z179" s="106"/>
      <c r="AA179" s="106"/>
      <c r="AB179" s="106"/>
      <c r="AC179" s="106"/>
      <c r="AD179" s="106"/>
      <c r="AE179" s="106"/>
      <c r="AF179" s="106"/>
      <c r="AG179" s="106"/>
      <c r="AH179" s="106"/>
      <c r="AI179" s="106"/>
      <c r="AJ179" s="106"/>
      <c r="AK179" s="106"/>
    </row>
    <row r="180" spans="1:37" s="69" customFormat="1" x14ac:dyDescent="0.25">
      <c r="A180" s="107"/>
      <c r="B180" s="88">
        <v>937</v>
      </c>
      <c r="C180" s="71" t="s">
        <v>144</v>
      </c>
      <c r="D180" s="70" t="s">
        <v>44</v>
      </c>
      <c r="E180" s="77">
        <v>10</v>
      </c>
      <c r="F180" s="99">
        <v>10359</v>
      </c>
      <c r="G180" s="101">
        <f t="shared" si="5"/>
        <v>103590</v>
      </c>
      <c r="H180" s="107"/>
      <c r="I180" s="106"/>
      <c r="J180" s="106"/>
      <c r="K180" s="106"/>
      <c r="L180" s="106"/>
      <c r="M180" s="106"/>
      <c r="N180" s="106"/>
      <c r="O180" s="106"/>
      <c r="P180" s="106"/>
      <c r="Q180" s="106"/>
      <c r="R180" s="106"/>
      <c r="S180" s="106"/>
      <c r="T180" s="106"/>
      <c r="U180" s="106"/>
      <c r="V180" s="106"/>
      <c r="W180" s="106"/>
      <c r="X180" s="106"/>
      <c r="Y180" s="106"/>
      <c r="Z180" s="106"/>
      <c r="AA180" s="106"/>
      <c r="AB180" s="106"/>
      <c r="AC180" s="106"/>
      <c r="AD180" s="106"/>
      <c r="AE180" s="106"/>
      <c r="AF180" s="106"/>
      <c r="AG180" s="106"/>
      <c r="AH180" s="106"/>
      <c r="AI180" s="106"/>
      <c r="AJ180" s="106"/>
      <c r="AK180" s="106"/>
    </row>
    <row r="181" spans="1:37" s="69" customFormat="1" ht="23.25" customHeight="1" x14ac:dyDescent="0.25">
      <c r="A181" s="107"/>
      <c r="B181" s="88">
        <v>1499</v>
      </c>
      <c r="C181" s="71" t="s">
        <v>61</v>
      </c>
      <c r="D181" s="70" t="s">
        <v>40</v>
      </c>
      <c r="E181" s="77">
        <v>10</v>
      </c>
      <c r="F181" s="99">
        <v>11329</v>
      </c>
      <c r="G181" s="101">
        <f t="shared" si="5"/>
        <v>113290</v>
      </c>
      <c r="H181" s="107"/>
      <c r="I181" s="106"/>
      <c r="J181" s="106"/>
      <c r="K181" s="106"/>
      <c r="L181" s="106"/>
      <c r="M181" s="106"/>
      <c r="N181" s="106"/>
      <c r="O181" s="106"/>
      <c r="P181" s="106"/>
      <c r="Q181" s="106"/>
      <c r="R181" s="106"/>
      <c r="S181" s="106"/>
      <c r="T181" s="106"/>
      <c r="U181" s="106"/>
      <c r="V181" s="106"/>
      <c r="W181" s="106"/>
      <c r="X181" s="106"/>
      <c r="Y181" s="106"/>
      <c r="Z181" s="106"/>
      <c r="AA181" s="106"/>
      <c r="AB181" s="106"/>
      <c r="AC181" s="106"/>
      <c r="AD181" s="106"/>
      <c r="AE181" s="106"/>
      <c r="AF181" s="106"/>
      <c r="AG181" s="106"/>
      <c r="AH181" s="106"/>
      <c r="AI181" s="106"/>
      <c r="AJ181" s="106"/>
      <c r="AK181" s="106"/>
    </row>
    <row r="182" spans="1:37" s="69" customFormat="1" ht="24" customHeight="1" x14ac:dyDescent="0.25">
      <c r="A182" s="107"/>
      <c r="B182" s="88">
        <v>778</v>
      </c>
      <c r="C182" s="71" t="s">
        <v>145</v>
      </c>
      <c r="D182" s="70" t="s">
        <v>40</v>
      </c>
      <c r="E182" s="77">
        <v>10</v>
      </c>
      <c r="F182" s="99">
        <v>36000</v>
      </c>
      <c r="G182" s="101">
        <f t="shared" si="5"/>
        <v>360000</v>
      </c>
      <c r="H182" s="107"/>
      <c r="I182" s="106"/>
      <c r="J182" s="106"/>
      <c r="K182" s="106"/>
      <c r="L182" s="106"/>
      <c r="M182" s="106"/>
      <c r="N182" s="106"/>
      <c r="O182" s="106"/>
      <c r="P182" s="106"/>
      <c r="Q182" s="106"/>
      <c r="R182" s="106"/>
      <c r="S182" s="106"/>
      <c r="T182" s="106"/>
      <c r="U182" s="106"/>
      <c r="V182" s="106"/>
      <c r="W182" s="106"/>
      <c r="X182" s="106"/>
      <c r="Y182" s="106"/>
      <c r="Z182" s="106"/>
      <c r="AA182" s="106"/>
      <c r="AB182" s="106"/>
      <c r="AC182" s="106"/>
      <c r="AD182" s="106"/>
      <c r="AE182" s="106"/>
      <c r="AF182" s="106"/>
      <c r="AG182" s="106"/>
      <c r="AH182" s="106"/>
      <c r="AI182" s="106"/>
      <c r="AJ182" s="106"/>
      <c r="AK182" s="106"/>
    </row>
    <row r="183" spans="1:37" s="69" customFormat="1" ht="25.5" x14ac:dyDescent="0.25">
      <c r="A183" s="107"/>
      <c r="B183" s="88">
        <v>647</v>
      </c>
      <c r="C183" s="71" t="s">
        <v>50</v>
      </c>
      <c r="D183" s="70" t="s">
        <v>40</v>
      </c>
      <c r="E183" s="77">
        <v>96</v>
      </c>
      <c r="F183" s="99">
        <v>15979</v>
      </c>
      <c r="G183" s="101">
        <f t="shared" si="5"/>
        <v>1533984</v>
      </c>
      <c r="H183" s="107"/>
      <c r="I183" s="106"/>
      <c r="J183" s="106"/>
      <c r="K183" s="106"/>
      <c r="L183" s="106"/>
      <c r="M183" s="106"/>
      <c r="N183" s="106"/>
      <c r="O183" s="106"/>
      <c r="P183" s="106"/>
      <c r="Q183" s="106"/>
      <c r="R183" s="106"/>
      <c r="S183" s="106"/>
      <c r="T183" s="106"/>
      <c r="U183" s="106"/>
      <c r="V183" s="106"/>
      <c r="W183" s="106"/>
      <c r="X183" s="106"/>
      <c r="Y183" s="106"/>
      <c r="Z183" s="106"/>
      <c r="AA183" s="106"/>
      <c r="AB183" s="106"/>
      <c r="AC183" s="106"/>
      <c r="AD183" s="106"/>
      <c r="AE183" s="106"/>
      <c r="AF183" s="106"/>
      <c r="AG183" s="106"/>
      <c r="AH183" s="106"/>
      <c r="AI183" s="106"/>
      <c r="AJ183" s="106"/>
      <c r="AK183" s="106"/>
    </row>
    <row r="184" spans="1:37" s="69" customFormat="1" ht="29.25" customHeight="1" x14ac:dyDescent="0.25">
      <c r="A184" s="107"/>
      <c r="B184" s="88">
        <v>152</v>
      </c>
      <c r="C184" s="71" t="s">
        <v>43</v>
      </c>
      <c r="D184" s="70" t="s">
        <v>40</v>
      </c>
      <c r="E184" s="77">
        <v>100</v>
      </c>
      <c r="F184" s="99">
        <v>11997</v>
      </c>
      <c r="G184" s="101">
        <f t="shared" si="5"/>
        <v>1199700</v>
      </c>
      <c r="H184" s="107"/>
      <c r="I184" s="106"/>
      <c r="J184" s="106"/>
      <c r="K184" s="106"/>
      <c r="L184" s="106"/>
      <c r="M184" s="106"/>
      <c r="N184" s="106"/>
      <c r="O184" s="106"/>
      <c r="P184" s="106"/>
      <c r="Q184" s="106"/>
      <c r="R184" s="106"/>
      <c r="S184" s="106"/>
      <c r="T184" s="106"/>
      <c r="U184" s="106"/>
      <c r="V184" s="106"/>
      <c r="W184" s="106"/>
      <c r="X184" s="106"/>
      <c r="Y184" s="106"/>
      <c r="Z184" s="106"/>
      <c r="AA184" s="106"/>
      <c r="AB184" s="106"/>
      <c r="AC184" s="106"/>
      <c r="AD184" s="106"/>
      <c r="AE184" s="106"/>
      <c r="AF184" s="106"/>
      <c r="AG184" s="106"/>
      <c r="AH184" s="106"/>
      <c r="AI184" s="106"/>
      <c r="AJ184" s="106"/>
      <c r="AK184" s="106"/>
    </row>
    <row r="185" spans="1:37" s="69" customFormat="1" x14ac:dyDescent="0.25">
      <c r="A185" s="107"/>
      <c r="B185" s="88">
        <v>263</v>
      </c>
      <c r="C185" s="71" t="s">
        <v>45</v>
      </c>
      <c r="D185" s="70" t="s">
        <v>40</v>
      </c>
      <c r="E185" s="77">
        <v>45</v>
      </c>
      <c r="F185" s="99">
        <v>13230</v>
      </c>
      <c r="G185" s="101">
        <f t="shared" si="5"/>
        <v>595350</v>
      </c>
      <c r="H185" s="107"/>
      <c r="I185" s="106"/>
      <c r="J185" s="106"/>
      <c r="K185" s="106"/>
      <c r="L185" s="106"/>
      <c r="M185" s="106"/>
      <c r="N185" s="106"/>
      <c r="O185" s="106"/>
      <c r="P185" s="106"/>
      <c r="Q185" s="106"/>
      <c r="R185" s="106"/>
      <c r="S185" s="106"/>
      <c r="T185" s="106"/>
      <c r="U185" s="106"/>
      <c r="V185" s="106"/>
      <c r="W185" s="106"/>
      <c r="X185" s="106"/>
      <c r="Y185" s="106"/>
      <c r="Z185" s="106"/>
      <c r="AA185" s="106"/>
      <c r="AB185" s="106"/>
      <c r="AC185" s="106"/>
      <c r="AD185" s="106"/>
      <c r="AE185" s="106"/>
      <c r="AF185" s="106"/>
      <c r="AG185" s="106"/>
      <c r="AH185" s="106"/>
      <c r="AI185" s="106"/>
      <c r="AJ185" s="106"/>
      <c r="AK185" s="106"/>
    </row>
    <row r="186" spans="1:37" s="69" customFormat="1" x14ac:dyDescent="0.25">
      <c r="A186" s="107"/>
      <c r="B186" s="88">
        <v>541</v>
      </c>
      <c r="C186" s="71" t="s">
        <v>146</v>
      </c>
      <c r="D186" s="70" t="s">
        <v>40</v>
      </c>
      <c r="E186" s="77">
        <v>45</v>
      </c>
      <c r="F186" s="99">
        <v>43949</v>
      </c>
      <c r="G186" s="101">
        <f t="shared" si="5"/>
        <v>1977705</v>
      </c>
      <c r="H186" s="107"/>
      <c r="I186" s="106"/>
      <c r="J186" s="106"/>
      <c r="K186" s="106"/>
      <c r="L186" s="106"/>
      <c r="M186" s="106"/>
      <c r="N186" s="106"/>
      <c r="O186" s="106"/>
      <c r="P186" s="106"/>
      <c r="Q186" s="106"/>
      <c r="R186" s="106"/>
      <c r="S186" s="106"/>
      <c r="T186" s="106"/>
      <c r="U186" s="106"/>
      <c r="V186" s="106"/>
      <c r="W186" s="106"/>
      <c r="X186" s="106"/>
      <c r="Y186" s="106"/>
      <c r="Z186" s="106"/>
      <c r="AA186" s="106"/>
      <c r="AB186" s="106"/>
      <c r="AC186" s="106"/>
      <c r="AD186" s="106"/>
      <c r="AE186" s="106"/>
      <c r="AF186" s="106"/>
      <c r="AG186" s="106"/>
      <c r="AH186" s="106"/>
      <c r="AI186" s="106"/>
      <c r="AJ186" s="106"/>
      <c r="AK186" s="106"/>
    </row>
    <row r="187" spans="1:37" s="69" customFormat="1" x14ac:dyDescent="0.25">
      <c r="A187" s="107"/>
      <c r="B187" s="88">
        <v>565</v>
      </c>
      <c r="C187" s="71" t="s">
        <v>64</v>
      </c>
      <c r="D187" s="70" t="s">
        <v>40</v>
      </c>
      <c r="E187" s="77">
        <v>20</v>
      </c>
      <c r="F187" s="99">
        <v>21442</v>
      </c>
      <c r="G187" s="101">
        <f t="shared" si="5"/>
        <v>428840</v>
      </c>
      <c r="H187" s="107"/>
      <c r="I187" s="106"/>
      <c r="J187" s="106"/>
      <c r="K187" s="106"/>
      <c r="L187" s="106"/>
      <c r="M187" s="106"/>
      <c r="N187" s="106"/>
      <c r="O187" s="106"/>
      <c r="P187" s="106"/>
      <c r="Q187" s="106"/>
      <c r="R187" s="106"/>
      <c r="S187" s="106"/>
      <c r="T187" s="106"/>
      <c r="U187" s="106"/>
      <c r="V187" s="106"/>
      <c r="W187" s="106"/>
      <c r="X187" s="106"/>
      <c r="Y187" s="106"/>
      <c r="Z187" s="106"/>
      <c r="AA187" s="106"/>
      <c r="AB187" s="106"/>
      <c r="AC187" s="106"/>
      <c r="AD187" s="106"/>
      <c r="AE187" s="106"/>
      <c r="AF187" s="106"/>
      <c r="AG187" s="106"/>
      <c r="AH187" s="106"/>
      <c r="AI187" s="106"/>
      <c r="AJ187" s="106"/>
      <c r="AK187" s="106"/>
    </row>
    <row r="188" spans="1:37" s="69" customFormat="1" x14ac:dyDescent="0.25">
      <c r="A188" s="107"/>
      <c r="B188" s="88">
        <v>8176</v>
      </c>
      <c r="C188" s="71" t="s">
        <v>123</v>
      </c>
      <c r="D188" s="70" t="s">
        <v>40</v>
      </c>
      <c r="E188" s="77">
        <v>200</v>
      </c>
      <c r="F188" s="99">
        <v>2364</v>
      </c>
      <c r="G188" s="101">
        <f t="shared" si="5"/>
        <v>472800</v>
      </c>
      <c r="H188" s="107"/>
      <c r="I188" s="106"/>
      <c r="J188" s="106"/>
      <c r="K188" s="106"/>
      <c r="L188" s="106"/>
      <c r="M188" s="106"/>
      <c r="N188" s="106"/>
      <c r="O188" s="106"/>
      <c r="P188" s="106"/>
      <c r="Q188" s="106"/>
      <c r="R188" s="106"/>
      <c r="S188" s="106"/>
      <c r="T188" s="106"/>
      <c r="U188" s="106"/>
      <c r="V188" s="106"/>
      <c r="W188" s="106"/>
      <c r="X188" s="106"/>
      <c r="Y188" s="106"/>
      <c r="Z188" s="106"/>
      <c r="AA188" s="106"/>
      <c r="AB188" s="106"/>
      <c r="AC188" s="106"/>
      <c r="AD188" s="106"/>
      <c r="AE188" s="106"/>
      <c r="AF188" s="106"/>
      <c r="AG188" s="106"/>
      <c r="AH188" s="106"/>
      <c r="AI188" s="106"/>
      <c r="AJ188" s="106"/>
      <c r="AK188" s="106"/>
    </row>
    <row r="189" spans="1:37" s="45" customFormat="1" x14ac:dyDescent="0.25">
      <c r="A189" s="106"/>
      <c r="B189" s="88" t="s">
        <v>147</v>
      </c>
      <c r="C189" s="71" t="s">
        <v>148</v>
      </c>
      <c r="D189" s="70" t="s">
        <v>42</v>
      </c>
      <c r="E189" s="77">
        <v>2</v>
      </c>
      <c r="F189" s="99">
        <v>1337128</v>
      </c>
      <c r="G189" s="101">
        <f t="shared" si="5"/>
        <v>2674256</v>
      </c>
      <c r="H189" s="106"/>
      <c r="I189" s="106"/>
      <c r="J189" s="106"/>
      <c r="K189" s="106"/>
      <c r="L189" s="106"/>
      <c r="M189" s="106"/>
      <c r="N189" s="106"/>
      <c r="O189" s="106"/>
      <c r="P189" s="106"/>
      <c r="Q189" s="106"/>
      <c r="R189" s="106"/>
      <c r="S189" s="106"/>
      <c r="T189" s="106"/>
      <c r="U189" s="106"/>
      <c r="V189" s="106"/>
      <c r="W189" s="106"/>
      <c r="X189" s="106"/>
      <c r="Y189" s="106"/>
      <c r="Z189" s="106"/>
      <c r="AA189" s="106"/>
      <c r="AB189" s="106"/>
      <c r="AC189" s="106"/>
      <c r="AD189" s="106"/>
      <c r="AE189" s="106"/>
      <c r="AF189" s="106"/>
      <c r="AG189" s="106"/>
      <c r="AH189" s="106"/>
      <c r="AI189" s="106"/>
      <c r="AJ189" s="106"/>
      <c r="AK189" s="106"/>
    </row>
    <row r="190" spans="1:37" s="45" customFormat="1" x14ac:dyDescent="0.25">
      <c r="A190" s="106"/>
      <c r="B190" s="128"/>
      <c r="C190" s="129" t="s">
        <v>37</v>
      </c>
      <c r="D190" s="128"/>
      <c r="E190" s="130"/>
      <c r="F190" s="131"/>
      <c r="G190" s="132">
        <f>SUM(G16:G189)</f>
        <v>369993177</v>
      </c>
      <c r="H190" s="106"/>
      <c r="I190" s="106"/>
      <c r="J190" s="106"/>
      <c r="K190" s="106"/>
      <c r="L190" s="106"/>
      <c r="M190" s="106"/>
      <c r="N190" s="106"/>
      <c r="O190" s="106"/>
      <c r="P190" s="106"/>
      <c r="Q190" s="106"/>
      <c r="R190" s="106"/>
      <c r="S190" s="106"/>
      <c r="T190" s="106"/>
      <c r="U190" s="106"/>
      <c r="V190" s="106"/>
      <c r="W190" s="106"/>
      <c r="X190" s="106"/>
      <c r="Y190" s="106"/>
      <c r="Z190" s="106"/>
      <c r="AA190" s="106"/>
      <c r="AB190" s="106"/>
      <c r="AC190" s="106"/>
      <c r="AD190" s="106"/>
      <c r="AE190" s="106"/>
      <c r="AF190" s="106"/>
      <c r="AG190" s="106"/>
      <c r="AH190" s="106"/>
      <c r="AI190" s="106"/>
      <c r="AJ190" s="106"/>
      <c r="AK190" s="106"/>
    </row>
    <row r="191" spans="1:37" s="45" customFormat="1" x14ac:dyDescent="0.25">
      <c r="A191" s="106"/>
      <c r="B191" s="133"/>
      <c r="C191" s="134" t="s">
        <v>38</v>
      </c>
      <c r="D191" s="133"/>
      <c r="E191" s="135"/>
      <c r="F191" s="136"/>
      <c r="G191" s="137">
        <f>G190*0.3</f>
        <v>110997953.09999999</v>
      </c>
      <c r="H191" s="106"/>
      <c r="I191" s="106"/>
      <c r="J191" s="106"/>
      <c r="K191" s="106"/>
      <c r="L191" s="106"/>
      <c r="M191" s="106"/>
      <c r="N191" s="106"/>
      <c r="O191" s="106"/>
      <c r="P191" s="106"/>
      <c r="Q191" s="106"/>
      <c r="R191" s="106"/>
      <c r="S191" s="106"/>
      <c r="T191" s="106"/>
      <c r="U191" s="106"/>
      <c r="V191" s="106"/>
      <c r="W191" s="106"/>
      <c r="X191" s="106"/>
      <c r="Y191" s="106"/>
      <c r="Z191" s="106"/>
      <c r="AA191" s="106"/>
      <c r="AB191" s="106"/>
      <c r="AC191" s="106"/>
      <c r="AD191" s="106"/>
      <c r="AE191" s="106"/>
      <c r="AF191" s="106"/>
      <c r="AG191" s="106"/>
      <c r="AH191" s="106"/>
      <c r="AI191" s="106"/>
      <c r="AJ191" s="106"/>
      <c r="AK191" s="106"/>
    </row>
    <row r="192" spans="1:37" s="45" customFormat="1" x14ac:dyDescent="0.25">
      <c r="A192" s="106"/>
      <c r="B192" s="133"/>
      <c r="C192" s="134" t="s">
        <v>39</v>
      </c>
      <c r="D192" s="133"/>
      <c r="E192" s="135"/>
      <c r="F192" s="136"/>
      <c r="G192" s="137">
        <f>SUM(G190:G191)</f>
        <v>480991130.10000002</v>
      </c>
      <c r="H192" s="106"/>
      <c r="I192" s="106"/>
      <c r="J192" s="106"/>
      <c r="K192" s="106"/>
      <c r="L192" s="106"/>
      <c r="M192" s="106"/>
      <c r="N192" s="106"/>
      <c r="O192" s="106"/>
      <c r="P192" s="106"/>
      <c r="Q192" s="106"/>
      <c r="R192" s="106"/>
      <c r="S192" s="106"/>
      <c r="T192" s="106"/>
      <c r="U192" s="106"/>
      <c r="V192" s="106"/>
      <c r="W192" s="106"/>
      <c r="X192" s="106"/>
      <c r="Y192" s="106"/>
      <c r="Z192" s="106"/>
      <c r="AA192" s="106"/>
      <c r="AB192" s="106"/>
      <c r="AC192" s="106"/>
      <c r="AD192" s="106"/>
      <c r="AE192" s="106"/>
      <c r="AF192" s="106"/>
      <c r="AG192" s="106"/>
      <c r="AH192" s="106"/>
      <c r="AI192" s="106"/>
      <c r="AJ192" s="106"/>
      <c r="AK192" s="106"/>
    </row>
    <row r="193" spans="1:37" s="45" customFormat="1" x14ac:dyDescent="0.25">
      <c r="A193" s="106"/>
      <c r="B193" s="51"/>
      <c r="C193" s="52"/>
      <c r="D193" s="51"/>
      <c r="E193" s="86"/>
      <c r="F193" s="65"/>
      <c r="G193" s="53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  <c r="W193" s="106"/>
      <c r="X193" s="106"/>
      <c r="Y193" s="106"/>
      <c r="Z193" s="106"/>
      <c r="AA193" s="106"/>
      <c r="AB193" s="106"/>
      <c r="AC193" s="106"/>
      <c r="AD193" s="106"/>
      <c r="AE193" s="106"/>
      <c r="AF193" s="106"/>
      <c r="AG193" s="106"/>
      <c r="AH193" s="106"/>
      <c r="AI193" s="106"/>
      <c r="AJ193" s="106"/>
      <c r="AK193" s="106"/>
    </row>
    <row r="194" spans="1:37" s="45" customFormat="1" x14ac:dyDescent="0.25">
      <c r="A194" s="106"/>
      <c r="B194" s="51"/>
      <c r="C194" s="52" t="s">
        <v>155</v>
      </c>
      <c r="D194" s="139">
        <v>0.18</v>
      </c>
      <c r="E194" s="86"/>
      <c r="F194" s="65"/>
      <c r="G194" s="53">
        <f>$G$190*D194</f>
        <v>66598771.859999999</v>
      </c>
      <c r="H194" s="106"/>
      <c r="I194" s="106"/>
      <c r="J194" s="106"/>
      <c r="K194" s="106"/>
      <c r="L194" s="106"/>
      <c r="M194" s="106"/>
      <c r="N194" s="106"/>
      <c r="O194" s="106"/>
      <c r="P194" s="106"/>
      <c r="Q194" s="106"/>
      <c r="R194" s="106"/>
      <c r="S194" s="106"/>
      <c r="T194" s="106"/>
      <c r="U194" s="106"/>
      <c r="V194" s="106"/>
      <c r="W194" s="106"/>
      <c r="X194" s="106"/>
      <c r="Y194" s="106"/>
      <c r="Z194" s="106"/>
      <c r="AA194" s="106"/>
      <c r="AB194" s="106"/>
      <c r="AC194" s="106"/>
      <c r="AD194" s="106"/>
      <c r="AE194" s="106"/>
      <c r="AF194" s="106"/>
      <c r="AG194" s="106"/>
      <c r="AH194" s="106"/>
      <c r="AI194" s="106"/>
      <c r="AJ194" s="106"/>
      <c r="AK194" s="106"/>
    </row>
    <row r="195" spans="1:37" s="45" customFormat="1" x14ac:dyDescent="0.25">
      <c r="A195" s="106"/>
      <c r="B195" s="51"/>
      <c r="C195" s="52" t="s">
        <v>156</v>
      </c>
      <c r="D195" s="139">
        <v>0.05</v>
      </c>
      <c r="E195" s="86"/>
      <c r="F195" s="65"/>
      <c r="G195" s="53">
        <f>$G$190*D195</f>
        <v>18499658.850000001</v>
      </c>
      <c r="H195" s="106"/>
      <c r="I195" s="106"/>
      <c r="J195" s="106"/>
      <c r="K195" s="106"/>
      <c r="L195" s="106"/>
      <c r="M195" s="106"/>
      <c r="N195" s="106"/>
      <c r="O195" s="106"/>
      <c r="P195" s="106"/>
      <c r="Q195" s="106"/>
      <c r="R195" s="106"/>
      <c r="S195" s="106"/>
      <c r="T195" s="106"/>
      <c r="U195" s="106"/>
      <c r="V195" s="106"/>
      <c r="W195" s="106"/>
      <c r="X195" s="106"/>
      <c r="Y195" s="106"/>
      <c r="Z195" s="106"/>
      <c r="AA195" s="106"/>
      <c r="AB195" s="106"/>
      <c r="AC195" s="106"/>
      <c r="AD195" s="106"/>
      <c r="AE195" s="106"/>
      <c r="AF195" s="106"/>
      <c r="AG195" s="106"/>
      <c r="AH195" s="106"/>
      <c r="AI195" s="106"/>
      <c r="AJ195" s="106"/>
      <c r="AK195" s="106"/>
    </row>
    <row r="196" spans="1:37" s="45" customFormat="1" x14ac:dyDescent="0.25">
      <c r="A196" s="106"/>
      <c r="B196" s="93"/>
      <c r="C196" s="52" t="s">
        <v>157</v>
      </c>
      <c r="D196" s="139">
        <v>7.0000000000000007E-2</v>
      </c>
      <c r="E196" s="86"/>
      <c r="F196" s="65"/>
      <c r="G196" s="53">
        <f>$G$190*D196</f>
        <v>25899522.390000004</v>
      </c>
      <c r="H196" s="106"/>
      <c r="I196" s="106"/>
      <c r="J196" s="106"/>
      <c r="K196" s="106"/>
      <c r="L196" s="106"/>
      <c r="M196" s="106"/>
      <c r="N196" s="106"/>
      <c r="O196" s="106"/>
      <c r="P196" s="106"/>
      <c r="Q196" s="106"/>
      <c r="R196" s="106"/>
      <c r="S196" s="106"/>
      <c r="T196" s="106"/>
      <c r="U196" s="106"/>
      <c r="V196" s="106"/>
      <c r="W196" s="106"/>
      <c r="X196" s="106"/>
      <c r="Y196" s="106"/>
      <c r="Z196" s="106"/>
      <c r="AA196" s="106"/>
      <c r="AB196" s="106"/>
      <c r="AC196" s="106"/>
      <c r="AD196" s="106"/>
      <c r="AE196" s="106"/>
      <c r="AF196" s="106"/>
      <c r="AG196" s="106"/>
      <c r="AH196" s="106"/>
      <c r="AI196" s="106"/>
      <c r="AJ196" s="106"/>
      <c r="AK196" s="106"/>
    </row>
    <row r="197" spans="1:37" s="47" customFormat="1" x14ac:dyDescent="0.25">
      <c r="A197" s="104"/>
      <c r="B197" s="94"/>
      <c r="D197" s="60"/>
      <c r="E197" s="82"/>
      <c r="F197" s="62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  <c r="AA197" s="104"/>
      <c r="AB197" s="104"/>
      <c r="AC197" s="104"/>
      <c r="AD197" s="104"/>
      <c r="AE197" s="104"/>
      <c r="AF197" s="104"/>
      <c r="AG197" s="104"/>
      <c r="AH197" s="104"/>
      <c r="AI197" s="104"/>
      <c r="AJ197" s="104"/>
      <c r="AK197" s="104"/>
    </row>
    <row r="198" spans="1:37" s="47" customFormat="1" x14ac:dyDescent="0.25">
      <c r="A198" s="104"/>
      <c r="B198" s="204"/>
      <c r="C198" s="204"/>
      <c r="D198" s="60"/>
      <c r="E198" s="82"/>
      <c r="F198" s="62"/>
      <c r="G198" s="211"/>
      <c r="H198" s="113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  <c r="AA198" s="104"/>
      <c r="AB198" s="104"/>
      <c r="AC198" s="104"/>
      <c r="AD198" s="104"/>
      <c r="AE198" s="104"/>
      <c r="AF198" s="104"/>
      <c r="AG198" s="104"/>
      <c r="AH198" s="104"/>
      <c r="AI198" s="104"/>
      <c r="AJ198" s="104"/>
      <c r="AK198" s="104"/>
    </row>
    <row r="199" spans="1:37" s="47" customFormat="1" x14ac:dyDescent="0.25">
      <c r="A199" s="104"/>
      <c r="B199" s="54"/>
      <c r="C199" s="55"/>
      <c r="D199" s="60"/>
      <c r="E199" s="82"/>
      <c r="F199" s="62"/>
      <c r="G199" s="212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  <c r="AA199" s="104"/>
      <c r="AB199" s="104"/>
      <c r="AC199" s="104"/>
      <c r="AD199" s="104"/>
      <c r="AE199" s="104"/>
      <c r="AF199" s="104"/>
      <c r="AG199" s="104"/>
      <c r="AH199" s="104"/>
      <c r="AI199" s="104"/>
      <c r="AJ199" s="104"/>
      <c r="AK199" s="104"/>
    </row>
    <row r="200" spans="1:37" s="47" customFormat="1" x14ac:dyDescent="0.25">
      <c r="A200" s="104"/>
      <c r="B200" s="204" t="s">
        <v>160</v>
      </c>
      <c r="C200" s="204"/>
      <c r="D200" s="60"/>
      <c r="E200" s="82"/>
      <c r="F200" s="62"/>
      <c r="G200" s="212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  <c r="AA200" s="104"/>
      <c r="AB200" s="104"/>
      <c r="AC200" s="104"/>
      <c r="AD200" s="104"/>
      <c r="AE200" s="104"/>
      <c r="AF200" s="104"/>
      <c r="AG200" s="104"/>
      <c r="AH200" s="104"/>
      <c r="AI200" s="104"/>
      <c r="AJ200" s="104"/>
      <c r="AK200" s="104"/>
    </row>
    <row r="201" spans="1:37" s="47" customFormat="1" ht="13.5" x14ac:dyDescent="0.25">
      <c r="A201" s="104"/>
      <c r="B201" s="140"/>
      <c r="C201" s="141"/>
      <c r="D201" s="140"/>
      <c r="E201" s="140"/>
      <c r="F201" s="62"/>
      <c r="G201" s="212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  <c r="AA201" s="104"/>
      <c r="AB201" s="104"/>
      <c r="AC201" s="104"/>
      <c r="AD201" s="104"/>
      <c r="AE201" s="104"/>
      <c r="AF201" s="104"/>
      <c r="AG201" s="104"/>
      <c r="AH201" s="104"/>
      <c r="AI201" s="104"/>
      <c r="AJ201" s="104"/>
      <c r="AK201" s="104"/>
    </row>
    <row r="202" spans="1:37" s="47" customFormat="1" ht="13.5" x14ac:dyDescent="0.25">
      <c r="A202" s="104"/>
      <c r="B202" s="140"/>
      <c r="C202" s="142"/>
      <c r="D202" s="140"/>
      <c r="E202" s="140"/>
      <c r="F202" s="62"/>
      <c r="G202" s="212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  <c r="AA202" s="104"/>
      <c r="AB202" s="104"/>
      <c r="AC202" s="104"/>
      <c r="AD202" s="104"/>
      <c r="AE202" s="104"/>
      <c r="AF202" s="104"/>
      <c r="AG202" s="104"/>
      <c r="AH202" s="104"/>
      <c r="AI202" s="104"/>
      <c r="AJ202" s="104"/>
      <c r="AK202" s="104"/>
    </row>
    <row r="203" spans="1:37" s="47" customFormat="1" ht="13.5" x14ac:dyDescent="0.25">
      <c r="A203" s="104"/>
      <c r="B203" s="140"/>
      <c r="C203" s="142"/>
      <c r="D203" s="140"/>
      <c r="E203" s="140"/>
      <c r="F203" s="62"/>
      <c r="G203" s="212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  <c r="AA203" s="104"/>
      <c r="AB203" s="104"/>
      <c r="AC203" s="104"/>
      <c r="AD203" s="104"/>
      <c r="AE203" s="104"/>
      <c r="AF203" s="104"/>
      <c r="AG203" s="104"/>
      <c r="AH203" s="104"/>
      <c r="AI203" s="104"/>
      <c r="AJ203" s="104"/>
      <c r="AK203" s="104"/>
    </row>
    <row r="204" spans="1:37" s="47" customFormat="1" ht="13.5" x14ac:dyDescent="0.25">
      <c r="A204" s="104"/>
      <c r="B204" s="140"/>
      <c r="C204" s="142"/>
      <c r="D204" s="140"/>
      <c r="E204" s="140"/>
      <c r="F204" s="62"/>
      <c r="G204" s="212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  <c r="AA204" s="104"/>
      <c r="AB204" s="104"/>
      <c r="AC204" s="104"/>
      <c r="AD204" s="104"/>
      <c r="AE204" s="104"/>
      <c r="AF204" s="104"/>
      <c r="AG204" s="104"/>
      <c r="AH204" s="104"/>
      <c r="AI204" s="104"/>
      <c r="AJ204" s="104"/>
      <c r="AK204" s="104"/>
    </row>
    <row r="205" spans="1:37" s="47" customFormat="1" ht="13.5" x14ac:dyDescent="0.25">
      <c r="A205" s="104"/>
      <c r="B205" s="140"/>
      <c r="C205" s="142"/>
      <c r="D205" s="140"/>
      <c r="E205" s="140"/>
      <c r="F205" s="62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  <c r="AA205" s="104"/>
      <c r="AB205" s="104"/>
      <c r="AC205" s="104"/>
      <c r="AD205" s="104"/>
      <c r="AE205" s="104"/>
      <c r="AF205" s="104"/>
      <c r="AG205" s="104"/>
      <c r="AH205" s="104"/>
      <c r="AI205" s="104"/>
      <c r="AJ205" s="104"/>
      <c r="AK205" s="104"/>
    </row>
    <row r="206" spans="1:37" x14ac:dyDescent="0.2">
      <c r="B206" s="140"/>
      <c r="C206" s="142"/>
      <c r="D206" s="140"/>
      <c r="E206" s="140"/>
    </row>
    <row r="207" spans="1:37" x14ac:dyDescent="0.2">
      <c r="B207" s="140"/>
      <c r="C207" s="142" t="s">
        <v>161</v>
      </c>
      <c r="D207" s="140"/>
      <c r="E207" s="140"/>
    </row>
    <row r="208" spans="1:37" x14ac:dyDescent="0.2">
      <c r="B208" s="140"/>
      <c r="C208" s="142" t="s">
        <v>162</v>
      </c>
      <c r="D208" s="140"/>
      <c r="E208" s="140"/>
    </row>
    <row r="209" spans="2:5" x14ac:dyDescent="0.2">
      <c r="B209" s="140"/>
      <c r="C209" s="142" t="s">
        <v>163</v>
      </c>
      <c r="D209" s="140"/>
      <c r="E209" s="140"/>
    </row>
    <row r="210" spans="2:5" x14ac:dyDescent="0.2">
      <c r="B210" s="140"/>
      <c r="C210" s="142" t="s">
        <v>164</v>
      </c>
      <c r="D210" s="140"/>
      <c r="E210" s="140"/>
    </row>
    <row r="211" spans="2:5" x14ac:dyDescent="0.2">
      <c r="B211" s="140"/>
      <c r="C211" s="142" t="s">
        <v>165</v>
      </c>
      <c r="D211" s="140"/>
      <c r="E211" s="140"/>
    </row>
    <row r="212" spans="2:5" x14ac:dyDescent="0.2">
      <c r="B212" s="140"/>
      <c r="C212" s="142" t="s">
        <v>166</v>
      </c>
      <c r="D212" s="140"/>
      <c r="E212" s="140"/>
    </row>
    <row r="213" spans="2:5" x14ac:dyDescent="0.2">
      <c r="B213" s="140"/>
      <c r="C213" s="142"/>
      <c r="D213" s="140"/>
      <c r="E213" s="140"/>
    </row>
    <row r="214" spans="2:5" x14ac:dyDescent="0.2">
      <c r="B214" s="140"/>
      <c r="C214" s="142"/>
      <c r="D214" s="140"/>
      <c r="E214" s="140"/>
    </row>
    <row r="215" spans="2:5" x14ac:dyDescent="0.2">
      <c r="B215" s="140"/>
      <c r="C215" s="142"/>
      <c r="D215" s="140"/>
      <c r="E215" s="140"/>
    </row>
    <row r="216" spans="2:5" x14ac:dyDescent="0.2">
      <c r="B216" s="140"/>
      <c r="C216" s="142" t="s">
        <v>167</v>
      </c>
      <c r="D216" s="140"/>
      <c r="E216" s="140"/>
    </row>
    <row r="217" spans="2:5" x14ac:dyDescent="0.2">
      <c r="B217" s="140"/>
      <c r="C217" s="142"/>
      <c r="D217" s="140"/>
      <c r="E217" s="140"/>
    </row>
    <row r="218" spans="2:5" ht="19.5" customHeight="1" x14ac:dyDescent="0.25">
      <c r="B218" s="140"/>
      <c r="C218"/>
      <c r="D218" s="140"/>
      <c r="E218" s="140"/>
    </row>
    <row r="219" spans="2:5" x14ac:dyDescent="0.2">
      <c r="B219" s="140"/>
      <c r="C219" s="142" t="s">
        <v>168</v>
      </c>
      <c r="D219" s="140"/>
      <c r="E219" s="140"/>
    </row>
    <row r="220" spans="2:5" x14ac:dyDescent="0.2">
      <c r="B220" s="140"/>
      <c r="C220" s="142" t="s">
        <v>169</v>
      </c>
      <c r="D220" s="140"/>
      <c r="E220" s="140"/>
    </row>
    <row r="221" spans="2:5" x14ac:dyDescent="0.2">
      <c r="B221" s="140"/>
      <c r="C221" s="142" t="s">
        <v>170</v>
      </c>
      <c r="D221" s="140"/>
      <c r="E221" s="140"/>
    </row>
  </sheetData>
  <mergeCells count="218">
    <mergeCell ref="B200:C200"/>
    <mergeCell ref="C85:C86"/>
    <mergeCell ref="B93:G93"/>
    <mergeCell ref="C95:C96"/>
    <mergeCell ref="F95:F96"/>
    <mergeCell ref="G95:G96"/>
    <mergeCell ref="B99:G99"/>
    <mergeCell ref="B100:B101"/>
    <mergeCell ref="D100:D101"/>
    <mergeCell ref="E100:E101"/>
    <mergeCell ref="F100:F101"/>
    <mergeCell ref="B125:B126"/>
    <mergeCell ref="D125:D126"/>
    <mergeCell ref="E125:E126"/>
    <mergeCell ref="B110:B111"/>
    <mergeCell ref="D110:D111"/>
    <mergeCell ref="E110:E111"/>
    <mergeCell ref="B113:B114"/>
    <mergeCell ref="D113:D114"/>
    <mergeCell ref="E113:E114"/>
    <mergeCell ref="B118:B119"/>
    <mergeCell ref="D118:D119"/>
    <mergeCell ref="E118:E119"/>
    <mergeCell ref="C110:C111"/>
    <mergeCell ref="B4:G4"/>
    <mergeCell ref="C25:C26"/>
    <mergeCell ref="B21:B23"/>
    <mergeCell ref="B30:B31"/>
    <mergeCell ref="D30:D31"/>
    <mergeCell ref="E30:E31"/>
    <mergeCell ref="D21:D23"/>
    <mergeCell ref="E21:E23"/>
    <mergeCell ref="F21:F23"/>
    <mergeCell ref="G21:G23"/>
    <mergeCell ref="F25:F26"/>
    <mergeCell ref="G25:G26"/>
    <mergeCell ref="B37:B38"/>
    <mergeCell ref="D37:D38"/>
    <mergeCell ref="E37:E38"/>
    <mergeCell ref="F37:F38"/>
    <mergeCell ref="B103:B104"/>
    <mergeCell ref="C103:C104"/>
    <mergeCell ref="D103:D104"/>
    <mergeCell ref="B198:C198"/>
    <mergeCell ref="B9:G9"/>
    <mergeCell ref="B10:G10"/>
    <mergeCell ref="B11:G11"/>
    <mergeCell ref="B25:B26"/>
    <mergeCell ref="D25:D26"/>
    <mergeCell ref="E25:E26"/>
    <mergeCell ref="C30:C31"/>
    <mergeCell ref="B33:B34"/>
    <mergeCell ref="D33:D34"/>
    <mergeCell ref="E33:E34"/>
    <mergeCell ref="B85:B86"/>
    <mergeCell ref="D85:D86"/>
    <mergeCell ref="C21:C23"/>
    <mergeCell ref="E85:E86"/>
    <mergeCell ref="B95:B96"/>
    <mergeCell ref="D95:D96"/>
    <mergeCell ref="E95:E96"/>
    <mergeCell ref="C118:C119"/>
    <mergeCell ref="C125:C126"/>
    <mergeCell ref="D148:D149"/>
    <mergeCell ref="D52:D55"/>
    <mergeCell ref="E52:E55"/>
    <mergeCell ref="B52:B55"/>
    <mergeCell ref="B58:B59"/>
    <mergeCell ref="D58:D59"/>
    <mergeCell ref="E58:E59"/>
    <mergeCell ref="B81:B82"/>
    <mergeCell ref="D81:D82"/>
    <mergeCell ref="E81:E82"/>
    <mergeCell ref="C56:C57"/>
    <mergeCell ref="B60:G60"/>
    <mergeCell ref="F81:F82"/>
    <mergeCell ref="G81:G82"/>
    <mergeCell ref="B71:G71"/>
    <mergeCell ref="B73:G73"/>
    <mergeCell ref="F63:F64"/>
    <mergeCell ref="G63:G64"/>
    <mergeCell ref="C52:C55"/>
    <mergeCell ref="G37:G38"/>
    <mergeCell ref="F30:F31"/>
    <mergeCell ref="G30:G31"/>
    <mergeCell ref="G33:G34"/>
    <mergeCell ref="F33:F34"/>
    <mergeCell ref="C33:C34"/>
    <mergeCell ref="G41:G42"/>
    <mergeCell ref="B48:B49"/>
    <mergeCell ref="D48:D49"/>
    <mergeCell ref="E48:E49"/>
    <mergeCell ref="F48:F49"/>
    <mergeCell ref="G48:G49"/>
    <mergeCell ref="C41:C42"/>
    <mergeCell ref="D41:D42"/>
    <mergeCell ref="E41:E42"/>
    <mergeCell ref="B41:B42"/>
    <mergeCell ref="F41:F42"/>
    <mergeCell ref="B13:G13"/>
    <mergeCell ref="B63:B64"/>
    <mergeCell ref="D63:D64"/>
    <mergeCell ref="E63:E64"/>
    <mergeCell ref="B65:G65"/>
    <mergeCell ref="B66:B69"/>
    <mergeCell ref="C66:C69"/>
    <mergeCell ref="D66:D69"/>
    <mergeCell ref="E66:E69"/>
    <mergeCell ref="F66:F69"/>
    <mergeCell ref="G66:G69"/>
    <mergeCell ref="B61:B62"/>
    <mergeCell ref="D61:D62"/>
    <mergeCell ref="E61:E62"/>
    <mergeCell ref="F56:F57"/>
    <mergeCell ref="G56:G57"/>
    <mergeCell ref="F58:F59"/>
    <mergeCell ref="F61:F62"/>
    <mergeCell ref="G61:G62"/>
    <mergeCell ref="F52:F55"/>
    <mergeCell ref="G52:G55"/>
    <mergeCell ref="B56:B57"/>
    <mergeCell ref="D56:D57"/>
    <mergeCell ref="E56:E57"/>
    <mergeCell ref="B78:G78"/>
    <mergeCell ref="C81:C82"/>
    <mergeCell ref="F110:F111"/>
    <mergeCell ref="G110:G111"/>
    <mergeCell ref="C113:C114"/>
    <mergeCell ref="F113:F114"/>
    <mergeCell ref="G113:G114"/>
    <mergeCell ref="B105:B106"/>
    <mergeCell ref="D105:D106"/>
    <mergeCell ref="E105:E106"/>
    <mergeCell ref="F105:F106"/>
    <mergeCell ref="G105:G106"/>
    <mergeCell ref="E103:E104"/>
    <mergeCell ref="F103:F104"/>
    <mergeCell ref="G103:G104"/>
    <mergeCell ref="F85:F86"/>
    <mergeCell ref="G85:G86"/>
    <mergeCell ref="B87:B88"/>
    <mergeCell ref="C87:C88"/>
    <mergeCell ref="D87:D88"/>
    <mergeCell ref="E87:E88"/>
    <mergeCell ref="F87:F88"/>
    <mergeCell ref="G87:G88"/>
    <mergeCell ref="G100:G101"/>
    <mergeCell ref="F125:F126"/>
    <mergeCell ref="G125:G126"/>
    <mergeCell ref="D131:D132"/>
    <mergeCell ref="F131:F132"/>
    <mergeCell ref="F118:F119"/>
    <mergeCell ref="G118:G119"/>
    <mergeCell ref="B121:B122"/>
    <mergeCell ref="C121:C122"/>
    <mergeCell ref="D121:D122"/>
    <mergeCell ref="E121:E122"/>
    <mergeCell ref="F121:F122"/>
    <mergeCell ref="G121:G122"/>
    <mergeCell ref="B127:G127"/>
    <mergeCell ref="B131:B132"/>
    <mergeCell ref="C131:C132"/>
    <mergeCell ref="E131:E132"/>
    <mergeCell ref="B150:B151"/>
    <mergeCell ref="D150:D151"/>
    <mergeCell ref="E150:E151"/>
    <mergeCell ref="F150:F151"/>
    <mergeCell ref="G150:G151"/>
    <mergeCell ref="F136:F137"/>
    <mergeCell ref="G136:G137"/>
    <mergeCell ref="B139:G139"/>
    <mergeCell ref="B145:G145"/>
    <mergeCell ref="B146:B147"/>
    <mergeCell ref="D146:D147"/>
    <mergeCell ref="E146:E147"/>
    <mergeCell ref="F146:F147"/>
    <mergeCell ref="G146:G147"/>
    <mergeCell ref="G148:G149"/>
    <mergeCell ref="C136:C137"/>
    <mergeCell ref="D136:D137"/>
    <mergeCell ref="E136:E137"/>
    <mergeCell ref="B148:B149"/>
    <mergeCell ref="B136:B137"/>
    <mergeCell ref="E148:E149"/>
    <mergeCell ref="F148:F149"/>
    <mergeCell ref="F158:F159"/>
    <mergeCell ref="G158:G159"/>
    <mergeCell ref="F164:F165"/>
    <mergeCell ref="G164:G165"/>
    <mergeCell ref="F168:F169"/>
    <mergeCell ref="G168:G169"/>
    <mergeCell ref="B154:B155"/>
    <mergeCell ref="D154:D155"/>
    <mergeCell ref="E154:E155"/>
    <mergeCell ref="F154:F155"/>
    <mergeCell ref="G154:G155"/>
    <mergeCell ref="B158:B159"/>
    <mergeCell ref="D158:D159"/>
    <mergeCell ref="E158:E159"/>
    <mergeCell ref="B164:B165"/>
    <mergeCell ref="D164:D165"/>
    <mergeCell ref="E164:E165"/>
    <mergeCell ref="B168:B169"/>
    <mergeCell ref="D168:D169"/>
    <mergeCell ref="E168:E169"/>
    <mergeCell ref="C178:C179"/>
    <mergeCell ref="F178:F179"/>
    <mergeCell ref="G178:G179"/>
    <mergeCell ref="B171:G171"/>
    <mergeCell ref="B174:B175"/>
    <mergeCell ref="D174:D175"/>
    <mergeCell ref="E174:E175"/>
    <mergeCell ref="F174:F175"/>
    <mergeCell ref="G174:G175"/>
    <mergeCell ref="B178:B179"/>
    <mergeCell ref="D178:D179"/>
    <mergeCell ref="E178:E179"/>
    <mergeCell ref="G131:G13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93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INTERV RIVERPORT</vt:lpstr>
      <vt:lpstr>OFRECIMIENTO ECONOMICO</vt:lpstr>
      <vt:lpstr>'INTERV RIVERPORT'!Área_de_impresión</vt:lpstr>
      <vt:lpstr>'OFRECIMIENTO ECONOMICO'!Área_de_impresión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</dc:creator>
  <cp:lastModifiedBy>TOSHIBA</cp:lastModifiedBy>
  <cp:lastPrinted>2020-06-18T17:47:03Z</cp:lastPrinted>
  <dcterms:created xsi:type="dcterms:W3CDTF">2010-12-20T14:26:50Z</dcterms:created>
  <dcterms:modified xsi:type="dcterms:W3CDTF">2020-11-13T14:30:07Z</dcterms:modified>
</cp:coreProperties>
</file>