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Caninos\"/>
    </mc:Choice>
  </mc:AlternateContent>
  <xr:revisionPtr revIDLastSave="0" documentId="8_{416BBF26-FF44-445A-B89A-B14B06C58248}" xr6:coauthVersionLast="47" xr6:coauthVersionMax="47" xr10:uidLastSave="{00000000-0000-0000-0000-000000000000}"/>
  <bookViews>
    <workbookView xWindow="28680" yWindow="-120" windowWidth="19440" windowHeight="14880" xr2:uid="{43CF165E-6EAD-4B7F-A3D8-13B9D49D8580}"/>
  </bookViews>
  <sheets>
    <sheet name="Estudio_de_Merc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1" l="1"/>
  <c r="I33" i="1"/>
  <c r="I32" i="1"/>
  <c r="I31" i="1"/>
  <c r="I30" i="1"/>
  <c r="I29" i="1"/>
  <c r="I28" i="1"/>
  <c r="I27" i="1"/>
  <c r="I26" i="1"/>
  <c r="I25" i="1"/>
  <c r="I22" i="1"/>
  <c r="I21" i="1"/>
  <c r="I20" i="1"/>
  <c r="I19" i="1"/>
  <c r="J19" i="1" s="1"/>
  <c r="I18" i="1"/>
  <c r="I17" i="1"/>
  <c r="I16" i="1"/>
  <c r="I15" i="1"/>
  <c r="J15" i="1" s="1"/>
  <c r="I14" i="1"/>
  <c r="I13" i="1"/>
  <c r="I12" i="1"/>
  <c r="I11" i="1"/>
  <c r="J11" i="1" s="1"/>
  <c r="I10" i="1"/>
  <c r="I7" i="1"/>
  <c r="J7" i="1"/>
  <c r="H7" i="1"/>
  <c r="O14" i="1"/>
  <c r="O13" i="1"/>
  <c r="P13" i="1" s="1"/>
  <c r="O12" i="1"/>
  <c r="O11" i="1"/>
  <c r="O10" i="1"/>
  <c r="O7" i="1"/>
  <c r="J34" i="1"/>
  <c r="J33" i="1"/>
  <c r="J32" i="1"/>
  <c r="J31" i="1"/>
  <c r="J30" i="1"/>
  <c r="J29" i="1"/>
  <c r="J28" i="1"/>
  <c r="J27" i="1"/>
  <c r="J26" i="1"/>
  <c r="J22" i="1"/>
  <c r="J21" i="1"/>
  <c r="J20" i="1"/>
  <c r="J18" i="1"/>
  <c r="J17" i="1"/>
  <c r="J16" i="1"/>
  <c r="J14" i="1"/>
  <c r="J13" i="1"/>
  <c r="J12" i="1"/>
  <c r="J10" i="1"/>
  <c r="Q7" i="1"/>
  <c r="R7" i="1" s="1"/>
  <c r="R8" i="1" s="1"/>
  <c r="N33" i="1"/>
  <c r="N32" i="1"/>
  <c r="N31" i="1"/>
  <c r="N30" i="1"/>
  <c r="N29" i="1"/>
  <c r="N28" i="1"/>
  <c r="N27" i="1"/>
  <c r="N26" i="1"/>
  <c r="N34" i="1" s="1"/>
  <c r="N25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7" i="1"/>
  <c r="R33" i="1"/>
  <c r="R32" i="1"/>
  <c r="R31" i="1"/>
  <c r="R30" i="1"/>
  <c r="R29" i="1"/>
  <c r="R28" i="1"/>
  <c r="R27" i="1"/>
  <c r="R26" i="1"/>
  <c r="R25" i="1"/>
  <c r="R22" i="1"/>
  <c r="R21" i="1"/>
  <c r="R20" i="1"/>
  <c r="R19" i="1"/>
  <c r="R18" i="1"/>
  <c r="R17" i="1"/>
  <c r="R16" i="1"/>
  <c r="R15" i="1"/>
  <c r="M7" i="1"/>
  <c r="P7" i="1"/>
  <c r="L25" i="1"/>
  <c r="O33" i="1"/>
  <c r="O32" i="1"/>
  <c r="O31" i="1"/>
  <c r="O30" i="1"/>
  <c r="O29" i="1"/>
  <c r="O28" i="1"/>
  <c r="O27" i="1"/>
  <c r="O26" i="1"/>
  <c r="O25" i="1"/>
  <c r="Q22" i="1"/>
  <c r="P22" i="1"/>
  <c r="O22" i="1"/>
  <c r="Q21" i="1"/>
  <c r="P21" i="1"/>
  <c r="O21" i="1"/>
  <c r="Q20" i="1"/>
  <c r="P20" i="1"/>
  <c r="O20" i="1"/>
  <c r="Q19" i="1"/>
  <c r="P19" i="1"/>
  <c r="O19" i="1"/>
  <c r="Q18" i="1"/>
  <c r="P18" i="1"/>
  <c r="O18" i="1"/>
  <c r="Q17" i="1"/>
  <c r="P17" i="1"/>
  <c r="O17" i="1"/>
  <c r="Q16" i="1"/>
  <c r="P16" i="1"/>
  <c r="O16" i="1"/>
  <c r="Q15" i="1"/>
  <c r="P15" i="1"/>
  <c r="O15" i="1"/>
  <c r="J23" i="1" l="1"/>
  <c r="P14" i="1"/>
  <c r="Q14" i="1" s="1"/>
  <c r="R14" i="1" s="1"/>
  <c r="Q13" i="1"/>
  <c r="R13" i="1" s="1"/>
  <c r="Q12" i="1"/>
  <c r="R12" i="1" s="1"/>
  <c r="P12" i="1"/>
  <c r="P11" i="1"/>
  <c r="Q11" i="1" s="1"/>
  <c r="R11" i="1" s="1"/>
  <c r="Q10" i="1"/>
  <c r="R10" i="1" s="1"/>
  <c r="P10" i="1"/>
  <c r="R34" i="1"/>
  <c r="N23" i="1"/>
  <c r="Q28" i="1"/>
  <c r="Q29" i="1"/>
  <c r="P25" i="1"/>
  <c r="Q25" i="1" s="1"/>
  <c r="P26" i="1"/>
  <c r="Q26" i="1" s="1"/>
  <c r="P27" i="1"/>
  <c r="Q27" i="1" s="1"/>
  <c r="P28" i="1"/>
  <c r="P29" i="1"/>
  <c r="P30" i="1"/>
  <c r="Q30" i="1" s="1"/>
  <c r="P31" i="1"/>
  <c r="Q31" i="1" s="1"/>
  <c r="P32" i="1"/>
  <c r="Q32" i="1" s="1"/>
  <c r="P33" i="1"/>
  <c r="Q33" i="1" s="1"/>
  <c r="R23" i="1" l="1"/>
  <c r="R35" i="1" s="1"/>
  <c r="M33" i="1"/>
  <c r="M32" i="1"/>
  <c r="M31" i="1"/>
  <c r="M30" i="1"/>
  <c r="M29" i="1"/>
  <c r="M28" i="1"/>
  <c r="M27" i="1"/>
  <c r="M26" i="1"/>
  <c r="M25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N8" i="1"/>
  <c r="N35" i="1" s="1"/>
  <c r="L11" i="1"/>
  <c r="L10" i="1"/>
  <c r="L29" i="1"/>
  <c r="L28" i="1"/>
  <c r="L27" i="1"/>
  <c r="L26" i="1"/>
  <c r="L22" i="1"/>
  <c r="L21" i="1"/>
  <c r="L20" i="1"/>
  <c r="L19" i="1"/>
  <c r="L18" i="1"/>
  <c r="L17" i="1"/>
  <c r="L16" i="1"/>
  <c r="L15" i="1"/>
  <c r="L14" i="1"/>
  <c r="L13" i="1"/>
  <c r="L12" i="1"/>
  <c r="L7" i="1"/>
  <c r="H11" i="1"/>
  <c r="H12" i="1"/>
  <c r="H13" i="1"/>
  <c r="H14" i="1"/>
  <c r="H15" i="1"/>
  <c r="H16" i="1"/>
  <c r="H17" i="1"/>
  <c r="H18" i="1"/>
  <c r="H19" i="1"/>
  <c r="H20" i="1"/>
  <c r="H21" i="1"/>
  <c r="H22" i="1"/>
  <c r="H10" i="1"/>
  <c r="H25" i="1"/>
  <c r="H26" i="1"/>
  <c r="H27" i="1"/>
  <c r="H28" i="1"/>
  <c r="H29" i="1"/>
  <c r="H30" i="1"/>
  <c r="H31" i="1"/>
  <c r="H32" i="1"/>
  <c r="H33" i="1"/>
  <c r="J8" i="1"/>
  <c r="J35" i="1" l="1"/>
</calcChain>
</file>

<file path=xl/sharedStrings.xml><?xml version="1.0" encoding="utf-8"?>
<sst xmlns="http://schemas.openxmlformats.org/spreadsheetml/2006/main" count="86" uniqueCount="58">
  <si>
    <t>ESTUDIO DE MERCADO</t>
  </si>
  <si>
    <t>OBJETO: Contratar la prestacion de servicios para el sostenimiento de los caninos, suminstro de alimentos, medicamentos, material veterinario y servicios medicos veterinarios para la Seccion Operativa Canina de la Subdireccion Regional Centro Sur de la Fiscalia General de la Nacion.</t>
  </si>
  <si>
    <t>COTIZACIÓN OMP INVERSIONES S.A.S</t>
  </si>
  <si>
    <t>COTIZACIÓN VETERINARIA AGROESPERANZA</t>
  </si>
  <si>
    <t>PROMEDIO DE MERCADO</t>
  </si>
  <si>
    <t xml:space="preserve">ITEM </t>
  </si>
  <si>
    <t>DESCRIPCIÓN</t>
  </si>
  <si>
    <t>UNIDAD DE MEDIDA</t>
  </si>
  <si>
    <t>CANTIDAD</t>
  </si>
  <si>
    <t>IVA UTILIZADO</t>
  </si>
  <si>
    <t>VALOR UNITARIO SIN IVA</t>
  </si>
  <si>
    <t>IVA</t>
  </si>
  <si>
    <t>VALOR TOTAL</t>
  </si>
  <si>
    <t>BULTOS DE ALIMENTO CONCENTRADO PARA  CANINOS</t>
  </si>
  <si>
    <t>Bultos de alimento concentrado para razas adultas x15 kg</t>
  </si>
  <si>
    <t xml:space="preserve">Unidad  </t>
  </si>
  <si>
    <t>TOTAL BULTOS DE ALIMENTOS CONCENTRADO PARA  CANINOS</t>
  </si>
  <si>
    <t>VALOR TOTAL ALIMENTO CANINO</t>
  </si>
  <si>
    <t>PRODUCTOS FARMACEUTICOS</t>
  </si>
  <si>
    <t>Suplemento alimenticio x 300 grs</t>
  </si>
  <si>
    <t>Frasco x 300 grs</t>
  </si>
  <si>
    <t>Suplemento nutricional para el pelaje de los perros</t>
  </si>
  <si>
    <t xml:space="preserve">Frasco </t>
  </si>
  <si>
    <t>Vacuna viva combinada contra el virus de la para influenza canina y Bordetella bronchiseptica.</t>
  </si>
  <si>
    <t>Unidad</t>
  </si>
  <si>
    <t>Vacuna anual</t>
  </si>
  <si>
    <t>Crema cicatrizante, secante, desinfectante y repelente de insectos</t>
  </si>
  <si>
    <t>Frasco x 250 ml</t>
  </si>
  <si>
    <t>loción dérmica</t>
  </si>
  <si>
    <t>Frasco x 100</t>
  </si>
  <si>
    <t>crema tópica</t>
  </si>
  <si>
    <t>Tubo x 40 kg</t>
  </si>
  <si>
    <t>Desparasitantes oral</t>
  </si>
  <si>
    <t>Antiséptico/desinfectante principio activo yodo etanol</t>
  </si>
  <si>
    <t>Presentación galón</t>
  </si>
  <si>
    <t>Antiséptico desinfectante en spray</t>
  </si>
  <si>
    <t>Frasco x 120ml</t>
  </si>
  <si>
    <t>Shampoo medicado para perros x galón</t>
  </si>
  <si>
    <t>galón</t>
  </si>
  <si>
    <t>Jabón para perros x 100 grs</t>
  </si>
  <si>
    <t>Solucion cutanea contra pulgas, garrapatas, piojos en spray</t>
  </si>
  <si>
    <t>TOTAL PRODUCTOS FARMACEUTICOS</t>
  </si>
  <si>
    <t>SERVICIOS VETERINARIOS</t>
  </si>
  <si>
    <t>Consulta medico veterinaria</t>
  </si>
  <si>
    <t>Consulta Urgencia</t>
  </si>
  <si>
    <t>Profilaxis</t>
  </si>
  <si>
    <t>Examenes de diagnostico tipo I</t>
  </si>
  <si>
    <t>Examenes de diagnostico tipo II</t>
  </si>
  <si>
    <t>Disposicion de cadaver 11-20 Kls</t>
  </si>
  <si>
    <t>Disposicion de cadaver 21-30 Kls</t>
  </si>
  <si>
    <t>Disposicion de cadaver 31-40 Kls</t>
  </si>
  <si>
    <t>Disposicion de cadaver 41-50 Kls</t>
  </si>
  <si>
    <t>TOTAL SERVICIOS VETERINARIOS</t>
  </si>
  <si>
    <t>TOTAL PROMEDIO</t>
  </si>
  <si>
    <t>VALOR UNITARIO IVA INCLUIDO</t>
  </si>
  <si>
    <t>,</t>
  </si>
  <si>
    <t>TOTAL COTIZACIÓN No. 1</t>
  </si>
  <si>
    <t>TOTAL COTIZACIÓN No.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</si>
</sst>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 &quot;&quot;$&quot;&quot; &quot;* #,##0.00&quot; &quot;;&quot;-&quot;&quot;$&quot;&quot; &quot;* #,##0.00&quot; &quot;;&quot; &quot;&quot;$&quot;&quot; &quot;* &quot;-&quot;#&quot; &quot;;&quot; &quot;@&quot; &quot;"/>
    <numFmt numFmtId="165" formatCode="_-&quot;$&quot;* #,##0_-;\-&quot;$&quot;* #,##0_-;_-&quot;$&quot;* &quot;-&quot;??_-;_-@_-"/>
    <numFmt numFmtId="177" formatCode="&quot; &quot;&quot;$&quot;&quot; &quot;* #,##0&quot; &quot;;&quot;-&quot;&quot;$&quot;&quot; &quot;* #,##0&quot; &quot;;&quot; &quot;&quot;$&quot;&quot; &quot;* &quot;-&quot;#&quot; &quot;;&quot; &quot;@&quot; &quot;"/>
  </numFmts>
  <fonts count="10" x14ac:knownFonts="1"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rgb="FFA9D08E"/>
        <bgColor rgb="FFA9D08E"/>
      </patternFill>
    </fill>
    <fill>
      <patternFill patternType="solid">
        <fgColor rgb="FFF4B084"/>
        <bgColor rgb="FFF4B084"/>
      </patternFill>
    </fill>
    <fill>
      <patternFill patternType="solid">
        <fgColor rgb="FFFCE4D6"/>
        <bgColor rgb="FFFCE4D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DDEBF7"/>
      </patternFill>
    </fill>
    <fill>
      <patternFill patternType="solid">
        <fgColor theme="9" tint="0.79998168889431442"/>
        <bgColor rgb="FFFCE4D6"/>
      </patternFill>
    </fill>
    <fill>
      <patternFill patternType="solid">
        <fgColor theme="9" tint="0.39997558519241921"/>
        <bgColor rgb="FFFFFF00"/>
      </patternFill>
    </fill>
    <fill>
      <patternFill patternType="solid">
        <fgColor rgb="FFFFEDB3"/>
        <bgColor rgb="FFFFD966"/>
      </patternFill>
    </fill>
    <fill>
      <patternFill patternType="solid">
        <fgColor rgb="FFFFEDB3"/>
        <bgColor rgb="FFFCE4D6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0" fontId="5" fillId="3" borderId="3" xfId="0" applyFont="1" applyFill="1" applyBorder="1" applyAlignment="1">
      <alignment horizontal="center" wrapText="1"/>
    </xf>
    <xf numFmtId="0" fontId="6" fillId="3" borderId="4" xfId="0" applyFont="1" applyFill="1" applyBorder="1"/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2" borderId="0" xfId="0" applyFont="1" applyFill="1" applyAlignment="1">
      <alignment horizontal="center"/>
    </xf>
    <xf numFmtId="0" fontId="7" fillId="0" borderId="1" xfId="0" applyFont="1" applyBorder="1" applyAlignment="1">
      <alignment wrapText="1"/>
    </xf>
    <xf numFmtId="164" fontId="7" fillId="3" borderId="3" xfId="1" applyFont="1" applyFill="1" applyBorder="1"/>
    <xf numFmtId="164" fontId="4" fillId="3" borderId="5" xfId="1" applyFont="1" applyFill="1" applyBorder="1"/>
    <xf numFmtId="164" fontId="7" fillId="3" borderId="5" xfId="1" applyFont="1" applyFill="1" applyBorder="1"/>
    <xf numFmtId="0" fontId="7" fillId="0" borderId="7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0" xfId="0" applyFont="1"/>
    <xf numFmtId="164" fontId="4" fillId="3" borderId="4" xfId="1" applyFont="1" applyFill="1" applyBorder="1"/>
    <xf numFmtId="0" fontId="6" fillId="0" borderId="0" xfId="0" applyFont="1" applyAlignment="1">
      <alignment horizontal="center"/>
    </xf>
    <xf numFmtId="164" fontId="4" fillId="0" borderId="0" xfId="1" applyFont="1" applyFill="1"/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9" fontId="7" fillId="0" borderId="1" xfId="0" applyNumberFormat="1" applyFont="1" applyBorder="1" applyAlignment="1">
      <alignment horizontal="center"/>
    </xf>
    <xf numFmtId="9" fontId="7" fillId="0" borderId="1" xfId="2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9" fontId="7" fillId="0" borderId="8" xfId="2" applyFont="1" applyBorder="1" applyAlignment="1">
      <alignment horizontal="center"/>
    </xf>
    <xf numFmtId="9" fontId="7" fillId="0" borderId="4" xfId="0" applyNumberFormat="1" applyFont="1" applyBorder="1" applyAlignment="1">
      <alignment horizontal="center"/>
    </xf>
    <xf numFmtId="9" fontId="7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164" fontId="7" fillId="3" borderId="3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9" fillId="0" borderId="10" xfId="3" applyNumberFormat="1" applyFont="1" applyFill="1" applyBorder="1" applyAlignment="1" applyProtection="1">
      <alignment vertical="center" wrapText="1"/>
      <protection locked="0"/>
    </xf>
    <xf numFmtId="177" fontId="4" fillId="6" borderId="1" xfId="1" applyNumberFormat="1" applyFont="1" applyFill="1" applyBorder="1"/>
    <xf numFmtId="177" fontId="4" fillId="7" borderId="1" xfId="1" applyNumberFormat="1" applyFont="1" applyFill="1" applyBorder="1"/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77" fontId="7" fillId="0" borderId="1" xfId="1" applyNumberFormat="1" applyFont="1" applyBorder="1" applyAlignment="1">
      <alignment vertical="center"/>
    </xf>
    <xf numFmtId="177" fontId="9" fillId="0" borderId="10" xfId="1" applyNumberFormat="1" applyFont="1" applyFill="1" applyBorder="1" applyAlignment="1" applyProtection="1">
      <alignment vertical="center" wrapText="1"/>
      <protection locked="0"/>
    </xf>
    <xf numFmtId="177" fontId="7" fillId="8" borderId="1" xfId="1" applyNumberFormat="1" applyFont="1" applyFill="1" applyBorder="1" applyAlignment="1" applyProtection="1">
      <alignment vertical="center"/>
      <protection locked="0"/>
    </xf>
    <xf numFmtId="177" fontId="7" fillId="8" borderId="1" xfId="1" applyNumberFormat="1" applyFont="1" applyFill="1" applyBorder="1" applyAlignment="1">
      <alignment vertical="center"/>
    </xf>
    <xf numFmtId="177" fontId="7" fillId="8" borderId="1" xfId="1" applyNumberFormat="1" applyFont="1" applyFill="1" applyBorder="1" applyAlignment="1" applyProtection="1">
      <protection locked="0"/>
    </xf>
    <xf numFmtId="177" fontId="7" fillId="8" borderId="1" xfId="1" applyNumberFormat="1" applyFont="1" applyFill="1" applyBorder="1"/>
    <xf numFmtId="177" fontId="7" fillId="8" borderId="7" xfId="1" applyNumberFormat="1" applyFont="1" applyFill="1" applyBorder="1" applyAlignment="1" applyProtection="1">
      <protection locked="0"/>
    </xf>
    <xf numFmtId="177" fontId="7" fillId="8" borderId="4" xfId="1" applyNumberFormat="1" applyFont="1" applyFill="1" applyBorder="1" applyAlignment="1" applyProtection="1">
      <protection locked="0"/>
    </xf>
    <xf numFmtId="177" fontId="7" fillId="8" borderId="4" xfId="1" applyNumberFormat="1" applyFont="1" applyFill="1" applyBorder="1"/>
    <xf numFmtId="177" fontId="7" fillId="8" borderId="2" xfId="1" applyNumberFormat="1" applyFont="1" applyFill="1" applyBorder="1" applyAlignment="1" applyProtection="1">
      <protection locked="0"/>
    </xf>
    <xf numFmtId="177" fontId="4" fillId="6" borderId="3" xfId="1" applyNumberFormat="1" applyFont="1" applyFill="1" applyBorder="1"/>
    <xf numFmtId="0" fontId="6" fillId="9" borderId="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177" fontId="4" fillId="11" borderId="3" xfId="1" applyNumberFormat="1" applyFont="1" applyFill="1" applyBorder="1"/>
    <xf numFmtId="177" fontId="4" fillId="11" borderId="1" xfId="1" applyNumberFormat="1" applyFont="1" applyFill="1" applyBorder="1"/>
    <xf numFmtId="177" fontId="4" fillId="12" borderId="1" xfId="1" applyNumberFormat="1" applyFont="1" applyFill="1" applyBorder="1"/>
    <xf numFmtId="0" fontId="5" fillId="13" borderId="1" xfId="0" applyFont="1" applyFill="1" applyBorder="1" applyAlignment="1">
      <alignment horizont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177" fontId="4" fillId="14" borderId="3" xfId="1" applyNumberFormat="1" applyFont="1" applyFill="1" applyBorder="1"/>
    <xf numFmtId="177" fontId="4" fillId="14" borderId="1" xfId="1" applyNumberFormat="1" applyFont="1" applyFill="1" applyBorder="1"/>
  </cellXfs>
  <cellStyles count="4">
    <cellStyle name="Moneda" xfId="1" builtinId="4" customBuiltin="1"/>
    <cellStyle name="Moneda 2" xfId="3" xr:uid="{B9632698-0454-4CCB-BE36-50C9B88ACC43}"/>
    <cellStyle name="Normal" xfId="0" builtinId="0" customBuiltin="1"/>
    <cellStyle name="Porcentaje" xfId="2" builtinId="5" customBuiltin="1"/>
  </cellStyles>
  <dxfs count="0"/>
  <tableStyles count="0" defaultTableStyle="TableStyleMedium2" defaultPivotStyle="PivotStyleLight16"/>
  <colors>
    <mruColors>
      <color rgb="FFFFE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32D19-C17F-4113-B87F-386317E75BFB}">
  <dimension ref="A1:R35"/>
  <sheetViews>
    <sheetView tabSelected="1" topLeftCell="B5" workbookViewId="0">
      <selection activeCell="B18" sqref="B18"/>
    </sheetView>
  </sheetViews>
  <sheetFormatPr baseColWidth="10" defaultRowHeight="15" x14ac:dyDescent="0.25"/>
  <cols>
    <col min="1" max="1" width="6.85546875" style="23" customWidth="1"/>
    <col min="2" max="2" width="61.28515625" style="19" customWidth="1"/>
    <col min="3" max="3" width="20.42578125" style="19" customWidth="1"/>
    <col min="4" max="4" width="10.42578125" style="23" customWidth="1"/>
    <col min="5" max="5" width="14" style="23" customWidth="1"/>
    <col min="6" max="6" width="1.42578125" customWidth="1"/>
    <col min="7" max="7" width="17.5703125" customWidth="1"/>
    <col min="8" max="8" width="15" customWidth="1"/>
    <col min="9" max="9" width="21.42578125" customWidth="1"/>
    <col min="10" max="10" width="23.7109375" customWidth="1"/>
    <col min="11" max="11" width="18.7109375" customWidth="1"/>
    <col min="12" max="12" width="15" bestFit="1" customWidth="1"/>
    <col min="13" max="13" width="18.7109375" customWidth="1"/>
    <col min="14" max="14" width="21.85546875" customWidth="1"/>
    <col min="15" max="15" width="17.42578125" customWidth="1"/>
    <col min="16" max="16" width="15" bestFit="1" customWidth="1"/>
    <col min="17" max="17" width="19.28515625" customWidth="1"/>
    <col min="18" max="18" width="24.42578125" customWidth="1"/>
    <col min="19" max="19" width="11.42578125" customWidth="1"/>
  </cols>
  <sheetData>
    <row r="1" spans="1:18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21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34.5" customHeight="1" x14ac:dyDescent="0.25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</row>
    <row r="4" spans="1:18" ht="18.75" customHeight="1" x14ac:dyDescent="0.3">
      <c r="A4" s="63" t="s">
        <v>5</v>
      </c>
      <c r="B4" s="61" t="s">
        <v>6</v>
      </c>
      <c r="C4" s="61" t="s">
        <v>7</v>
      </c>
      <c r="D4" s="65" t="s">
        <v>8</v>
      </c>
      <c r="E4" s="65" t="s">
        <v>9</v>
      </c>
      <c r="F4" s="1"/>
      <c r="G4" s="38" t="s">
        <v>2</v>
      </c>
      <c r="H4" s="38"/>
      <c r="I4" s="38"/>
      <c r="J4" s="38"/>
      <c r="K4" s="71" t="s">
        <v>3</v>
      </c>
      <c r="L4" s="71"/>
      <c r="M4" s="71"/>
      <c r="N4" s="71"/>
      <c r="O4" s="39" t="s">
        <v>4</v>
      </c>
      <c r="P4" s="39"/>
      <c r="Q4" s="39"/>
      <c r="R4" s="39"/>
    </row>
    <row r="5" spans="1:18" s="7" customFormat="1" ht="30" x14ac:dyDescent="0.25">
      <c r="A5" s="64"/>
      <c r="B5" s="62"/>
      <c r="C5" s="62"/>
      <c r="D5" s="66"/>
      <c r="E5" s="66"/>
      <c r="F5" s="2"/>
      <c r="G5" s="3" t="s">
        <v>10</v>
      </c>
      <c r="H5" s="4" t="s">
        <v>11</v>
      </c>
      <c r="I5" s="4" t="s">
        <v>54</v>
      </c>
      <c r="J5" s="4" t="s">
        <v>12</v>
      </c>
      <c r="K5" s="72" t="s">
        <v>10</v>
      </c>
      <c r="L5" s="73" t="s">
        <v>11</v>
      </c>
      <c r="M5" s="73" t="s">
        <v>54</v>
      </c>
      <c r="N5" s="73" t="s">
        <v>12</v>
      </c>
      <c r="O5" s="5" t="s">
        <v>10</v>
      </c>
      <c r="P5" s="6" t="s">
        <v>11</v>
      </c>
      <c r="Q5" s="6" t="s">
        <v>54</v>
      </c>
      <c r="R5" s="6" t="s">
        <v>12</v>
      </c>
    </row>
    <row r="6" spans="1:18" ht="18.75" x14ac:dyDescent="0.3">
      <c r="A6" s="47" t="s">
        <v>13</v>
      </c>
      <c r="B6" s="48"/>
      <c r="C6" s="48"/>
      <c r="D6" s="48"/>
      <c r="E6" s="48"/>
      <c r="F6" s="48"/>
      <c r="G6" s="48"/>
      <c r="H6" s="48"/>
      <c r="I6" s="48"/>
      <c r="J6" s="49"/>
      <c r="K6" s="8"/>
      <c r="L6" s="8"/>
      <c r="M6" s="8"/>
      <c r="N6" s="8"/>
      <c r="O6" s="8"/>
      <c r="P6" s="8"/>
      <c r="Q6" s="8"/>
      <c r="R6" s="8"/>
    </row>
    <row r="7" spans="1:18" s="35" customFormat="1" ht="32.25" customHeight="1" x14ac:dyDescent="0.25">
      <c r="A7" s="30">
        <v>1</v>
      </c>
      <c r="B7" s="31" t="s">
        <v>14</v>
      </c>
      <c r="C7" s="31" t="s">
        <v>15</v>
      </c>
      <c r="D7" s="32">
        <v>1</v>
      </c>
      <c r="E7" s="33">
        <v>0.05</v>
      </c>
      <c r="F7" s="34"/>
      <c r="G7" s="52">
        <v>373333.33</v>
      </c>
      <c r="H7" s="53">
        <f>G7*E7</f>
        <v>18666.666500000003</v>
      </c>
      <c r="I7" s="53">
        <f>G7+H7</f>
        <v>391999.99650000001</v>
      </c>
      <c r="J7" s="44">
        <f>ROUND(I7*$D$7,0.1)</f>
        <v>392000</v>
      </c>
      <c r="K7" s="52">
        <v>371428.57</v>
      </c>
      <c r="L7" s="50">
        <f>K7*E7</f>
        <v>18571.428500000002</v>
      </c>
      <c r="M7" s="50">
        <f>K7+L7</f>
        <v>389999.99849999999</v>
      </c>
      <c r="N7" s="44">
        <f>ROUND(M7*$D$7,0.1)</f>
        <v>390000</v>
      </c>
      <c r="O7" s="51">
        <f>ROUND(AVERAGE(G7,K7),0.1)</f>
        <v>372381</v>
      </c>
      <c r="P7" s="50">
        <f>O7*E7</f>
        <v>18619.05</v>
      </c>
      <c r="Q7" s="50">
        <f>O7+P7</f>
        <v>391000.05</v>
      </c>
      <c r="R7" s="44">
        <f>ROUND(Q7*$D$7,0.1)</f>
        <v>391000</v>
      </c>
    </row>
    <row r="8" spans="1:18" ht="21" x14ac:dyDescent="0.35">
      <c r="A8" s="40" t="s">
        <v>16</v>
      </c>
      <c r="B8" s="40"/>
      <c r="C8" s="40"/>
      <c r="D8" s="40"/>
      <c r="E8" s="40"/>
      <c r="F8" s="11"/>
      <c r="G8" s="41" t="s">
        <v>17</v>
      </c>
      <c r="H8" s="41"/>
      <c r="I8" s="41"/>
      <c r="J8" s="68">
        <f>SUM(J7)</f>
        <v>392000</v>
      </c>
      <c r="K8" s="41" t="s">
        <v>17</v>
      </c>
      <c r="L8" s="41"/>
      <c r="M8" s="41"/>
      <c r="N8" s="74">
        <f>SUM(N7)</f>
        <v>390000</v>
      </c>
      <c r="O8" s="41" t="s">
        <v>55</v>
      </c>
      <c r="P8" s="41"/>
      <c r="Q8" s="41"/>
      <c r="R8" s="60">
        <f>SUM(R7)</f>
        <v>391000</v>
      </c>
    </row>
    <row r="9" spans="1:18" ht="18.75" x14ac:dyDescent="0.3">
      <c r="A9" s="36" t="s">
        <v>18</v>
      </c>
      <c r="B9" s="36"/>
      <c r="C9" s="36"/>
      <c r="D9" s="36"/>
      <c r="E9" s="36"/>
      <c r="F9" s="36"/>
      <c r="G9" s="36"/>
      <c r="H9" s="36"/>
      <c r="I9" s="36"/>
      <c r="J9" s="36"/>
      <c r="K9" s="8"/>
      <c r="L9" s="8"/>
      <c r="M9" s="8"/>
      <c r="N9" s="8"/>
      <c r="O9" s="8"/>
      <c r="P9" s="8"/>
      <c r="Q9" s="8"/>
      <c r="R9" s="8"/>
    </row>
    <row r="10" spans="1:18" ht="15.75" x14ac:dyDescent="0.25">
      <c r="A10" s="20">
        <v>2</v>
      </c>
      <c r="B10" s="9" t="s">
        <v>19</v>
      </c>
      <c r="C10" s="9" t="s">
        <v>20</v>
      </c>
      <c r="D10" s="20">
        <v>1</v>
      </c>
      <c r="E10" s="24">
        <v>0.05</v>
      </c>
      <c r="F10" s="10"/>
      <c r="G10" s="54">
        <v>62857.14</v>
      </c>
      <c r="H10" s="55">
        <f>G10*E10</f>
        <v>3142.857</v>
      </c>
      <c r="I10" s="53">
        <f t="shared" ref="I10:I22" si="0">G10+H10</f>
        <v>65999.997000000003</v>
      </c>
      <c r="J10" s="44">
        <f t="shared" ref="J10:J22" si="1">ROUND(I10*$D$7,0.1)</f>
        <v>66000</v>
      </c>
      <c r="K10" s="54">
        <v>60952.38</v>
      </c>
      <c r="L10" s="50">
        <f>K10*E10</f>
        <v>3047.6190000000001</v>
      </c>
      <c r="M10" s="50">
        <f t="shared" ref="M10:M22" si="2">K10+L10</f>
        <v>63999.998999999996</v>
      </c>
      <c r="N10" s="44">
        <f t="shared" ref="N10:N22" si="3">ROUND(M10*$D$7,0.1)</f>
        <v>64000</v>
      </c>
      <c r="O10" s="51">
        <f>ROUND(AVERAGE(G10,K10),0.1)</f>
        <v>61905</v>
      </c>
      <c r="P10" s="50">
        <f t="shared" ref="P10:P22" si="4">O10*E10</f>
        <v>3095.25</v>
      </c>
      <c r="Q10" s="50">
        <f t="shared" ref="Q10:Q22" si="5">O10+P10</f>
        <v>65000.25</v>
      </c>
      <c r="R10" s="44">
        <f t="shared" ref="R10:R22" si="6">ROUND(Q10*D10,0.1)</f>
        <v>65000</v>
      </c>
    </row>
    <row r="11" spans="1:18" ht="15.75" x14ac:dyDescent="0.25">
      <c r="A11" s="20">
        <v>3</v>
      </c>
      <c r="B11" s="9" t="s">
        <v>21</v>
      </c>
      <c r="C11" s="9" t="s">
        <v>22</v>
      </c>
      <c r="D11" s="20">
        <v>1</v>
      </c>
      <c r="E11" s="24">
        <v>0.05</v>
      </c>
      <c r="F11" s="12"/>
      <c r="G11" s="54">
        <v>93333.33</v>
      </c>
      <c r="H11" s="55">
        <f t="shared" ref="H11:H22" si="7">G11*E11</f>
        <v>4666.6665000000003</v>
      </c>
      <c r="I11" s="53">
        <f t="shared" si="0"/>
        <v>97999.996500000008</v>
      </c>
      <c r="J11" s="44">
        <f t="shared" si="1"/>
        <v>98000</v>
      </c>
      <c r="K11" s="54">
        <v>93333.33</v>
      </c>
      <c r="L11" s="50">
        <f>K11*E11</f>
        <v>4666.6665000000003</v>
      </c>
      <c r="M11" s="50">
        <f t="shared" si="2"/>
        <v>97999.996500000008</v>
      </c>
      <c r="N11" s="44">
        <f t="shared" si="3"/>
        <v>98000</v>
      </c>
      <c r="O11" s="51">
        <f>ROUND(AVERAGE(G11,K11),0.1)</f>
        <v>93333</v>
      </c>
      <c r="P11" s="50">
        <f t="shared" si="4"/>
        <v>4666.6500000000005</v>
      </c>
      <c r="Q11" s="50">
        <f t="shared" si="5"/>
        <v>97999.65</v>
      </c>
      <c r="R11" s="44">
        <f t="shared" si="6"/>
        <v>98000</v>
      </c>
    </row>
    <row r="12" spans="1:18" ht="31.5" x14ac:dyDescent="0.25">
      <c r="A12" s="20">
        <v>4</v>
      </c>
      <c r="B12" s="9" t="s">
        <v>23</v>
      </c>
      <c r="C12" s="9" t="s">
        <v>24</v>
      </c>
      <c r="D12" s="20">
        <v>1</v>
      </c>
      <c r="E12" s="25">
        <v>0</v>
      </c>
      <c r="F12" s="12"/>
      <c r="G12" s="54">
        <v>44000</v>
      </c>
      <c r="H12" s="55">
        <f t="shared" si="7"/>
        <v>0</v>
      </c>
      <c r="I12" s="53">
        <f t="shared" si="0"/>
        <v>44000</v>
      </c>
      <c r="J12" s="44">
        <f t="shared" si="1"/>
        <v>44000</v>
      </c>
      <c r="K12" s="54">
        <v>44000</v>
      </c>
      <c r="L12" s="50">
        <f t="shared" ref="L12:L22" si="8">K12*E12</f>
        <v>0</v>
      </c>
      <c r="M12" s="50">
        <f t="shared" si="2"/>
        <v>44000</v>
      </c>
      <c r="N12" s="44">
        <f t="shared" si="3"/>
        <v>44000</v>
      </c>
      <c r="O12" s="51">
        <f>ROUND(AVERAGE(G12,K12),0.1)</f>
        <v>44000</v>
      </c>
      <c r="P12" s="50">
        <f t="shared" si="4"/>
        <v>0</v>
      </c>
      <c r="Q12" s="50">
        <f t="shared" si="5"/>
        <v>44000</v>
      </c>
      <c r="R12" s="44">
        <f t="shared" si="6"/>
        <v>44000</v>
      </c>
    </row>
    <row r="13" spans="1:18" ht="15.75" x14ac:dyDescent="0.25">
      <c r="A13" s="20">
        <v>5</v>
      </c>
      <c r="B13" s="9" t="s">
        <v>25</v>
      </c>
      <c r="C13" s="9" t="s">
        <v>24</v>
      </c>
      <c r="D13" s="20">
        <v>1</v>
      </c>
      <c r="E13" s="25">
        <v>0</v>
      </c>
      <c r="F13" s="12"/>
      <c r="G13" s="54">
        <v>62000</v>
      </c>
      <c r="H13" s="55">
        <f t="shared" si="7"/>
        <v>0</v>
      </c>
      <c r="I13" s="53">
        <f t="shared" si="0"/>
        <v>62000</v>
      </c>
      <c r="J13" s="44">
        <f t="shared" si="1"/>
        <v>62000</v>
      </c>
      <c r="K13" s="54">
        <v>60000</v>
      </c>
      <c r="L13" s="50">
        <f t="shared" si="8"/>
        <v>0</v>
      </c>
      <c r="M13" s="50">
        <f t="shared" si="2"/>
        <v>60000</v>
      </c>
      <c r="N13" s="44">
        <f t="shared" si="3"/>
        <v>60000</v>
      </c>
      <c r="O13" s="51">
        <f>ROUND(AVERAGE(G13,K13),0.1)</f>
        <v>61000</v>
      </c>
      <c r="P13" s="50">
        <f t="shared" si="4"/>
        <v>0</v>
      </c>
      <c r="Q13" s="50">
        <f t="shared" si="5"/>
        <v>61000</v>
      </c>
      <c r="R13" s="44">
        <f t="shared" si="6"/>
        <v>61000</v>
      </c>
    </row>
    <row r="14" spans="1:18" ht="31.5" x14ac:dyDescent="0.25">
      <c r="A14" s="20">
        <v>6</v>
      </c>
      <c r="B14" s="9" t="s">
        <v>26</v>
      </c>
      <c r="C14" s="9" t="s">
        <v>27</v>
      </c>
      <c r="D14" s="20">
        <v>1</v>
      </c>
      <c r="E14" s="25">
        <v>0</v>
      </c>
      <c r="F14" s="12"/>
      <c r="G14" s="54">
        <v>80000</v>
      </c>
      <c r="H14" s="55">
        <f t="shared" si="7"/>
        <v>0</v>
      </c>
      <c r="I14" s="53">
        <f t="shared" si="0"/>
        <v>80000</v>
      </c>
      <c r="J14" s="44">
        <f t="shared" si="1"/>
        <v>80000</v>
      </c>
      <c r="K14" s="54">
        <v>78000</v>
      </c>
      <c r="L14" s="50">
        <f t="shared" si="8"/>
        <v>0</v>
      </c>
      <c r="M14" s="50">
        <f t="shared" si="2"/>
        <v>78000</v>
      </c>
      <c r="N14" s="44">
        <f t="shared" si="3"/>
        <v>78000</v>
      </c>
      <c r="O14" s="51">
        <f>ROUND(AVERAGE(G14,K14),0.1)</f>
        <v>79000</v>
      </c>
      <c r="P14" s="50">
        <f t="shared" si="4"/>
        <v>0</v>
      </c>
      <c r="Q14" s="50">
        <f t="shared" si="5"/>
        <v>79000</v>
      </c>
      <c r="R14" s="44">
        <f t="shared" si="6"/>
        <v>79000</v>
      </c>
    </row>
    <row r="15" spans="1:18" ht="15.75" x14ac:dyDescent="0.25">
      <c r="A15" s="20">
        <v>7</v>
      </c>
      <c r="B15" s="9" t="s">
        <v>28</v>
      </c>
      <c r="C15" s="9" t="s">
        <v>29</v>
      </c>
      <c r="D15" s="20">
        <v>1</v>
      </c>
      <c r="E15" s="25">
        <v>0</v>
      </c>
      <c r="F15" s="12"/>
      <c r="G15" s="54">
        <v>45000</v>
      </c>
      <c r="H15" s="55">
        <f t="shared" si="7"/>
        <v>0</v>
      </c>
      <c r="I15" s="53">
        <f t="shared" si="0"/>
        <v>45000</v>
      </c>
      <c r="J15" s="44">
        <f t="shared" si="1"/>
        <v>45000</v>
      </c>
      <c r="K15" s="54">
        <v>44000</v>
      </c>
      <c r="L15" s="50">
        <f t="shared" si="8"/>
        <v>0</v>
      </c>
      <c r="M15" s="50">
        <f t="shared" si="2"/>
        <v>44000</v>
      </c>
      <c r="N15" s="44">
        <f t="shared" si="3"/>
        <v>44000</v>
      </c>
      <c r="O15" s="51">
        <f t="shared" ref="O10:O22" si="9">ROUND(AVERAGE(G15,K15),0.1)</f>
        <v>44500</v>
      </c>
      <c r="P15" s="50">
        <f t="shared" si="4"/>
        <v>0</v>
      </c>
      <c r="Q15" s="50">
        <f t="shared" si="5"/>
        <v>44500</v>
      </c>
      <c r="R15" s="44">
        <f t="shared" si="6"/>
        <v>44500</v>
      </c>
    </row>
    <row r="16" spans="1:18" ht="15.75" x14ac:dyDescent="0.25">
      <c r="A16" s="20">
        <v>8</v>
      </c>
      <c r="B16" s="9" t="s">
        <v>30</v>
      </c>
      <c r="C16" s="9" t="s">
        <v>31</v>
      </c>
      <c r="D16" s="20">
        <v>1</v>
      </c>
      <c r="E16" s="25">
        <v>0</v>
      </c>
      <c r="F16" s="12"/>
      <c r="G16" s="54">
        <v>36000</v>
      </c>
      <c r="H16" s="55">
        <f t="shared" si="7"/>
        <v>0</v>
      </c>
      <c r="I16" s="53">
        <f t="shared" si="0"/>
        <v>36000</v>
      </c>
      <c r="J16" s="44">
        <f t="shared" si="1"/>
        <v>36000</v>
      </c>
      <c r="K16" s="54">
        <v>34000</v>
      </c>
      <c r="L16" s="50">
        <f t="shared" si="8"/>
        <v>0</v>
      </c>
      <c r="M16" s="50">
        <f t="shared" si="2"/>
        <v>34000</v>
      </c>
      <c r="N16" s="44">
        <f t="shared" si="3"/>
        <v>34000</v>
      </c>
      <c r="O16" s="51">
        <f t="shared" si="9"/>
        <v>35000</v>
      </c>
      <c r="P16" s="50">
        <f t="shared" si="4"/>
        <v>0</v>
      </c>
      <c r="Q16" s="50">
        <f t="shared" si="5"/>
        <v>35000</v>
      </c>
      <c r="R16" s="44">
        <f t="shared" si="6"/>
        <v>35000</v>
      </c>
    </row>
    <row r="17" spans="1:18" ht="15.75" x14ac:dyDescent="0.25">
      <c r="A17" s="20">
        <v>9</v>
      </c>
      <c r="B17" s="9" t="s">
        <v>32</v>
      </c>
      <c r="C17" s="9" t="s">
        <v>24</v>
      </c>
      <c r="D17" s="20">
        <v>1</v>
      </c>
      <c r="E17" s="25">
        <v>0</v>
      </c>
      <c r="F17" s="12"/>
      <c r="G17" s="54">
        <v>164000</v>
      </c>
      <c r="H17" s="55">
        <f t="shared" si="7"/>
        <v>0</v>
      </c>
      <c r="I17" s="53">
        <f t="shared" si="0"/>
        <v>164000</v>
      </c>
      <c r="J17" s="44">
        <f t="shared" si="1"/>
        <v>164000</v>
      </c>
      <c r="K17" s="54">
        <v>162000</v>
      </c>
      <c r="L17" s="50">
        <f t="shared" si="8"/>
        <v>0</v>
      </c>
      <c r="M17" s="50">
        <f t="shared" si="2"/>
        <v>162000</v>
      </c>
      <c r="N17" s="44">
        <f t="shared" si="3"/>
        <v>162000</v>
      </c>
      <c r="O17" s="51">
        <f t="shared" si="9"/>
        <v>163000</v>
      </c>
      <c r="P17" s="50">
        <f t="shared" si="4"/>
        <v>0</v>
      </c>
      <c r="Q17" s="50">
        <f t="shared" si="5"/>
        <v>163000</v>
      </c>
      <c r="R17" s="44">
        <f t="shared" si="6"/>
        <v>163000</v>
      </c>
    </row>
    <row r="18" spans="1:18" ht="15.75" x14ac:dyDescent="0.25">
      <c r="A18" s="20">
        <v>10</v>
      </c>
      <c r="B18" s="9" t="s">
        <v>33</v>
      </c>
      <c r="C18" s="9" t="s">
        <v>34</v>
      </c>
      <c r="D18" s="20">
        <v>1</v>
      </c>
      <c r="E18" s="25">
        <v>0</v>
      </c>
      <c r="F18" s="12"/>
      <c r="G18" s="54">
        <v>254000</v>
      </c>
      <c r="H18" s="55">
        <f t="shared" si="7"/>
        <v>0</v>
      </c>
      <c r="I18" s="53">
        <f t="shared" si="0"/>
        <v>254000</v>
      </c>
      <c r="J18" s="44">
        <f t="shared" si="1"/>
        <v>254000</v>
      </c>
      <c r="K18" s="54">
        <v>250000</v>
      </c>
      <c r="L18" s="50">
        <f t="shared" si="8"/>
        <v>0</v>
      </c>
      <c r="M18" s="50">
        <f t="shared" si="2"/>
        <v>250000</v>
      </c>
      <c r="N18" s="44">
        <f t="shared" si="3"/>
        <v>250000</v>
      </c>
      <c r="O18" s="51">
        <f t="shared" si="9"/>
        <v>252000</v>
      </c>
      <c r="P18" s="50">
        <f t="shared" si="4"/>
        <v>0</v>
      </c>
      <c r="Q18" s="50">
        <f t="shared" si="5"/>
        <v>252000</v>
      </c>
      <c r="R18" s="44">
        <f t="shared" si="6"/>
        <v>252000</v>
      </c>
    </row>
    <row r="19" spans="1:18" ht="15.75" x14ac:dyDescent="0.25">
      <c r="A19" s="20">
        <v>11</v>
      </c>
      <c r="B19" s="9" t="s">
        <v>35</v>
      </c>
      <c r="C19" s="9" t="s">
        <v>36</v>
      </c>
      <c r="D19" s="20">
        <v>1</v>
      </c>
      <c r="E19" s="25">
        <v>0</v>
      </c>
      <c r="F19" s="12"/>
      <c r="G19" s="54">
        <v>150000</v>
      </c>
      <c r="H19" s="55">
        <f t="shared" si="7"/>
        <v>0</v>
      </c>
      <c r="I19" s="53">
        <f t="shared" si="0"/>
        <v>150000</v>
      </c>
      <c r="J19" s="44">
        <f t="shared" si="1"/>
        <v>150000</v>
      </c>
      <c r="K19" s="54">
        <v>148000</v>
      </c>
      <c r="L19" s="50">
        <f t="shared" si="8"/>
        <v>0</v>
      </c>
      <c r="M19" s="50">
        <f t="shared" si="2"/>
        <v>148000</v>
      </c>
      <c r="N19" s="44">
        <f t="shared" si="3"/>
        <v>148000</v>
      </c>
      <c r="O19" s="51">
        <f t="shared" si="9"/>
        <v>149000</v>
      </c>
      <c r="P19" s="50">
        <f t="shared" si="4"/>
        <v>0</v>
      </c>
      <c r="Q19" s="50">
        <f t="shared" si="5"/>
        <v>149000</v>
      </c>
      <c r="R19" s="44">
        <f t="shared" si="6"/>
        <v>149000</v>
      </c>
    </row>
    <row r="20" spans="1:18" ht="15.75" x14ac:dyDescent="0.25">
      <c r="A20" s="20">
        <v>12</v>
      </c>
      <c r="B20" s="9" t="s">
        <v>37</v>
      </c>
      <c r="C20" s="9" t="s">
        <v>38</v>
      </c>
      <c r="D20" s="20">
        <v>1</v>
      </c>
      <c r="E20" s="25">
        <v>0</v>
      </c>
      <c r="F20" s="12"/>
      <c r="G20" s="54">
        <v>175000</v>
      </c>
      <c r="H20" s="55">
        <f t="shared" si="7"/>
        <v>0</v>
      </c>
      <c r="I20" s="53">
        <f t="shared" si="0"/>
        <v>175000</v>
      </c>
      <c r="J20" s="44">
        <f t="shared" si="1"/>
        <v>175000</v>
      </c>
      <c r="K20" s="54">
        <v>172000</v>
      </c>
      <c r="L20" s="50">
        <f t="shared" si="8"/>
        <v>0</v>
      </c>
      <c r="M20" s="50">
        <f t="shared" si="2"/>
        <v>172000</v>
      </c>
      <c r="N20" s="44">
        <f t="shared" si="3"/>
        <v>172000</v>
      </c>
      <c r="O20" s="51">
        <f t="shared" si="9"/>
        <v>173500</v>
      </c>
      <c r="P20" s="50">
        <f t="shared" si="4"/>
        <v>0</v>
      </c>
      <c r="Q20" s="50">
        <f t="shared" si="5"/>
        <v>173500</v>
      </c>
      <c r="R20" s="44">
        <f t="shared" si="6"/>
        <v>173500</v>
      </c>
    </row>
    <row r="21" spans="1:18" ht="15.75" x14ac:dyDescent="0.25">
      <c r="A21" s="20">
        <v>13</v>
      </c>
      <c r="B21" s="9" t="s">
        <v>39</v>
      </c>
      <c r="C21" s="9" t="s">
        <v>24</v>
      </c>
      <c r="D21" s="20">
        <v>1</v>
      </c>
      <c r="E21" s="25">
        <v>0</v>
      </c>
      <c r="F21" s="12"/>
      <c r="G21" s="54">
        <v>19000</v>
      </c>
      <c r="H21" s="55">
        <f t="shared" si="7"/>
        <v>0</v>
      </c>
      <c r="I21" s="53">
        <f t="shared" si="0"/>
        <v>19000</v>
      </c>
      <c r="J21" s="44">
        <f t="shared" si="1"/>
        <v>19000</v>
      </c>
      <c r="K21" s="54">
        <v>18000</v>
      </c>
      <c r="L21" s="50">
        <f t="shared" si="8"/>
        <v>0</v>
      </c>
      <c r="M21" s="50">
        <f t="shared" si="2"/>
        <v>18000</v>
      </c>
      <c r="N21" s="44">
        <f t="shared" si="3"/>
        <v>18000</v>
      </c>
      <c r="O21" s="51">
        <f t="shared" si="9"/>
        <v>18500</v>
      </c>
      <c r="P21" s="50">
        <f t="shared" si="4"/>
        <v>0</v>
      </c>
      <c r="Q21" s="50">
        <f t="shared" si="5"/>
        <v>18500</v>
      </c>
      <c r="R21" s="44">
        <f t="shared" si="6"/>
        <v>18500</v>
      </c>
    </row>
    <row r="22" spans="1:18" ht="15.75" x14ac:dyDescent="0.25">
      <c r="A22" s="21">
        <v>14</v>
      </c>
      <c r="B22" s="13" t="s">
        <v>40</v>
      </c>
      <c r="C22" s="13" t="s">
        <v>24</v>
      </c>
      <c r="D22" s="26">
        <v>1</v>
      </c>
      <c r="E22" s="27">
        <v>0</v>
      </c>
      <c r="F22" s="12"/>
      <c r="G22" s="56">
        <v>120000</v>
      </c>
      <c r="H22" s="55">
        <f t="shared" si="7"/>
        <v>0</v>
      </c>
      <c r="I22" s="53">
        <f t="shared" si="0"/>
        <v>120000</v>
      </c>
      <c r="J22" s="44">
        <f t="shared" si="1"/>
        <v>120000</v>
      </c>
      <c r="K22" s="56">
        <v>120000</v>
      </c>
      <c r="L22" s="50">
        <f t="shared" si="8"/>
        <v>0</v>
      </c>
      <c r="M22" s="50">
        <f t="shared" si="2"/>
        <v>120000</v>
      </c>
      <c r="N22" s="44">
        <f t="shared" si="3"/>
        <v>120000</v>
      </c>
      <c r="O22" s="51">
        <f t="shared" si="9"/>
        <v>120000</v>
      </c>
      <c r="P22" s="50">
        <f t="shared" si="4"/>
        <v>0</v>
      </c>
      <c r="Q22" s="50">
        <f t="shared" si="5"/>
        <v>120000</v>
      </c>
      <c r="R22" s="44">
        <f t="shared" si="6"/>
        <v>120000</v>
      </c>
    </row>
    <row r="23" spans="1:18" ht="21" x14ac:dyDescent="0.35">
      <c r="A23" s="40" t="s">
        <v>41</v>
      </c>
      <c r="B23" s="40"/>
      <c r="C23" s="40"/>
      <c r="D23" s="40"/>
      <c r="E23" s="40"/>
      <c r="F23" s="11"/>
      <c r="G23" s="41" t="s">
        <v>41</v>
      </c>
      <c r="H23" s="41"/>
      <c r="I23" s="41"/>
      <c r="J23" s="68">
        <f>SUM(J10:J22)</f>
        <v>1313000</v>
      </c>
      <c r="K23" s="41" t="s">
        <v>41</v>
      </c>
      <c r="L23" s="41"/>
      <c r="M23" s="41"/>
      <c r="N23" s="74">
        <f>SUM(N10:N22)</f>
        <v>1292000</v>
      </c>
      <c r="O23" s="41" t="s">
        <v>41</v>
      </c>
      <c r="P23" s="41"/>
      <c r="Q23" s="41"/>
      <c r="R23" s="60">
        <f>SUM(R10:R22)</f>
        <v>1302500</v>
      </c>
    </row>
    <row r="24" spans="1:18" ht="18.75" x14ac:dyDescent="0.3">
      <c r="A24" s="36" t="s">
        <v>42</v>
      </c>
      <c r="B24" s="36"/>
      <c r="C24" s="36"/>
      <c r="D24" s="36"/>
      <c r="E24" s="36"/>
      <c r="F24" s="36"/>
      <c r="G24" s="36"/>
      <c r="H24" s="36"/>
      <c r="I24" s="36"/>
      <c r="J24" s="36"/>
      <c r="K24" s="8"/>
      <c r="L24" s="8"/>
      <c r="M24" s="8"/>
      <c r="N24" s="8"/>
      <c r="O24" s="8"/>
      <c r="P24" s="8"/>
      <c r="Q24" s="8"/>
      <c r="R24" s="8"/>
    </row>
    <row r="25" spans="1:18" ht="15.75" x14ac:dyDescent="0.25">
      <c r="A25" s="22">
        <v>15</v>
      </c>
      <c r="B25" s="14" t="s">
        <v>43</v>
      </c>
      <c r="C25" s="9" t="s">
        <v>24</v>
      </c>
      <c r="D25" s="22">
        <v>1</v>
      </c>
      <c r="E25" s="28">
        <v>0.19</v>
      </c>
      <c r="F25" s="10"/>
      <c r="G25" s="57">
        <v>77310.92</v>
      </c>
      <c r="H25" s="58">
        <f>G25*E25</f>
        <v>14689.0748</v>
      </c>
      <c r="I25" s="53">
        <f>G25+H25</f>
        <v>91999.9948</v>
      </c>
      <c r="J25" s="44">
        <f>ROUND(I25*$D$7,0.1)</f>
        <v>92000</v>
      </c>
      <c r="K25" s="57">
        <v>75630.25</v>
      </c>
      <c r="L25" s="50">
        <f>K25*E25</f>
        <v>14369.747499999999</v>
      </c>
      <c r="M25" s="50">
        <f t="shared" ref="M25:M33" si="10">K25+L25</f>
        <v>89999.997499999998</v>
      </c>
      <c r="N25" s="44">
        <f t="shared" ref="N25:N33" si="11">ROUND(M25*$D$7,0.1)</f>
        <v>90000</v>
      </c>
      <c r="O25" s="51">
        <f t="shared" ref="O25:O33" si="12">ROUND(AVERAGE(G25,K25),0.1)</f>
        <v>76471</v>
      </c>
      <c r="P25" s="50">
        <f t="shared" ref="P25:P33" si="13">O25*E25</f>
        <v>14529.49</v>
      </c>
      <c r="Q25" s="50">
        <f t="shared" ref="Q25:Q33" si="14">O25+P25</f>
        <v>91000.49</v>
      </c>
      <c r="R25" s="44">
        <f>ROUND(Q25*D25,0.1)</f>
        <v>91000</v>
      </c>
    </row>
    <row r="26" spans="1:18" ht="15.75" x14ac:dyDescent="0.25">
      <c r="A26" s="20">
        <v>16</v>
      </c>
      <c r="B26" s="9" t="s">
        <v>44</v>
      </c>
      <c r="C26" s="9" t="s">
        <v>24</v>
      </c>
      <c r="D26" s="20">
        <v>1</v>
      </c>
      <c r="E26" s="24">
        <v>0.19</v>
      </c>
      <c r="F26" s="12"/>
      <c r="G26" s="57">
        <v>121848.74</v>
      </c>
      <c r="H26" s="58">
        <f t="shared" ref="H26:H33" si="15">G26*E26</f>
        <v>23151.260600000001</v>
      </c>
      <c r="I26" s="53">
        <f t="shared" ref="I26:I33" si="16">G26+H26</f>
        <v>145000.0006</v>
      </c>
      <c r="J26" s="44">
        <f t="shared" ref="J25:J33" si="17">ROUND(I26*$D$7,0.1)</f>
        <v>145000</v>
      </c>
      <c r="K26" s="54">
        <v>117647.06</v>
      </c>
      <c r="L26" s="50">
        <f t="shared" ref="L26:L29" si="18">K26*E26</f>
        <v>22352.9414</v>
      </c>
      <c r="M26" s="50">
        <f t="shared" si="10"/>
        <v>140000.00140000001</v>
      </c>
      <c r="N26" s="44">
        <f t="shared" si="11"/>
        <v>140000</v>
      </c>
      <c r="O26" s="51">
        <f t="shared" si="12"/>
        <v>119748</v>
      </c>
      <c r="P26" s="50">
        <f t="shared" si="13"/>
        <v>22752.12</v>
      </c>
      <c r="Q26" s="50">
        <f t="shared" si="14"/>
        <v>142500.12</v>
      </c>
      <c r="R26" s="44">
        <f t="shared" ref="R26:R33" si="19">ROUND(Q26*D26,0.1)</f>
        <v>142500</v>
      </c>
    </row>
    <row r="27" spans="1:18" ht="15.75" x14ac:dyDescent="0.25">
      <c r="A27" s="20">
        <v>17</v>
      </c>
      <c r="B27" s="9" t="s">
        <v>45</v>
      </c>
      <c r="C27" s="9" t="s">
        <v>24</v>
      </c>
      <c r="D27" s="20">
        <v>1</v>
      </c>
      <c r="E27" s="24">
        <v>0.19</v>
      </c>
      <c r="F27" s="12"/>
      <c r="G27" s="57">
        <v>403361.34</v>
      </c>
      <c r="H27" s="58">
        <f t="shared" si="15"/>
        <v>76638.654600000009</v>
      </c>
      <c r="I27" s="53">
        <f t="shared" si="16"/>
        <v>479999.99460000003</v>
      </c>
      <c r="J27" s="44">
        <f t="shared" si="17"/>
        <v>480000</v>
      </c>
      <c r="K27" s="54">
        <v>378151.26</v>
      </c>
      <c r="L27" s="50">
        <f t="shared" si="18"/>
        <v>71848.739400000006</v>
      </c>
      <c r="M27" s="50">
        <f t="shared" si="10"/>
        <v>449999.99940000003</v>
      </c>
      <c r="N27" s="44">
        <f t="shared" si="11"/>
        <v>450000</v>
      </c>
      <c r="O27" s="51">
        <f t="shared" si="12"/>
        <v>390756</v>
      </c>
      <c r="P27" s="50">
        <f t="shared" si="13"/>
        <v>74243.64</v>
      </c>
      <c r="Q27" s="50">
        <f t="shared" si="14"/>
        <v>464999.64</v>
      </c>
      <c r="R27" s="44">
        <f t="shared" si="19"/>
        <v>465000</v>
      </c>
    </row>
    <row r="28" spans="1:18" ht="15.75" x14ac:dyDescent="0.25">
      <c r="A28" s="20">
        <v>18</v>
      </c>
      <c r="B28" s="9" t="s">
        <v>46</v>
      </c>
      <c r="C28" s="9" t="s">
        <v>24</v>
      </c>
      <c r="D28" s="20">
        <v>1</v>
      </c>
      <c r="E28" s="24">
        <v>0.19</v>
      </c>
      <c r="F28" s="12"/>
      <c r="G28" s="57">
        <v>136134.45000000001</v>
      </c>
      <c r="H28" s="58">
        <f t="shared" si="15"/>
        <v>25865.545500000004</v>
      </c>
      <c r="I28" s="53">
        <f t="shared" si="16"/>
        <v>161999.99550000002</v>
      </c>
      <c r="J28" s="44">
        <f t="shared" si="17"/>
        <v>162000</v>
      </c>
      <c r="K28" s="54">
        <v>134453.78</v>
      </c>
      <c r="L28" s="50">
        <f t="shared" si="18"/>
        <v>25546.218199999999</v>
      </c>
      <c r="M28" s="50">
        <f t="shared" si="10"/>
        <v>159999.9982</v>
      </c>
      <c r="N28" s="44">
        <f t="shared" si="11"/>
        <v>160000</v>
      </c>
      <c r="O28" s="51">
        <f t="shared" si="12"/>
        <v>135294</v>
      </c>
      <c r="P28" s="50">
        <f t="shared" si="13"/>
        <v>25705.86</v>
      </c>
      <c r="Q28" s="50">
        <f t="shared" si="14"/>
        <v>160999.85999999999</v>
      </c>
      <c r="R28" s="44">
        <f t="shared" si="19"/>
        <v>161000</v>
      </c>
    </row>
    <row r="29" spans="1:18" ht="15.75" x14ac:dyDescent="0.25">
      <c r="A29" s="20">
        <v>19</v>
      </c>
      <c r="B29" s="9" t="s">
        <v>47</v>
      </c>
      <c r="C29" s="9" t="s">
        <v>24</v>
      </c>
      <c r="D29" s="20">
        <v>1</v>
      </c>
      <c r="E29" s="24">
        <v>0.19</v>
      </c>
      <c r="F29" s="12"/>
      <c r="G29" s="57">
        <v>152941.18</v>
      </c>
      <c r="H29" s="58">
        <f t="shared" si="15"/>
        <v>29058.824199999999</v>
      </c>
      <c r="I29" s="53">
        <f t="shared" si="16"/>
        <v>182000.0042</v>
      </c>
      <c r="J29" s="44">
        <f t="shared" si="17"/>
        <v>182000</v>
      </c>
      <c r="K29" s="54">
        <v>151260.5</v>
      </c>
      <c r="L29" s="50">
        <f t="shared" si="18"/>
        <v>28739.494999999999</v>
      </c>
      <c r="M29" s="50">
        <f t="shared" si="10"/>
        <v>179999.995</v>
      </c>
      <c r="N29" s="44">
        <f t="shared" si="11"/>
        <v>180000</v>
      </c>
      <c r="O29" s="51">
        <f t="shared" si="12"/>
        <v>152101</v>
      </c>
      <c r="P29" s="50">
        <f t="shared" si="13"/>
        <v>28899.19</v>
      </c>
      <c r="Q29" s="50">
        <f t="shared" si="14"/>
        <v>181000.19</v>
      </c>
      <c r="R29" s="44">
        <f t="shared" si="19"/>
        <v>181000</v>
      </c>
    </row>
    <row r="30" spans="1:18" ht="15.75" x14ac:dyDescent="0.25">
      <c r="A30" s="20">
        <v>20</v>
      </c>
      <c r="B30" s="9" t="s">
        <v>48</v>
      </c>
      <c r="C30" s="9" t="s">
        <v>24</v>
      </c>
      <c r="D30" s="20">
        <v>1</v>
      </c>
      <c r="E30" s="24">
        <v>0.19</v>
      </c>
      <c r="F30" s="12"/>
      <c r="G30" s="57">
        <v>966386.55</v>
      </c>
      <c r="H30" s="58">
        <f t="shared" si="15"/>
        <v>183613.44450000001</v>
      </c>
      <c r="I30" s="53">
        <f t="shared" si="16"/>
        <v>1149999.9945</v>
      </c>
      <c r="J30" s="44">
        <f t="shared" si="17"/>
        <v>1150000</v>
      </c>
      <c r="K30" s="59">
        <v>924369.75</v>
      </c>
      <c r="L30" s="50">
        <v>175630.25</v>
      </c>
      <c r="M30" s="50">
        <f t="shared" si="10"/>
        <v>1100000</v>
      </c>
      <c r="N30" s="44">
        <f t="shared" si="11"/>
        <v>1100000</v>
      </c>
      <c r="O30" s="51">
        <f t="shared" si="12"/>
        <v>945378</v>
      </c>
      <c r="P30" s="50">
        <f t="shared" si="13"/>
        <v>179621.82</v>
      </c>
      <c r="Q30" s="50">
        <f t="shared" si="14"/>
        <v>1124999.82</v>
      </c>
      <c r="R30" s="44">
        <f t="shared" si="19"/>
        <v>1125000</v>
      </c>
    </row>
    <row r="31" spans="1:18" ht="15.75" x14ac:dyDescent="0.25">
      <c r="A31" s="20">
        <v>21</v>
      </c>
      <c r="B31" s="9" t="s">
        <v>49</v>
      </c>
      <c r="C31" s="15" t="s">
        <v>24</v>
      </c>
      <c r="D31" s="20">
        <v>1</v>
      </c>
      <c r="E31" s="29">
        <v>0.19</v>
      </c>
      <c r="F31" s="12"/>
      <c r="G31" s="57">
        <v>1134453.75</v>
      </c>
      <c r="H31" s="58">
        <f t="shared" si="15"/>
        <v>215546.21249999999</v>
      </c>
      <c r="I31" s="53">
        <f t="shared" si="16"/>
        <v>1349999.9624999999</v>
      </c>
      <c r="J31" s="44">
        <f t="shared" si="17"/>
        <v>1350000</v>
      </c>
      <c r="K31" s="59">
        <v>1092436.97</v>
      </c>
      <c r="L31" s="50">
        <v>207563.03</v>
      </c>
      <c r="M31" s="50">
        <f t="shared" si="10"/>
        <v>1300000</v>
      </c>
      <c r="N31" s="44">
        <f t="shared" si="11"/>
        <v>1300000</v>
      </c>
      <c r="O31" s="51">
        <f t="shared" si="12"/>
        <v>1113445</v>
      </c>
      <c r="P31" s="50">
        <f t="shared" si="13"/>
        <v>211554.55</v>
      </c>
      <c r="Q31" s="50">
        <f t="shared" si="14"/>
        <v>1324999.55</v>
      </c>
      <c r="R31" s="44">
        <f t="shared" si="19"/>
        <v>1325000</v>
      </c>
    </row>
    <row r="32" spans="1:18" ht="15.75" x14ac:dyDescent="0.25">
      <c r="A32" s="20">
        <v>22</v>
      </c>
      <c r="B32" s="15" t="s">
        <v>50</v>
      </c>
      <c r="C32" s="15" t="s">
        <v>24</v>
      </c>
      <c r="D32" s="20">
        <v>1</v>
      </c>
      <c r="E32" s="24">
        <v>0.19</v>
      </c>
      <c r="F32" s="12"/>
      <c r="G32" s="57">
        <v>1218487.3899999999</v>
      </c>
      <c r="H32" s="58">
        <f t="shared" si="15"/>
        <v>231512.6041</v>
      </c>
      <c r="I32" s="53">
        <f t="shared" si="16"/>
        <v>1449999.9940999998</v>
      </c>
      <c r="J32" s="44">
        <f t="shared" si="17"/>
        <v>1450000</v>
      </c>
      <c r="K32" s="59">
        <v>1176470.5900000001</v>
      </c>
      <c r="L32" s="50">
        <v>223529.41</v>
      </c>
      <c r="M32" s="50">
        <f t="shared" si="10"/>
        <v>1400000</v>
      </c>
      <c r="N32" s="44">
        <f t="shared" si="11"/>
        <v>1400000</v>
      </c>
      <c r="O32" s="51">
        <f t="shared" si="12"/>
        <v>1197479</v>
      </c>
      <c r="P32" s="50">
        <f t="shared" si="13"/>
        <v>227521.01</v>
      </c>
      <c r="Q32" s="50">
        <f t="shared" si="14"/>
        <v>1425000.01</v>
      </c>
      <c r="R32" s="44">
        <f t="shared" si="19"/>
        <v>1425000</v>
      </c>
    </row>
    <row r="33" spans="1:18" ht="15.75" x14ac:dyDescent="0.25">
      <c r="A33" s="20">
        <v>23</v>
      </c>
      <c r="B33" s="9" t="s">
        <v>51</v>
      </c>
      <c r="C33" s="9" t="s">
        <v>24</v>
      </c>
      <c r="D33" s="20">
        <v>1</v>
      </c>
      <c r="E33" s="24">
        <v>0.19</v>
      </c>
      <c r="F33" s="12"/>
      <c r="G33" s="57">
        <v>1386554.62</v>
      </c>
      <c r="H33" s="58">
        <f t="shared" si="15"/>
        <v>263445.37780000002</v>
      </c>
      <c r="I33" s="53">
        <f t="shared" si="16"/>
        <v>1649999.9978</v>
      </c>
      <c r="J33" s="44">
        <f t="shared" si="17"/>
        <v>1650000</v>
      </c>
      <c r="K33" s="59">
        <v>1344537.82</v>
      </c>
      <c r="L33" s="50">
        <v>255462.18</v>
      </c>
      <c r="M33" s="50">
        <f t="shared" si="10"/>
        <v>1600000</v>
      </c>
      <c r="N33" s="44">
        <f t="shared" si="11"/>
        <v>1600000</v>
      </c>
      <c r="O33" s="51">
        <f t="shared" si="12"/>
        <v>1365546</v>
      </c>
      <c r="P33" s="50">
        <f t="shared" si="13"/>
        <v>259453.74</v>
      </c>
      <c r="Q33" s="50">
        <f t="shared" si="14"/>
        <v>1624999.74</v>
      </c>
      <c r="R33" s="44">
        <f t="shared" si="19"/>
        <v>1625000</v>
      </c>
    </row>
    <row r="34" spans="1:18" ht="21" x14ac:dyDescent="0.35">
      <c r="A34" s="43" t="s">
        <v>52</v>
      </c>
      <c r="B34" s="43"/>
      <c r="C34" s="43"/>
      <c r="D34" s="43"/>
      <c r="E34" s="43"/>
      <c r="F34" s="16"/>
      <c r="G34" s="43" t="s">
        <v>52</v>
      </c>
      <c r="H34" s="43"/>
      <c r="I34" s="43"/>
      <c r="J34" s="69">
        <f>SUM(J25:J33)</f>
        <v>6661000</v>
      </c>
      <c r="K34" s="43" t="s">
        <v>52</v>
      </c>
      <c r="L34" s="43"/>
      <c r="M34" s="43"/>
      <c r="N34" s="75">
        <f>SUM(N25:N33)</f>
        <v>6420000</v>
      </c>
      <c r="O34" s="43" t="s">
        <v>52</v>
      </c>
      <c r="P34" s="43"/>
      <c r="Q34" s="43"/>
      <c r="R34" s="45">
        <f>SUM(R25:R33)</f>
        <v>6540500</v>
      </c>
    </row>
    <row r="35" spans="1:18" ht="21" x14ac:dyDescent="0.35">
      <c r="A35" s="17"/>
      <c r="B35" s="17"/>
      <c r="C35" s="17"/>
      <c r="D35" s="17"/>
      <c r="E35" s="17"/>
      <c r="F35" s="18"/>
      <c r="G35" s="42" t="s">
        <v>56</v>
      </c>
      <c r="H35" s="42"/>
      <c r="I35" s="42"/>
      <c r="J35" s="70">
        <f>SUM(J8+J23+J34)</f>
        <v>8366000</v>
      </c>
      <c r="K35" s="42" t="s">
        <v>57</v>
      </c>
      <c r="L35" s="42"/>
      <c r="M35" s="42"/>
      <c r="N35" s="46">
        <f>SUM(N8+N23+N34)</f>
        <v>8102000</v>
      </c>
      <c r="O35" s="42" t="s">
        <v>53</v>
      </c>
      <c r="P35" s="42"/>
      <c r="Q35" s="42"/>
      <c r="R35" s="46">
        <f>SUM(R8+R23+R34)</f>
        <v>8234000</v>
      </c>
    </row>
  </sheetData>
  <mergeCells count="28">
    <mergeCell ref="B4:B5"/>
    <mergeCell ref="G35:I35"/>
    <mergeCell ref="K35:M35"/>
    <mergeCell ref="O35:Q35"/>
    <mergeCell ref="A23:E23"/>
    <mergeCell ref="G23:I23"/>
    <mergeCell ref="K23:M23"/>
    <mergeCell ref="O23:Q23"/>
    <mergeCell ref="A24:J24"/>
    <mergeCell ref="A34:E34"/>
    <mergeCell ref="G34:I34"/>
    <mergeCell ref="K34:M34"/>
    <mergeCell ref="O34:Q34"/>
    <mergeCell ref="A9:J9"/>
    <mergeCell ref="A1:R2"/>
    <mergeCell ref="A3:R3"/>
    <mergeCell ref="G4:J4"/>
    <mergeCell ref="K4:N4"/>
    <mergeCell ref="O4:R4"/>
    <mergeCell ref="A6:J6"/>
    <mergeCell ref="A8:E8"/>
    <mergeCell ref="G8:I8"/>
    <mergeCell ref="K8:M8"/>
    <mergeCell ref="O8:Q8"/>
    <mergeCell ref="E4:E5"/>
    <mergeCell ref="D4:D5"/>
    <mergeCell ref="C4:C5"/>
    <mergeCell ref="A4:A5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Estudio_de_Mercado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Estefani Cardona Montes</dc:creator>
  <dc:description/>
  <cp:lastModifiedBy>Estefani Cardona Montes</cp:lastModifiedBy>
  <dcterms:created xsi:type="dcterms:W3CDTF">2023-04-12T16:05:05Z</dcterms:created>
  <dcterms:modified xsi:type="dcterms:W3CDTF">2026-04-17T14:16:48Z</dcterms:modified>
</cp:coreProperties>
</file>