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035" firstSheet="1" activeTab="3"/>
  </bookViews>
  <sheets>
    <sheet name="CONDICIONES MINIMAS" sheetId="19" r:id="rId1"/>
    <sheet name="REQUISITOS JURIDICOS Y EXPERIEN" sheetId="15" r:id="rId2"/>
    <sheet name="Respuesta Evaluación 1 MEDIHOSP" sheetId="17" r:id="rId3"/>
    <sheet name="PUNTAJES" sheetId="8" r:id="rId4"/>
  </sheets>
  <definedNames>
    <definedName name="_xlnm._FilterDatabase" localSheetId="0" hidden="1">'CONDICIONES MINIMAS'!$A$1:$O$15</definedName>
    <definedName name="_xlnm._FilterDatabase" localSheetId="3" hidden="1">PUNTAJES!$F$6:$H$390</definedName>
  </definedNames>
  <calcPr calcId="152511"/>
</workbook>
</file>

<file path=xl/calcChain.xml><?xml version="1.0" encoding="utf-8"?>
<calcChain xmlns="http://schemas.openxmlformats.org/spreadsheetml/2006/main">
  <c r="AF14" i="8" l="1"/>
  <c r="F18" i="8"/>
  <c r="F32" i="8"/>
  <c r="F46" i="8"/>
  <c r="F48" i="8"/>
  <c r="F50" i="8"/>
  <c r="F52" i="8"/>
  <c r="F68" i="8"/>
  <c r="F77" i="8"/>
  <c r="F78" i="8"/>
  <c r="F87" i="8"/>
  <c r="F90" i="8"/>
  <c r="F91" i="8"/>
  <c r="F92" i="8"/>
  <c r="F105" i="8"/>
  <c r="F109" i="8"/>
  <c r="M109" i="8" s="1"/>
  <c r="F117" i="8"/>
  <c r="F126" i="8"/>
  <c r="F131" i="8"/>
  <c r="F134" i="8"/>
  <c r="F137" i="8"/>
  <c r="F138" i="8"/>
  <c r="F141" i="8"/>
  <c r="F149" i="8"/>
  <c r="F151" i="8"/>
  <c r="F153" i="8"/>
  <c r="F159" i="8"/>
  <c r="F163" i="8"/>
  <c r="F164" i="8"/>
  <c r="F166" i="8"/>
  <c r="F167" i="8"/>
  <c r="F170" i="8"/>
  <c r="F172" i="8"/>
  <c r="F176" i="8"/>
  <c r="F178" i="8"/>
  <c r="F180" i="8"/>
  <c r="F181" i="8"/>
  <c r="F187" i="8"/>
  <c r="F188" i="8"/>
  <c r="F189" i="8"/>
  <c r="F191" i="8"/>
  <c r="F192" i="8"/>
  <c r="F193" i="8"/>
  <c r="F194" i="8"/>
  <c r="F198" i="8"/>
  <c r="F202" i="8"/>
  <c r="F204" i="8"/>
  <c r="F208" i="8"/>
  <c r="F209" i="8"/>
  <c r="F219" i="8"/>
  <c r="F222" i="8"/>
  <c r="F225" i="8"/>
  <c r="F228" i="8"/>
  <c r="F229" i="8"/>
  <c r="F231" i="8"/>
  <c r="F232" i="8"/>
  <c r="F233" i="8"/>
  <c r="F235" i="8"/>
  <c r="F238" i="8"/>
  <c r="F239" i="8"/>
  <c r="F240" i="8"/>
  <c r="F242" i="8"/>
  <c r="F243" i="8"/>
  <c r="F244" i="8"/>
  <c r="F246" i="8"/>
  <c r="F247" i="8"/>
  <c r="F248" i="8"/>
  <c r="F249" i="8"/>
  <c r="F251" i="8"/>
  <c r="F252" i="8"/>
  <c r="F253" i="8"/>
  <c r="F254" i="8"/>
  <c r="F255" i="8"/>
  <c r="F257" i="8"/>
  <c r="F262" i="8"/>
  <c r="F263" i="8"/>
  <c r="F266" i="8"/>
  <c r="F269" i="8"/>
  <c r="F270" i="8"/>
  <c r="F277" i="8"/>
  <c r="F282" i="8"/>
  <c r="F283" i="8"/>
  <c r="F284" i="8"/>
  <c r="F288" i="8"/>
  <c r="F289" i="8"/>
  <c r="F293" i="8"/>
  <c r="F294" i="8"/>
  <c r="F295" i="8"/>
  <c r="F298" i="8"/>
  <c r="F301" i="8"/>
  <c r="F303" i="8"/>
  <c r="F305" i="8"/>
  <c r="F308" i="8"/>
  <c r="F310" i="8"/>
  <c r="F311" i="8"/>
  <c r="F312" i="8"/>
  <c r="F315" i="8"/>
  <c r="F316" i="8"/>
  <c r="F320" i="8"/>
  <c r="F321" i="8"/>
  <c r="F322" i="8"/>
  <c r="F324" i="8"/>
  <c r="F325" i="8"/>
  <c r="F328" i="8"/>
  <c r="F329" i="8"/>
  <c r="F333" i="8"/>
  <c r="F341" i="8"/>
  <c r="F343" i="8"/>
  <c r="F344" i="8"/>
  <c r="F345" i="8"/>
  <c r="F346" i="8"/>
  <c r="F350" i="8"/>
  <c r="F351" i="8"/>
  <c r="F357" i="8"/>
  <c r="F361" i="8"/>
  <c r="F368" i="8"/>
  <c r="F369" i="8"/>
  <c r="F371" i="8"/>
  <c r="F372" i="8"/>
  <c r="F373" i="8"/>
  <c r="F380" i="8"/>
  <c r="F381" i="8"/>
  <c r="F382" i="8"/>
  <c r="F383" i="8"/>
  <c r="F384" i="8"/>
  <c r="F385" i="8"/>
  <c r="F390" i="8"/>
  <c r="AE342" i="8" l="1"/>
  <c r="AF342" i="8" s="1"/>
  <c r="AE300" i="8"/>
  <c r="AF300" i="8" s="1"/>
  <c r="AF279" i="8"/>
  <c r="F279" i="8" s="1"/>
  <c r="AF273" i="8"/>
  <c r="F273" i="8" s="1"/>
  <c r="AE267" i="8"/>
  <c r="AF267" i="8" s="1"/>
  <c r="AF196" i="8"/>
  <c r="F196" i="8" s="1"/>
  <c r="AE182" i="8"/>
  <c r="AF182" i="8" s="1"/>
  <c r="AE139" i="8"/>
  <c r="AF139" i="8" s="1"/>
  <c r="AE123" i="8"/>
  <c r="AF123" i="8" s="1"/>
  <c r="F123" i="8" s="1"/>
  <c r="AE89" i="8"/>
  <c r="AF89" i="8" s="1"/>
  <c r="F89" i="8" s="1"/>
  <c r="AE88" i="8"/>
  <c r="AF88" i="8" s="1"/>
  <c r="AE86" i="8"/>
  <c r="AF86" i="8" s="1"/>
  <c r="F86" i="8" s="1"/>
  <c r="AE84" i="8"/>
  <c r="AF84" i="8" s="1"/>
  <c r="AE75" i="8"/>
  <c r="AF75" i="8" s="1"/>
  <c r="AE47" i="8"/>
  <c r="AF47" i="8" s="1"/>
  <c r="F47" i="8" s="1"/>
  <c r="AE15" i="8"/>
  <c r="AF15" i="8" s="1"/>
  <c r="F15" i="8" s="1"/>
  <c r="G63" i="8" l="1"/>
  <c r="E10" i="8"/>
  <c r="E11" i="8"/>
  <c r="E12" i="8"/>
  <c r="E13" i="8"/>
  <c r="E14" i="8"/>
  <c r="E15" i="8"/>
  <c r="E16" i="8"/>
  <c r="E17" i="8"/>
  <c r="E18" i="8"/>
  <c r="E19" i="8"/>
  <c r="E20" i="8"/>
  <c r="E21" i="8"/>
  <c r="E22" i="8"/>
  <c r="E23" i="8"/>
  <c r="E24" i="8"/>
  <c r="E25" i="8"/>
  <c r="E26" i="8"/>
  <c r="E27" i="8"/>
  <c r="E28" i="8"/>
  <c r="E29" i="8"/>
  <c r="E30" i="8"/>
  <c r="E31" i="8"/>
  <c r="E32" i="8"/>
  <c r="E33" i="8"/>
  <c r="E34" i="8"/>
  <c r="E35" i="8"/>
  <c r="E36" i="8"/>
  <c r="E37" i="8"/>
  <c r="E38" i="8"/>
  <c r="E39" i="8"/>
  <c r="E40" i="8"/>
  <c r="E41" i="8"/>
  <c r="E42" i="8"/>
  <c r="E43" i="8"/>
  <c r="E44" i="8"/>
  <c r="E45" i="8"/>
  <c r="E46" i="8"/>
  <c r="E47" i="8"/>
  <c r="E48" i="8"/>
  <c r="E49"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9" i="8"/>
  <c r="E8" i="8"/>
  <c r="G390"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93" i="8"/>
  <c r="G94" i="8"/>
  <c r="G95" i="8"/>
  <c r="G96" i="8"/>
  <c r="G97" i="8"/>
  <c r="G98" i="8"/>
  <c r="G99" i="8"/>
  <c r="G100" i="8"/>
  <c r="G101" i="8"/>
  <c r="G102" i="8"/>
  <c r="G103" i="8"/>
  <c r="G104" i="8"/>
  <c r="G105" i="8"/>
  <c r="G106" i="8"/>
  <c r="G107" i="8"/>
  <c r="G108" i="8"/>
  <c r="G110" i="8"/>
  <c r="G111" i="8"/>
  <c r="G113" i="8"/>
  <c r="G114" i="8"/>
  <c r="G115" i="8"/>
  <c r="G116" i="8"/>
  <c r="G117" i="8"/>
  <c r="G118" i="8"/>
  <c r="G119" i="8"/>
  <c r="G120" i="8"/>
  <c r="G121" i="8"/>
  <c r="G122" i="8"/>
  <c r="G123" i="8"/>
  <c r="G124" i="8"/>
  <c r="G125" i="8"/>
  <c r="G126" i="8"/>
  <c r="G127" i="8"/>
  <c r="G128" i="8"/>
  <c r="G129" i="8"/>
  <c r="G130" i="8"/>
  <c r="G131" i="8"/>
  <c r="G132" i="8"/>
  <c r="G133" i="8"/>
  <c r="G134" i="8"/>
  <c r="G135" i="8"/>
  <c r="G136" i="8"/>
  <c r="G137" i="8"/>
  <c r="G138" i="8"/>
  <c r="G139" i="8"/>
  <c r="G140" i="8"/>
  <c r="G141" i="8"/>
  <c r="G142" i="8"/>
  <c r="G143" i="8"/>
  <c r="G144" i="8"/>
  <c r="G146" i="8"/>
  <c r="G147" i="8"/>
  <c r="G148" i="8"/>
  <c r="G149" i="8"/>
  <c r="G150" i="8"/>
  <c r="G151" i="8"/>
  <c r="G152" i="8"/>
  <c r="G153" i="8"/>
  <c r="G154" i="8"/>
  <c r="G155" i="8"/>
  <c r="G156" i="8"/>
  <c r="G157" i="8"/>
  <c r="G158" i="8"/>
  <c r="G160" i="8"/>
  <c r="G161" i="8"/>
  <c r="G162" i="8"/>
  <c r="G163" i="8"/>
  <c r="G164" i="8"/>
  <c r="G165" i="8"/>
  <c r="G166" i="8"/>
  <c r="G168" i="8"/>
  <c r="G169" i="8"/>
  <c r="G170" i="8"/>
  <c r="G171" i="8"/>
  <c r="G173" i="8"/>
  <c r="G174" i="8"/>
  <c r="G175" i="8"/>
  <c r="G176" i="8"/>
  <c r="G177" i="8"/>
  <c r="G178" i="8"/>
  <c r="G179" i="8"/>
  <c r="G180" i="8"/>
  <c r="G181" i="8"/>
  <c r="G182" i="8"/>
  <c r="G183" i="8"/>
  <c r="G184" i="8"/>
  <c r="G186" i="8"/>
  <c r="G188" i="8"/>
  <c r="G189" i="8"/>
  <c r="G190" i="8"/>
  <c r="G191" i="8"/>
  <c r="G192" i="8"/>
  <c r="G193" i="8"/>
  <c r="G194" i="8"/>
  <c r="G195" i="8"/>
  <c r="G196" i="8"/>
  <c r="G197" i="8"/>
  <c r="G198" i="8"/>
  <c r="G199" i="8"/>
  <c r="G201" i="8"/>
  <c r="G202" i="8"/>
  <c r="G203" i="8"/>
  <c r="G204" i="8"/>
  <c r="G205" i="8"/>
  <c r="G206" i="8"/>
  <c r="G207" i="8"/>
  <c r="G208" i="8"/>
  <c r="G209" i="8"/>
  <c r="G211" i="8"/>
  <c r="G212" i="8"/>
  <c r="G213" i="8"/>
  <c r="G215" i="8"/>
  <c r="G216" i="8"/>
  <c r="G217" i="8"/>
  <c r="G219" i="8"/>
  <c r="G220" i="8"/>
  <c r="G221" i="8"/>
  <c r="G222" i="8"/>
  <c r="G223" i="8"/>
  <c r="G224" i="8"/>
  <c r="G225" i="8"/>
  <c r="G227" i="8"/>
  <c r="G228" i="8"/>
  <c r="G229" i="8"/>
  <c r="G230" i="8"/>
  <c r="G231" i="8"/>
  <c r="G232" i="8"/>
  <c r="G233" i="8"/>
  <c r="G234" i="8"/>
  <c r="G235" i="8"/>
  <c r="G236" i="8"/>
  <c r="G237" i="8"/>
  <c r="G238" i="8"/>
  <c r="G239" i="8"/>
  <c r="G240" i="8"/>
  <c r="G241" i="8"/>
  <c r="G242" i="8"/>
  <c r="G243" i="8"/>
  <c r="G244" i="8"/>
  <c r="G245" i="8"/>
  <c r="G246" i="8"/>
  <c r="G247" i="8"/>
  <c r="G248" i="8"/>
  <c r="G249" i="8"/>
  <c r="G250" i="8"/>
  <c r="G251" i="8"/>
  <c r="G252" i="8"/>
  <c r="G253" i="8"/>
  <c r="G254" i="8"/>
  <c r="G255" i="8"/>
  <c r="G256" i="8"/>
  <c r="G257" i="8"/>
  <c r="G258" i="8"/>
  <c r="G259" i="8"/>
  <c r="G261" i="8"/>
  <c r="G262" i="8"/>
  <c r="G265" i="8"/>
  <c r="G266" i="8"/>
  <c r="G267" i="8"/>
  <c r="G268" i="8"/>
  <c r="G269" i="8"/>
  <c r="G270" i="8"/>
  <c r="G271" i="8"/>
  <c r="G272" i="8"/>
  <c r="G273" i="8"/>
  <c r="G275" i="8"/>
  <c r="G276" i="8"/>
  <c r="G277" i="8"/>
  <c r="G278" i="8"/>
  <c r="G279" i="8"/>
  <c r="G280" i="8"/>
  <c r="G281" i="8"/>
  <c r="G282" i="8"/>
  <c r="G283" i="8"/>
  <c r="G284" i="8"/>
  <c r="G285" i="8"/>
  <c r="G286" i="8"/>
  <c r="G288" i="8"/>
  <c r="G289" i="8"/>
  <c r="G290" i="8"/>
  <c r="G291" i="8"/>
  <c r="G293" i="8"/>
  <c r="G294" i="8"/>
  <c r="G295" i="8"/>
  <c r="G296" i="8"/>
  <c r="G297" i="8"/>
  <c r="G298" i="8"/>
  <c r="G299" i="8"/>
  <c r="G300" i="8"/>
  <c r="G301" i="8"/>
  <c r="G302" i="8"/>
  <c r="G303" i="8"/>
  <c r="G304" i="8"/>
  <c r="G305" i="8"/>
  <c r="G306" i="8"/>
  <c r="G307" i="8"/>
  <c r="G308" i="8"/>
  <c r="G309" i="8"/>
  <c r="G310" i="8"/>
  <c r="G311" i="8"/>
  <c r="G312" i="8"/>
  <c r="G313" i="8"/>
  <c r="G314" i="8"/>
  <c r="G315" i="8"/>
  <c r="G316" i="8"/>
  <c r="G317" i="8"/>
  <c r="G319" i="8"/>
  <c r="G320" i="8"/>
  <c r="G321" i="8"/>
  <c r="G322" i="8"/>
  <c r="G323" i="8"/>
  <c r="G324" i="8"/>
  <c r="G325" i="8"/>
  <c r="G326" i="8"/>
  <c r="G327" i="8"/>
  <c r="G328" i="8"/>
  <c r="G329" i="8"/>
  <c r="G330" i="8"/>
  <c r="G331" i="8"/>
  <c r="G332" i="8"/>
  <c r="G333" i="8"/>
  <c r="G335" i="8"/>
  <c r="G338" i="8"/>
  <c r="G339" i="8"/>
  <c r="G340" i="8"/>
  <c r="G341" i="8"/>
  <c r="G342" i="8"/>
  <c r="G343" i="8"/>
  <c r="G344" i="8"/>
  <c r="G345" i="8"/>
  <c r="G346" i="8"/>
  <c r="G347" i="8"/>
  <c r="G349" i="8"/>
  <c r="G350" i="8"/>
  <c r="G351" i="8"/>
  <c r="G352" i="8"/>
  <c r="G353" i="8"/>
  <c r="G354" i="8"/>
  <c r="G355" i="8"/>
  <c r="G356" i="8"/>
  <c r="G357" i="8"/>
  <c r="G358" i="8"/>
  <c r="G360" i="8"/>
  <c r="G361" i="8"/>
  <c r="G362" i="8"/>
  <c r="G363" i="8"/>
  <c r="G364" i="8"/>
  <c r="G366" i="8"/>
  <c r="G367" i="8"/>
  <c r="G368" i="8"/>
  <c r="G369" i="8"/>
  <c r="G370" i="8"/>
  <c r="G371" i="8"/>
  <c r="G372" i="8"/>
  <c r="G373" i="8"/>
  <c r="G376" i="8"/>
  <c r="G377" i="8"/>
  <c r="G379" i="8"/>
  <c r="G380" i="8"/>
  <c r="G381" i="8"/>
  <c r="G382" i="8"/>
  <c r="G383" i="8"/>
  <c r="G384" i="8"/>
  <c r="G385" i="8"/>
  <c r="G388" i="8"/>
  <c r="G8" i="8"/>
  <c r="AH378" i="8"/>
  <c r="BQ382" i="8" l="1"/>
  <c r="AH382" i="8"/>
  <c r="BQ371" i="8"/>
  <c r="AH371" i="8"/>
  <c r="AJ371" i="8" s="1"/>
  <c r="BQ350" i="8"/>
  <c r="AH350" i="8"/>
  <c r="BQ336" i="8"/>
  <c r="AH336" i="8"/>
  <c r="BQ321" i="8"/>
  <c r="AH321" i="8"/>
  <c r="BQ308" i="8"/>
  <c r="AH308" i="8"/>
  <c r="AJ308" i="8" s="1"/>
  <c r="BQ292" i="8"/>
  <c r="AH292" i="8"/>
  <c r="BQ284" i="8"/>
  <c r="AH284" i="8"/>
  <c r="AJ284" i="8" s="1"/>
  <c r="BQ269" i="8"/>
  <c r="AH269" i="8"/>
  <c r="BQ254" i="8"/>
  <c r="AH254" i="8"/>
  <c r="BQ244" i="8"/>
  <c r="AH244" i="8"/>
  <c r="BQ232" i="8"/>
  <c r="AH232" i="8"/>
  <c r="BQ218" i="8"/>
  <c r="AH218" i="8"/>
  <c r="BQ208" i="8"/>
  <c r="AH208" i="8"/>
  <c r="BQ192" i="8"/>
  <c r="AH192" i="8"/>
  <c r="BQ178" i="8"/>
  <c r="AH178" i="8"/>
  <c r="AJ178" i="8" s="1"/>
  <c r="BQ159" i="8"/>
  <c r="AH159" i="8"/>
  <c r="BQ134" i="8"/>
  <c r="AH134" i="8"/>
  <c r="BQ87" i="8"/>
  <c r="AH87" i="8"/>
  <c r="BQ47" i="8"/>
  <c r="AH47" i="8"/>
  <c r="BR387" i="8"/>
  <c r="AI387" i="8"/>
  <c r="BR383" i="8"/>
  <c r="AI383" i="8"/>
  <c r="BR375" i="8"/>
  <c r="AI375" i="8"/>
  <c r="BR367" i="8"/>
  <c r="AI367" i="8"/>
  <c r="BR359" i="8"/>
  <c r="AI359" i="8"/>
  <c r="BR351" i="8"/>
  <c r="AI351" i="8"/>
  <c r="BR343" i="8"/>
  <c r="AI343" i="8"/>
  <c r="BR335" i="8"/>
  <c r="AI335" i="8"/>
  <c r="BR327" i="8"/>
  <c r="AI327" i="8"/>
  <c r="BR315" i="8"/>
  <c r="AI315" i="8"/>
  <c r="BR311" i="8"/>
  <c r="AI311" i="8"/>
  <c r="BR303" i="8"/>
  <c r="AI303" i="8"/>
  <c r="BR295" i="8"/>
  <c r="AI295" i="8"/>
  <c r="BR287" i="8"/>
  <c r="AI287" i="8"/>
  <c r="BR279" i="8"/>
  <c r="AI279" i="8"/>
  <c r="BR271" i="8"/>
  <c r="AI271" i="8"/>
  <c r="BR259" i="8"/>
  <c r="AI259" i="8"/>
  <c r="BR251" i="8"/>
  <c r="AI251" i="8"/>
  <c r="BR243" i="8"/>
  <c r="AI243" i="8"/>
  <c r="BR235" i="8"/>
  <c r="AI235" i="8"/>
  <c r="BR227" i="8"/>
  <c r="AI227" i="8"/>
  <c r="BR219" i="8"/>
  <c r="AI219" i="8"/>
  <c r="BR211" i="8"/>
  <c r="AI211" i="8"/>
  <c r="BR203" i="8"/>
  <c r="AI203" i="8"/>
  <c r="BR195" i="8"/>
  <c r="AI195" i="8"/>
  <c r="BR187" i="8"/>
  <c r="AI187" i="8"/>
  <c r="BR175" i="8"/>
  <c r="AI175" i="8"/>
  <c r="BR167" i="8"/>
  <c r="AI167" i="8"/>
  <c r="BR159" i="8"/>
  <c r="AI159" i="8"/>
  <c r="BR151" i="8"/>
  <c r="AI151" i="8"/>
  <c r="BR139" i="8"/>
  <c r="AI139" i="8"/>
  <c r="BR131" i="8"/>
  <c r="AI131" i="8"/>
  <c r="BR115" i="8"/>
  <c r="AI115" i="8"/>
  <c r="BR107" i="8"/>
  <c r="AI107" i="8"/>
  <c r="BR99" i="8"/>
  <c r="AI99" i="8"/>
  <c r="BR91" i="8"/>
  <c r="AI91" i="8"/>
  <c r="BR83" i="8"/>
  <c r="AI83" i="8"/>
  <c r="BR75" i="8"/>
  <c r="AI75" i="8"/>
  <c r="BR67" i="8"/>
  <c r="AI67" i="8"/>
  <c r="BR58" i="8"/>
  <c r="AI58" i="8"/>
  <c r="BR50" i="8"/>
  <c r="AI50" i="8"/>
  <c r="BR42" i="8"/>
  <c r="AI42" i="8"/>
  <c r="BR34" i="8"/>
  <c r="AI34" i="8"/>
  <c r="BR26" i="8"/>
  <c r="AI26" i="8"/>
  <c r="BR18" i="8"/>
  <c r="AI18" i="8"/>
  <c r="BR10" i="8"/>
  <c r="AI10" i="8"/>
  <c r="BQ390" i="8"/>
  <c r="AH390" i="8"/>
  <c r="BQ381" i="8"/>
  <c r="AH381" i="8"/>
  <c r="AJ381" i="8" s="1"/>
  <c r="BQ369" i="8"/>
  <c r="AH369" i="8"/>
  <c r="BQ348" i="8"/>
  <c r="AH348" i="8"/>
  <c r="AJ348" i="8" s="1"/>
  <c r="BQ334" i="8"/>
  <c r="AH334" i="8"/>
  <c r="BQ320" i="8"/>
  <c r="AH320" i="8"/>
  <c r="BQ305" i="8"/>
  <c r="AH305" i="8"/>
  <c r="BQ283" i="8"/>
  <c r="AH283" i="8"/>
  <c r="AJ283" i="8" s="1"/>
  <c r="BQ266" i="8"/>
  <c r="AH266" i="8"/>
  <c r="BQ253" i="8"/>
  <c r="AH253" i="8"/>
  <c r="BQ243" i="8"/>
  <c r="BS243" i="8" s="1"/>
  <c r="AH243" i="8"/>
  <c r="AJ243" i="8" s="1"/>
  <c r="BQ231" i="8"/>
  <c r="AH231" i="8"/>
  <c r="AJ231" i="8" s="1"/>
  <c r="BQ214" i="8"/>
  <c r="AH214" i="8"/>
  <c r="BQ196" i="8"/>
  <c r="AH196" i="8"/>
  <c r="AJ196" i="8" s="1"/>
  <c r="BQ185" i="8"/>
  <c r="AH185" i="8"/>
  <c r="BQ166" i="8"/>
  <c r="AH166" i="8"/>
  <c r="BQ141" i="8"/>
  <c r="AH141" i="8"/>
  <c r="BQ112" i="8"/>
  <c r="AH112" i="8"/>
  <c r="BQ86" i="8"/>
  <c r="AH86" i="8"/>
  <c r="BQ46" i="8"/>
  <c r="AH46" i="8"/>
  <c r="AJ46" i="8" s="1"/>
  <c r="BR386" i="8"/>
  <c r="AI386" i="8"/>
  <c r="BR378" i="8"/>
  <c r="BS378" i="8" s="1"/>
  <c r="AI378" i="8"/>
  <c r="AJ378" i="8" s="1"/>
  <c r="BR370" i="8"/>
  <c r="AI370" i="8"/>
  <c r="BR362" i="8"/>
  <c r="AI362" i="8"/>
  <c r="BR354" i="8"/>
  <c r="AI354" i="8"/>
  <c r="BR346" i="8"/>
  <c r="AI346" i="8"/>
  <c r="BR338" i="8"/>
  <c r="AI338" i="8"/>
  <c r="BR330" i="8"/>
  <c r="AI330" i="8"/>
  <c r="BR322" i="8"/>
  <c r="AI322" i="8"/>
  <c r="BR318" i="8"/>
  <c r="AI318" i="8"/>
  <c r="BR310" i="8"/>
  <c r="AI310" i="8"/>
  <c r="BR302" i="8"/>
  <c r="AI302" i="8"/>
  <c r="BR294" i="8"/>
  <c r="AI294" i="8"/>
  <c r="BR286" i="8"/>
  <c r="AI286" i="8"/>
  <c r="BR278" i="8"/>
  <c r="AI278" i="8"/>
  <c r="BR270" i="8"/>
  <c r="AI270" i="8"/>
  <c r="BR262" i="8"/>
  <c r="AI262" i="8"/>
  <c r="BR254" i="8"/>
  <c r="AI254" i="8"/>
  <c r="BR242" i="8"/>
  <c r="AI242" i="8"/>
  <c r="BR234" i="8"/>
  <c r="AI234" i="8"/>
  <c r="BR226" i="8"/>
  <c r="AI226" i="8"/>
  <c r="BR218" i="8"/>
  <c r="AI218" i="8"/>
  <c r="BR206" i="8"/>
  <c r="AI206" i="8"/>
  <c r="BR198" i="8"/>
  <c r="AI198" i="8"/>
  <c r="BR190" i="8"/>
  <c r="AI190" i="8"/>
  <c r="BR182" i="8"/>
  <c r="AI182" i="8"/>
  <c r="BR174" i="8"/>
  <c r="AI174" i="8"/>
  <c r="BR166" i="8"/>
  <c r="AI166" i="8"/>
  <c r="BR158" i="8"/>
  <c r="AI158" i="8"/>
  <c r="BR150" i="8"/>
  <c r="AI150" i="8"/>
  <c r="BR142" i="8"/>
  <c r="AI142" i="8"/>
  <c r="BR134" i="8"/>
  <c r="AI134" i="8"/>
  <c r="BR122" i="8"/>
  <c r="AI122" i="8"/>
  <c r="BR114" i="8"/>
  <c r="AI114" i="8"/>
  <c r="BR106" i="8"/>
  <c r="AI106" i="8"/>
  <c r="BR98" i="8"/>
  <c r="AI98" i="8"/>
  <c r="BR90" i="8"/>
  <c r="AI90" i="8"/>
  <c r="BR82" i="8"/>
  <c r="AI82" i="8"/>
  <c r="BR74" i="8"/>
  <c r="AI74" i="8"/>
  <c r="BR66" i="8"/>
  <c r="AI66" i="8"/>
  <c r="BR57" i="8"/>
  <c r="AI57" i="8"/>
  <c r="BR49" i="8"/>
  <c r="AI49" i="8"/>
  <c r="BR41" i="8"/>
  <c r="AI41" i="8"/>
  <c r="BR29" i="8"/>
  <c r="AI29" i="8"/>
  <c r="BR21" i="8"/>
  <c r="AI21" i="8"/>
  <c r="BR13" i="8"/>
  <c r="AI13" i="8"/>
  <c r="BQ389" i="8"/>
  <c r="AH389" i="8"/>
  <c r="BQ380" i="8"/>
  <c r="AH380" i="8"/>
  <c r="AJ380" i="8" s="1"/>
  <c r="BQ357" i="8"/>
  <c r="AH357" i="8"/>
  <c r="BQ341" i="8"/>
  <c r="AH341" i="8"/>
  <c r="BQ324" i="8"/>
  <c r="AH324" i="8"/>
  <c r="BQ318" i="8"/>
  <c r="BS318" i="8" s="1"/>
  <c r="AH318" i="8"/>
  <c r="AJ318" i="8" s="1"/>
  <c r="BQ303" i="8"/>
  <c r="AH303" i="8"/>
  <c r="BQ282" i="8"/>
  <c r="AH282" i="8"/>
  <c r="AJ282" i="8" s="1"/>
  <c r="BQ264" i="8"/>
  <c r="AH264" i="8"/>
  <c r="BQ247" i="8"/>
  <c r="AH247" i="8"/>
  <c r="AJ247" i="8" s="1"/>
  <c r="BQ235" i="8"/>
  <c r="AH235" i="8"/>
  <c r="BQ210" i="8"/>
  <c r="AH210" i="8"/>
  <c r="AJ210" i="8" s="1"/>
  <c r="BQ194" i="8"/>
  <c r="AH194" i="8"/>
  <c r="BQ172" i="8"/>
  <c r="AH172" i="8"/>
  <c r="AJ172" i="8" s="1"/>
  <c r="BQ151" i="8"/>
  <c r="AH151" i="8"/>
  <c r="BQ109" i="8"/>
  <c r="AH109" i="8"/>
  <c r="BQ78" i="8"/>
  <c r="AH78" i="8"/>
  <c r="BQ32" i="8"/>
  <c r="AH32" i="8"/>
  <c r="AJ32" i="8" s="1"/>
  <c r="BR381" i="8"/>
  <c r="AI381" i="8"/>
  <c r="BR373" i="8"/>
  <c r="AI373" i="8"/>
  <c r="BR365" i="8"/>
  <c r="AI365" i="8"/>
  <c r="BR353" i="8"/>
  <c r="AI353" i="8"/>
  <c r="BR345" i="8"/>
  <c r="AI345" i="8"/>
  <c r="BR337" i="8"/>
  <c r="AI337" i="8"/>
  <c r="BR329" i="8"/>
  <c r="AI329" i="8"/>
  <c r="BR321" i="8"/>
  <c r="AI321" i="8"/>
  <c r="BR309" i="8"/>
  <c r="AI309" i="8"/>
  <c r="BR305" i="8"/>
  <c r="AI305" i="8"/>
  <c r="BR297" i="8"/>
  <c r="AI297" i="8"/>
  <c r="BR293" i="8"/>
  <c r="AI293" i="8"/>
  <c r="BR289" i="8"/>
  <c r="AI289" i="8"/>
  <c r="BR285" i="8"/>
  <c r="AI285" i="8"/>
  <c r="BR281" i="8"/>
  <c r="AI281" i="8"/>
  <c r="BR277" i="8"/>
  <c r="AI277" i="8"/>
  <c r="BR273" i="8"/>
  <c r="AI273" i="8"/>
  <c r="BR269" i="8"/>
  <c r="AI269" i="8"/>
  <c r="BR265" i="8"/>
  <c r="AI265" i="8"/>
  <c r="BR261" i="8"/>
  <c r="AI261" i="8"/>
  <c r="BR257" i="8"/>
  <c r="AI257" i="8"/>
  <c r="BR253" i="8"/>
  <c r="AI253" i="8"/>
  <c r="BR249" i="8"/>
  <c r="AI249" i="8"/>
  <c r="BR245" i="8"/>
  <c r="AI245" i="8"/>
  <c r="BR241" i="8"/>
  <c r="AI241" i="8"/>
  <c r="BR237" i="8"/>
  <c r="AI237" i="8"/>
  <c r="BR233" i="8"/>
  <c r="AI233" i="8"/>
  <c r="BR229" i="8"/>
  <c r="AI229" i="8"/>
  <c r="BR225" i="8"/>
  <c r="AI225" i="8"/>
  <c r="BR221" i="8"/>
  <c r="AI221" i="8"/>
  <c r="BR217" i="8"/>
  <c r="AI217" i="8"/>
  <c r="BR213" i="8"/>
  <c r="AI213" i="8"/>
  <c r="BR209" i="8"/>
  <c r="AI209" i="8"/>
  <c r="BR205" i="8"/>
  <c r="AI205" i="8"/>
  <c r="BR201" i="8"/>
  <c r="AI201" i="8"/>
  <c r="BR197" i="8"/>
  <c r="AI197" i="8"/>
  <c r="BR193" i="8"/>
  <c r="AI193" i="8"/>
  <c r="BR189" i="8"/>
  <c r="AI189" i="8"/>
  <c r="BR185" i="8"/>
  <c r="AI185" i="8"/>
  <c r="BR181" i="8"/>
  <c r="AI181" i="8"/>
  <c r="BR177" i="8"/>
  <c r="AI177" i="8"/>
  <c r="BR173" i="8"/>
  <c r="AI173" i="8"/>
  <c r="BR169" i="8"/>
  <c r="AI169" i="8"/>
  <c r="BR165" i="8"/>
  <c r="AI165" i="8"/>
  <c r="BR161" i="8"/>
  <c r="AI161" i="8"/>
  <c r="BR157" i="8"/>
  <c r="AI157" i="8"/>
  <c r="BR153" i="8"/>
  <c r="AI153" i="8"/>
  <c r="BR149" i="8"/>
  <c r="AI149" i="8"/>
  <c r="BR145" i="8"/>
  <c r="AI145" i="8"/>
  <c r="BR141" i="8"/>
  <c r="AI141" i="8"/>
  <c r="BR137" i="8"/>
  <c r="AI137" i="8"/>
  <c r="BR133" i="8"/>
  <c r="AI133" i="8"/>
  <c r="BR129" i="8"/>
  <c r="AI129" i="8"/>
  <c r="BR125" i="8"/>
  <c r="AI125" i="8"/>
  <c r="BR121" i="8"/>
  <c r="AI121" i="8"/>
  <c r="BR117" i="8"/>
  <c r="AI117" i="8"/>
  <c r="BR113" i="8"/>
  <c r="AI113" i="8"/>
  <c r="BR109" i="8"/>
  <c r="AI109" i="8"/>
  <c r="BR105" i="8"/>
  <c r="AI105" i="8"/>
  <c r="BR101" i="8"/>
  <c r="AI101" i="8"/>
  <c r="BR97" i="8"/>
  <c r="AI97" i="8"/>
  <c r="BR93" i="8"/>
  <c r="AI93" i="8"/>
  <c r="BR89" i="8"/>
  <c r="AI89" i="8"/>
  <c r="BR85" i="8"/>
  <c r="AI85" i="8"/>
  <c r="BR81" i="8"/>
  <c r="AI81" i="8"/>
  <c r="BR77" i="8"/>
  <c r="AI77" i="8"/>
  <c r="BR73" i="8"/>
  <c r="AI73" i="8"/>
  <c r="BR69" i="8"/>
  <c r="AI69" i="8"/>
  <c r="BR65" i="8"/>
  <c r="AI65" i="8"/>
  <c r="BR60" i="8"/>
  <c r="AI60" i="8"/>
  <c r="BR56" i="8"/>
  <c r="AI56" i="8"/>
  <c r="BR52" i="8"/>
  <c r="AI52" i="8"/>
  <c r="BR48" i="8"/>
  <c r="AI48" i="8"/>
  <c r="BR44" i="8"/>
  <c r="AI44" i="8"/>
  <c r="BR40" i="8"/>
  <c r="AI40" i="8"/>
  <c r="BR36" i="8"/>
  <c r="AI36" i="8"/>
  <c r="BR32" i="8"/>
  <c r="AI32" i="8"/>
  <c r="BR28" i="8"/>
  <c r="AI28" i="8"/>
  <c r="BR24" i="8"/>
  <c r="AI24" i="8"/>
  <c r="BR20" i="8"/>
  <c r="AI20" i="8"/>
  <c r="BR16" i="8"/>
  <c r="AI16" i="8"/>
  <c r="BR12" i="8"/>
  <c r="AI12" i="8"/>
  <c r="BR390" i="8"/>
  <c r="BS390" i="8" s="1"/>
  <c r="AI390" i="8"/>
  <c r="BR63" i="8"/>
  <c r="AI63" i="8"/>
  <c r="BQ386" i="8"/>
  <c r="BS386" i="8" s="1"/>
  <c r="AH386" i="8"/>
  <c r="AJ386" i="8" s="1"/>
  <c r="BQ375" i="8"/>
  <c r="BS375" i="8" s="1"/>
  <c r="AH375" i="8"/>
  <c r="AJ375" i="8" s="1"/>
  <c r="BQ361" i="8"/>
  <c r="AH361" i="8"/>
  <c r="BQ344" i="8"/>
  <c r="AH344" i="8"/>
  <c r="BQ328" i="8"/>
  <c r="AH328" i="8"/>
  <c r="BQ315" i="8"/>
  <c r="BS315" i="8" s="1"/>
  <c r="AH315" i="8"/>
  <c r="AJ315" i="8" s="1"/>
  <c r="BQ298" i="8"/>
  <c r="AH298" i="8"/>
  <c r="BQ277" i="8"/>
  <c r="BS277" i="8" s="1"/>
  <c r="AH277" i="8"/>
  <c r="AJ277" i="8" s="1"/>
  <c r="BQ262" i="8"/>
  <c r="BS262" i="8" s="1"/>
  <c r="AH262" i="8"/>
  <c r="AJ262" i="8" s="1"/>
  <c r="BQ249" i="8"/>
  <c r="BS249" i="8" s="1"/>
  <c r="AH249" i="8"/>
  <c r="AJ249" i="8" s="1"/>
  <c r="BQ239" i="8"/>
  <c r="AH239" i="8"/>
  <c r="BQ226" i="8"/>
  <c r="BS226" i="8" s="1"/>
  <c r="AH226" i="8"/>
  <c r="AJ226" i="8" s="1"/>
  <c r="BQ198" i="8"/>
  <c r="AH198" i="8"/>
  <c r="BQ187" i="8"/>
  <c r="BS187" i="8" s="1"/>
  <c r="AH187" i="8"/>
  <c r="BQ167" i="8"/>
  <c r="AH167" i="8"/>
  <c r="BQ145" i="8"/>
  <c r="BS145" i="8" s="1"/>
  <c r="AH145" i="8"/>
  <c r="AJ145" i="8" s="1"/>
  <c r="BQ117" i="8"/>
  <c r="AH117" i="8"/>
  <c r="BQ92" i="8"/>
  <c r="AH92" i="8"/>
  <c r="AJ92" i="8" s="1"/>
  <c r="BQ68" i="8"/>
  <c r="AH68" i="8"/>
  <c r="BC15" i="8"/>
  <c r="BQ15" i="8"/>
  <c r="BS15" i="8" s="1"/>
  <c r="AH15" i="8"/>
  <c r="BR379" i="8"/>
  <c r="AI379" i="8"/>
  <c r="BR371" i="8"/>
  <c r="AI371" i="8"/>
  <c r="BR363" i="8"/>
  <c r="AI363" i="8"/>
  <c r="BR355" i="8"/>
  <c r="AI355" i="8"/>
  <c r="BR347" i="8"/>
  <c r="AI347" i="8"/>
  <c r="BR339" i="8"/>
  <c r="AI339" i="8"/>
  <c r="BR331" i="8"/>
  <c r="AI331" i="8"/>
  <c r="BR323" i="8"/>
  <c r="AI323" i="8"/>
  <c r="BR319" i="8"/>
  <c r="AI319" i="8"/>
  <c r="BR307" i="8"/>
  <c r="AI307" i="8"/>
  <c r="BR299" i="8"/>
  <c r="AI299" i="8"/>
  <c r="BR291" i="8"/>
  <c r="AI291" i="8"/>
  <c r="BR283" i="8"/>
  <c r="AI283" i="8"/>
  <c r="BR275" i="8"/>
  <c r="AI275" i="8"/>
  <c r="BR267" i="8"/>
  <c r="AI267" i="8"/>
  <c r="BR263" i="8"/>
  <c r="AI263" i="8"/>
  <c r="BR255" i="8"/>
  <c r="AI255" i="8"/>
  <c r="BR247" i="8"/>
  <c r="AI247" i="8"/>
  <c r="BR239" i="8"/>
  <c r="AI239" i="8"/>
  <c r="BR231" i="8"/>
  <c r="AI231" i="8"/>
  <c r="BR223" i="8"/>
  <c r="AI223" i="8"/>
  <c r="BR215" i="8"/>
  <c r="AI215" i="8"/>
  <c r="BR207" i="8"/>
  <c r="AI207" i="8"/>
  <c r="BR199" i="8"/>
  <c r="AI199" i="8"/>
  <c r="BR191" i="8"/>
  <c r="AI191" i="8"/>
  <c r="BR183" i="8"/>
  <c r="AI183" i="8"/>
  <c r="BR179" i="8"/>
  <c r="AI179" i="8"/>
  <c r="BR171" i="8"/>
  <c r="AI171" i="8"/>
  <c r="BR163" i="8"/>
  <c r="AI163" i="8"/>
  <c r="BR155" i="8"/>
  <c r="AI155" i="8"/>
  <c r="BR147" i="8"/>
  <c r="AI147" i="8"/>
  <c r="BR143" i="8"/>
  <c r="AI143" i="8"/>
  <c r="BR135" i="8"/>
  <c r="AI135" i="8"/>
  <c r="BR127" i="8"/>
  <c r="AI127" i="8"/>
  <c r="BR123" i="8"/>
  <c r="AI123" i="8"/>
  <c r="BR119" i="8"/>
  <c r="AI119" i="8"/>
  <c r="BR111" i="8"/>
  <c r="AI111" i="8"/>
  <c r="BR103" i="8"/>
  <c r="AI103" i="8"/>
  <c r="BR95" i="8"/>
  <c r="AI95" i="8"/>
  <c r="BR87" i="8"/>
  <c r="AI87" i="8"/>
  <c r="BR79" i="8"/>
  <c r="AI79" i="8"/>
  <c r="BR71" i="8"/>
  <c r="AI71" i="8"/>
  <c r="BR62" i="8"/>
  <c r="AI62" i="8"/>
  <c r="BR54" i="8"/>
  <c r="AI54" i="8"/>
  <c r="BR46" i="8"/>
  <c r="AI46" i="8"/>
  <c r="BR38" i="8"/>
  <c r="AI38" i="8"/>
  <c r="BR30" i="8"/>
  <c r="AI30" i="8"/>
  <c r="BR22" i="8"/>
  <c r="AI22" i="8"/>
  <c r="BR14" i="8"/>
  <c r="AI14" i="8"/>
  <c r="BQ385" i="8"/>
  <c r="BS385" i="8" s="1"/>
  <c r="AH385" i="8"/>
  <c r="BQ374" i="8"/>
  <c r="AH374" i="8"/>
  <c r="BQ359" i="8"/>
  <c r="BS359" i="8" s="1"/>
  <c r="AH359" i="8"/>
  <c r="BQ343" i="8"/>
  <c r="BS343" i="8" s="1"/>
  <c r="AH343" i="8"/>
  <c r="AJ343" i="8" s="1"/>
  <c r="BQ325" i="8"/>
  <c r="BS325" i="8" s="1"/>
  <c r="AH325" i="8"/>
  <c r="BQ312" i="8"/>
  <c r="AH312" i="8"/>
  <c r="BQ295" i="8"/>
  <c r="BS295" i="8" s="1"/>
  <c r="AH295" i="8"/>
  <c r="BQ289" i="8"/>
  <c r="BS289" i="8" s="1"/>
  <c r="AH289" i="8"/>
  <c r="AJ289" i="8" s="1"/>
  <c r="BQ274" i="8"/>
  <c r="AH274" i="8"/>
  <c r="BQ260" i="8"/>
  <c r="AH260" i="8"/>
  <c r="BQ248" i="8"/>
  <c r="BS248" i="8" s="1"/>
  <c r="AH248" i="8"/>
  <c r="BQ238" i="8"/>
  <c r="AH238" i="8"/>
  <c r="BQ225" i="8"/>
  <c r="BS225" i="8" s="1"/>
  <c r="AH225" i="8"/>
  <c r="BQ204" i="8"/>
  <c r="AH204" i="8"/>
  <c r="BQ191" i="8"/>
  <c r="BS191" i="8" s="1"/>
  <c r="AH191" i="8"/>
  <c r="BQ176" i="8"/>
  <c r="AH176" i="8"/>
  <c r="BQ153" i="8"/>
  <c r="BS153" i="8" s="1"/>
  <c r="AH153" i="8"/>
  <c r="BQ131" i="8"/>
  <c r="AH131" i="8"/>
  <c r="BQ91" i="8"/>
  <c r="BS91" i="8" s="1"/>
  <c r="AH91" i="8"/>
  <c r="BQ52" i="8"/>
  <c r="AH52" i="8"/>
  <c r="BR8" i="8"/>
  <c r="AI8" i="8"/>
  <c r="BR382" i="8"/>
  <c r="AI382" i="8"/>
  <c r="BR374" i="8"/>
  <c r="AI374" i="8"/>
  <c r="BR366" i="8"/>
  <c r="AI366" i="8"/>
  <c r="BR358" i="8"/>
  <c r="AI358" i="8"/>
  <c r="BR350" i="8"/>
  <c r="AI350" i="8"/>
  <c r="BR342" i="8"/>
  <c r="AI342" i="8"/>
  <c r="BR334" i="8"/>
  <c r="AI334" i="8"/>
  <c r="BR326" i="8"/>
  <c r="AI326" i="8"/>
  <c r="BR314" i="8"/>
  <c r="AI314" i="8"/>
  <c r="BR306" i="8"/>
  <c r="AI306" i="8"/>
  <c r="BR298" i="8"/>
  <c r="AI298" i="8"/>
  <c r="BR290" i="8"/>
  <c r="AI290" i="8"/>
  <c r="BR282" i="8"/>
  <c r="AI282" i="8"/>
  <c r="BR274" i="8"/>
  <c r="AI274" i="8"/>
  <c r="BR266" i="8"/>
  <c r="BS266" i="8" s="1"/>
  <c r="AI266" i="8"/>
  <c r="BR258" i="8"/>
  <c r="AI258" i="8"/>
  <c r="BR250" i="8"/>
  <c r="AI250" i="8"/>
  <c r="BR246" i="8"/>
  <c r="AI246" i="8"/>
  <c r="BR238" i="8"/>
  <c r="AI238" i="8"/>
  <c r="BR230" i="8"/>
  <c r="AI230" i="8"/>
  <c r="BR222" i="8"/>
  <c r="AI222" i="8"/>
  <c r="BR214" i="8"/>
  <c r="AI214" i="8"/>
  <c r="BR210" i="8"/>
  <c r="AI210" i="8"/>
  <c r="BR202" i="8"/>
  <c r="AI202" i="8"/>
  <c r="BR194" i="8"/>
  <c r="AI194" i="8"/>
  <c r="BR186" i="8"/>
  <c r="AI186" i="8"/>
  <c r="BR178" i="8"/>
  <c r="AI178" i="8"/>
  <c r="BR170" i="8"/>
  <c r="AI170" i="8"/>
  <c r="BR162" i="8"/>
  <c r="AI162" i="8"/>
  <c r="BR154" i="8"/>
  <c r="AI154" i="8"/>
  <c r="BR146" i="8"/>
  <c r="AI146" i="8"/>
  <c r="BR138" i="8"/>
  <c r="AI138" i="8"/>
  <c r="BR130" i="8"/>
  <c r="AI130" i="8"/>
  <c r="BR126" i="8"/>
  <c r="AI126" i="8"/>
  <c r="BR118" i="8"/>
  <c r="AI118" i="8"/>
  <c r="BR110" i="8"/>
  <c r="AI110" i="8"/>
  <c r="BR102" i="8"/>
  <c r="AI102" i="8"/>
  <c r="BR94" i="8"/>
  <c r="AI94" i="8"/>
  <c r="BR86" i="8"/>
  <c r="AI86" i="8"/>
  <c r="BR78" i="8"/>
  <c r="AI78" i="8"/>
  <c r="BR70" i="8"/>
  <c r="AI70" i="8"/>
  <c r="BR61" i="8"/>
  <c r="AI61" i="8"/>
  <c r="BR53" i="8"/>
  <c r="AI53" i="8"/>
  <c r="BR45" i="8"/>
  <c r="AI45" i="8"/>
  <c r="BR37" i="8"/>
  <c r="AI37" i="8"/>
  <c r="BR33" i="8"/>
  <c r="AI33" i="8"/>
  <c r="BR25" i="8"/>
  <c r="AI25" i="8"/>
  <c r="BR17" i="8"/>
  <c r="AI17" i="8"/>
  <c r="BR9" i="8"/>
  <c r="AI9" i="8"/>
  <c r="BQ384" i="8"/>
  <c r="BS384" i="8" s="1"/>
  <c r="AH384" i="8"/>
  <c r="BQ373" i="8"/>
  <c r="AH373" i="8"/>
  <c r="BQ368" i="8"/>
  <c r="BS368" i="8" s="1"/>
  <c r="AH368" i="8"/>
  <c r="BQ346" i="8"/>
  <c r="AH346" i="8"/>
  <c r="BQ333" i="8"/>
  <c r="AH333" i="8"/>
  <c r="BQ311" i="8"/>
  <c r="BS311" i="8" s="1"/>
  <c r="AH311" i="8"/>
  <c r="AJ311" i="8" s="1"/>
  <c r="BQ294" i="8"/>
  <c r="BS294" i="8" s="1"/>
  <c r="AH294" i="8"/>
  <c r="BQ288" i="8"/>
  <c r="AH288" i="8"/>
  <c r="BQ273" i="8"/>
  <c r="BS273" i="8" s="1"/>
  <c r="AH273" i="8"/>
  <c r="BQ257" i="8"/>
  <c r="BS257" i="8" s="1"/>
  <c r="AH257" i="8"/>
  <c r="AJ257" i="8" s="1"/>
  <c r="BQ252" i="8"/>
  <c r="BS252" i="8" s="1"/>
  <c r="AH252" i="8"/>
  <c r="BQ242" i="8"/>
  <c r="BS242" i="8" s="1"/>
  <c r="AH242" i="8"/>
  <c r="AJ242" i="8" s="1"/>
  <c r="BQ229" i="8"/>
  <c r="BS229" i="8" s="1"/>
  <c r="AH229" i="8"/>
  <c r="BQ222" i="8"/>
  <c r="BS222" i="8" s="1"/>
  <c r="AH222" i="8"/>
  <c r="AJ222" i="8" s="1"/>
  <c r="BQ202" i="8"/>
  <c r="AH202" i="8"/>
  <c r="AJ202" i="8" s="1"/>
  <c r="BQ189" i="8"/>
  <c r="AH189" i="8"/>
  <c r="BQ181" i="8"/>
  <c r="BS181" i="8" s="1"/>
  <c r="AH181" i="8"/>
  <c r="BQ164" i="8"/>
  <c r="AH164" i="8"/>
  <c r="BQ138" i="8"/>
  <c r="AH138" i="8"/>
  <c r="AJ138" i="8" s="1"/>
  <c r="BQ126" i="8"/>
  <c r="AH126" i="8"/>
  <c r="AJ126" i="8" s="1"/>
  <c r="BQ90" i="8"/>
  <c r="BS90" i="8" s="1"/>
  <c r="AH90" i="8"/>
  <c r="BQ50" i="8"/>
  <c r="BS50" i="8" s="1"/>
  <c r="AH50" i="8"/>
  <c r="AJ50" i="8" s="1"/>
  <c r="BR389" i="8"/>
  <c r="AI389" i="8"/>
  <c r="BR385" i="8"/>
  <c r="AI385" i="8"/>
  <c r="BR377" i="8"/>
  <c r="AI377" i="8"/>
  <c r="BR369" i="8"/>
  <c r="AI369" i="8"/>
  <c r="BR361" i="8"/>
  <c r="AI361" i="8"/>
  <c r="BR357" i="8"/>
  <c r="AI357" i="8"/>
  <c r="BR349" i="8"/>
  <c r="AI349" i="8"/>
  <c r="BR341" i="8"/>
  <c r="AI341" i="8"/>
  <c r="BR333" i="8"/>
  <c r="AI333" i="8"/>
  <c r="BR325" i="8"/>
  <c r="AI325" i="8"/>
  <c r="BR317" i="8"/>
  <c r="AI317" i="8"/>
  <c r="BR313" i="8"/>
  <c r="AI313" i="8"/>
  <c r="BR301" i="8"/>
  <c r="AI301" i="8"/>
  <c r="BQ387" i="8"/>
  <c r="BS387" i="8" s="1"/>
  <c r="AH387" i="8"/>
  <c r="AJ387" i="8" s="1"/>
  <c r="BQ383" i="8"/>
  <c r="BS383" i="8" s="1"/>
  <c r="AH383" i="8"/>
  <c r="BQ372" i="8"/>
  <c r="AH372" i="8"/>
  <c r="BQ365" i="8"/>
  <c r="BS365" i="8" s="1"/>
  <c r="AH365" i="8"/>
  <c r="BQ351" i="8"/>
  <c r="AH351" i="8"/>
  <c r="BQ345" i="8"/>
  <c r="BS345" i="8" s="1"/>
  <c r="AH345" i="8"/>
  <c r="BQ337" i="8"/>
  <c r="AH337" i="8"/>
  <c r="BQ329" i="8"/>
  <c r="BS329" i="8" s="1"/>
  <c r="AH329" i="8"/>
  <c r="BQ322" i="8"/>
  <c r="BS322" i="8" s="1"/>
  <c r="AH322" i="8"/>
  <c r="AJ322" i="8" s="1"/>
  <c r="BQ316" i="8"/>
  <c r="AH316" i="8"/>
  <c r="BQ310" i="8"/>
  <c r="BS310" i="8" s="1"/>
  <c r="AH310" i="8"/>
  <c r="AJ310" i="8" s="1"/>
  <c r="BQ301" i="8"/>
  <c r="BS301" i="8" s="1"/>
  <c r="AH301" i="8"/>
  <c r="AJ301" i="8" s="1"/>
  <c r="BQ293" i="8"/>
  <c r="AH293" i="8"/>
  <c r="BQ287" i="8"/>
  <c r="BS287" i="8" s="1"/>
  <c r="AH287" i="8"/>
  <c r="BQ279" i="8"/>
  <c r="BS279" i="8" s="1"/>
  <c r="AH279" i="8"/>
  <c r="AJ279" i="8" s="1"/>
  <c r="BQ270" i="8"/>
  <c r="BS270" i="8" s="1"/>
  <c r="AH270" i="8"/>
  <c r="BQ263" i="8"/>
  <c r="AH263" i="8"/>
  <c r="AJ263" i="8" s="1"/>
  <c r="BQ255" i="8"/>
  <c r="BS255" i="8" s="1"/>
  <c r="AH255" i="8"/>
  <c r="BQ251" i="8"/>
  <c r="AH251" i="8"/>
  <c r="BQ246" i="8"/>
  <c r="BS246" i="8" s="1"/>
  <c r="AH246" i="8"/>
  <c r="AJ246" i="8" s="1"/>
  <c r="BQ240" i="8"/>
  <c r="AH240" i="8"/>
  <c r="BQ233" i="8"/>
  <c r="BS233" i="8" s="1"/>
  <c r="AH233" i="8"/>
  <c r="BQ228" i="8"/>
  <c r="AH228" i="8"/>
  <c r="BQ219" i="8"/>
  <c r="BS219" i="8" s="1"/>
  <c r="AH219" i="8"/>
  <c r="BQ209" i="8"/>
  <c r="BS209" i="8" s="1"/>
  <c r="AH209" i="8"/>
  <c r="AJ209" i="8" s="1"/>
  <c r="BQ200" i="8"/>
  <c r="BS200" i="8" s="1"/>
  <c r="AH200" i="8"/>
  <c r="BQ193" i="8"/>
  <c r="BS193" i="8" s="1"/>
  <c r="AH193" i="8"/>
  <c r="AJ193" i="8" s="1"/>
  <c r="BQ188" i="8"/>
  <c r="BS188" i="8" s="1"/>
  <c r="AH188" i="8"/>
  <c r="BQ180" i="8"/>
  <c r="AH180" i="8"/>
  <c r="BQ170" i="8"/>
  <c r="BS170" i="8" s="1"/>
  <c r="AH170" i="8"/>
  <c r="AJ170" i="8" s="1"/>
  <c r="BQ163" i="8"/>
  <c r="BS163" i="8" s="1"/>
  <c r="AH163" i="8"/>
  <c r="AJ163" i="8" s="1"/>
  <c r="BQ149" i="8"/>
  <c r="BS149" i="8" s="1"/>
  <c r="AH149" i="8"/>
  <c r="BQ137" i="8"/>
  <c r="BS137" i="8" s="1"/>
  <c r="AH137" i="8"/>
  <c r="AJ137" i="8" s="1"/>
  <c r="BQ123" i="8"/>
  <c r="BS123" i="8" s="1"/>
  <c r="AH123" i="8"/>
  <c r="BQ105" i="8"/>
  <c r="AH105" i="8"/>
  <c r="AJ105" i="8" s="1"/>
  <c r="BQ89" i="8"/>
  <c r="BS89" i="8" s="1"/>
  <c r="AH89" i="8"/>
  <c r="BQ77" i="8"/>
  <c r="AH77" i="8"/>
  <c r="BQ48" i="8"/>
  <c r="BS48" i="8" s="1"/>
  <c r="AH48" i="8"/>
  <c r="BC18" i="8"/>
  <c r="BQ18" i="8"/>
  <c r="BS18" i="8" s="1"/>
  <c r="AH18" i="8"/>
  <c r="AJ18" i="8" s="1"/>
  <c r="BR388" i="8"/>
  <c r="AI388" i="8"/>
  <c r="BR384" i="8"/>
  <c r="AI384" i="8"/>
  <c r="BR380" i="8"/>
  <c r="AI380" i="8"/>
  <c r="BR376" i="8"/>
  <c r="AI376" i="8"/>
  <c r="BR372" i="8"/>
  <c r="AI372" i="8"/>
  <c r="BR368" i="8"/>
  <c r="AI368" i="8"/>
  <c r="BR364" i="8"/>
  <c r="AI364" i="8"/>
  <c r="BR360" i="8"/>
  <c r="AI360" i="8"/>
  <c r="BR356" i="8"/>
  <c r="AI356" i="8"/>
  <c r="BR352" i="8"/>
  <c r="AI352" i="8"/>
  <c r="BR348" i="8"/>
  <c r="AI348" i="8"/>
  <c r="BR344" i="8"/>
  <c r="AI344" i="8"/>
  <c r="BR340" i="8"/>
  <c r="AI340" i="8"/>
  <c r="BR336" i="8"/>
  <c r="AI336" i="8"/>
  <c r="BR332" i="8"/>
  <c r="AI332" i="8"/>
  <c r="BR328" i="8"/>
  <c r="AI328" i="8"/>
  <c r="BR324" i="8"/>
  <c r="AI324" i="8"/>
  <c r="BR320" i="8"/>
  <c r="AI320" i="8"/>
  <c r="BR316" i="8"/>
  <c r="AI316" i="8"/>
  <c r="BR312" i="8"/>
  <c r="AI312" i="8"/>
  <c r="BR308" i="8"/>
  <c r="AI308" i="8"/>
  <c r="BR304" i="8"/>
  <c r="AI304" i="8"/>
  <c r="BR300" i="8"/>
  <c r="AI300" i="8"/>
  <c r="BR296" i="8"/>
  <c r="AI296" i="8"/>
  <c r="BR292" i="8"/>
  <c r="AI292" i="8"/>
  <c r="BR288" i="8"/>
  <c r="AI288" i="8"/>
  <c r="BR284" i="8"/>
  <c r="AI284" i="8"/>
  <c r="BR280" i="8"/>
  <c r="AI280" i="8"/>
  <c r="BR276" i="8"/>
  <c r="AI276" i="8"/>
  <c r="BR272" i="8"/>
  <c r="AI272" i="8"/>
  <c r="BR268" i="8"/>
  <c r="AI268" i="8"/>
  <c r="BR264" i="8"/>
  <c r="AI264" i="8"/>
  <c r="BR260" i="8"/>
  <c r="AI260" i="8"/>
  <c r="BR256" i="8"/>
  <c r="AI256" i="8"/>
  <c r="BR252" i="8"/>
  <c r="AI252" i="8"/>
  <c r="BR248" i="8"/>
  <c r="AI248" i="8"/>
  <c r="BR244" i="8"/>
  <c r="AI244" i="8"/>
  <c r="BR240" i="8"/>
  <c r="AI240" i="8"/>
  <c r="BR236" i="8"/>
  <c r="AI236" i="8"/>
  <c r="BR232" i="8"/>
  <c r="AI232" i="8"/>
  <c r="BR228" i="8"/>
  <c r="AI228" i="8"/>
  <c r="BR224" i="8"/>
  <c r="AI224" i="8"/>
  <c r="BR220" i="8"/>
  <c r="AI220" i="8"/>
  <c r="BR216" i="8"/>
  <c r="AI216" i="8"/>
  <c r="BR212" i="8"/>
  <c r="AI212" i="8"/>
  <c r="BR208" i="8"/>
  <c r="AI208" i="8"/>
  <c r="BR204" i="8"/>
  <c r="AI204" i="8"/>
  <c r="BR200" i="8"/>
  <c r="AI200" i="8"/>
  <c r="BR196" i="8"/>
  <c r="AI196" i="8"/>
  <c r="BR192" i="8"/>
  <c r="AI192" i="8"/>
  <c r="BR188" i="8"/>
  <c r="AI188" i="8"/>
  <c r="BR184" i="8"/>
  <c r="AI184" i="8"/>
  <c r="BR180" i="8"/>
  <c r="AI180" i="8"/>
  <c r="BR176" i="8"/>
  <c r="AI176" i="8"/>
  <c r="BR172" i="8"/>
  <c r="AI172" i="8"/>
  <c r="BR168" i="8"/>
  <c r="AI168" i="8"/>
  <c r="BR164" i="8"/>
  <c r="AI164" i="8"/>
  <c r="BR160" i="8"/>
  <c r="AI160" i="8"/>
  <c r="BR156" i="8"/>
  <c r="AI156" i="8"/>
  <c r="BR152" i="8"/>
  <c r="AI152" i="8"/>
  <c r="BR148" i="8"/>
  <c r="AI148" i="8"/>
  <c r="BR144" i="8"/>
  <c r="AI144" i="8"/>
  <c r="BR140" i="8"/>
  <c r="AI140" i="8"/>
  <c r="BR136" i="8"/>
  <c r="AI136" i="8"/>
  <c r="BR132" i="8"/>
  <c r="AI132" i="8"/>
  <c r="BR128" i="8"/>
  <c r="AI128" i="8"/>
  <c r="BR124" i="8"/>
  <c r="AI124" i="8"/>
  <c r="BR120" i="8"/>
  <c r="AI120" i="8"/>
  <c r="BR116" i="8"/>
  <c r="AI116" i="8"/>
  <c r="BR112" i="8"/>
  <c r="AI112" i="8"/>
  <c r="BR108" i="8"/>
  <c r="AI108" i="8"/>
  <c r="BR104" i="8"/>
  <c r="AI104" i="8"/>
  <c r="BR100" i="8"/>
  <c r="AI100" i="8"/>
  <c r="BR96" i="8"/>
  <c r="AI96" i="8"/>
  <c r="BR92" i="8"/>
  <c r="AI92" i="8"/>
  <c r="BR88" i="8"/>
  <c r="AI88" i="8"/>
  <c r="BR84" i="8"/>
  <c r="AI84" i="8"/>
  <c r="BR80" i="8"/>
  <c r="AI80" i="8"/>
  <c r="BR76" i="8"/>
  <c r="AI76" i="8"/>
  <c r="BR72" i="8"/>
  <c r="AI72" i="8"/>
  <c r="BR68" i="8"/>
  <c r="AI68" i="8"/>
  <c r="BR64" i="8"/>
  <c r="AI64" i="8"/>
  <c r="BR59" i="8"/>
  <c r="AI59" i="8"/>
  <c r="BR55" i="8"/>
  <c r="AI55" i="8"/>
  <c r="BR51" i="8"/>
  <c r="AI51" i="8"/>
  <c r="BR47" i="8"/>
  <c r="AI47" i="8"/>
  <c r="BR43" i="8"/>
  <c r="AI43" i="8"/>
  <c r="BR39" i="8"/>
  <c r="AI39" i="8"/>
  <c r="BR35" i="8"/>
  <c r="AI35" i="8"/>
  <c r="BR31" i="8"/>
  <c r="AI31" i="8"/>
  <c r="BR27" i="8"/>
  <c r="AI27" i="8"/>
  <c r="BR23" i="8"/>
  <c r="AI23" i="8"/>
  <c r="BR19" i="8"/>
  <c r="AI19" i="8"/>
  <c r="BR15" i="8"/>
  <c r="AI15" i="8"/>
  <c r="BR11" i="8"/>
  <c r="AI11" i="8"/>
  <c r="M1" i="8"/>
  <c r="AJ341" i="8" l="1"/>
  <c r="BS218" i="8"/>
  <c r="BS105" i="8"/>
  <c r="AJ187" i="8"/>
  <c r="AJ180" i="8"/>
  <c r="AJ228" i="8"/>
  <c r="AJ372" i="8"/>
  <c r="AJ164" i="8"/>
  <c r="AJ204" i="8"/>
  <c r="AJ260" i="8"/>
  <c r="AJ374" i="8"/>
  <c r="BS92" i="8"/>
  <c r="BS32" i="8"/>
  <c r="BS172" i="8"/>
  <c r="BS210" i="8"/>
  <c r="BS282" i="8"/>
  <c r="BS341" i="8"/>
  <c r="BS380" i="8"/>
  <c r="BS46" i="8"/>
  <c r="BS196" i="8"/>
  <c r="BS283" i="8"/>
  <c r="BS381" i="8"/>
  <c r="BS178" i="8"/>
  <c r="BS308" i="8"/>
  <c r="BS180" i="8"/>
  <c r="BS228" i="8"/>
  <c r="BS372" i="8"/>
  <c r="BS164" i="8"/>
  <c r="BS204" i="8"/>
  <c r="BS260" i="8"/>
  <c r="AJ361" i="8"/>
  <c r="AJ78" i="8"/>
  <c r="AJ389" i="8"/>
  <c r="AJ214" i="8"/>
  <c r="AJ87" i="8"/>
  <c r="AJ346" i="8"/>
  <c r="AJ344" i="8"/>
  <c r="AJ109" i="8"/>
  <c r="AJ112" i="8"/>
  <c r="AJ253" i="8"/>
  <c r="AJ320" i="8"/>
  <c r="AJ134" i="8"/>
  <c r="AJ336" i="8"/>
  <c r="AJ251" i="8"/>
  <c r="AJ337" i="8"/>
  <c r="AJ373" i="8"/>
  <c r="AJ52" i="8"/>
  <c r="AJ176" i="8"/>
  <c r="AJ238" i="8"/>
  <c r="BS109" i="8"/>
  <c r="BS253" i="8"/>
  <c r="BS320" i="8"/>
  <c r="BS47" i="8"/>
  <c r="BS134" i="8"/>
  <c r="BS208" i="8"/>
  <c r="BS232" i="8"/>
  <c r="BS254" i="8"/>
  <c r="BS336" i="8"/>
  <c r="BS77" i="8"/>
  <c r="BS263" i="8"/>
  <c r="BS293" i="8"/>
  <c r="BS337" i="8"/>
  <c r="BS126" i="8"/>
  <c r="BS52" i="8"/>
  <c r="AJ68" i="8"/>
  <c r="AJ198" i="8"/>
  <c r="AJ151" i="8"/>
  <c r="AJ194" i="8"/>
  <c r="AJ235" i="8"/>
  <c r="AJ264" i="8"/>
  <c r="AJ303" i="8"/>
  <c r="AJ324" i="8"/>
  <c r="AJ357" i="8"/>
  <c r="AJ86" i="8"/>
  <c r="AJ141" i="8"/>
  <c r="AJ185" i="8"/>
  <c r="AJ266" i="8"/>
  <c r="AJ305" i="8"/>
  <c r="AJ334" i="8"/>
  <c r="AJ369" i="8"/>
  <c r="AJ390" i="8"/>
  <c r="AJ159" i="8"/>
  <c r="AJ192" i="8"/>
  <c r="AJ218" i="8"/>
  <c r="AJ244" i="8"/>
  <c r="AJ269" i="8"/>
  <c r="AJ292" i="8"/>
  <c r="AJ321" i="8"/>
  <c r="AJ350" i="8"/>
  <c r="AJ382" i="8"/>
  <c r="BS333" i="8"/>
  <c r="BS138" i="8"/>
  <c r="BS202" i="8"/>
  <c r="BS274" i="8"/>
  <c r="AJ166" i="8"/>
  <c r="AJ47" i="8"/>
  <c r="AJ208" i="8"/>
  <c r="AJ232" i="8"/>
  <c r="AJ254" i="8"/>
  <c r="AJ77" i="8"/>
  <c r="AJ240" i="8"/>
  <c r="AJ293" i="8"/>
  <c r="AJ351" i="8"/>
  <c r="AJ189" i="8"/>
  <c r="AJ288" i="8"/>
  <c r="AJ131" i="8"/>
  <c r="AJ312" i="8"/>
  <c r="BS344" i="8"/>
  <c r="BS247" i="8"/>
  <c r="BS112" i="8"/>
  <c r="BS166" i="8"/>
  <c r="BS231" i="8"/>
  <c r="BS371" i="8"/>
  <c r="BS240" i="8"/>
  <c r="BS251" i="8"/>
  <c r="BS351" i="8"/>
  <c r="BS189" i="8"/>
  <c r="BS288" i="8"/>
  <c r="BS346" i="8"/>
  <c r="BS373" i="8"/>
  <c r="BS131" i="8"/>
  <c r="BS176" i="8"/>
  <c r="BS238" i="8"/>
  <c r="BS312" i="8"/>
  <c r="BS374" i="8"/>
  <c r="AJ117" i="8"/>
  <c r="AJ167" i="8"/>
  <c r="AJ239" i="8"/>
  <c r="AJ298" i="8"/>
  <c r="AJ328" i="8"/>
  <c r="BS284" i="8"/>
  <c r="BS316" i="8"/>
  <c r="BS348" i="8"/>
  <c r="AJ48" i="8"/>
  <c r="AJ89" i="8"/>
  <c r="AJ123" i="8"/>
  <c r="AJ149" i="8"/>
  <c r="AJ188" i="8"/>
  <c r="AJ200" i="8"/>
  <c r="AJ219" i="8"/>
  <c r="AJ233" i="8"/>
  <c r="AJ255" i="8"/>
  <c r="AJ270" i="8"/>
  <c r="AJ287" i="8"/>
  <c r="AJ316" i="8"/>
  <c r="AJ329" i="8"/>
  <c r="AJ345" i="8"/>
  <c r="AJ365" i="8"/>
  <c r="AJ383" i="8"/>
  <c r="AJ90" i="8"/>
  <c r="AJ181" i="8"/>
  <c r="AJ229" i="8"/>
  <c r="AJ252" i="8"/>
  <c r="AJ273" i="8"/>
  <c r="AJ294" i="8"/>
  <c r="AJ333" i="8"/>
  <c r="AJ368" i="8"/>
  <c r="AJ384" i="8"/>
  <c r="AJ91" i="8"/>
  <c r="AJ153" i="8"/>
  <c r="AJ191" i="8"/>
  <c r="AJ225" i="8"/>
  <c r="AJ248" i="8"/>
  <c r="AJ274" i="8"/>
  <c r="AJ295" i="8"/>
  <c r="AJ325" i="8"/>
  <c r="AJ359" i="8"/>
  <c r="AJ385" i="8"/>
  <c r="AJ15" i="8"/>
  <c r="BS68" i="8"/>
  <c r="BS117" i="8"/>
  <c r="BS167" i="8"/>
  <c r="BS198" i="8"/>
  <c r="BS239" i="8"/>
  <c r="BS298" i="8"/>
  <c r="BS328" i="8"/>
  <c r="BS361" i="8"/>
  <c r="BS78" i="8"/>
  <c r="BS151" i="8"/>
  <c r="BS194" i="8"/>
  <c r="BS235" i="8"/>
  <c r="BS264" i="8"/>
  <c r="BS303" i="8"/>
  <c r="BS324" i="8"/>
  <c r="BS357" i="8"/>
  <c r="BS389" i="8"/>
  <c r="BS86" i="8"/>
  <c r="BS141" i="8"/>
  <c r="BS185" i="8"/>
  <c r="BS214" i="8"/>
  <c r="BS305" i="8"/>
  <c r="BS334" i="8"/>
  <c r="BS369" i="8"/>
  <c r="BS87" i="8"/>
  <c r="BS159" i="8"/>
  <c r="BS192" i="8"/>
  <c r="BS244" i="8"/>
  <c r="BS269" i="8"/>
  <c r="BS292" i="8"/>
  <c r="BS321" i="8"/>
  <c r="BS350" i="8"/>
  <c r="BS382" i="8"/>
  <c r="B15" i="15"/>
  <c r="BU276" i="8" l="1"/>
  <c r="BV276" i="8" s="1"/>
  <c r="BV195" i="8"/>
  <c r="BV184" i="8"/>
  <c r="BV168" i="8"/>
  <c r="BV154" i="8"/>
  <c r="BV106" i="8"/>
  <c r="BV59" i="8"/>
  <c r="BV57" i="8"/>
  <c r="F57" i="8" s="1"/>
  <c r="BV56" i="8"/>
  <c r="BV55" i="8"/>
  <c r="BV54" i="8"/>
  <c r="F54" i="8" s="1"/>
  <c r="BV42" i="8"/>
  <c r="BV39" i="8"/>
  <c r="BV38" i="8"/>
  <c r="F38" i="8" s="1"/>
  <c r="BV37" i="8"/>
  <c r="BV35" i="8"/>
  <c r="BV31" i="8"/>
  <c r="F31" i="8" s="1"/>
  <c r="BU29" i="8"/>
  <c r="BV29" i="8" s="1"/>
  <c r="BV26" i="8"/>
  <c r="F26" i="8" s="1"/>
  <c r="BV25" i="8"/>
  <c r="F25" i="8" s="1"/>
  <c r="BV14" i="8"/>
  <c r="BV13" i="8"/>
  <c r="BV9" i="8"/>
  <c r="BQ26" i="8" l="1"/>
  <c r="BS26" i="8" s="1"/>
  <c r="AH26" i="8"/>
  <c r="AJ26" i="8" s="1"/>
  <c r="BQ38" i="8"/>
  <c r="BS38" i="8" s="1"/>
  <c r="AH38" i="8"/>
  <c r="AJ38" i="8" s="1"/>
  <c r="BQ25" i="8"/>
  <c r="BS25" i="8" s="1"/>
  <c r="AH25" i="8"/>
  <c r="AJ25" i="8" s="1"/>
  <c r="BQ57" i="8"/>
  <c r="BS57" i="8" s="1"/>
  <c r="AH57" i="8"/>
  <c r="AJ57" i="8" s="1"/>
  <c r="BQ54" i="8"/>
  <c r="BS54" i="8" s="1"/>
  <c r="AH54" i="8"/>
  <c r="AJ54" i="8" s="1"/>
  <c r="BQ31" i="8"/>
  <c r="BS31" i="8" s="1"/>
  <c r="AH31" i="8"/>
  <c r="AJ31" i="8" s="1"/>
  <c r="BH370" i="8"/>
  <c r="BH319" i="8"/>
  <c r="BG304" i="8"/>
  <c r="BH304" i="8" s="1"/>
  <c r="BH205" i="8"/>
  <c r="BH173" i="8"/>
  <c r="F173" i="8" s="1"/>
  <c r="BH162" i="8"/>
  <c r="BH152" i="8"/>
  <c r="BH150" i="8"/>
  <c r="BG139" i="8"/>
  <c r="BH139" i="8" s="1"/>
  <c r="BH129" i="8"/>
  <c r="BG128" i="8"/>
  <c r="BH128" i="8" s="1"/>
  <c r="F128" i="8" s="1"/>
  <c r="BG120" i="8"/>
  <c r="BH120" i="8" s="1"/>
  <c r="F120" i="8" s="1"/>
  <c r="BH100" i="8"/>
  <c r="BH99" i="8"/>
  <c r="F99" i="8" s="1"/>
  <c r="BG83" i="8"/>
  <c r="BH83" i="8" s="1"/>
  <c r="BQ128" i="8" l="1"/>
  <c r="BS128" i="8" s="1"/>
  <c r="AH128" i="8"/>
  <c r="AJ128" i="8" s="1"/>
  <c r="BQ99" i="8"/>
  <c r="BS99" i="8" s="1"/>
  <c r="AH99" i="8"/>
  <c r="AJ99" i="8" s="1"/>
  <c r="BQ120" i="8"/>
  <c r="BS120" i="8" s="1"/>
  <c r="AH120" i="8"/>
  <c r="AJ120" i="8" s="1"/>
  <c r="BQ173" i="8"/>
  <c r="BS173" i="8" s="1"/>
  <c r="AH173" i="8"/>
  <c r="AJ173" i="8" s="1"/>
  <c r="AZ376" i="8"/>
  <c r="BA376" i="8" s="1"/>
  <c r="BA297" i="8"/>
  <c r="BA281" i="8"/>
  <c r="F281" i="8" s="1"/>
  <c r="BA271" i="8"/>
  <c r="BA234" i="8"/>
  <c r="AZ215" i="8"/>
  <c r="BA215" i="8" s="1"/>
  <c r="F215" i="8" s="1"/>
  <c r="AZ213" i="8"/>
  <c r="BA213" i="8" s="1"/>
  <c r="BA127" i="8"/>
  <c r="BA122" i="8"/>
  <c r="AZ106" i="8"/>
  <c r="BA106" i="8" s="1"/>
  <c r="BA95" i="8"/>
  <c r="AZ85" i="8"/>
  <c r="BA85" i="8" s="1"/>
  <c r="F85" i="8" s="1"/>
  <c r="AZ81" i="8"/>
  <c r="BA81" i="8" s="1"/>
  <c r="AZ75" i="8"/>
  <c r="BA75" i="8" s="1"/>
  <c r="AZ65" i="8"/>
  <c r="BA65" i="8" s="1"/>
  <c r="AZ60" i="8"/>
  <c r="BA60" i="8" s="1"/>
  <c r="F60" i="8" s="1"/>
  <c r="BA59" i="8"/>
  <c r="AZ58" i="8"/>
  <c r="BA58" i="8" s="1"/>
  <c r="AZ55" i="8"/>
  <c r="BA55" i="8" s="1"/>
  <c r="BA42" i="8"/>
  <c r="BA33" i="8"/>
  <c r="F33" i="8" s="1"/>
  <c r="AZ29" i="8"/>
  <c r="BA29" i="8" s="1"/>
  <c r="AZ28" i="8"/>
  <c r="BA28" i="8" s="1"/>
  <c r="BQ60" i="8" l="1"/>
  <c r="BS60" i="8" s="1"/>
  <c r="AH60" i="8"/>
  <c r="AJ60" i="8" s="1"/>
  <c r="BQ215" i="8"/>
  <c r="BS215" i="8" s="1"/>
  <c r="AH215" i="8"/>
  <c r="AJ215" i="8" s="1"/>
  <c r="BQ85" i="8"/>
  <c r="BS85" i="8" s="1"/>
  <c r="AH85" i="8"/>
  <c r="AJ85" i="8" s="1"/>
  <c r="BQ281" i="8"/>
  <c r="BS281" i="8" s="1"/>
  <c r="AH281" i="8"/>
  <c r="AJ281" i="8" s="1"/>
  <c r="BQ33" i="8"/>
  <c r="BS33" i="8" s="1"/>
  <c r="AH33" i="8"/>
  <c r="AJ33" i="8" s="1"/>
  <c r="AR390" i="8"/>
  <c r="AS390" i="8" s="1"/>
  <c r="AS385" i="8"/>
  <c r="AS384" i="8"/>
  <c r="AS383" i="8"/>
  <c r="AR382" i="8"/>
  <c r="AS382" i="8" s="1"/>
  <c r="AR381" i="8"/>
  <c r="AS381" i="8" s="1"/>
  <c r="AR380" i="8"/>
  <c r="AS380" i="8" s="1"/>
  <c r="AR379" i="8"/>
  <c r="AS379" i="8" s="1"/>
  <c r="AR376" i="8"/>
  <c r="AS376" i="8" s="1"/>
  <c r="AR373" i="8"/>
  <c r="AS373" i="8" s="1"/>
  <c r="AR372" i="8"/>
  <c r="AS372" i="8" s="1"/>
  <c r="AS371" i="8"/>
  <c r="AR367" i="8"/>
  <c r="AS367" i="8" s="1"/>
  <c r="AR366" i="8"/>
  <c r="AS366" i="8" s="1"/>
  <c r="AR364" i="8"/>
  <c r="AS364" i="8" s="1"/>
  <c r="AR363" i="8"/>
  <c r="AS363" i="8" s="1"/>
  <c r="AR362" i="8"/>
  <c r="AS362" i="8" s="1"/>
  <c r="AR361" i="8"/>
  <c r="AS361" i="8" s="1"/>
  <c r="AR360" i="8"/>
  <c r="AS360" i="8" s="1"/>
  <c r="AR358" i="8"/>
  <c r="AS358" i="8" s="1"/>
  <c r="AR356" i="8"/>
  <c r="AS356" i="8" s="1"/>
  <c r="AR355" i="8"/>
  <c r="AS355" i="8" s="1"/>
  <c r="AR353" i="8"/>
  <c r="AS353" i="8" s="1"/>
  <c r="AR352" i="8"/>
  <c r="AS352" i="8" s="1"/>
  <c r="AR347" i="8"/>
  <c r="AS347" i="8" s="1"/>
  <c r="AS346" i="8"/>
  <c r="AR345" i="8"/>
  <c r="AS345" i="8" s="1"/>
  <c r="AR344" i="8"/>
  <c r="AS344" i="8" s="1"/>
  <c r="AR342" i="8"/>
  <c r="AS342" i="8" s="1"/>
  <c r="AR341" i="8"/>
  <c r="AS341" i="8" s="1"/>
  <c r="AR340" i="8"/>
  <c r="AS340" i="8" s="1"/>
  <c r="AR339" i="8"/>
  <c r="AS339" i="8" s="1"/>
  <c r="AR338" i="8"/>
  <c r="AS338" i="8" s="1"/>
  <c r="AR335" i="8"/>
  <c r="AS335" i="8" s="1"/>
  <c r="AR333" i="8"/>
  <c r="AS333" i="8" s="1"/>
  <c r="AR332" i="8"/>
  <c r="AS332" i="8" s="1"/>
  <c r="AR331" i="8"/>
  <c r="AS331" i="8" s="1"/>
  <c r="AR330" i="8"/>
  <c r="AS330" i="8" s="1"/>
  <c r="AR329" i="8"/>
  <c r="AS329" i="8" s="1"/>
  <c r="AR328" i="8"/>
  <c r="AS328" i="8" s="1"/>
  <c r="AR327" i="8"/>
  <c r="AS327" i="8" s="1"/>
  <c r="AR326" i="8"/>
  <c r="AS326" i="8" s="1"/>
  <c r="AR325" i="8"/>
  <c r="AS325" i="8" s="1"/>
  <c r="AR322" i="8"/>
  <c r="AS322" i="8" s="1"/>
  <c r="AS317" i="8"/>
  <c r="AR315" i="8"/>
  <c r="AS315" i="8" s="1"/>
  <c r="AR313" i="8"/>
  <c r="AS313" i="8" s="1"/>
  <c r="AR312" i="8"/>
  <c r="AS312" i="8" s="1"/>
  <c r="AR311" i="8"/>
  <c r="AS311" i="8" s="1"/>
  <c r="AR310" i="8"/>
  <c r="AS310" i="8" s="1"/>
  <c r="AR308" i="8"/>
  <c r="AS308" i="8" s="1"/>
  <c r="AR307" i="8"/>
  <c r="AS307" i="8" s="1"/>
  <c r="AR304" i="8"/>
  <c r="AS304" i="8" s="1"/>
  <c r="AS303" i="8"/>
  <c r="AR302" i="8"/>
  <c r="AS302" i="8" s="1"/>
  <c r="AR300" i="8"/>
  <c r="AS300" i="8" s="1"/>
  <c r="AR299" i="8"/>
  <c r="AS299" i="8" s="1"/>
  <c r="AR296" i="8"/>
  <c r="AS296" i="8" s="1"/>
  <c r="AR295" i="8"/>
  <c r="AS295" i="8" s="1"/>
  <c r="AR294" i="8"/>
  <c r="AS294" i="8" s="1"/>
  <c r="AR293" i="8"/>
  <c r="AS293" i="8" s="1"/>
  <c r="AR291" i="8"/>
  <c r="AS291" i="8" s="1"/>
  <c r="AR290" i="8"/>
  <c r="AS290" i="8" s="1"/>
  <c r="AR289" i="8"/>
  <c r="AS289" i="8" s="1"/>
  <c r="AR288" i="8"/>
  <c r="AS288" i="8" s="1"/>
  <c r="AR286" i="8"/>
  <c r="AS286" i="8" s="1"/>
  <c r="AR285" i="8"/>
  <c r="AS285" i="8" s="1"/>
  <c r="AR282" i="8"/>
  <c r="AS282" i="8" s="1"/>
  <c r="AR280" i="8"/>
  <c r="AS280" i="8" s="1"/>
  <c r="AR278" i="8"/>
  <c r="AS278" i="8" s="1"/>
  <c r="AR276" i="8"/>
  <c r="AS276" i="8" s="1"/>
  <c r="AR275" i="8"/>
  <c r="AS275" i="8" s="1"/>
  <c r="AR270" i="8"/>
  <c r="AS270" i="8" s="1"/>
  <c r="AR267" i="8"/>
  <c r="AS267" i="8" s="1"/>
  <c r="AR261" i="8"/>
  <c r="AS261" i="8" s="1"/>
  <c r="AR258" i="8"/>
  <c r="AS258" i="8" s="1"/>
  <c r="AR257" i="8"/>
  <c r="AS257" i="8" s="1"/>
  <c r="AR256" i="8"/>
  <c r="AS256" i="8" s="1"/>
  <c r="AR254" i="8"/>
  <c r="AS254" i="8" s="1"/>
  <c r="AR252" i="8"/>
  <c r="AS252" i="8" s="1"/>
  <c r="AR251" i="8"/>
  <c r="AS251" i="8" s="1"/>
  <c r="AR250" i="8"/>
  <c r="AS250" i="8" s="1"/>
  <c r="AR246" i="8"/>
  <c r="AS246" i="8" s="1"/>
  <c r="AR245" i="8"/>
  <c r="AS245" i="8" s="1"/>
  <c r="AR242" i="8"/>
  <c r="AS242" i="8" s="1"/>
  <c r="AR241" i="8"/>
  <c r="AS241" i="8" s="1"/>
  <c r="AR238" i="8"/>
  <c r="AS238" i="8" s="1"/>
  <c r="AR236" i="8"/>
  <c r="AS236" i="8" s="1"/>
  <c r="AR235" i="8"/>
  <c r="AS235" i="8" s="1"/>
  <c r="AR231" i="8"/>
  <c r="AS231" i="8" s="1"/>
  <c r="AR230" i="8"/>
  <c r="AS230" i="8" s="1"/>
  <c r="AR227" i="8"/>
  <c r="AS227" i="8" s="1"/>
  <c r="AR225" i="8"/>
  <c r="AS225" i="8" s="1"/>
  <c r="AR224" i="8"/>
  <c r="AS224" i="8" s="1"/>
  <c r="AR219" i="8"/>
  <c r="AS219" i="8" s="1"/>
  <c r="AR217" i="8"/>
  <c r="AS217" i="8" s="1"/>
  <c r="AR216" i="8"/>
  <c r="AS216" i="8" s="1"/>
  <c r="AR215" i="8"/>
  <c r="AS215" i="8" s="1"/>
  <c r="AR213" i="8"/>
  <c r="AS213" i="8" s="1"/>
  <c r="AR211" i="8"/>
  <c r="AS211" i="8" s="1"/>
  <c r="AR208" i="8"/>
  <c r="AS208" i="8" s="1"/>
  <c r="AR207" i="8"/>
  <c r="AS207" i="8" s="1"/>
  <c r="AR202" i="8"/>
  <c r="AS202" i="8" s="1"/>
  <c r="AS198" i="8"/>
  <c r="AR197" i="8"/>
  <c r="AS197" i="8" s="1"/>
  <c r="AR193" i="8"/>
  <c r="AS193" i="8" s="1"/>
  <c r="AR192" i="8"/>
  <c r="AS192" i="8" s="1"/>
  <c r="AR191" i="8"/>
  <c r="AS191" i="8" s="1"/>
  <c r="AR189" i="8"/>
  <c r="AS189" i="8" s="1"/>
  <c r="AR186" i="8"/>
  <c r="AS186" i="8" s="1"/>
  <c r="AR183" i="8"/>
  <c r="AS183" i="8" s="1"/>
  <c r="AS182" i="8"/>
  <c r="AR177" i="8"/>
  <c r="AS177" i="8" s="1"/>
  <c r="AR175" i="8"/>
  <c r="AS175" i="8" s="1"/>
  <c r="AR171" i="8"/>
  <c r="AS171" i="8" s="1"/>
  <c r="AS165" i="8"/>
  <c r="AR160" i="8"/>
  <c r="AS160" i="8" s="1"/>
  <c r="AR158" i="8"/>
  <c r="AS158" i="8" s="1"/>
  <c r="AR157" i="8"/>
  <c r="AS157" i="8" s="1"/>
  <c r="AR156" i="8"/>
  <c r="AS156" i="8" s="1"/>
  <c r="AR155" i="8"/>
  <c r="AS155" i="8" s="1"/>
  <c r="AR149" i="8"/>
  <c r="AS149" i="8" s="1"/>
  <c r="AR147" i="8"/>
  <c r="AS147" i="8" s="1"/>
  <c r="AR143" i="8"/>
  <c r="AS143" i="8" s="1"/>
  <c r="AR142" i="8"/>
  <c r="AS142" i="8" s="1"/>
  <c r="AR140" i="8"/>
  <c r="AS140" i="8" s="1"/>
  <c r="AR139" i="8"/>
  <c r="AS139" i="8" s="1"/>
  <c r="AR138" i="8"/>
  <c r="AS138" i="8" s="1"/>
  <c r="AR132" i="8"/>
  <c r="AS132" i="8" s="1"/>
  <c r="AR131" i="8"/>
  <c r="AS131" i="8" s="1"/>
  <c r="AR128" i="8"/>
  <c r="AS128" i="8" s="1"/>
  <c r="AR125" i="8"/>
  <c r="AS125" i="8" s="1"/>
  <c r="AR124" i="8"/>
  <c r="AS124" i="8" s="1"/>
  <c r="AR123" i="8"/>
  <c r="AS123" i="8" s="1"/>
  <c r="AR120" i="8"/>
  <c r="AS120" i="8" s="1"/>
  <c r="AR118" i="8"/>
  <c r="AS118" i="8" s="1"/>
  <c r="AR117" i="8"/>
  <c r="AS117" i="8" s="1"/>
  <c r="AR115" i="8"/>
  <c r="AS115" i="8" s="1"/>
  <c r="AR114" i="8"/>
  <c r="AS114" i="8" s="1"/>
  <c r="AR110" i="8"/>
  <c r="AS110" i="8" s="1"/>
  <c r="AR108" i="8"/>
  <c r="AS108" i="8" s="1"/>
  <c r="AR106" i="8"/>
  <c r="AS106" i="8" s="1"/>
  <c r="AR104" i="8"/>
  <c r="AS104" i="8" s="1"/>
  <c r="AR101" i="8"/>
  <c r="AS101" i="8" s="1"/>
  <c r="AR98" i="8"/>
  <c r="AS98" i="8" s="1"/>
  <c r="AR96" i="8"/>
  <c r="AS96" i="8" s="1"/>
  <c r="AR94" i="8"/>
  <c r="AS94" i="8" s="1"/>
  <c r="AR93" i="8"/>
  <c r="AS93" i="8" s="1"/>
  <c r="AR91" i="8"/>
  <c r="AS91" i="8" s="1"/>
  <c r="AR89" i="8"/>
  <c r="AS89" i="8" s="1"/>
  <c r="AR88" i="8"/>
  <c r="AS88" i="8" s="1"/>
  <c r="AR87" i="8"/>
  <c r="AS87" i="8" s="1"/>
  <c r="AR86" i="8"/>
  <c r="AS86" i="8" s="1"/>
  <c r="AR84" i="8"/>
  <c r="AS84" i="8" s="1"/>
  <c r="AR83" i="8"/>
  <c r="AS83" i="8" s="1"/>
  <c r="AR82" i="8"/>
  <c r="AS82" i="8" s="1"/>
  <c r="AR81" i="8"/>
  <c r="AS81" i="8" s="1"/>
  <c r="AR80" i="8"/>
  <c r="AS80" i="8" s="1"/>
  <c r="AR78" i="8"/>
  <c r="AS78" i="8" s="1"/>
  <c r="AR75" i="8"/>
  <c r="AS75" i="8" s="1"/>
  <c r="AR74" i="8"/>
  <c r="AS74" i="8" s="1"/>
  <c r="AR73" i="8"/>
  <c r="AS73" i="8" s="1"/>
  <c r="AR71" i="8"/>
  <c r="AS71" i="8" s="1"/>
  <c r="AR65" i="8"/>
  <c r="AS65" i="8" s="1"/>
  <c r="AR62" i="8"/>
  <c r="AS62" i="8" s="1"/>
  <c r="AR61" i="8"/>
  <c r="AS61" i="8" s="1"/>
  <c r="AR60" i="8"/>
  <c r="AS60" i="8" s="1"/>
  <c r="AR59" i="8"/>
  <c r="AS59" i="8" s="1"/>
  <c r="AR58" i="8"/>
  <c r="AS58" i="8" s="1"/>
  <c r="AR55" i="8"/>
  <c r="AS55" i="8" s="1"/>
  <c r="AR53" i="8"/>
  <c r="AS53" i="8" s="1"/>
  <c r="AR48" i="8"/>
  <c r="AS48" i="8" s="1"/>
  <c r="AR47" i="8"/>
  <c r="AS47" i="8" s="1"/>
  <c r="AR46" i="8"/>
  <c r="AS46" i="8" s="1"/>
  <c r="AR44" i="8"/>
  <c r="AS44" i="8" s="1"/>
  <c r="AR43" i="8"/>
  <c r="AS43" i="8" s="1"/>
  <c r="AR41" i="8"/>
  <c r="AS41" i="8" s="1"/>
  <c r="AR40" i="8"/>
  <c r="AS40" i="8" s="1"/>
  <c r="AR36" i="8"/>
  <c r="AS36" i="8" s="1"/>
  <c r="AR34" i="8"/>
  <c r="AS34" i="8" s="1"/>
  <c r="AR32" i="8"/>
  <c r="AS32" i="8" s="1"/>
  <c r="AR30" i="8"/>
  <c r="AS30" i="8" s="1"/>
  <c r="AR29" i="8"/>
  <c r="AS29" i="8" s="1"/>
  <c r="AR28" i="8"/>
  <c r="AS28" i="8" s="1"/>
  <c r="AR27" i="8"/>
  <c r="AS27" i="8" s="1"/>
  <c r="AR24" i="8"/>
  <c r="AS24" i="8" s="1"/>
  <c r="AR23" i="8"/>
  <c r="AS23" i="8" s="1"/>
  <c r="AR22" i="8"/>
  <c r="AS22" i="8" s="1"/>
  <c r="AR20" i="8"/>
  <c r="AS20" i="8" s="1"/>
  <c r="AR19" i="8"/>
  <c r="AS19" i="8" s="1"/>
  <c r="AR17" i="8"/>
  <c r="AS17" i="8" s="1"/>
  <c r="AR16" i="8"/>
  <c r="AS16" i="8" s="1"/>
  <c r="AR15" i="8"/>
  <c r="AS15" i="8" s="1"/>
  <c r="AS12" i="8"/>
  <c r="AR8" i="8"/>
  <c r="AS8" i="8" s="1"/>
  <c r="AM220" i="8" l="1"/>
  <c r="F220" i="8" s="1"/>
  <c r="AM197" i="8"/>
  <c r="F197" i="8" s="1"/>
  <c r="AM82" i="8"/>
  <c r="AM63" i="8"/>
  <c r="F63" i="8" s="1"/>
  <c r="BQ63" i="8" l="1"/>
  <c r="BS63" i="8" s="1"/>
  <c r="AH63" i="8"/>
  <c r="AJ63" i="8" s="1"/>
  <c r="BQ197" i="8"/>
  <c r="BS197" i="8" s="1"/>
  <c r="AH197" i="8"/>
  <c r="AJ197" i="8" s="1"/>
  <c r="BQ220" i="8"/>
  <c r="BS220" i="8" s="1"/>
  <c r="AH220" i="8"/>
  <c r="AJ220" i="8" s="1"/>
  <c r="X376" i="8"/>
  <c r="Y376" i="8" s="1"/>
  <c r="X213" i="8"/>
  <c r="Y213" i="8" s="1"/>
  <c r="F213" i="8" s="1"/>
  <c r="Y179" i="8"/>
  <c r="F179" i="8" s="1"/>
  <c r="X81" i="8"/>
  <c r="Y81" i="8" s="1"/>
  <c r="F81" i="8" s="1"/>
  <c r="X28" i="8"/>
  <c r="Y28" i="8" s="1"/>
  <c r="BQ213" i="8" l="1"/>
  <c r="BS213" i="8" s="1"/>
  <c r="AH213" i="8"/>
  <c r="AJ213" i="8" s="1"/>
  <c r="BQ81" i="8"/>
  <c r="BS81" i="8" s="1"/>
  <c r="AH81" i="8"/>
  <c r="AJ81" i="8" s="1"/>
  <c r="BQ179" i="8"/>
  <c r="BS179" i="8" s="1"/>
  <c r="AH179" i="8"/>
  <c r="AJ179" i="8" s="1"/>
  <c r="Q388" i="8"/>
  <c r="R388" i="8" s="1"/>
  <c r="F388" i="8" s="1"/>
  <c r="Q379" i="8"/>
  <c r="R379" i="8" s="1"/>
  <c r="F379" i="8" s="1"/>
  <c r="Q377" i="8"/>
  <c r="R377" i="8" s="1"/>
  <c r="F377" i="8" s="1"/>
  <c r="Q376" i="8"/>
  <c r="R376" i="8" s="1"/>
  <c r="F376" i="8" s="1"/>
  <c r="Q370" i="8"/>
  <c r="R370" i="8" s="1"/>
  <c r="F370" i="8" s="1"/>
  <c r="Q367" i="8"/>
  <c r="R367" i="8" s="1"/>
  <c r="F367" i="8" s="1"/>
  <c r="Q366" i="8"/>
  <c r="R366" i="8" s="1"/>
  <c r="F366" i="8" s="1"/>
  <c r="Q364" i="8"/>
  <c r="R364" i="8" s="1"/>
  <c r="F364" i="8" s="1"/>
  <c r="Q363" i="8"/>
  <c r="R363" i="8" s="1"/>
  <c r="F363" i="8" s="1"/>
  <c r="Q362" i="8"/>
  <c r="R362" i="8" s="1"/>
  <c r="F362" i="8" s="1"/>
  <c r="Q360" i="8"/>
  <c r="R360" i="8" s="1"/>
  <c r="F360" i="8" s="1"/>
  <c r="Q358" i="8"/>
  <c r="R358" i="8" s="1"/>
  <c r="F358" i="8" s="1"/>
  <c r="Q356" i="8"/>
  <c r="R356" i="8" s="1"/>
  <c r="F356" i="8" s="1"/>
  <c r="Q355" i="8"/>
  <c r="R355" i="8" s="1"/>
  <c r="F355" i="8" s="1"/>
  <c r="Q354" i="8"/>
  <c r="R354" i="8" s="1"/>
  <c r="F354" i="8" s="1"/>
  <c r="Q353" i="8"/>
  <c r="R353" i="8" s="1"/>
  <c r="F353" i="8" s="1"/>
  <c r="Q352" i="8"/>
  <c r="R352" i="8" s="1"/>
  <c r="F352" i="8" s="1"/>
  <c r="Q349" i="8"/>
  <c r="R349" i="8" s="1"/>
  <c r="F349" i="8" s="1"/>
  <c r="Q347" i="8"/>
  <c r="R347" i="8" s="1"/>
  <c r="F347" i="8" s="1"/>
  <c r="Q342" i="8"/>
  <c r="R342" i="8" s="1"/>
  <c r="F342" i="8" s="1"/>
  <c r="Q340" i="8"/>
  <c r="R340" i="8" s="1"/>
  <c r="F340" i="8" s="1"/>
  <c r="Q339" i="8"/>
  <c r="R339" i="8" s="1"/>
  <c r="F339" i="8" s="1"/>
  <c r="Q338" i="8"/>
  <c r="R338" i="8" s="1"/>
  <c r="F338" i="8" s="1"/>
  <c r="Q335" i="8"/>
  <c r="R335" i="8" s="1"/>
  <c r="F335" i="8" s="1"/>
  <c r="Q332" i="8"/>
  <c r="R332" i="8" s="1"/>
  <c r="F332" i="8" s="1"/>
  <c r="Q331" i="8"/>
  <c r="R331" i="8" s="1"/>
  <c r="F331" i="8" s="1"/>
  <c r="Q330" i="8"/>
  <c r="R330" i="8" s="1"/>
  <c r="F330" i="8" s="1"/>
  <c r="Q327" i="8"/>
  <c r="R327" i="8" s="1"/>
  <c r="F327" i="8" s="1"/>
  <c r="Q326" i="8"/>
  <c r="R326" i="8" s="1"/>
  <c r="F326" i="8" s="1"/>
  <c r="Q323" i="8"/>
  <c r="R323" i="8" s="1"/>
  <c r="F323" i="8" s="1"/>
  <c r="Q319" i="8"/>
  <c r="R319" i="8" s="1"/>
  <c r="F319" i="8" s="1"/>
  <c r="Q317" i="8"/>
  <c r="R317" i="8" s="1"/>
  <c r="F317" i="8" s="1"/>
  <c r="Q314" i="8"/>
  <c r="R314" i="8" s="1"/>
  <c r="F314" i="8" s="1"/>
  <c r="Q313" i="8"/>
  <c r="R313" i="8" s="1"/>
  <c r="F313" i="8" s="1"/>
  <c r="Q309" i="8"/>
  <c r="R309" i="8" s="1"/>
  <c r="F309" i="8" s="1"/>
  <c r="Q307" i="8"/>
  <c r="R307" i="8" s="1"/>
  <c r="F307" i="8" s="1"/>
  <c r="Q306" i="8"/>
  <c r="R306" i="8" s="1"/>
  <c r="F306" i="8" s="1"/>
  <c r="Q304" i="8"/>
  <c r="R304" i="8" s="1"/>
  <c r="F304" i="8" s="1"/>
  <c r="Q302" i="8"/>
  <c r="R302" i="8" s="1"/>
  <c r="F302" i="8" s="1"/>
  <c r="Q300" i="8"/>
  <c r="R300" i="8" s="1"/>
  <c r="F300" i="8" s="1"/>
  <c r="Q299" i="8"/>
  <c r="R299" i="8" s="1"/>
  <c r="F299" i="8" s="1"/>
  <c r="Q297" i="8"/>
  <c r="R297" i="8" s="1"/>
  <c r="F297" i="8" s="1"/>
  <c r="Q296" i="8"/>
  <c r="R296" i="8" s="1"/>
  <c r="F296" i="8" s="1"/>
  <c r="Q291" i="8"/>
  <c r="R291" i="8" s="1"/>
  <c r="F291" i="8" s="1"/>
  <c r="Q290" i="8"/>
  <c r="R290" i="8" s="1"/>
  <c r="F290" i="8" s="1"/>
  <c r="Q286" i="8"/>
  <c r="R286" i="8" s="1"/>
  <c r="F286" i="8" s="1"/>
  <c r="Q285" i="8"/>
  <c r="R285" i="8" s="1"/>
  <c r="F285" i="8" s="1"/>
  <c r="Q280" i="8"/>
  <c r="R280" i="8" s="1"/>
  <c r="F280" i="8" s="1"/>
  <c r="Q278" i="8"/>
  <c r="R278" i="8" s="1"/>
  <c r="F278" i="8" s="1"/>
  <c r="Q276" i="8"/>
  <c r="R276" i="8" s="1"/>
  <c r="F276" i="8" s="1"/>
  <c r="Q275" i="8"/>
  <c r="R275" i="8" s="1"/>
  <c r="F275" i="8" s="1"/>
  <c r="Q272" i="8"/>
  <c r="R272" i="8" s="1"/>
  <c r="F272" i="8" s="1"/>
  <c r="Q271" i="8"/>
  <c r="R271" i="8" s="1"/>
  <c r="F271" i="8" s="1"/>
  <c r="Q268" i="8"/>
  <c r="R268" i="8" s="1"/>
  <c r="F268" i="8" s="1"/>
  <c r="Q267" i="8"/>
  <c r="R267" i="8" s="1"/>
  <c r="F267" i="8" s="1"/>
  <c r="Q265" i="8"/>
  <c r="R265" i="8" s="1"/>
  <c r="F265" i="8" s="1"/>
  <c r="Q261" i="8"/>
  <c r="R261" i="8" s="1"/>
  <c r="F261" i="8" s="1"/>
  <c r="Q259" i="8"/>
  <c r="R259" i="8" s="1"/>
  <c r="F259" i="8" s="1"/>
  <c r="Q258" i="8"/>
  <c r="R258" i="8" s="1"/>
  <c r="F258" i="8" s="1"/>
  <c r="Q256" i="8"/>
  <c r="R256" i="8" s="1"/>
  <c r="F256" i="8" s="1"/>
  <c r="Q250" i="8"/>
  <c r="R250" i="8" s="1"/>
  <c r="F250" i="8" s="1"/>
  <c r="Q245" i="8"/>
  <c r="R245" i="8" s="1"/>
  <c r="F245" i="8" s="1"/>
  <c r="Q241" i="8"/>
  <c r="R241" i="8" s="1"/>
  <c r="F241" i="8" s="1"/>
  <c r="Q237" i="8"/>
  <c r="R237" i="8" s="1"/>
  <c r="F237" i="8" s="1"/>
  <c r="Q236" i="8"/>
  <c r="R236" i="8" s="1"/>
  <c r="F236" i="8" s="1"/>
  <c r="Q234" i="8"/>
  <c r="R234" i="8" s="1"/>
  <c r="F234" i="8" s="1"/>
  <c r="Q230" i="8"/>
  <c r="R230" i="8" s="1"/>
  <c r="F230" i="8" s="1"/>
  <c r="Q227" i="8"/>
  <c r="R227" i="8" s="1"/>
  <c r="F227" i="8" s="1"/>
  <c r="Q224" i="8"/>
  <c r="R224" i="8" s="1"/>
  <c r="F224" i="8" s="1"/>
  <c r="Q223" i="8"/>
  <c r="R223" i="8" s="1"/>
  <c r="F223" i="8" s="1"/>
  <c r="Q221" i="8"/>
  <c r="R221" i="8" s="1"/>
  <c r="F221" i="8" s="1"/>
  <c r="Q217" i="8"/>
  <c r="R217" i="8" s="1"/>
  <c r="F217" i="8" s="1"/>
  <c r="Q216" i="8"/>
  <c r="R216" i="8" s="1"/>
  <c r="F216" i="8" s="1"/>
  <c r="Q212" i="8"/>
  <c r="R212" i="8" s="1"/>
  <c r="F212" i="8" s="1"/>
  <c r="Q211" i="8"/>
  <c r="R211" i="8" s="1"/>
  <c r="F211" i="8" s="1"/>
  <c r="Q207" i="8"/>
  <c r="R207" i="8" s="1"/>
  <c r="F207" i="8" s="1"/>
  <c r="Q206" i="8"/>
  <c r="R206" i="8" s="1"/>
  <c r="F206" i="8" s="1"/>
  <c r="Q205" i="8"/>
  <c r="R205" i="8" s="1"/>
  <c r="F205" i="8" s="1"/>
  <c r="Q203" i="8"/>
  <c r="R203" i="8" s="1"/>
  <c r="F203" i="8" s="1"/>
  <c r="Q201" i="8"/>
  <c r="R201" i="8" s="1"/>
  <c r="F201" i="8" s="1"/>
  <c r="Q199" i="8"/>
  <c r="R199" i="8" s="1"/>
  <c r="F199" i="8" s="1"/>
  <c r="Q195" i="8"/>
  <c r="R195" i="8" s="1"/>
  <c r="F195" i="8" s="1"/>
  <c r="Q190" i="8"/>
  <c r="R190" i="8" s="1"/>
  <c r="F190" i="8" s="1"/>
  <c r="Q186" i="8"/>
  <c r="R186" i="8" s="1"/>
  <c r="F186" i="8" s="1"/>
  <c r="Q184" i="8"/>
  <c r="R184" i="8" s="1"/>
  <c r="F184" i="8" s="1"/>
  <c r="Q183" i="8"/>
  <c r="R183" i="8" s="1"/>
  <c r="F183" i="8" s="1"/>
  <c r="Q182" i="8"/>
  <c r="R182" i="8" s="1"/>
  <c r="F182" i="8" s="1"/>
  <c r="Q177" i="8"/>
  <c r="R177" i="8" s="1"/>
  <c r="F177" i="8" s="1"/>
  <c r="Q175" i="8"/>
  <c r="R175" i="8" s="1"/>
  <c r="F175" i="8" s="1"/>
  <c r="Q174" i="8"/>
  <c r="R174" i="8" s="1"/>
  <c r="F174" i="8" s="1"/>
  <c r="Q171" i="8"/>
  <c r="R171" i="8" s="1"/>
  <c r="F171" i="8" s="1"/>
  <c r="Q169" i="8"/>
  <c r="R169" i="8" s="1"/>
  <c r="F169" i="8" s="1"/>
  <c r="Q168" i="8"/>
  <c r="R168" i="8" s="1"/>
  <c r="F168" i="8" s="1"/>
  <c r="Q165" i="8"/>
  <c r="R165" i="8" s="1"/>
  <c r="F165" i="8" s="1"/>
  <c r="Q162" i="8"/>
  <c r="R162" i="8" s="1"/>
  <c r="F162" i="8" s="1"/>
  <c r="Q161" i="8"/>
  <c r="R161" i="8" s="1"/>
  <c r="F161" i="8" s="1"/>
  <c r="Q160" i="8"/>
  <c r="R160" i="8" s="1"/>
  <c r="F160" i="8" s="1"/>
  <c r="Q158" i="8"/>
  <c r="R158" i="8" s="1"/>
  <c r="F158" i="8" s="1"/>
  <c r="Q157" i="8"/>
  <c r="R157" i="8" s="1"/>
  <c r="F157" i="8" s="1"/>
  <c r="Q156" i="8"/>
  <c r="R156" i="8" s="1"/>
  <c r="F156" i="8" s="1"/>
  <c r="Q155" i="8"/>
  <c r="R155" i="8" s="1"/>
  <c r="F155" i="8" s="1"/>
  <c r="Q154" i="8"/>
  <c r="R154" i="8" s="1"/>
  <c r="F154" i="8" s="1"/>
  <c r="Q152" i="8"/>
  <c r="R152" i="8" s="1"/>
  <c r="F152" i="8" s="1"/>
  <c r="Q150" i="8"/>
  <c r="R150" i="8" s="1"/>
  <c r="F150" i="8" s="1"/>
  <c r="Q148" i="8"/>
  <c r="R148" i="8" s="1"/>
  <c r="F148" i="8" s="1"/>
  <c r="Q147" i="8"/>
  <c r="R147" i="8" s="1"/>
  <c r="F147" i="8" s="1"/>
  <c r="Q146" i="8"/>
  <c r="R146" i="8" s="1"/>
  <c r="F146" i="8" s="1"/>
  <c r="Q144" i="8"/>
  <c r="R144" i="8" s="1"/>
  <c r="F144" i="8" s="1"/>
  <c r="Q143" i="8"/>
  <c r="R143" i="8" s="1"/>
  <c r="F143" i="8" s="1"/>
  <c r="Q142" i="8"/>
  <c r="R142" i="8" s="1"/>
  <c r="F142" i="8" s="1"/>
  <c r="Q140" i="8"/>
  <c r="R140" i="8" s="1"/>
  <c r="F140" i="8" s="1"/>
  <c r="Q139" i="8"/>
  <c r="R139" i="8" s="1"/>
  <c r="F139" i="8" s="1"/>
  <c r="Q136" i="8"/>
  <c r="R136" i="8" s="1"/>
  <c r="F136" i="8" s="1"/>
  <c r="Q135" i="8"/>
  <c r="R135" i="8" s="1"/>
  <c r="F135" i="8" s="1"/>
  <c r="Q133" i="8"/>
  <c r="R133" i="8" s="1"/>
  <c r="F133" i="8" s="1"/>
  <c r="Q132" i="8"/>
  <c r="R132" i="8" s="1"/>
  <c r="F132" i="8" s="1"/>
  <c r="Q130" i="8"/>
  <c r="R130" i="8" s="1"/>
  <c r="F130" i="8" s="1"/>
  <c r="Q129" i="8"/>
  <c r="R129" i="8" s="1"/>
  <c r="F129" i="8" s="1"/>
  <c r="Q127" i="8"/>
  <c r="R127" i="8" s="1"/>
  <c r="F127" i="8" s="1"/>
  <c r="Q125" i="8"/>
  <c r="R125" i="8" s="1"/>
  <c r="F125" i="8" s="1"/>
  <c r="Q124" i="8"/>
  <c r="R124" i="8" s="1"/>
  <c r="F124" i="8" s="1"/>
  <c r="Q122" i="8"/>
  <c r="R122" i="8" s="1"/>
  <c r="F122" i="8" s="1"/>
  <c r="Q121" i="8"/>
  <c r="R121" i="8" s="1"/>
  <c r="F121" i="8" s="1"/>
  <c r="Q119" i="8"/>
  <c r="R119" i="8" s="1"/>
  <c r="F119" i="8" s="1"/>
  <c r="Q118" i="8"/>
  <c r="R118" i="8" s="1"/>
  <c r="F118" i="8" s="1"/>
  <c r="Q116" i="8"/>
  <c r="R116" i="8" s="1"/>
  <c r="F116" i="8" s="1"/>
  <c r="Q115" i="8"/>
  <c r="R115" i="8" s="1"/>
  <c r="F115" i="8" s="1"/>
  <c r="Q114" i="8"/>
  <c r="R114" i="8" s="1"/>
  <c r="F114" i="8" s="1"/>
  <c r="Q113" i="8"/>
  <c r="R113" i="8" s="1"/>
  <c r="F113" i="8" s="1"/>
  <c r="Q111" i="8"/>
  <c r="R111" i="8" s="1"/>
  <c r="F111" i="8" s="1"/>
  <c r="Q110" i="8"/>
  <c r="R110" i="8" s="1"/>
  <c r="F110" i="8" s="1"/>
  <c r="Q108" i="8"/>
  <c r="R108" i="8" s="1"/>
  <c r="F108" i="8" s="1"/>
  <c r="Q107" i="8"/>
  <c r="R107" i="8" s="1"/>
  <c r="F107" i="8" s="1"/>
  <c r="Q106" i="8"/>
  <c r="R106" i="8" s="1"/>
  <c r="F106" i="8" s="1"/>
  <c r="Q104" i="8"/>
  <c r="R104" i="8" s="1"/>
  <c r="F104" i="8" s="1"/>
  <c r="Q103" i="8"/>
  <c r="R103" i="8" s="1"/>
  <c r="F103" i="8" s="1"/>
  <c r="Q102" i="8"/>
  <c r="R102" i="8" s="1"/>
  <c r="F102" i="8" s="1"/>
  <c r="Q101" i="8"/>
  <c r="R101" i="8" s="1"/>
  <c r="F101" i="8" s="1"/>
  <c r="Q100" i="8"/>
  <c r="R100" i="8" s="1"/>
  <c r="F100" i="8" s="1"/>
  <c r="Q98" i="8"/>
  <c r="R98" i="8" s="1"/>
  <c r="F98" i="8" s="1"/>
  <c r="Q97" i="8"/>
  <c r="R97" i="8" s="1"/>
  <c r="F97" i="8" s="1"/>
  <c r="Q96" i="8"/>
  <c r="R96" i="8" s="1"/>
  <c r="F96" i="8" s="1"/>
  <c r="Q95" i="8"/>
  <c r="R95" i="8" s="1"/>
  <c r="F95" i="8" s="1"/>
  <c r="Q94" i="8"/>
  <c r="R94" i="8" s="1"/>
  <c r="F94" i="8" s="1"/>
  <c r="Q93" i="8"/>
  <c r="R93" i="8" s="1"/>
  <c r="F93" i="8" s="1"/>
  <c r="Q88" i="8"/>
  <c r="R88" i="8" s="1"/>
  <c r="F88" i="8" s="1"/>
  <c r="Q84" i="8"/>
  <c r="R84" i="8" s="1"/>
  <c r="F84" i="8" s="1"/>
  <c r="F83" i="8"/>
  <c r="Q82" i="8"/>
  <c r="R82" i="8" s="1"/>
  <c r="F82" i="8" s="1"/>
  <c r="Q80" i="8"/>
  <c r="R80" i="8" s="1"/>
  <c r="F80" i="8" s="1"/>
  <c r="Q79" i="8"/>
  <c r="R79" i="8" s="1"/>
  <c r="F79" i="8" s="1"/>
  <c r="Q76" i="8"/>
  <c r="R76" i="8" s="1"/>
  <c r="F76" i="8" s="1"/>
  <c r="Q75" i="8"/>
  <c r="R75" i="8" s="1"/>
  <c r="F75" i="8" s="1"/>
  <c r="Q74" i="8"/>
  <c r="R74" i="8" s="1"/>
  <c r="F74" i="8" s="1"/>
  <c r="Q73" i="8"/>
  <c r="R73" i="8" s="1"/>
  <c r="F73" i="8" s="1"/>
  <c r="Q72" i="8"/>
  <c r="R72" i="8" s="1"/>
  <c r="F72" i="8" s="1"/>
  <c r="Q71" i="8"/>
  <c r="R71" i="8" s="1"/>
  <c r="F71" i="8" s="1"/>
  <c r="Q70" i="8"/>
  <c r="R70" i="8" s="1"/>
  <c r="F70" i="8" s="1"/>
  <c r="Q69" i="8"/>
  <c r="R69" i="8" s="1"/>
  <c r="F69" i="8" s="1"/>
  <c r="Q67" i="8"/>
  <c r="R67" i="8" s="1"/>
  <c r="F67" i="8" s="1"/>
  <c r="Q66" i="8"/>
  <c r="R66" i="8" s="1"/>
  <c r="F66" i="8" s="1"/>
  <c r="Q65" i="8"/>
  <c r="R65" i="8" s="1"/>
  <c r="F65" i="8" s="1"/>
  <c r="Q64" i="8"/>
  <c r="R64" i="8" s="1"/>
  <c r="F64" i="8" s="1"/>
  <c r="Q62" i="8"/>
  <c r="R62" i="8" s="1"/>
  <c r="F62" i="8" s="1"/>
  <c r="Q61" i="8"/>
  <c r="R61" i="8" s="1"/>
  <c r="F61" i="8" s="1"/>
  <c r="Q59" i="8"/>
  <c r="R59" i="8" s="1"/>
  <c r="F59" i="8" s="1"/>
  <c r="Q58" i="8"/>
  <c r="R58" i="8" s="1"/>
  <c r="F58" i="8" s="1"/>
  <c r="Q56" i="8"/>
  <c r="R56" i="8" s="1"/>
  <c r="F56" i="8" s="1"/>
  <c r="Q55" i="8"/>
  <c r="R55" i="8" s="1"/>
  <c r="F55" i="8" s="1"/>
  <c r="Q53" i="8"/>
  <c r="R53" i="8" s="1"/>
  <c r="F53" i="8" s="1"/>
  <c r="Q51" i="8"/>
  <c r="R51" i="8" s="1"/>
  <c r="F51" i="8" s="1"/>
  <c r="Q49" i="8"/>
  <c r="R49" i="8" s="1"/>
  <c r="F49" i="8" s="1"/>
  <c r="Q45" i="8"/>
  <c r="R45" i="8" s="1"/>
  <c r="F45" i="8" s="1"/>
  <c r="Q44" i="8"/>
  <c r="R44" i="8" s="1"/>
  <c r="F44" i="8" s="1"/>
  <c r="Q43" i="8"/>
  <c r="R43" i="8" s="1"/>
  <c r="F43" i="8" s="1"/>
  <c r="Q42" i="8"/>
  <c r="R42" i="8" s="1"/>
  <c r="F42" i="8" s="1"/>
  <c r="Q41" i="8"/>
  <c r="R41" i="8" s="1"/>
  <c r="F41" i="8" s="1"/>
  <c r="Q40" i="8"/>
  <c r="R40" i="8" s="1"/>
  <c r="F40" i="8" s="1"/>
  <c r="Q39" i="8"/>
  <c r="R39" i="8" s="1"/>
  <c r="F39" i="8" s="1"/>
  <c r="Q37" i="8"/>
  <c r="R37" i="8" s="1"/>
  <c r="F37" i="8" s="1"/>
  <c r="Q36" i="8"/>
  <c r="R36" i="8" s="1"/>
  <c r="F36" i="8" s="1"/>
  <c r="Q35" i="8"/>
  <c r="R35" i="8" s="1"/>
  <c r="F35" i="8" s="1"/>
  <c r="Q34" i="8"/>
  <c r="R34" i="8" s="1"/>
  <c r="F34" i="8" s="1"/>
  <c r="Q30" i="8"/>
  <c r="R30" i="8" s="1"/>
  <c r="F30" i="8" s="1"/>
  <c r="Q29" i="8"/>
  <c r="R29" i="8" s="1"/>
  <c r="F29" i="8" s="1"/>
  <c r="Q28" i="8"/>
  <c r="R28" i="8" s="1"/>
  <c r="F28" i="8" s="1"/>
  <c r="Q27" i="8"/>
  <c r="R27" i="8" s="1"/>
  <c r="F27" i="8" s="1"/>
  <c r="Q24" i="8"/>
  <c r="R24" i="8" s="1"/>
  <c r="F24" i="8" s="1"/>
  <c r="Q23" i="8"/>
  <c r="R23" i="8" s="1"/>
  <c r="F23" i="8" s="1"/>
  <c r="Q22" i="8"/>
  <c r="R22" i="8" s="1"/>
  <c r="F22" i="8" s="1"/>
  <c r="Q21" i="8"/>
  <c r="R21" i="8" s="1"/>
  <c r="F21" i="8" s="1"/>
  <c r="BQ21" i="8" s="1"/>
  <c r="Q20" i="8"/>
  <c r="R20" i="8" s="1"/>
  <c r="F20" i="8" s="1"/>
  <c r="Q19" i="8"/>
  <c r="R19" i="8" s="1"/>
  <c r="F19" i="8" s="1"/>
  <c r="Q17" i="8"/>
  <c r="R17" i="8" s="1"/>
  <c r="F17" i="8" s="1"/>
  <c r="Q16" i="8"/>
  <c r="R16" i="8" s="1"/>
  <c r="F16" i="8" s="1"/>
  <c r="Q14" i="8"/>
  <c r="R14" i="8" s="1"/>
  <c r="F14" i="8" s="1"/>
  <c r="Q13" i="8"/>
  <c r="R13" i="8" s="1"/>
  <c r="F13" i="8" s="1"/>
  <c r="Q12" i="8"/>
  <c r="R12" i="8" s="1"/>
  <c r="F12" i="8" s="1"/>
  <c r="Q11" i="8"/>
  <c r="R11" i="8" s="1"/>
  <c r="F11" i="8" s="1"/>
  <c r="Q10" i="8"/>
  <c r="R10" i="8" s="1"/>
  <c r="F10" i="8" s="1"/>
  <c r="Q9" i="8"/>
  <c r="R9" i="8" s="1"/>
  <c r="F9" i="8" s="1"/>
  <c r="Q8" i="8"/>
  <c r="R8" i="8" s="1"/>
  <c r="F8" i="8" s="1"/>
  <c r="BQ8" i="8" l="1"/>
  <c r="BS8" i="8" s="1"/>
  <c r="AH8" i="8"/>
  <c r="AJ8" i="8" s="1"/>
  <c r="BC17" i="8"/>
  <c r="BQ17" i="8"/>
  <c r="BS17" i="8" s="1"/>
  <c r="AH17" i="8"/>
  <c r="AJ17" i="8" s="1"/>
  <c r="BQ28" i="8"/>
  <c r="BS28" i="8" s="1"/>
  <c r="AH28" i="8"/>
  <c r="AJ28" i="8" s="1"/>
  <c r="BQ40" i="8"/>
  <c r="BS40" i="8" s="1"/>
  <c r="AH40" i="8"/>
  <c r="AJ40" i="8" s="1"/>
  <c r="BQ59" i="8"/>
  <c r="BS59" i="8" s="1"/>
  <c r="AH59" i="8"/>
  <c r="AJ59" i="8" s="1"/>
  <c r="BQ70" i="8"/>
  <c r="BS70" i="8" s="1"/>
  <c r="AH70" i="8"/>
  <c r="AJ70" i="8" s="1"/>
  <c r="BQ80" i="8"/>
  <c r="BS80" i="8" s="1"/>
  <c r="AH80" i="8"/>
  <c r="AJ80" i="8" s="1"/>
  <c r="BQ96" i="8"/>
  <c r="BS96" i="8" s="1"/>
  <c r="AH96" i="8"/>
  <c r="AJ96" i="8" s="1"/>
  <c r="BQ101" i="8"/>
  <c r="BS101" i="8" s="1"/>
  <c r="AH101" i="8"/>
  <c r="AJ101" i="8" s="1"/>
  <c r="BQ111" i="8"/>
  <c r="BS111" i="8" s="1"/>
  <c r="AH111" i="8"/>
  <c r="AJ111" i="8" s="1"/>
  <c r="BQ122" i="8"/>
  <c r="BS122" i="8" s="1"/>
  <c r="AH122" i="8"/>
  <c r="AJ122" i="8" s="1"/>
  <c r="BQ135" i="8"/>
  <c r="BS135" i="8" s="1"/>
  <c r="AH135" i="8"/>
  <c r="AJ135" i="8" s="1"/>
  <c r="BQ154" i="8"/>
  <c r="BS154" i="8" s="1"/>
  <c r="AH154" i="8"/>
  <c r="AJ154" i="8" s="1"/>
  <c r="BQ165" i="8"/>
  <c r="BS165" i="8" s="1"/>
  <c r="AH165" i="8"/>
  <c r="AJ165" i="8" s="1"/>
  <c r="BQ183" i="8"/>
  <c r="BS183" i="8" s="1"/>
  <c r="AH183" i="8"/>
  <c r="AJ183" i="8" s="1"/>
  <c r="BQ205" i="8"/>
  <c r="BS205" i="8" s="1"/>
  <c r="AH205" i="8"/>
  <c r="AJ205" i="8" s="1"/>
  <c r="BQ223" i="8"/>
  <c r="BS223" i="8" s="1"/>
  <c r="AH223" i="8"/>
  <c r="AJ223" i="8" s="1"/>
  <c r="BQ245" i="8"/>
  <c r="BS245" i="8" s="1"/>
  <c r="AH245" i="8"/>
  <c r="AJ245" i="8" s="1"/>
  <c r="BQ268" i="8"/>
  <c r="BS268" i="8" s="1"/>
  <c r="AH268" i="8"/>
  <c r="AJ268" i="8" s="1"/>
  <c r="BQ286" i="8"/>
  <c r="BS286" i="8" s="1"/>
  <c r="AH286" i="8"/>
  <c r="AJ286" i="8" s="1"/>
  <c r="BQ304" i="8"/>
  <c r="BS304" i="8" s="1"/>
  <c r="AH304" i="8"/>
  <c r="AJ304" i="8" s="1"/>
  <c r="BQ323" i="8"/>
  <c r="BS323" i="8" s="1"/>
  <c r="AH323" i="8"/>
  <c r="AJ323" i="8" s="1"/>
  <c r="BQ349" i="8"/>
  <c r="BS349" i="8" s="1"/>
  <c r="AH349" i="8"/>
  <c r="AJ349" i="8" s="1"/>
  <c r="BQ362" i="8"/>
  <c r="BS362" i="8" s="1"/>
  <c r="AH362" i="8"/>
  <c r="AJ362" i="8" s="1"/>
  <c r="BQ379" i="8"/>
  <c r="BS379" i="8" s="1"/>
  <c r="AH379" i="8"/>
  <c r="AJ379" i="8" s="1"/>
  <c r="BC9" i="8"/>
  <c r="BQ9" i="8"/>
  <c r="BS9" i="8" s="1"/>
  <c r="AH9" i="8"/>
  <c r="AJ9" i="8" s="1"/>
  <c r="BC19" i="8"/>
  <c r="BQ19" i="8"/>
  <c r="BS19" i="8" s="1"/>
  <c r="AH19" i="8"/>
  <c r="AJ19" i="8" s="1"/>
  <c r="BQ29" i="8"/>
  <c r="BS29" i="8" s="1"/>
  <c r="AH29" i="8"/>
  <c r="AJ29" i="8" s="1"/>
  <c r="BQ41" i="8"/>
  <c r="BS41" i="8" s="1"/>
  <c r="AH41" i="8"/>
  <c r="AJ41" i="8" s="1"/>
  <c r="BQ55" i="8"/>
  <c r="BS55" i="8" s="1"/>
  <c r="AH55" i="8"/>
  <c r="AJ55" i="8" s="1"/>
  <c r="BQ66" i="8"/>
  <c r="BS66" i="8" s="1"/>
  <c r="AH66" i="8"/>
  <c r="AJ66" i="8" s="1"/>
  <c r="BQ75" i="8"/>
  <c r="BS75" i="8" s="1"/>
  <c r="AH75" i="8"/>
  <c r="AJ75" i="8" s="1"/>
  <c r="BQ93" i="8"/>
  <c r="BS93" i="8" s="1"/>
  <c r="AH93" i="8"/>
  <c r="AJ93" i="8" s="1"/>
  <c r="BQ102" i="8"/>
  <c r="BS102" i="8" s="1"/>
  <c r="AH102" i="8"/>
  <c r="AJ102" i="8" s="1"/>
  <c r="BQ113" i="8"/>
  <c r="BS113" i="8" s="1"/>
  <c r="AH113" i="8"/>
  <c r="AJ113" i="8" s="1"/>
  <c r="BQ124" i="8"/>
  <c r="BS124" i="8" s="1"/>
  <c r="AH124" i="8"/>
  <c r="AJ124" i="8" s="1"/>
  <c r="BQ143" i="8"/>
  <c r="BS143" i="8" s="1"/>
  <c r="AH143" i="8"/>
  <c r="AJ143" i="8" s="1"/>
  <c r="BQ155" i="8"/>
  <c r="BS155" i="8" s="1"/>
  <c r="AH155" i="8"/>
  <c r="AJ155" i="8" s="1"/>
  <c r="BQ168" i="8"/>
  <c r="BS168" i="8" s="1"/>
  <c r="AH168" i="8"/>
  <c r="AJ168" i="8" s="1"/>
  <c r="BQ184" i="8"/>
  <c r="BS184" i="8" s="1"/>
  <c r="AH184" i="8"/>
  <c r="AJ184" i="8" s="1"/>
  <c r="BQ206" i="8"/>
  <c r="BS206" i="8" s="1"/>
  <c r="AH206" i="8"/>
  <c r="AJ206" i="8" s="1"/>
  <c r="BQ224" i="8"/>
  <c r="BS224" i="8" s="1"/>
  <c r="AH224" i="8"/>
  <c r="AJ224" i="8" s="1"/>
  <c r="BQ250" i="8"/>
  <c r="BS250" i="8" s="1"/>
  <c r="AH250" i="8"/>
  <c r="AJ250" i="8" s="1"/>
  <c r="BQ278" i="8"/>
  <c r="BS278" i="8" s="1"/>
  <c r="AH278" i="8"/>
  <c r="AJ278" i="8" s="1"/>
  <c r="BQ290" i="8"/>
  <c r="BS290" i="8" s="1"/>
  <c r="AH290" i="8"/>
  <c r="AJ290" i="8" s="1"/>
  <c r="BQ314" i="8"/>
  <c r="BS314" i="8" s="1"/>
  <c r="AH314" i="8"/>
  <c r="AJ314" i="8" s="1"/>
  <c r="BQ332" i="8"/>
  <c r="BS332" i="8" s="1"/>
  <c r="AH332" i="8"/>
  <c r="AJ332" i="8" s="1"/>
  <c r="BQ352" i="8"/>
  <c r="BS352" i="8" s="1"/>
  <c r="AH352" i="8"/>
  <c r="AJ352" i="8" s="1"/>
  <c r="BQ363" i="8"/>
  <c r="BS363" i="8" s="1"/>
  <c r="AH363" i="8"/>
  <c r="AJ363" i="8" s="1"/>
  <c r="BC10" i="8"/>
  <c r="BQ10" i="8"/>
  <c r="BS10" i="8" s="1"/>
  <c r="AH10" i="8"/>
  <c r="AJ10" i="8" s="1"/>
  <c r="BC14" i="8"/>
  <c r="BQ14" i="8"/>
  <c r="BS14" i="8" s="1"/>
  <c r="AH14" i="8"/>
  <c r="AJ14" i="8" s="1"/>
  <c r="BC20" i="8"/>
  <c r="BQ20" i="8"/>
  <c r="BS20" i="8" s="1"/>
  <c r="AH20" i="8"/>
  <c r="AJ20" i="8" s="1"/>
  <c r="BQ24" i="8"/>
  <c r="BS24" i="8" s="1"/>
  <c r="AH24" i="8"/>
  <c r="AJ24" i="8" s="1"/>
  <c r="BQ30" i="8"/>
  <c r="BS30" i="8" s="1"/>
  <c r="AH30" i="8"/>
  <c r="AJ30" i="8" s="1"/>
  <c r="BQ37" i="8"/>
  <c r="BS37" i="8" s="1"/>
  <c r="AH37" i="8"/>
  <c r="AJ37" i="8" s="1"/>
  <c r="BQ42" i="8"/>
  <c r="BS42" i="8" s="1"/>
  <c r="AH42" i="8"/>
  <c r="AJ42" i="8" s="1"/>
  <c r="BQ49" i="8"/>
  <c r="BS49" i="8" s="1"/>
  <c r="AH49" i="8"/>
  <c r="AJ49" i="8" s="1"/>
  <c r="BQ56" i="8"/>
  <c r="BS56" i="8" s="1"/>
  <c r="AH56" i="8"/>
  <c r="AJ56" i="8" s="1"/>
  <c r="BQ62" i="8"/>
  <c r="BS62" i="8" s="1"/>
  <c r="AH62" i="8"/>
  <c r="AJ62" i="8" s="1"/>
  <c r="BQ67" i="8"/>
  <c r="BS67" i="8" s="1"/>
  <c r="AH67" i="8"/>
  <c r="AJ67" i="8" s="1"/>
  <c r="BQ72" i="8"/>
  <c r="BS72" i="8" s="1"/>
  <c r="AH72" i="8"/>
  <c r="AJ72" i="8" s="1"/>
  <c r="BQ76" i="8"/>
  <c r="BS76" i="8" s="1"/>
  <c r="AH76" i="8"/>
  <c r="AJ76" i="8" s="1"/>
  <c r="BQ83" i="8"/>
  <c r="BS83" i="8" s="1"/>
  <c r="AH83" i="8"/>
  <c r="AJ83" i="8" s="1"/>
  <c r="BQ94" i="8"/>
  <c r="BS94" i="8" s="1"/>
  <c r="AH94" i="8"/>
  <c r="AJ94" i="8" s="1"/>
  <c r="BQ98" i="8"/>
  <c r="BS98" i="8" s="1"/>
  <c r="AH98" i="8"/>
  <c r="AJ98" i="8" s="1"/>
  <c r="BQ103" i="8"/>
  <c r="BS103" i="8" s="1"/>
  <c r="AH103" i="8"/>
  <c r="AJ103" i="8" s="1"/>
  <c r="BQ108" i="8"/>
  <c r="BS108" i="8" s="1"/>
  <c r="AH108" i="8"/>
  <c r="AJ108" i="8" s="1"/>
  <c r="BQ114" i="8"/>
  <c r="BS114" i="8" s="1"/>
  <c r="AH114" i="8"/>
  <c r="AJ114" i="8" s="1"/>
  <c r="BQ119" i="8"/>
  <c r="BS119" i="8" s="1"/>
  <c r="AH119" i="8"/>
  <c r="AJ119" i="8" s="1"/>
  <c r="BQ125" i="8"/>
  <c r="BS125" i="8" s="1"/>
  <c r="AH125" i="8"/>
  <c r="AJ125" i="8" s="1"/>
  <c r="BQ132" i="8"/>
  <c r="BS132" i="8" s="1"/>
  <c r="AH132" i="8"/>
  <c r="AJ132" i="8" s="1"/>
  <c r="BQ139" i="8"/>
  <c r="BS139" i="8" s="1"/>
  <c r="AH139" i="8"/>
  <c r="AJ139" i="8" s="1"/>
  <c r="BQ144" i="8"/>
  <c r="BS144" i="8" s="1"/>
  <c r="AH144" i="8"/>
  <c r="AJ144" i="8" s="1"/>
  <c r="BQ150" i="8"/>
  <c r="BS150" i="8" s="1"/>
  <c r="AH150" i="8"/>
  <c r="AJ150" i="8" s="1"/>
  <c r="BQ156" i="8"/>
  <c r="BS156" i="8" s="1"/>
  <c r="AH156" i="8"/>
  <c r="AJ156" i="8" s="1"/>
  <c r="BQ161" i="8"/>
  <c r="BS161" i="8" s="1"/>
  <c r="AH161" i="8"/>
  <c r="AJ161" i="8" s="1"/>
  <c r="BQ169" i="8"/>
  <c r="BS169" i="8" s="1"/>
  <c r="AH169" i="8"/>
  <c r="AJ169" i="8" s="1"/>
  <c r="BQ177" i="8"/>
  <c r="BS177" i="8" s="1"/>
  <c r="AH177" i="8"/>
  <c r="AJ177" i="8" s="1"/>
  <c r="BQ186" i="8"/>
  <c r="BS186" i="8" s="1"/>
  <c r="AH186" i="8"/>
  <c r="AJ186" i="8" s="1"/>
  <c r="BQ201" i="8"/>
  <c r="BS201" i="8" s="1"/>
  <c r="AH201" i="8"/>
  <c r="AJ201" i="8" s="1"/>
  <c r="BQ207" i="8"/>
  <c r="BS207" i="8" s="1"/>
  <c r="AH207" i="8"/>
  <c r="AJ207" i="8" s="1"/>
  <c r="BQ217" i="8"/>
  <c r="BS217" i="8" s="1"/>
  <c r="AH217" i="8"/>
  <c r="AJ217" i="8" s="1"/>
  <c r="BQ227" i="8"/>
  <c r="BS227" i="8" s="1"/>
  <c r="AH227" i="8"/>
  <c r="AJ227" i="8" s="1"/>
  <c r="BQ237" i="8"/>
  <c r="BS237" i="8" s="1"/>
  <c r="AH237" i="8"/>
  <c r="AJ237" i="8" s="1"/>
  <c r="BQ256" i="8"/>
  <c r="BS256" i="8" s="1"/>
  <c r="AH256" i="8"/>
  <c r="AJ256" i="8" s="1"/>
  <c r="BQ265" i="8"/>
  <c r="BS265" i="8" s="1"/>
  <c r="AH265" i="8"/>
  <c r="AJ265" i="8" s="1"/>
  <c r="BQ272" i="8"/>
  <c r="BS272" i="8" s="1"/>
  <c r="AH272" i="8"/>
  <c r="AJ272" i="8" s="1"/>
  <c r="BQ280" i="8"/>
  <c r="BS280" i="8" s="1"/>
  <c r="AH280" i="8"/>
  <c r="AJ280" i="8" s="1"/>
  <c r="BQ291" i="8"/>
  <c r="BS291" i="8" s="1"/>
  <c r="AH291" i="8"/>
  <c r="AJ291" i="8" s="1"/>
  <c r="BQ300" i="8"/>
  <c r="BS300" i="8" s="1"/>
  <c r="AH300" i="8"/>
  <c r="AJ300" i="8" s="1"/>
  <c r="BQ307" i="8"/>
  <c r="BS307" i="8" s="1"/>
  <c r="AH307" i="8"/>
  <c r="AJ307" i="8" s="1"/>
  <c r="BQ317" i="8"/>
  <c r="BS317" i="8" s="1"/>
  <c r="AH317" i="8"/>
  <c r="AJ317" i="8" s="1"/>
  <c r="BQ327" i="8"/>
  <c r="BS327" i="8" s="1"/>
  <c r="AH327" i="8"/>
  <c r="AJ327" i="8" s="1"/>
  <c r="BQ335" i="8"/>
  <c r="BS335" i="8" s="1"/>
  <c r="AH335" i="8"/>
  <c r="AJ335" i="8" s="1"/>
  <c r="BQ342" i="8"/>
  <c r="BS342" i="8" s="1"/>
  <c r="AH342" i="8"/>
  <c r="AJ342" i="8" s="1"/>
  <c r="BQ353" i="8"/>
  <c r="BS353" i="8" s="1"/>
  <c r="AH353" i="8"/>
  <c r="AJ353" i="8" s="1"/>
  <c r="BQ358" i="8"/>
  <c r="BS358" i="8" s="1"/>
  <c r="AH358" i="8"/>
  <c r="AJ358" i="8" s="1"/>
  <c r="BQ364" i="8"/>
  <c r="BS364" i="8" s="1"/>
  <c r="AH364" i="8"/>
  <c r="AJ364" i="8" s="1"/>
  <c r="BQ376" i="8"/>
  <c r="BS376" i="8" s="1"/>
  <c r="AH376" i="8"/>
  <c r="AJ376" i="8" s="1"/>
  <c r="BC12" i="8"/>
  <c r="BQ12" i="8"/>
  <c r="BS12" i="8" s="1"/>
  <c r="AH12" i="8"/>
  <c r="AJ12" i="8" s="1"/>
  <c r="BQ22" i="8"/>
  <c r="BS22" i="8" s="1"/>
  <c r="AH22" i="8"/>
  <c r="AJ22" i="8" s="1"/>
  <c r="BQ35" i="8"/>
  <c r="BS35" i="8" s="1"/>
  <c r="AH35" i="8"/>
  <c r="AJ35" i="8" s="1"/>
  <c r="BQ44" i="8"/>
  <c r="BS44" i="8" s="1"/>
  <c r="AH44" i="8"/>
  <c r="AJ44" i="8" s="1"/>
  <c r="BQ53" i="8"/>
  <c r="BS53" i="8" s="1"/>
  <c r="AH53" i="8"/>
  <c r="AJ53" i="8" s="1"/>
  <c r="BQ65" i="8"/>
  <c r="BS65" i="8" s="1"/>
  <c r="AH65" i="8"/>
  <c r="AJ65" i="8" s="1"/>
  <c r="BQ74" i="8"/>
  <c r="BS74" i="8" s="1"/>
  <c r="AH74" i="8"/>
  <c r="AJ74" i="8" s="1"/>
  <c r="BQ88" i="8"/>
  <c r="BS88" i="8" s="1"/>
  <c r="AH88" i="8"/>
  <c r="AJ88" i="8" s="1"/>
  <c r="BQ106" i="8"/>
  <c r="BS106" i="8" s="1"/>
  <c r="AH106" i="8"/>
  <c r="AJ106" i="8" s="1"/>
  <c r="BQ116" i="8"/>
  <c r="BS116" i="8" s="1"/>
  <c r="AH116" i="8"/>
  <c r="AJ116" i="8" s="1"/>
  <c r="BQ129" i="8"/>
  <c r="BS129" i="8" s="1"/>
  <c r="AH129" i="8"/>
  <c r="AJ129" i="8" s="1"/>
  <c r="BQ142" i="8"/>
  <c r="BS142" i="8" s="1"/>
  <c r="AH142" i="8"/>
  <c r="AJ142" i="8" s="1"/>
  <c r="BQ147" i="8"/>
  <c r="BS147" i="8" s="1"/>
  <c r="AH147" i="8"/>
  <c r="AJ147" i="8" s="1"/>
  <c r="BQ158" i="8"/>
  <c r="BS158" i="8" s="1"/>
  <c r="AH158" i="8"/>
  <c r="AJ158" i="8" s="1"/>
  <c r="BQ174" i="8"/>
  <c r="BS174" i="8" s="1"/>
  <c r="AH174" i="8"/>
  <c r="AJ174" i="8" s="1"/>
  <c r="BQ195" i="8"/>
  <c r="BS195" i="8" s="1"/>
  <c r="AH195" i="8"/>
  <c r="AJ195" i="8" s="1"/>
  <c r="BQ212" i="8"/>
  <c r="BS212" i="8" s="1"/>
  <c r="AH212" i="8"/>
  <c r="AJ212" i="8" s="1"/>
  <c r="BQ234" i="8"/>
  <c r="BS234" i="8" s="1"/>
  <c r="AH234" i="8"/>
  <c r="AJ234" i="8" s="1"/>
  <c r="BQ259" i="8"/>
  <c r="BS259" i="8" s="1"/>
  <c r="AH259" i="8"/>
  <c r="AJ259" i="8" s="1"/>
  <c r="BQ276" i="8"/>
  <c r="BS276" i="8" s="1"/>
  <c r="AH276" i="8"/>
  <c r="AJ276" i="8" s="1"/>
  <c r="BQ297" i="8"/>
  <c r="BS297" i="8" s="1"/>
  <c r="AH297" i="8"/>
  <c r="AJ297" i="8" s="1"/>
  <c r="BQ313" i="8"/>
  <c r="BS313" i="8" s="1"/>
  <c r="AH313" i="8"/>
  <c r="AJ313" i="8" s="1"/>
  <c r="BQ331" i="8"/>
  <c r="BS331" i="8" s="1"/>
  <c r="AH331" i="8"/>
  <c r="AJ331" i="8" s="1"/>
  <c r="BQ339" i="8"/>
  <c r="BS339" i="8" s="1"/>
  <c r="AH339" i="8"/>
  <c r="AJ339" i="8" s="1"/>
  <c r="BQ355" i="8"/>
  <c r="BS355" i="8" s="1"/>
  <c r="AH355" i="8"/>
  <c r="AJ355" i="8" s="1"/>
  <c r="BQ367" i="8"/>
  <c r="BS367" i="8" s="1"/>
  <c r="AH367" i="8"/>
  <c r="AJ367" i="8" s="1"/>
  <c r="BC13" i="8"/>
  <c r="BQ13" i="8"/>
  <c r="BS13" i="8" s="1"/>
  <c r="AH13" i="8"/>
  <c r="AJ13" i="8" s="1"/>
  <c r="BQ23" i="8"/>
  <c r="BS23" i="8" s="1"/>
  <c r="AH23" i="8"/>
  <c r="AJ23" i="8" s="1"/>
  <c r="BQ36" i="8"/>
  <c r="BS36" i="8" s="1"/>
  <c r="AH36" i="8"/>
  <c r="AJ36" i="8" s="1"/>
  <c r="BQ45" i="8"/>
  <c r="BS45" i="8" s="1"/>
  <c r="AH45" i="8"/>
  <c r="AJ45" i="8" s="1"/>
  <c r="BQ61" i="8"/>
  <c r="BS61" i="8" s="1"/>
  <c r="AH61" i="8"/>
  <c r="AJ61" i="8" s="1"/>
  <c r="BQ71" i="8"/>
  <c r="BS71" i="8" s="1"/>
  <c r="AH71" i="8"/>
  <c r="AJ71" i="8" s="1"/>
  <c r="BQ82" i="8"/>
  <c r="BS82" i="8" s="1"/>
  <c r="AH82" i="8"/>
  <c r="AJ82" i="8" s="1"/>
  <c r="BQ97" i="8"/>
  <c r="BS97" i="8" s="1"/>
  <c r="AH97" i="8"/>
  <c r="AJ97" i="8" s="1"/>
  <c r="BQ107" i="8"/>
  <c r="BS107" i="8" s="1"/>
  <c r="AH107" i="8"/>
  <c r="AJ107" i="8" s="1"/>
  <c r="BQ118" i="8"/>
  <c r="BS118" i="8" s="1"/>
  <c r="AH118" i="8"/>
  <c r="AJ118" i="8" s="1"/>
  <c r="BQ130" i="8"/>
  <c r="BS130" i="8" s="1"/>
  <c r="AH130" i="8"/>
  <c r="AJ130" i="8" s="1"/>
  <c r="BQ136" i="8"/>
  <c r="BS136" i="8" s="1"/>
  <c r="AH136" i="8"/>
  <c r="AJ136" i="8" s="1"/>
  <c r="BQ148" i="8"/>
  <c r="BS148" i="8" s="1"/>
  <c r="AH148" i="8"/>
  <c r="AJ148" i="8" s="1"/>
  <c r="BQ160" i="8"/>
  <c r="BS160" i="8" s="1"/>
  <c r="AH160" i="8"/>
  <c r="AJ160" i="8" s="1"/>
  <c r="BQ175" i="8"/>
  <c r="BS175" i="8" s="1"/>
  <c r="AH175" i="8"/>
  <c r="AJ175" i="8" s="1"/>
  <c r="BQ199" i="8"/>
  <c r="BS199" i="8" s="1"/>
  <c r="AH199" i="8"/>
  <c r="AJ199" i="8" s="1"/>
  <c r="BQ216" i="8"/>
  <c r="BS216" i="8" s="1"/>
  <c r="AH216" i="8"/>
  <c r="AJ216" i="8" s="1"/>
  <c r="BQ236" i="8"/>
  <c r="BS236" i="8" s="1"/>
  <c r="AH236" i="8"/>
  <c r="AJ236" i="8" s="1"/>
  <c r="BQ261" i="8"/>
  <c r="BS261" i="8" s="1"/>
  <c r="AH261" i="8"/>
  <c r="AJ261" i="8" s="1"/>
  <c r="BQ271" i="8"/>
  <c r="BS271" i="8" s="1"/>
  <c r="AH271" i="8"/>
  <c r="AJ271" i="8" s="1"/>
  <c r="BQ299" i="8"/>
  <c r="BS299" i="8" s="1"/>
  <c r="AH299" i="8"/>
  <c r="AJ299" i="8" s="1"/>
  <c r="BQ306" i="8"/>
  <c r="BS306" i="8" s="1"/>
  <c r="AH306" i="8"/>
  <c r="AJ306" i="8" s="1"/>
  <c r="BQ326" i="8"/>
  <c r="BS326" i="8" s="1"/>
  <c r="AH326" i="8"/>
  <c r="AJ326" i="8" s="1"/>
  <c r="BQ340" i="8"/>
  <c r="BS340" i="8" s="1"/>
  <c r="AH340" i="8"/>
  <c r="AJ340" i="8" s="1"/>
  <c r="BQ356" i="8"/>
  <c r="BS356" i="8" s="1"/>
  <c r="AH356" i="8"/>
  <c r="AJ356" i="8" s="1"/>
  <c r="BQ370" i="8"/>
  <c r="BS370" i="8" s="1"/>
  <c r="AH370" i="8"/>
  <c r="AJ370" i="8" s="1"/>
  <c r="BQ388" i="8"/>
  <c r="BS388" i="8" s="1"/>
  <c r="AH388" i="8"/>
  <c r="AJ388" i="8" s="1"/>
  <c r="BC11" i="8"/>
  <c r="BQ11" i="8"/>
  <c r="BS11" i="8" s="1"/>
  <c r="AH11" i="8"/>
  <c r="AJ11" i="8" s="1"/>
  <c r="BC16" i="8"/>
  <c r="BQ16" i="8"/>
  <c r="BS16" i="8" s="1"/>
  <c r="AH16" i="8"/>
  <c r="AJ16" i="8" s="1"/>
  <c r="BC21" i="8"/>
  <c r="BS21" i="8"/>
  <c r="AH21" i="8"/>
  <c r="AJ21" i="8" s="1"/>
  <c r="BQ27" i="8"/>
  <c r="BS27" i="8" s="1"/>
  <c r="AH27" i="8"/>
  <c r="AJ27" i="8" s="1"/>
  <c r="BQ34" i="8"/>
  <c r="BS34" i="8" s="1"/>
  <c r="AH34" i="8"/>
  <c r="AJ34" i="8" s="1"/>
  <c r="BQ39" i="8"/>
  <c r="BS39" i="8" s="1"/>
  <c r="AH39" i="8"/>
  <c r="AJ39" i="8" s="1"/>
  <c r="BQ43" i="8"/>
  <c r="BS43" i="8" s="1"/>
  <c r="AH43" i="8"/>
  <c r="AJ43" i="8" s="1"/>
  <c r="BQ51" i="8"/>
  <c r="BS51" i="8" s="1"/>
  <c r="AH51" i="8"/>
  <c r="AJ51" i="8" s="1"/>
  <c r="BQ58" i="8"/>
  <c r="BS58" i="8" s="1"/>
  <c r="AH58" i="8"/>
  <c r="AJ58" i="8" s="1"/>
  <c r="BQ64" i="8"/>
  <c r="BS64" i="8" s="1"/>
  <c r="AH64" i="8"/>
  <c r="AJ64" i="8" s="1"/>
  <c r="BQ69" i="8"/>
  <c r="BS69" i="8" s="1"/>
  <c r="AH69" i="8"/>
  <c r="AJ69" i="8" s="1"/>
  <c r="BQ73" i="8"/>
  <c r="BS73" i="8" s="1"/>
  <c r="AH73" i="8"/>
  <c r="AJ73" i="8" s="1"/>
  <c r="BQ79" i="8"/>
  <c r="BS79" i="8" s="1"/>
  <c r="AH79" i="8"/>
  <c r="AJ79" i="8" s="1"/>
  <c r="BQ84" i="8"/>
  <c r="BS84" i="8" s="1"/>
  <c r="AH84" i="8"/>
  <c r="AJ84" i="8" s="1"/>
  <c r="BQ95" i="8"/>
  <c r="BS95" i="8" s="1"/>
  <c r="AH95" i="8"/>
  <c r="AJ95" i="8" s="1"/>
  <c r="BQ100" i="8"/>
  <c r="BS100" i="8" s="1"/>
  <c r="AH100" i="8"/>
  <c r="AJ100" i="8" s="1"/>
  <c r="BQ104" i="8"/>
  <c r="BS104" i="8" s="1"/>
  <c r="AH104" i="8"/>
  <c r="AJ104" i="8" s="1"/>
  <c r="BQ110" i="8"/>
  <c r="BS110" i="8" s="1"/>
  <c r="AH110" i="8"/>
  <c r="AJ110" i="8" s="1"/>
  <c r="BQ115" i="8"/>
  <c r="BS115" i="8" s="1"/>
  <c r="AH115" i="8"/>
  <c r="AJ115" i="8" s="1"/>
  <c r="BQ121" i="8"/>
  <c r="BS121" i="8" s="1"/>
  <c r="AH121" i="8"/>
  <c r="AJ121" i="8" s="1"/>
  <c r="BQ127" i="8"/>
  <c r="BS127" i="8" s="1"/>
  <c r="AH127" i="8"/>
  <c r="AJ127" i="8" s="1"/>
  <c r="BQ133" i="8"/>
  <c r="BS133" i="8" s="1"/>
  <c r="AH133" i="8"/>
  <c r="AJ133" i="8" s="1"/>
  <c r="BQ140" i="8"/>
  <c r="BS140" i="8" s="1"/>
  <c r="AH140" i="8"/>
  <c r="AJ140" i="8" s="1"/>
  <c r="BQ146" i="8"/>
  <c r="BS146" i="8" s="1"/>
  <c r="AH146" i="8"/>
  <c r="AJ146" i="8" s="1"/>
  <c r="BQ152" i="8"/>
  <c r="BS152" i="8" s="1"/>
  <c r="AH152" i="8"/>
  <c r="AJ152" i="8" s="1"/>
  <c r="BQ157" i="8"/>
  <c r="BS157" i="8" s="1"/>
  <c r="AH157" i="8"/>
  <c r="AJ157" i="8" s="1"/>
  <c r="BQ162" i="8"/>
  <c r="BS162" i="8" s="1"/>
  <c r="AH162" i="8"/>
  <c r="AJ162" i="8" s="1"/>
  <c r="BQ171" i="8"/>
  <c r="BS171" i="8" s="1"/>
  <c r="AH171" i="8"/>
  <c r="AJ171" i="8" s="1"/>
  <c r="BQ182" i="8"/>
  <c r="BS182" i="8" s="1"/>
  <c r="AH182" i="8"/>
  <c r="AJ182" i="8" s="1"/>
  <c r="BQ190" i="8"/>
  <c r="BS190" i="8" s="1"/>
  <c r="AH190" i="8"/>
  <c r="AJ190" i="8" s="1"/>
  <c r="BQ203" i="8"/>
  <c r="BS203" i="8" s="1"/>
  <c r="AH203" i="8"/>
  <c r="AJ203" i="8" s="1"/>
  <c r="BQ211" i="8"/>
  <c r="BS211" i="8" s="1"/>
  <c r="AH211" i="8"/>
  <c r="AJ211" i="8" s="1"/>
  <c r="BQ221" i="8"/>
  <c r="BS221" i="8" s="1"/>
  <c r="AH221" i="8"/>
  <c r="AJ221" i="8" s="1"/>
  <c r="BQ230" i="8"/>
  <c r="BS230" i="8" s="1"/>
  <c r="AH230" i="8"/>
  <c r="AJ230" i="8" s="1"/>
  <c r="BQ241" i="8"/>
  <c r="BS241" i="8" s="1"/>
  <c r="AH241" i="8"/>
  <c r="AJ241" i="8" s="1"/>
  <c r="BQ258" i="8"/>
  <c r="BS258" i="8" s="1"/>
  <c r="AH258" i="8"/>
  <c r="AJ258" i="8" s="1"/>
  <c r="BQ267" i="8"/>
  <c r="BS267" i="8" s="1"/>
  <c r="AH267" i="8"/>
  <c r="AJ267" i="8" s="1"/>
  <c r="BQ275" i="8"/>
  <c r="BS275" i="8" s="1"/>
  <c r="AH275" i="8"/>
  <c r="AJ275" i="8" s="1"/>
  <c r="BQ285" i="8"/>
  <c r="BS285" i="8" s="1"/>
  <c r="AH285" i="8"/>
  <c r="AJ285" i="8" s="1"/>
  <c r="BQ296" i="8"/>
  <c r="BS296" i="8" s="1"/>
  <c r="AH296" i="8"/>
  <c r="AJ296" i="8" s="1"/>
  <c r="BQ302" i="8"/>
  <c r="BS302" i="8" s="1"/>
  <c r="AH302" i="8"/>
  <c r="AJ302" i="8" s="1"/>
  <c r="BQ309" i="8"/>
  <c r="BS309" i="8" s="1"/>
  <c r="AH309" i="8"/>
  <c r="AJ309" i="8" s="1"/>
  <c r="BQ319" i="8"/>
  <c r="BS319" i="8" s="1"/>
  <c r="AH319" i="8"/>
  <c r="AJ319" i="8" s="1"/>
  <c r="BQ330" i="8"/>
  <c r="BS330" i="8" s="1"/>
  <c r="AH330" i="8"/>
  <c r="AJ330" i="8" s="1"/>
  <c r="BQ338" i="8"/>
  <c r="BS338" i="8" s="1"/>
  <c r="AH338" i="8"/>
  <c r="AJ338" i="8" s="1"/>
  <c r="BQ347" i="8"/>
  <c r="BS347" i="8" s="1"/>
  <c r="AH347" i="8"/>
  <c r="AJ347" i="8" s="1"/>
  <c r="BQ354" i="8"/>
  <c r="BS354" i="8" s="1"/>
  <c r="AH354" i="8"/>
  <c r="AJ354" i="8" s="1"/>
  <c r="BQ360" i="8"/>
  <c r="BS360" i="8" s="1"/>
  <c r="AH360" i="8"/>
  <c r="AJ360" i="8" s="1"/>
  <c r="BQ366" i="8"/>
  <c r="BS366" i="8" s="1"/>
  <c r="AH366" i="8"/>
  <c r="AJ366" i="8" s="1"/>
  <c r="BQ377" i="8"/>
  <c r="BS377" i="8" s="1"/>
  <c r="AH377" i="8"/>
  <c r="AJ377" i="8" s="1"/>
  <c r="BC8" i="8"/>
  <c r="T8" i="8"/>
  <c r="U160" i="8"/>
  <c r="U165" i="8"/>
  <c r="U181" i="8"/>
  <c r="U184" i="8"/>
  <c r="T209" i="8" l="1"/>
  <c r="M209" i="8"/>
  <c r="T241" i="8"/>
  <c r="M241" i="8"/>
  <c r="T374" i="8"/>
  <c r="M374" i="8"/>
  <c r="CE241" i="8"/>
  <c r="CE209" i="8"/>
  <c r="CE374" i="8"/>
  <c r="BK160" i="8"/>
  <c r="BK165" i="8"/>
  <c r="BK181" i="8"/>
  <c r="BK184" i="8"/>
  <c r="M382" i="8" l="1"/>
  <c r="M227" i="8"/>
  <c r="M376" i="8"/>
  <c r="M362" i="8"/>
  <c r="M294" i="8"/>
  <c r="M272" i="8"/>
  <c r="M140" i="8"/>
  <c r="M116" i="8"/>
  <c r="M90" i="8"/>
  <c r="M77" i="8"/>
  <c r="M64" i="8"/>
  <c r="M52" i="8"/>
  <c r="M40" i="8"/>
  <c r="M12" i="8"/>
  <c r="U32" i="8"/>
  <c r="U68" i="8"/>
  <c r="U102" i="8"/>
  <c r="M390" i="8"/>
  <c r="M375" i="8"/>
  <c r="M292" i="8"/>
  <c r="M271" i="8"/>
  <c r="M258" i="8"/>
  <c r="M240" i="8"/>
  <c r="M226" i="8"/>
  <c r="M213" i="8"/>
  <c r="M199" i="8"/>
  <c r="M187" i="8"/>
  <c r="M102" i="8"/>
  <c r="M89" i="8"/>
  <c r="M63" i="8"/>
  <c r="M51" i="8"/>
  <c r="M39" i="8"/>
  <c r="M26" i="8"/>
  <c r="U31" i="8"/>
  <c r="U33" i="8"/>
  <c r="U72" i="8"/>
  <c r="U104" i="8"/>
  <c r="U13" i="8"/>
  <c r="M122" i="8"/>
  <c r="U24" i="8"/>
  <c r="U30" i="8"/>
  <c r="U35" i="8"/>
  <c r="U79" i="8"/>
  <c r="U108" i="8"/>
  <c r="M152" i="8"/>
  <c r="M128" i="8"/>
  <c r="M380" i="8"/>
  <c r="M158" i="8"/>
  <c r="M372" i="8"/>
  <c r="M353" i="8"/>
  <c r="M344" i="8"/>
  <c r="M311" i="8"/>
  <c r="M268" i="8"/>
  <c r="M256" i="8"/>
  <c r="M233" i="8"/>
  <c r="M197" i="8"/>
  <c r="M185" i="8"/>
  <c r="M173" i="8"/>
  <c r="M161" i="8"/>
  <c r="M149" i="8"/>
  <c r="M125" i="8"/>
  <c r="M113" i="8"/>
  <c r="M69" i="8"/>
  <c r="M33" i="8"/>
  <c r="U27" i="8"/>
  <c r="U54" i="8"/>
  <c r="U87" i="8"/>
  <c r="AB28" i="8"/>
  <c r="T283" i="8"/>
  <c r="M283" i="8"/>
  <c r="T259" i="8"/>
  <c r="M259" i="8"/>
  <c r="T242" i="8"/>
  <c r="M242" i="8"/>
  <c r="T231" i="8"/>
  <c r="M231" i="8"/>
  <c r="T223" i="8"/>
  <c r="M223" i="8"/>
  <c r="T204" i="8"/>
  <c r="M204" i="8"/>
  <c r="T192" i="8"/>
  <c r="M192" i="8"/>
  <c r="T180" i="8"/>
  <c r="M180" i="8"/>
  <c r="T172" i="8"/>
  <c r="M172" i="8"/>
  <c r="T160" i="8"/>
  <c r="V160" i="8" s="1"/>
  <c r="M160" i="8"/>
  <c r="T148" i="8"/>
  <c r="M148" i="8"/>
  <c r="T136" i="8"/>
  <c r="M136" i="8"/>
  <c r="T124" i="8"/>
  <c r="M124" i="8"/>
  <c r="T112" i="8"/>
  <c r="M112" i="8"/>
  <c r="T27" i="8"/>
  <c r="M27" i="8"/>
  <c r="T22" i="8"/>
  <c r="M22" i="8"/>
  <c r="T9" i="8"/>
  <c r="M9" i="8"/>
  <c r="T381" i="8"/>
  <c r="M381" i="8"/>
  <c r="T360" i="8"/>
  <c r="M360" i="8"/>
  <c r="T324" i="8"/>
  <c r="M324" i="8"/>
  <c r="T307" i="8"/>
  <c r="M307" i="8"/>
  <c r="T287" i="8"/>
  <c r="M287" i="8"/>
  <c r="T262" i="8"/>
  <c r="M262" i="8"/>
  <c r="T230" i="8"/>
  <c r="M230" i="8"/>
  <c r="T222" i="8"/>
  <c r="M222" i="8"/>
  <c r="T208" i="8"/>
  <c r="M208" i="8"/>
  <c r="T203" i="8"/>
  <c r="M203" i="8"/>
  <c r="T195" i="8"/>
  <c r="M195" i="8"/>
  <c r="T191" i="8"/>
  <c r="M191" i="8"/>
  <c r="T183" i="8"/>
  <c r="M183" i="8"/>
  <c r="T179" i="8"/>
  <c r="M179" i="8"/>
  <c r="T175" i="8"/>
  <c r="M175" i="8"/>
  <c r="T171" i="8"/>
  <c r="M171" i="8"/>
  <c r="T167" i="8"/>
  <c r="M167" i="8"/>
  <c r="T163" i="8"/>
  <c r="M163" i="8"/>
  <c r="T159" i="8"/>
  <c r="M159" i="8"/>
  <c r="T155" i="8"/>
  <c r="M155" i="8"/>
  <c r="T151" i="8"/>
  <c r="M151" i="8"/>
  <c r="T147" i="8"/>
  <c r="M147" i="8"/>
  <c r="T143" i="8"/>
  <c r="M143" i="8"/>
  <c r="T139" i="8"/>
  <c r="M139" i="8"/>
  <c r="T135" i="8"/>
  <c r="M135" i="8"/>
  <c r="T131" i="8"/>
  <c r="M131" i="8"/>
  <c r="T127" i="8"/>
  <c r="M127" i="8"/>
  <c r="T123" i="8"/>
  <c r="M123" i="8"/>
  <c r="T119" i="8"/>
  <c r="M119" i="8"/>
  <c r="T115" i="8"/>
  <c r="M115" i="8"/>
  <c r="T111" i="8"/>
  <c r="M111" i="8"/>
  <c r="T106" i="8"/>
  <c r="M106" i="8"/>
  <c r="T97" i="8"/>
  <c r="M97" i="8"/>
  <c r="T93" i="8"/>
  <c r="M93" i="8"/>
  <c r="T85" i="8"/>
  <c r="M85" i="8"/>
  <c r="T81" i="8"/>
  <c r="M81" i="8"/>
  <c r="M76" i="8"/>
  <c r="T71" i="8"/>
  <c r="M71" i="8"/>
  <c r="T67" i="8"/>
  <c r="M67" i="8"/>
  <c r="T59" i="8"/>
  <c r="M59" i="8"/>
  <c r="T55" i="8"/>
  <c r="M55" i="8"/>
  <c r="T47" i="8"/>
  <c r="M47" i="8"/>
  <c r="T43" i="8"/>
  <c r="M43" i="8"/>
  <c r="T35" i="8"/>
  <c r="V35" i="8" s="1"/>
  <c r="M35" i="8"/>
  <c r="T31" i="8"/>
  <c r="V31" i="8" s="1"/>
  <c r="M31" i="8"/>
  <c r="T21" i="8"/>
  <c r="M21" i="8"/>
  <c r="T16" i="8"/>
  <c r="M16" i="8"/>
  <c r="T20" i="8"/>
  <c r="M20" i="8"/>
  <c r="T387" i="8"/>
  <c r="M387" i="8"/>
  <c r="T366" i="8"/>
  <c r="M366" i="8"/>
  <c r="T356" i="8"/>
  <c r="M356" i="8"/>
  <c r="T352" i="8"/>
  <c r="M352" i="8"/>
  <c r="T319" i="8"/>
  <c r="M319" i="8"/>
  <c r="T314" i="8"/>
  <c r="M314" i="8"/>
  <c r="T303" i="8"/>
  <c r="M303" i="8"/>
  <c r="T288" i="8"/>
  <c r="M288" i="8"/>
  <c r="T267" i="8"/>
  <c r="M267" i="8"/>
  <c r="T255" i="8"/>
  <c r="M255" i="8"/>
  <c r="T236" i="8"/>
  <c r="M236" i="8"/>
  <c r="T219" i="8"/>
  <c r="M219" i="8"/>
  <c r="T210" i="8"/>
  <c r="M210" i="8"/>
  <c r="T196" i="8"/>
  <c r="M196" i="8"/>
  <c r="T184" i="8"/>
  <c r="V184" i="8" s="1"/>
  <c r="M184" i="8"/>
  <c r="T164" i="8"/>
  <c r="M164" i="8"/>
  <c r="T144" i="8"/>
  <c r="M144" i="8"/>
  <c r="T120" i="8"/>
  <c r="M120" i="8"/>
  <c r="T107" i="8"/>
  <c r="M107" i="8"/>
  <c r="T98" i="8"/>
  <c r="M98" i="8"/>
  <c r="T82" i="8"/>
  <c r="M82" i="8"/>
  <c r="T68" i="8"/>
  <c r="M68" i="8"/>
  <c r="T60" i="8"/>
  <c r="M60" i="8"/>
  <c r="T48" i="8"/>
  <c r="M48" i="8"/>
  <c r="T36" i="8"/>
  <c r="M36" i="8"/>
  <c r="T17" i="8"/>
  <c r="M17" i="8"/>
  <c r="T365" i="8"/>
  <c r="M365" i="8"/>
  <c r="T351" i="8"/>
  <c r="M351" i="8"/>
  <c r="T317" i="8"/>
  <c r="M317" i="8"/>
  <c r="T249" i="8"/>
  <c r="M249" i="8"/>
  <c r="T385" i="8"/>
  <c r="M385" i="8"/>
  <c r="T373" i="8"/>
  <c r="M373" i="8"/>
  <c r="T364" i="8"/>
  <c r="M364" i="8"/>
  <c r="T358" i="8"/>
  <c r="M358" i="8"/>
  <c r="T354" i="8"/>
  <c r="M354" i="8"/>
  <c r="T350" i="8"/>
  <c r="M350" i="8"/>
  <c r="T345" i="8"/>
  <c r="M345" i="8"/>
  <c r="T323" i="8"/>
  <c r="M323" i="8"/>
  <c r="T316" i="8"/>
  <c r="M316" i="8"/>
  <c r="T312" i="8"/>
  <c r="M312" i="8"/>
  <c r="T305" i="8"/>
  <c r="M305" i="8"/>
  <c r="T301" i="8"/>
  <c r="M301" i="8"/>
  <c r="T291" i="8"/>
  <c r="M291" i="8"/>
  <c r="M285" i="8"/>
  <c r="T277" i="8"/>
  <c r="M277" i="8"/>
  <c r="T269" i="8"/>
  <c r="M269" i="8"/>
  <c r="T265" i="8"/>
  <c r="M265" i="8"/>
  <c r="T261" i="8"/>
  <c r="M261" i="8"/>
  <c r="T257" i="8"/>
  <c r="M257" i="8"/>
  <c r="T252" i="8"/>
  <c r="M252" i="8"/>
  <c r="T247" i="8"/>
  <c r="M247" i="8"/>
  <c r="T238" i="8"/>
  <c r="M238" i="8"/>
  <c r="T234" i="8"/>
  <c r="M234" i="8"/>
  <c r="T229" i="8"/>
  <c r="M229" i="8"/>
  <c r="T225" i="8"/>
  <c r="M225" i="8"/>
  <c r="T221" i="8"/>
  <c r="M221" i="8"/>
  <c r="T217" i="8"/>
  <c r="M217" i="8"/>
  <c r="T212" i="8"/>
  <c r="M212" i="8"/>
  <c r="T207" i="8"/>
  <c r="M207" i="8"/>
  <c r="T202" i="8"/>
  <c r="M202" i="8"/>
  <c r="T198" i="8"/>
  <c r="M198" i="8"/>
  <c r="T194" i="8"/>
  <c r="M194" i="8"/>
  <c r="T190" i="8"/>
  <c r="M190" i="8"/>
  <c r="T186" i="8"/>
  <c r="M186" i="8"/>
  <c r="T182" i="8"/>
  <c r="M182" i="8"/>
  <c r="T178" i="8"/>
  <c r="M178" i="8"/>
  <c r="T174" i="8"/>
  <c r="M174" i="8"/>
  <c r="T170" i="8"/>
  <c r="M170" i="8"/>
  <c r="T166" i="8"/>
  <c r="M166" i="8"/>
  <c r="T162" i="8"/>
  <c r="M162" i="8"/>
  <c r="T154" i="8"/>
  <c r="M154" i="8"/>
  <c r="T150" i="8"/>
  <c r="M150" i="8"/>
  <c r="T146" i="8"/>
  <c r="M146" i="8"/>
  <c r="T142" i="8"/>
  <c r="M142" i="8"/>
  <c r="T138" i="8"/>
  <c r="M138" i="8"/>
  <c r="T134" i="8"/>
  <c r="M134" i="8"/>
  <c r="T130" i="8"/>
  <c r="M130" i="8"/>
  <c r="T126" i="8"/>
  <c r="M126" i="8"/>
  <c r="T118" i="8"/>
  <c r="M118" i="8"/>
  <c r="T114" i="8"/>
  <c r="M114" i="8"/>
  <c r="T109" i="8"/>
  <c r="T105" i="8"/>
  <c r="M105" i="8"/>
  <c r="T100" i="8"/>
  <c r="M100" i="8"/>
  <c r="T96" i="8"/>
  <c r="M96" i="8"/>
  <c r="T92" i="8"/>
  <c r="M92" i="8"/>
  <c r="T88" i="8"/>
  <c r="M88" i="8"/>
  <c r="T84" i="8"/>
  <c r="M84" i="8"/>
  <c r="T80" i="8"/>
  <c r="M80" i="8"/>
  <c r="T75" i="8"/>
  <c r="M75" i="8"/>
  <c r="T70" i="8"/>
  <c r="M70" i="8"/>
  <c r="T66" i="8"/>
  <c r="M66" i="8"/>
  <c r="T62" i="8"/>
  <c r="M62" i="8"/>
  <c r="T58" i="8"/>
  <c r="M58" i="8"/>
  <c r="T54" i="8"/>
  <c r="V54" i="8" s="1"/>
  <c r="M54" i="8"/>
  <c r="T50" i="8"/>
  <c r="M50" i="8"/>
  <c r="T46" i="8"/>
  <c r="M46" i="8"/>
  <c r="T42" i="8"/>
  <c r="M42" i="8"/>
  <c r="T38" i="8"/>
  <c r="M38" i="8"/>
  <c r="T34" i="8"/>
  <c r="M34" i="8"/>
  <c r="T29" i="8"/>
  <c r="M29" i="8"/>
  <c r="T25" i="8"/>
  <c r="M25" i="8"/>
  <c r="T19" i="8"/>
  <c r="M19" i="8"/>
  <c r="T15" i="8"/>
  <c r="M15" i="8"/>
  <c r="T11" i="8"/>
  <c r="M11" i="8"/>
  <c r="T24" i="8"/>
  <c r="M24" i="8"/>
  <c r="T371" i="8"/>
  <c r="M371" i="8"/>
  <c r="T348" i="8"/>
  <c r="M348" i="8"/>
  <c r="T343" i="8"/>
  <c r="M343" i="8"/>
  <c r="T310" i="8"/>
  <c r="M310" i="8"/>
  <c r="T263" i="8"/>
  <c r="M263" i="8"/>
  <c r="T250" i="8"/>
  <c r="M250" i="8"/>
  <c r="T214" i="8"/>
  <c r="M214" i="8"/>
  <c r="T200" i="8"/>
  <c r="M200" i="8"/>
  <c r="T188" i="8"/>
  <c r="M188" i="8"/>
  <c r="T176" i="8"/>
  <c r="M176" i="8"/>
  <c r="T168" i="8"/>
  <c r="M168" i="8"/>
  <c r="T156" i="8"/>
  <c r="M156" i="8"/>
  <c r="T132" i="8"/>
  <c r="M132" i="8"/>
  <c r="T103" i="8"/>
  <c r="M103" i="8"/>
  <c r="T94" i="8"/>
  <c r="M94" i="8"/>
  <c r="T86" i="8"/>
  <c r="M86" i="8"/>
  <c r="T72" i="8"/>
  <c r="M72" i="8"/>
  <c r="T56" i="8"/>
  <c r="M56" i="8"/>
  <c r="T44" i="8"/>
  <c r="M44" i="8"/>
  <c r="T32" i="8"/>
  <c r="M32" i="8"/>
  <c r="T13" i="8"/>
  <c r="V13" i="8" s="1"/>
  <c r="M13" i="8"/>
  <c r="T386" i="8"/>
  <c r="M386" i="8"/>
  <c r="T370" i="8"/>
  <c r="M370" i="8"/>
  <c r="T355" i="8"/>
  <c r="M355" i="8"/>
  <c r="M347" i="8"/>
  <c r="T313" i="8"/>
  <c r="M313" i="8"/>
  <c r="T302" i="8"/>
  <c r="M302" i="8"/>
  <c r="T282" i="8"/>
  <c r="M282" i="8"/>
  <c r="T266" i="8"/>
  <c r="M266" i="8"/>
  <c r="T253" i="8"/>
  <c r="M253" i="8"/>
  <c r="T235" i="8"/>
  <c r="M235" i="8"/>
  <c r="T218" i="8"/>
  <c r="M218" i="8"/>
  <c r="T389" i="8"/>
  <c r="M389" i="8"/>
  <c r="T369" i="8"/>
  <c r="M369" i="8"/>
  <c r="T388" i="8"/>
  <c r="M388" i="8"/>
  <c r="T384" i="8"/>
  <c r="M384" i="8"/>
  <c r="T379" i="8"/>
  <c r="M379" i="8"/>
  <c r="T367" i="8"/>
  <c r="M367" i="8"/>
  <c r="T363" i="8"/>
  <c r="M363" i="8"/>
  <c r="T357" i="8"/>
  <c r="M357" i="8"/>
  <c r="T349" i="8"/>
  <c r="M349" i="8"/>
  <c r="T322" i="8"/>
  <c r="M322" i="8"/>
  <c r="T315" i="8"/>
  <c r="M315" i="8"/>
  <c r="T304" i="8"/>
  <c r="M304" i="8"/>
  <c r="T297" i="8"/>
  <c r="M297" i="8"/>
  <c r="T289" i="8"/>
  <c r="M289" i="8"/>
  <c r="T284" i="8"/>
  <c r="M284" i="8"/>
  <c r="T276" i="8"/>
  <c r="M276" i="8"/>
  <c r="T264" i="8"/>
  <c r="M264" i="8"/>
  <c r="T260" i="8"/>
  <c r="M260" i="8"/>
  <c r="T251" i="8"/>
  <c r="M251" i="8"/>
  <c r="T246" i="8"/>
  <c r="M246" i="8"/>
  <c r="T237" i="8"/>
  <c r="M237" i="8"/>
  <c r="T228" i="8"/>
  <c r="M228" i="8"/>
  <c r="T224" i="8"/>
  <c r="M224" i="8"/>
  <c r="T220" i="8"/>
  <c r="M220" i="8"/>
  <c r="T215" i="8"/>
  <c r="M215" i="8"/>
  <c r="T211" i="8"/>
  <c r="M211" i="8"/>
  <c r="T206" i="8"/>
  <c r="M206" i="8"/>
  <c r="T201" i="8"/>
  <c r="M201" i="8"/>
  <c r="T193" i="8"/>
  <c r="M193" i="8"/>
  <c r="T189" i="8"/>
  <c r="M189" i="8"/>
  <c r="T181" i="8"/>
  <c r="V181" i="8" s="1"/>
  <c r="M181" i="8"/>
  <c r="T177" i="8"/>
  <c r="M177" i="8"/>
  <c r="T169" i="8"/>
  <c r="M169" i="8"/>
  <c r="T165" i="8"/>
  <c r="V165" i="8" s="1"/>
  <c r="M165" i="8"/>
  <c r="T157" i="8"/>
  <c r="M157" i="8"/>
  <c r="T153" i="8"/>
  <c r="M153" i="8"/>
  <c r="T145" i="8"/>
  <c r="M145" i="8"/>
  <c r="T141" i="8"/>
  <c r="M141" i="8"/>
  <c r="T137" i="8"/>
  <c r="M137" i="8"/>
  <c r="T133" i="8"/>
  <c r="M133" i="8"/>
  <c r="T129" i="8"/>
  <c r="M129" i="8"/>
  <c r="T121" i="8"/>
  <c r="M121" i="8"/>
  <c r="T117" i="8"/>
  <c r="M117" i="8"/>
  <c r="T108" i="8"/>
  <c r="M108" i="8"/>
  <c r="T104" i="8"/>
  <c r="V104" i="8" s="1"/>
  <c r="M104" i="8"/>
  <c r="T99" i="8"/>
  <c r="M99" i="8"/>
  <c r="T95" i="8"/>
  <c r="M95" i="8"/>
  <c r="T91" i="8"/>
  <c r="M91" i="8"/>
  <c r="T87" i="8"/>
  <c r="M87" i="8"/>
  <c r="T83" i="8"/>
  <c r="M83" i="8"/>
  <c r="T79" i="8"/>
  <c r="M79" i="8"/>
  <c r="T74" i="8"/>
  <c r="M74" i="8"/>
  <c r="T65" i="8"/>
  <c r="M65" i="8"/>
  <c r="T61" i="8"/>
  <c r="M61" i="8"/>
  <c r="T57" i="8"/>
  <c r="M57" i="8"/>
  <c r="T53" i="8"/>
  <c r="M53" i="8"/>
  <c r="T49" i="8"/>
  <c r="M49" i="8"/>
  <c r="T45" i="8"/>
  <c r="M45" i="8"/>
  <c r="T41" i="8"/>
  <c r="M41" i="8"/>
  <c r="T37" i="8"/>
  <c r="M37" i="8"/>
  <c r="T28" i="8"/>
  <c r="M28" i="8"/>
  <c r="T23" i="8"/>
  <c r="M23" i="8"/>
  <c r="T18" i="8"/>
  <c r="M18" i="8"/>
  <c r="AO18" i="8"/>
  <c r="T14" i="8"/>
  <c r="M14" i="8"/>
  <c r="T10" i="8"/>
  <c r="M10" i="8"/>
  <c r="T12" i="8"/>
  <c r="T376" i="8"/>
  <c r="T362" i="8"/>
  <c r="T294" i="8"/>
  <c r="T272" i="8"/>
  <c r="T227" i="8"/>
  <c r="T152" i="8"/>
  <c r="T140" i="8"/>
  <c r="T128" i="8"/>
  <c r="T116" i="8"/>
  <c r="T90" i="8"/>
  <c r="T77" i="8"/>
  <c r="T64" i="8"/>
  <c r="T52" i="8"/>
  <c r="T40" i="8"/>
  <c r="U29" i="8"/>
  <c r="U228" i="8"/>
  <c r="T390" i="8"/>
  <c r="T375" i="8"/>
  <c r="T347" i="8"/>
  <c r="T292" i="8"/>
  <c r="T271" i="8"/>
  <c r="T258" i="8"/>
  <c r="T240" i="8"/>
  <c r="T226" i="8"/>
  <c r="T213" i="8"/>
  <c r="T199" i="8"/>
  <c r="T187" i="8"/>
  <c r="T102" i="8"/>
  <c r="V102" i="8" s="1"/>
  <c r="T89" i="8"/>
  <c r="T76" i="8"/>
  <c r="T63" i="8"/>
  <c r="T51" i="8"/>
  <c r="T39" i="8"/>
  <c r="T26" i="8"/>
  <c r="U28" i="8"/>
  <c r="U9" i="8"/>
  <c r="T372" i="8"/>
  <c r="T344" i="8"/>
  <c r="T311" i="8"/>
  <c r="T268" i="8"/>
  <c r="T256" i="8"/>
  <c r="T197" i="8"/>
  <c r="T185" i="8"/>
  <c r="T173" i="8"/>
  <c r="T161" i="8"/>
  <c r="T149" i="8"/>
  <c r="T125" i="8"/>
  <c r="T113" i="8"/>
  <c r="T285" i="8"/>
  <c r="T158" i="8"/>
  <c r="T122" i="8"/>
  <c r="T353" i="8"/>
  <c r="T233" i="8"/>
  <c r="T69" i="8"/>
  <c r="T33" i="8"/>
  <c r="T382" i="8"/>
  <c r="T380" i="8"/>
  <c r="BX221" i="8"/>
  <c r="BJ109" i="8"/>
  <c r="BX251" i="8"/>
  <c r="BX386" i="8"/>
  <c r="BX195" i="8"/>
  <c r="BX183" i="8"/>
  <c r="BX171" i="8"/>
  <c r="BX159" i="8"/>
  <c r="BX147" i="8"/>
  <c r="BX135" i="8"/>
  <c r="BX123" i="8"/>
  <c r="BX111" i="8"/>
  <c r="BK68" i="8"/>
  <c r="BK228" i="8"/>
  <c r="BX382" i="8"/>
  <c r="BX352" i="8"/>
  <c r="BX303" i="8"/>
  <c r="BX263" i="8"/>
  <c r="BX250" i="8"/>
  <c r="BX231" i="8"/>
  <c r="BX219" i="8"/>
  <c r="BX107" i="8"/>
  <c r="BX94" i="8"/>
  <c r="BX82" i="8"/>
  <c r="BK27" i="8"/>
  <c r="BK87" i="8"/>
  <c r="BK79" i="8"/>
  <c r="BX381" i="8"/>
  <c r="BX365" i="8"/>
  <c r="BX317" i="8"/>
  <c r="BX302" i="8"/>
  <c r="BX262" i="8"/>
  <c r="BX249" i="8"/>
  <c r="BX230" i="8"/>
  <c r="BX218" i="8"/>
  <c r="BX203" i="8"/>
  <c r="BX167" i="8"/>
  <c r="BX131" i="8"/>
  <c r="BX119" i="8"/>
  <c r="BX106" i="8"/>
  <c r="BX93" i="8"/>
  <c r="BX81" i="8"/>
  <c r="BK102" i="8"/>
  <c r="BX305" i="8"/>
  <c r="BX353" i="8"/>
  <c r="BX380" i="8"/>
  <c r="BX364" i="8"/>
  <c r="BX350" i="8"/>
  <c r="BX316" i="8"/>
  <c r="BX261" i="8"/>
  <c r="BX202" i="8"/>
  <c r="BX190" i="8"/>
  <c r="BX178" i="8"/>
  <c r="BX166" i="8"/>
  <c r="BX154" i="8"/>
  <c r="BX142" i="8"/>
  <c r="BX130" i="8"/>
  <c r="BX118" i="8"/>
  <c r="BX105" i="8"/>
  <c r="BX92" i="8"/>
  <c r="BX80" i="8"/>
  <c r="BK31" i="8"/>
  <c r="BK35" i="8"/>
  <c r="BX194" i="8"/>
  <c r="BX304" i="8"/>
  <c r="BX363" i="8"/>
  <c r="BX315" i="8"/>
  <c r="BX297" i="8"/>
  <c r="BX260" i="8"/>
  <c r="BX246" i="8"/>
  <c r="BX215" i="8"/>
  <c r="BX201" i="8"/>
  <c r="BX189" i="8"/>
  <c r="BX177" i="8"/>
  <c r="BX165" i="8"/>
  <c r="BX153" i="8"/>
  <c r="BX141" i="8"/>
  <c r="BX129" i="8"/>
  <c r="BX117" i="8"/>
  <c r="BK32" i="8"/>
  <c r="BX146" i="8"/>
  <c r="BK24" i="8"/>
  <c r="BX376" i="8"/>
  <c r="BX362" i="8"/>
  <c r="BX314" i="8"/>
  <c r="BX272" i="8"/>
  <c r="BX242" i="8"/>
  <c r="BX188" i="8"/>
  <c r="BX176" i="8"/>
  <c r="BX152" i="8"/>
  <c r="BX140" i="8"/>
  <c r="BX128" i="8"/>
  <c r="BX90" i="8"/>
  <c r="BK29" i="8"/>
  <c r="BX122" i="8"/>
  <c r="BX322" i="8"/>
  <c r="BX375" i="8"/>
  <c r="BX347" i="8"/>
  <c r="BX292" i="8"/>
  <c r="BX226" i="8"/>
  <c r="BX213" i="8"/>
  <c r="BX89" i="8"/>
  <c r="BK28" i="8"/>
  <c r="BJ108" i="8"/>
  <c r="BX389" i="8"/>
  <c r="BX358" i="8"/>
  <c r="BX345" i="8"/>
  <c r="BX291" i="8"/>
  <c r="BX269" i="8"/>
  <c r="BX257" i="8"/>
  <c r="BX238" i="8"/>
  <c r="BX225" i="8"/>
  <c r="BX212" i="8"/>
  <c r="BX100" i="8"/>
  <c r="BX88" i="8"/>
  <c r="BK33" i="8"/>
  <c r="BX285" i="8"/>
  <c r="BX206" i="8"/>
  <c r="BX372" i="8"/>
  <c r="BX357" i="8"/>
  <c r="BX344" i="8"/>
  <c r="BX311" i="8"/>
  <c r="BX268" i="8"/>
  <c r="BX256" i="8"/>
  <c r="BX237" i="8"/>
  <c r="BX197" i="8"/>
  <c r="BX185" i="8"/>
  <c r="BX173" i="8"/>
  <c r="BX161" i="8"/>
  <c r="BX149" i="8"/>
  <c r="BX125" i="8"/>
  <c r="BX113" i="8"/>
  <c r="BX99" i="8"/>
  <c r="BX87" i="8"/>
  <c r="BX158" i="8"/>
  <c r="BX233" i="8"/>
  <c r="BX387" i="8"/>
  <c r="BX371" i="8"/>
  <c r="BX356" i="8"/>
  <c r="BX310" i="8"/>
  <c r="BX267" i="8"/>
  <c r="BX255" i="8"/>
  <c r="BX236" i="8"/>
  <c r="BX196" i="8"/>
  <c r="BX184" i="8"/>
  <c r="BX172" i="8"/>
  <c r="BX160" i="8"/>
  <c r="BX148" i="8"/>
  <c r="BX136" i="8"/>
  <c r="BX124" i="8"/>
  <c r="BX112" i="8"/>
  <c r="BX98" i="8"/>
  <c r="BX86" i="8"/>
  <c r="BX388" i="8"/>
  <c r="BX224" i="8"/>
  <c r="BX137" i="8"/>
  <c r="BK13" i="8"/>
  <c r="BX370" i="8"/>
  <c r="BX287" i="8"/>
  <c r="BX266" i="8"/>
  <c r="BX208" i="8"/>
  <c r="BK54" i="8"/>
  <c r="BX369" i="8"/>
  <c r="BX323" i="8"/>
  <c r="BX207" i="8"/>
  <c r="BX182" i="8"/>
  <c r="BX170" i="8"/>
  <c r="BX134" i="8"/>
  <c r="BK104" i="8"/>
  <c r="BX284" i="8"/>
  <c r="BX220" i="8"/>
  <c r="BX95" i="8"/>
  <c r="BX83" i="8"/>
  <c r="BK72" i="8"/>
  <c r="BX351" i="8"/>
  <c r="BX191" i="8"/>
  <c r="BX179" i="8"/>
  <c r="BX155" i="8"/>
  <c r="BX143" i="8"/>
  <c r="BX104" i="8"/>
  <c r="BX227" i="8"/>
  <c r="BX214" i="8"/>
  <c r="BX200" i="8"/>
  <c r="BX164" i="8"/>
  <c r="BX116" i="8"/>
  <c r="BK30" i="8"/>
  <c r="BK108" i="8"/>
  <c r="BX319" i="8"/>
  <c r="BX312" i="8"/>
  <c r="BX283" i="8"/>
  <c r="BX204" i="8"/>
  <c r="BX198" i="8"/>
  <c r="BX192" i="8"/>
  <c r="BX186" i="8"/>
  <c r="BX180" i="8"/>
  <c r="BX174" i="8"/>
  <c r="BX168" i="8"/>
  <c r="BX162" i="8"/>
  <c r="BX156" i="8"/>
  <c r="BX150" i="8"/>
  <c r="BX144" i="8"/>
  <c r="BX138" i="8"/>
  <c r="BX132" i="8"/>
  <c r="BX126" i="8"/>
  <c r="BX120" i="8"/>
  <c r="BX114" i="8"/>
  <c r="BJ389" i="8"/>
  <c r="BJ382" i="8"/>
  <c r="BJ373" i="8"/>
  <c r="BJ366" i="8"/>
  <c r="BJ358" i="8"/>
  <c r="BJ352" i="8"/>
  <c r="BJ345" i="8"/>
  <c r="BJ319" i="8"/>
  <c r="BJ312" i="8"/>
  <c r="BJ303" i="8"/>
  <c r="BJ291" i="8"/>
  <c r="BJ283" i="8"/>
  <c r="BJ269" i="8"/>
  <c r="BJ263" i="8"/>
  <c r="BJ257" i="8"/>
  <c r="BJ250" i="8"/>
  <c r="BJ238" i="8"/>
  <c r="BX289" i="8"/>
  <c r="BX282" i="8"/>
  <c r="BX211" i="8"/>
  <c r="BJ388" i="8"/>
  <c r="BJ381" i="8"/>
  <c r="BJ372" i="8"/>
  <c r="BJ365" i="8"/>
  <c r="BJ357" i="8"/>
  <c r="BJ351" i="8"/>
  <c r="BJ344" i="8"/>
  <c r="BJ317" i="8"/>
  <c r="BJ311" i="8"/>
  <c r="BJ302" i="8"/>
  <c r="BJ289" i="8"/>
  <c r="BJ282" i="8"/>
  <c r="BJ268" i="8"/>
  <c r="BJ262" i="8"/>
  <c r="BJ256" i="8"/>
  <c r="BJ249" i="8"/>
  <c r="BJ237" i="8"/>
  <c r="BX373" i="8"/>
  <c r="BX343" i="8"/>
  <c r="BX301" i="8"/>
  <c r="BX288" i="8"/>
  <c r="BX277" i="8"/>
  <c r="BX247" i="8"/>
  <c r="BX229" i="8"/>
  <c r="BX223" i="8"/>
  <c r="BX217" i="8"/>
  <c r="BX210" i="8"/>
  <c r="BJ387" i="8"/>
  <c r="BJ380" i="8"/>
  <c r="BJ371" i="8"/>
  <c r="BJ364" i="8"/>
  <c r="BJ356" i="8"/>
  <c r="BJ350" i="8"/>
  <c r="BJ343" i="8"/>
  <c r="BJ316" i="8"/>
  <c r="BJ310" i="8"/>
  <c r="BJ301" i="8"/>
  <c r="BJ288" i="8"/>
  <c r="BJ277" i="8"/>
  <c r="BJ267" i="8"/>
  <c r="BJ261" i="8"/>
  <c r="BJ255" i="8"/>
  <c r="BJ247" i="8"/>
  <c r="BJ236" i="8"/>
  <c r="BX366" i="8"/>
  <c r="BX379" i="8"/>
  <c r="BX355" i="8"/>
  <c r="BX349" i="8"/>
  <c r="BX324" i="8"/>
  <c r="BX307" i="8"/>
  <c r="BX276" i="8"/>
  <c r="BX253" i="8"/>
  <c r="BX235" i="8"/>
  <c r="BX228" i="8"/>
  <c r="BX222" i="8"/>
  <c r="BX97" i="8"/>
  <c r="BX91" i="8"/>
  <c r="BX85" i="8"/>
  <c r="BX79" i="8"/>
  <c r="BJ386" i="8"/>
  <c r="BJ379" i="8"/>
  <c r="BJ370" i="8"/>
  <c r="BJ363" i="8"/>
  <c r="BJ355" i="8"/>
  <c r="BJ349" i="8"/>
  <c r="BJ324" i="8"/>
  <c r="BJ315" i="8"/>
  <c r="BJ307" i="8"/>
  <c r="BJ297" i="8"/>
  <c r="BJ287" i="8"/>
  <c r="BJ276" i="8"/>
  <c r="BJ266" i="8"/>
  <c r="BJ260" i="8"/>
  <c r="BJ253" i="8"/>
  <c r="BJ246" i="8"/>
  <c r="BJ235" i="8"/>
  <c r="BX385" i="8"/>
  <c r="BX354" i="8"/>
  <c r="BX348" i="8"/>
  <c r="BX294" i="8"/>
  <c r="BX265" i="8"/>
  <c r="BX259" i="8"/>
  <c r="BX252" i="8"/>
  <c r="BX234" i="8"/>
  <c r="BX109" i="8"/>
  <c r="BX103" i="8"/>
  <c r="BX96" i="8"/>
  <c r="BX84" i="8"/>
  <c r="BJ385" i="8"/>
  <c r="BJ376" i="8"/>
  <c r="BJ369" i="8"/>
  <c r="BJ362" i="8"/>
  <c r="BJ354" i="8"/>
  <c r="BJ348" i="8"/>
  <c r="BJ323" i="8"/>
  <c r="BJ314" i="8"/>
  <c r="BJ305" i="8"/>
  <c r="BJ294" i="8"/>
  <c r="BJ285" i="8"/>
  <c r="BJ272" i="8"/>
  <c r="BJ265" i="8"/>
  <c r="BJ259" i="8"/>
  <c r="BJ252" i="8"/>
  <c r="BJ242" i="8"/>
  <c r="BJ234" i="8"/>
  <c r="BX390" i="8"/>
  <c r="BX384" i="8"/>
  <c r="BX367" i="8"/>
  <c r="BX360" i="8"/>
  <c r="BX313" i="8"/>
  <c r="BX271" i="8"/>
  <c r="BX264" i="8"/>
  <c r="BX258" i="8"/>
  <c r="BX240" i="8"/>
  <c r="BX199" i="8"/>
  <c r="BX193" i="8"/>
  <c r="BX187" i="8"/>
  <c r="BX181" i="8"/>
  <c r="BX175" i="8"/>
  <c r="BX169" i="8"/>
  <c r="BX163" i="8"/>
  <c r="BX157" i="8"/>
  <c r="BX151" i="8"/>
  <c r="BX145" i="8"/>
  <c r="BX139" i="8"/>
  <c r="BX133" i="8"/>
  <c r="BX127" i="8"/>
  <c r="BX121" i="8"/>
  <c r="BX115" i="8"/>
  <c r="BX108" i="8"/>
  <c r="BX102" i="8"/>
  <c r="BJ13" i="8"/>
  <c r="BJ390" i="8"/>
  <c r="BJ384" i="8"/>
  <c r="BJ375" i="8"/>
  <c r="BJ367" i="8"/>
  <c r="BJ360" i="8"/>
  <c r="BJ353" i="8"/>
  <c r="BJ347" i="8"/>
  <c r="BJ322" i="8"/>
  <c r="BJ313" i="8"/>
  <c r="BJ304" i="8"/>
  <c r="BJ292" i="8"/>
  <c r="BJ284" i="8"/>
  <c r="BJ271" i="8"/>
  <c r="BJ264" i="8"/>
  <c r="BJ258" i="8"/>
  <c r="BJ251" i="8"/>
  <c r="BJ240" i="8"/>
  <c r="BJ233" i="8"/>
  <c r="AA12" i="8"/>
  <c r="AA13" i="8"/>
  <c r="AA14" i="8"/>
  <c r="AA15" i="8"/>
  <c r="AA16" i="8"/>
  <c r="AA17" i="8"/>
  <c r="AA18" i="8"/>
  <c r="AA19" i="8"/>
  <c r="AA20" i="8"/>
  <c r="AA21" i="8"/>
  <c r="AA22" i="8"/>
  <c r="AA23" i="8"/>
  <c r="AA24" i="8"/>
  <c r="AA25" i="8"/>
  <c r="AA26" i="8"/>
  <c r="AA27" i="8"/>
  <c r="AA28" i="8"/>
  <c r="AA29" i="8"/>
  <c r="AA31" i="8"/>
  <c r="AA32" i="8"/>
  <c r="AA33" i="8"/>
  <c r="AA34" i="8"/>
  <c r="AA35" i="8"/>
  <c r="AA36" i="8"/>
  <c r="AA37" i="8"/>
  <c r="AA38" i="8"/>
  <c r="AA39" i="8"/>
  <c r="AA40" i="8"/>
  <c r="AA41" i="8"/>
  <c r="AA42" i="8"/>
  <c r="AA43" i="8"/>
  <c r="AA44" i="8"/>
  <c r="AA45" i="8"/>
  <c r="AA46" i="8"/>
  <c r="AA47" i="8"/>
  <c r="AA48" i="8"/>
  <c r="AA49" i="8"/>
  <c r="AA50" i="8"/>
  <c r="AA51" i="8"/>
  <c r="AA52" i="8"/>
  <c r="AA53" i="8"/>
  <c r="AA54" i="8"/>
  <c r="AA55" i="8"/>
  <c r="AA56" i="8"/>
  <c r="AA57" i="8"/>
  <c r="AA58" i="8"/>
  <c r="AA59" i="8"/>
  <c r="AA60" i="8"/>
  <c r="AA61" i="8"/>
  <c r="AA62" i="8"/>
  <c r="AA63" i="8"/>
  <c r="AA64" i="8"/>
  <c r="AA65" i="8"/>
  <c r="AA66" i="8"/>
  <c r="AA67" i="8"/>
  <c r="AA68" i="8"/>
  <c r="AA69" i="8"/>
  <c r="AA70" i="8"/>
  <c r="AA71" i="8"/>
  <c r="AA72" i="8"/>
  <c r="AA74" i="8"/>
  <c r="AA75" i="8"/>
  <c r="AA76" i="8"/>
  <c r="AA77" i="8"/>
  <c r="AA79" i="8"/>
  <c r="AA80" i="8"/>
  <c r="AA81" i="8"/>
  <c r="AA82" i="8"/>
  <c r="AA83" i="8"/>
  <c r="AA84" i="8"/>
  <c r="AA85" i="8"/>
  <c r="AA86" i="8"/>
  <c r="AA87" i="8"/>
  <c r="AA88" i="8"/>
  <c r="AA89" i="8"/>
  <c r="AA90" i="8"/>
  <c r="AA91" i="8"/>
  <c r="AA92" i="8"/>
  <c r="AA93" i="8"/>
  <c r="AA94" i="8"/>
  <c r="AA95" i="8"/>
  <c r="AA96" i="8"/>
  <c r="AA97" i="8"/>
  <c r="AA98" i="8"/>
  <c r="AA99" i="8"/>
  <c r="AA100" i="8"/>
  <c r="AA102" i="8"/>
  <c r="AA103" i="8"/>
  <c r="AA104" i="8"/>
  <c r="AA105" i="8"/>
  <c r="AA106" i="8"/>
  <c r="AA107" i="8"/>
  <c r="AA108" i="8"/>
  <c r="AA109" i="8"/>
  <c r="AA111" i="8"/>
  <c r="AA112" i="8"/>
  <c r="AA113" i="8"/>
  <c r="AA114" i="8"/>
  <c r="AA115" i="8"/>
  <c r="AA116" i="8"/>
  <c r="AA117" i="8"/>
  <c r="AA118" i="8"/>
  <c r="AA119" i="8"/>
  <c r="AA120" i="8"/>
  <c r="AA121" i="8"/>
  <c r="AA122" i="8"/>
  <c r="AA123" i="8"/>
  <c r="AA124" i="8"/>
  <c r="AA125" i="8"/>
  <c r="AA126" i="8"/>
  <c r="AA127" i="8"/>
  <c r="AA128" i="8"/>
  <c r="AA129" i="8"/>
  <c r="AA130" i="8"/>
  <c r="AA131" i="8"/>
  <c r="AA132" i="8"/>
  <c r="AA133" i="8"/>
  <c r="AA134" i="8"/>
  <c r="AA135" i="8"/>
  <c r="AA136" i="8"/>
  <c r="AA137" i="8"/>
  <c r="AA138" i="8"/>
  <c r="AA139" i="8"/>
  <c r="AA140" i="8"/>
  <c r="AA141" i="8"/>
  <c r="AA142" i="8"/>
  <c r="AA143" i="8"/>
  <c r="AA144" i="8"/>
  <c r="AA145" i="8"/>
  <c r="AA146" i="8"/>
  <c r="AA147" i="8"/>
  <c r="AA148" i="8"/>
  <c r="AA149" i="8"/>
  <c r="AA150" i="8"/>
  <c r="AA151" i="8"/>
  <c r="AA152" i="8"/>
  <c r="AA153" i="8"/>
  <c r="AA154" i="8"/>
  <c r="AA155" i="8"/>
  <c r="AA156" i="8"/>
  <c r="AA157" i="8"/>
  <c r="AA158" i="8"/>
  <c r="AA159" i="8"/>
  <c r="AA160" i="8"/>
  <c r="AA161" i="8"/>
  <c r="AA162" i="8"/>
  <c r="AA163" i="8"/>
  <c r="AA164" i="8"/>
  <c r="AA165" i="8"/>
  <c r="AA166" i="8"/>
  <c r="AA167" i="8"/>
  <c r="AA168" i="8"/>
  <c r="AA169" i="8"/>
  <c r="AA170" i="8"/>
  <c r="AA171" i="8"/>
  <c r="AA172" i="8"/>
  <c r="AA173" i="8"/>
  <c r="AA174" i="8"/>
  <c r="AA175" i="8"/>
  <c r="AA176" i="8"/>
  <c r="AA177" i="8"/>
  <c r="AA178" i="8"/>
  <c r="AA179" i="8"/>
  <c r="AA180" i="8"/>
  <c r="AA181" i="8"/>
  <c r="AA182" i="8"/>
  <c r="AA183" i="8"/>
  <c r="AA184" i="8"/>
  <c r="AA185" i="8"/>
  <c r="AA186" i="8"/>
  <c r="AA187" i="8"/>
  <c r="AA188" i="8"/>
  <c r="AA189" i="8"/>
  <c r="AA190" i="8"/>
  <c r="AA191" i="8"/>
  <c r="AA192" i="8"/>
  <c r="AA193" i="8"/>
  <c r="AA194" i="8"/>
  <c r="AA195" i="8"/>
  <c r="AA196" i="8"/>
  <c r="AA197" i="8"/>
  <c r="AA198" i="8"/>
  <c r="AA199" i="8"/>
  <c r="AA200" i="8"/>
  <c r="AA201" i="8"/>
  <c r="AA202" i="8"/>
  <c r="AA203" i="8"/>
  <c r="AA204" i="8"/>
  <c r="AA206" i="8"/>
  <c r="AA207" i="8"/>
  <c r="AA208" i="8"/>
  <c r="AA210" i="8"/>
  <c r="AA211" i="8"/>
  <c r="AA212" i="8"/>
  <c r="AA213" i="8"/>
  <c r="AA214" i="8"/>
  <c r="AA215" i="8"/>
  <c r="AA217" i="8"/>
  <c r="AA218" i="8"/>
  <c r="AA219" i="8"/>
  <c r="AA220" i="8"/>
  <c r="AA221" i="8"/>
  <c r="AA222" i="8"/>
  <c r="AA223" i="8"/>
  <c r="AA224" i="8"/>
  <c r="AA225" i="8"/>
  <c r="AA226" i="8"/>
  <c r="AA227" i="8"/>
  <c r="AA228" i="8"/>
  <c r="AA229" i="8"/>
  <c r="AA230" i="8"/>
  <c r="AA231" i="8"/>
  <c r="AA233" i="8"/>
  <c r="AA234" i="8"/>
  <c r="AA235" i="8"/>
  <c r="AA236" i="8"/>
  <c r="AA237" i="8"/>
  <c r="AA238" i="8"/>
  <c r="AA240" i="8"/>
  <c r="AA242" i="8"/>
  <c r="AA246" i="8"/>
  <c r="AA247" i="8"/>
  <c r="AA249" i="8"/>
  <c r="AA250" i="8"/>
  <c r="AA251" i="8"/>
  <c r="AA252" i="8"/>
  <c r="AA253" i="8"/>
  <c r="AA255" i="8"/>
  <c r="AA256" i="8"/>
  <c r="AA257" i="8"/>
  <c r="AA258" i="8"/>
  <c r="AA259" i="8"/>
  <c r="AA260" i="8"/>
  <c r="AA261" i="8"/>
  <c r="AA262" i="8"/>
  <c r="AA263" i="8"/>
  <c r="AA264" i="8"/>
  <c r="AA265" i="8"/>
  <c r="AA266" i="8"/>
  <c r="AA267" i="8"/>
  <c r="AA268" i="8"/>
  <c r="AA269" i="8"/>
  <c r="AA271" i="8"/>
  <c r="AA272" i="8"/>
  <c r="AA276" i="8"/>
  <c r="AA277" i="8"/>
  <c r="AA282" i="8"/>
  <c r="AA283" i="8"/>
  <c r="AA284" i="8"/>
  <c r="AA285" i="8"/>
  <c r="AA287" i="8"/>
  <c r="AA288" i="8"/>
  <c r="AA289" i="8"/>
  <c r="AA291" i="8"/>
  <c r="AA292" i="8"/>
  <c r="AA294" i="8"/>
  <c r="AA297" i="8"/>
  <c r="AA301" i="8"/>
  <c r="AA302" i="8"/>
  <c r="AA303" i="8"/>
  <c r="AA304" i="8"/>
  <c r="AA305" i="8"/>
  <c r="AA307" i="8"/>
  <c r="AA310" i="8"/>
  <c r="AA311" i="8"/>
  <c r="AA312" i="8"/>
  <c r="AA313" i="8"/>
  <c r="AA314" i="8"/>
  <c r="AA315" i="8"/>
  <c r="AA316" i="8"/>
  <c r="AA317" i="8"/>
  <c r="AA319" i="8"/>
  <c r="AA322" i="8"/>
  <c r="AA323" i="8"/>
  <c r="AA324" i="8"/>
  <c r="AA343" i="8"/>
  <c r="AA344" i="8"/>
  <c r="AA345" i="8"/>
  <c r="AA347" i="8"/>
  <c r="AA348" i="8"/>
  <c r="AA349" i="8"/>
  <c r="AA350" i="8"/>
  <c r="AA351" i="8"/>
  <c r="AA352" i="8"/>
  <c r="AA353" i="8"/>
  <c r="AA354" i="8"/>
  <c r="AA355" i="8"/>
  <c r="AA356" i="8"/>
  <c r="AA357" i="8"/>
  <c r="AA358" i="8"/>
  <c r="AA360" i="8"/>
  <c r="AA362" i="8"/>
  <c r="AA363" i="8"/>
  <c r="AA364" i="8"/>
  <c r="AA365" i="8"/>
  <c r="AA366" i="8"/>
  <c r="AA367" i="8"/>
  <c r="AA369" i="8"/>
  <c r="AA370" i="8"/>
  <c r="AA371" i="8"/>
  <c r="AA372" i="8"/>
  <c r="AA373" i="8"/>
  <c r="AA375" i="8"/>
  <c r="AA376" i="8"/>
  <c r="AA379" i="8"/>
  <c r="AA380" i="8"/>
  <c r="AA381" i="8"/>
  <c r="AA382" i="8"/>
  <c r="AA384" i="8"/>
  <c r="AA385" i="8"/>
  <c r="AA386" i="8"/>
  <c r="AA387" i="8"/>
  <c r="AA388" i="8"/>
  <c r="AA389" i="8"/>
  <c r="AA390" i="8"/>
  <c r="AA9" i="8"/>
  <c r="AA10" i="8"/>
  <c r="AA11" i="8"/>
  <c r="AA8" i="8"/>
  <c r="V108" i="8" l="1"/>
  <c r="V72" i="8"/>
  <c r="V24" i="8"/>
  <c r="V27" i="8"/>
  <c r="V33" i="8"/>
  <c r="V32" i="8"/>
  <c r="V68" i="8"/>
  <c r="V79" i="8"/>
  <c r="V87" i="8"/>
  <c r="V28" i="8"/>
  <c r="V228" i="8"/>
  <c r="V9" i="8"/>
  <c r="V29" i="8"/>
  <c r="BL108" i="8"/>
  <c r="CF30" i="8"/>
  <c r="U47" i="8"/>
  <c r="V47" i="8" s="1"/>
  <c r="U48" i="8"/>
  <c r="V48" i="8" s="1"/>
  <c r="U390" i="8" l="1"/>
  <c r="V390" i="8" s="1"/>
  <c r="U366" i="8"/>
  <c r="V366" i="8" s="1"/>
  <c r="U346" i="8"/>
  <c r="U318" i="8"/>
  <c r="U298" i="8"/>
  <c r="U282" i="8"/>
  <c r="V282" i="8" s="1"/>
  <c r="U254" i="8"/>
  <c r="U238" i="8"/>
  <c r="V238" i="8" s="1"/>
  <c r="U217" i="8"/>
  <c r="V217" i="8" s="1"/>
  <c r="U193" i="8"/>
  <c r="V193" i="8" s="1"/>
  <c r="U171" i="8"/>
  <c r="V171" i="8" s="1"/>
  <c r="U153" i="8"/>
  <c r="V153" i="8" s="1"/>
  <c r="U133" i="8"/>
  <c r="V133" i="8" s="1"/>
  <c r="U113" i="8"/>
  <c r="V113" i="8" s="1"/>
  <c r="U90" i="8"/>
  <c r="V90" i="8" s="1"/>
  <c r="U85" i="8"/>
  <c r="V85" i="8" s="1"/>
  <c r="U76" i="8"/>
  <c r="V76" i="8" s="1"/>
  <c r="U58" i="8"/>
  <c r="V58" i="8" s="1"/>
  <c r="U53" i="8"/>
  <c r="V53" i="8" s="1"/>
  <c r="U49" i="8"/>
  <c r="V49" i="8" s="1"/>
  <c r="U45" i="8"/>
  <c r="V45" i="8" s="1"/>
  <c r="U41" i="8"/>
  <c r="V41" i="8" s="1"/>
  <c r="U37" i="8"/>
  <c r="V37" i="8" s="1"/>
  <c r="U26" i="8"/>
  <c r="V26" i="8" s="1"/>
  <c r="U21" i="8"/>
  <c r="V21" i="8" s="1"/>
  <c r="U17" i="8"/>
  <c r="V17" i="8" s="1"/>
  <c r="U11" i="8"/>
  <c r="V11" i="8" s="1"/>
  <c r="U378" i="8"/>
  <c r="U362" i="8"/>
  <c r="V362" i="8" s="1"/>
  <c r="U350" i="8"/>
  <c r="V350" i="8" s="1"/>
  <c r="U334" i="8"/>
  <c r="U322" i="8"/>
  <c r="V322" i="8" s="1"/>
  <c r="U306" i="8"/>
  <c r="U294" i="8"/>
  <c r="V294" i="8" s="1"/>
  <c r="U274" i="8"/>
  <c r="U266" i="8"/>
  <c r="V266" i="8" s="1"/>
  <c r="U250" i="8"/>
  <c r="V250" i="8" s="1"/>
  <c r="U230" i="8"/>
  <c r="V230" i="8" s="1"/>
  <c r="U213" i="8"/>
  <c r="V213" i="8" s="1"/>
  <c r="U201" i="8"/>
  <c r="V201" i="8" s="1"/>
  <c r="U185" i="8"/>
  <c r="V185" i="8" s="1"/>
  <c r="U167" i="8"/>
  <c r="V167" i="8" s="1"/>
  <c r="U141" i="8"/>
  <c r="V141" i="8" s="1"/>
  <c r="U125" i="8"/>
  <c r="V125" i="8" s="1"/>
  <c r="U109" i="8"/>
  <c r="V109" i="8" s="1"/>
  <c r="U94" i="8"/>
  <c r="V94" i="8" s="1"/>
  <c r="U71" i="8"/>
  <c r="V71" i="8" s="1"/>
  <c r="U389" i="8"/>
  <c r="V389" i="8" s="1"/>
  <c r="U385" i="8"/>
  <c r="V385" i="8" s="1"/>
  <c r="U381" i="8"/>
  <c r="V381" i="8" s="1"/>
  <c r="U377" i="8"/>
  <c r="U373" i="8"/>
  <c r="V373" i="8" s="1"/>
  <c r="U369" i="8"/>
  <c r="V369" i="8" s="1"/>
  <c r="U365" i="8"/>
  <c r="V365" i="8" s="1"/>
  <c r="U361" i="8"/>
  <c r="U357" i="8"/>
  <c r="V357" i="8" s="1"/>
  <c r="U353" i="8"/>
  <c r="V353" i="8" s="1"/>
  <c r="U349" i="8"/>
  <c r="V349" i="8" s="1"/>
  <c r="U345" i="8"/>
  <c r="V345" i="8" s="1"/>
  <c r="U341" i="8"/>
  <c r="U337" i="8"/>
  <c r="U333" i="8"/>
  <c r="U329" i="8"/>
  <c r="U325" i="8"/>
  <c r="U321" i="8"/>
  <c r="U317" i="8"/>
  <c r="V317" i="8" s="1"/>
  <c r="U313" i="8"/>
  <c r="V313" i="8" s="1"/>
  <c r="U309" i="8"/>
  <c r="U305" i="8"/>
  <c r="V305" i="8" s="1"/>
  <c r="U301" i="8"/>
  <c r="V301" i="8" s="1"/>
  <c r="U297" i="8"/>
  <c r="V297" i="8" s="1"/>
  <c r="U293" i="8"/>
  <c r="U289" i="8"/>
  <c r="V289" i="8" s="1"/>
  <c r="U285" i="8"/>
  <c r="V285" i="8" s="1"/>
  <c r="U281" i="8"/>
  <c r="U277" i="8"/>
  <c r="V277" i="8" s="1"/>
  <c r="U273" i="8"/>
  <c r="U269" i="8"/>
  <c r="V269" i="8" s="1"/>
  <c r="U265" i="8"/>
  <c r="V265" i="8" s="1"/>
  <c r="U261" i="8"/>
  <c r="V261" i="8" s="1"/>
  <c r="U257" i="8"/>
  <c r="V257" i="8" s="1"/>
  <c r="U253" i="8"/>
  <c r="V253" i="8" s="1"/>
  <c r="U249" i="8"/>
  <c r="V249" i="8" s="1"/>
  <c r="U245" i="8"/>
  <c r="U241" i="8"/>
  <c r="V241" i="8" s="1"/>
  <c r="U237" i="8"/>
  <c r="V237" i="8" s="1"/>
  <c r="U233" i="8"/>
  <c r="V233" i="8" s="1"/>
  <c r="U229" i="8"/>
  <c r="V229" i="8" s="1"/>
  <c r="U224" i="8"/>
  <c r="V224" i="8" s="1"/>
  <c r="U220" i="8"/>
  <c r="V220" i="8" s="1"/>
  <c r="U216" i="8"/>
  <c r="U212" i="8"/>
  <c r="V212" i="8" s="1"/>
  <c r="U208" i="8"/>
  <c r="V208" i="8" s="1"/>
  <c r="U204" i="8"/>
  <c r="V204" i="8" s="1"/>
  <c r="U200" i="8"/>
  <c r="V200" i="8" s="1"/>
  <c r="U196" i="8"/>
  <c r="V196" i="8" s="1"/>
  <c r="U192" i="8"/>
  <c r="V192" i="8" s="1"/>
  <c r="U188" i="8"/>
  <c r="V188" i="8" s="1"/>
  <c r="U183" i="8"/>
  <c r="V183" i="8" s="1"/>
  <c r="U178" i="8"/>
  <c r="V178" i="8" s="1"/>
  <c r="U174" i="8"/>
  <c r="V174" i="8" s="1"/>
  <c r="U170" i="8"/>
  <c r="V170" i="8" s="1"/>
  <c r="U166" i="8"/>
  <c r="V166" i="8" s="1"/>
  <c r="U161" i="8"/>
  <c r="V161" i="8" s="1"/>
  <c r="U156" i="8"/>
  <c r="V156" i="8" s="1"/>
  <c r="U152" i="8"/>
  <c r="V152" i="8" s="1"/>
  <c r="U148" i="8"/>
  <c r="V148" i="8" s="1"/>
  <c r="U144" i="8"/>
  <c r="V144" i="8" s="1"/>
  <c r="U140" i="8"/>
  <c r="V140" i="8" s="1"/>
  <c r="U136" i="8"/>
  <c r="V136" i="8" s="1"/>
  <c r="U132" i="8"/>
  <c r="V132" i="8" s="1"/>
  <c r="U128" i="8"/>
  <c r="V128" i="8" s="1"/>
  <c r="U124" i="8"/>
  <c r="V124" i="8" s="1"/>
  <c r="U120" i="8"/>
  <c r="V120" i="8" s="1"/>
  <c r="U116" i="8"/>
  <c r="V116" i="8" s="1"/>
  <c r="U112" i="8"/>
  <c r="V112" i="8" s="1"/>
  <c r="U107" i="8"/>
  <c r="V107" i="8" s="1"/>
  <c r="U101" i="8"/>
  <c r="U97" i="8"/>
  <c r="V97" i="8" s="1"/>
  <c r="U93" i="8"/>
  <c r="V93" i="8" s="1"/>
  <c r="U89" i="8"/>
  <c r="V89" i="8" s="1"/>
  <c r="U84" i="8"/>
  <c r="V84" i="8" s="1"/>
  <c r="U80" i="8"/>
  <c r="V80" i="8" s="1"/>
  <c r="U75" i="8"/>
  <c r="V75" i="8" s="1"/>
  <c r="U70" i="8"/>
  <c r="V70" i="8" s="1"/>
  <c r="U65" i="8"/>
  <c r="V65" i="8" s="1"/>
  <c r="U61" i="8"/>
  <c r="V61" i="8" s="1"/>
  <c r="U57" i="8"/>
  <c r="V57" i="8" s="1"/>
  <c r="U52" i="8"/>
  <c r="V52" i="8" s="1"/>
  <c r="U44" i="8"/>
  <c r="V44" i="8" s="1"/>
  <c r="U40" i="8"/>
  <c r="V40" i="8" s="1"/>
  <c r="U36" i="8"/>
  <c r="V36" i="8" s="1"/>
  <c r="U25" i="8"/>
  <c r="V25" i="8" s="1"/>
  <c r="U20" i="8"/>
  <c r="V20" i="8" s="1"/>
  <c r="U15" i="8"/>
  <c r="V15" i="8" s="1"/>
  <c r="U10" i="8"/>
  <c r="V10" i="8" s="1"/>
  <c r="U382" i="8"/>
  <c r="V382" i="8" s="1"/>
  <c r="U370" i="8"/>
  <c r="V370" i="8" s="1"/>
  <c r="U354" i="8"/>
  <c r="V354" i="8" s="1"/>
  <c r="U342" i="8"/>
  <c r="U330" i="8"/>
  <c r="U314" i="8"/>
  <c r="V314" i="8" s="1"/>
  <c r="U302" i="8"/>
  <c r="V302" i="8" s="1"/>
  <c r="U286" i="8"/>
  <c r="U270" i="8"/>
  <c r="U258" i="8"/>
  <c r="V258" i="8" s="1"/>
  <c r="U242" i="8"/>
  <c r="V242" i="8" s="1"/>
  <c r="U234" i="8"/>
  <c r="V234" i="8" s="1"/>
  <c r="U221" i="8"/>
  <c r="V221" i="8" s="1"/>
  <c r="U205" i="8"/>
  <c r="U189" i="8"/>
  <c r="V189" i="8" s="1"/>
  <c r="U175" i="8"/>
  <c r="V175" i="8" s="1"/>
  <c r="U157" i="8"/>
  <c r="V157" i="8" s="1"/>
  <c r="U145" i="8"/>
  <c r="V145" i="8" s="1"/>
  <c r="U129" i="8"/>
  <c r="V129" i="8" s="1"/>
  <c r="U117" i="8"/>
  <c r="V117" i="8" s="1"/>
  <c r="U103" i="8"/>
  <c r="V103" i="8" s="1"/>
  <c r="U66" i="8"/>
  <c r="V66" i="8" s="1"/>
  <c r="U388" i="8"/>
  <c r="V388" i="8" s="1"/>
  <c r="U384" i="8"/>
  <c r="V384" i="8" s="1"/>
  <c r="U380" i="8"/>
  <c r="V380" i="8" s="1"/>
  <c r="U376" i="8"/>
  <c r="V376" i="8" s="1"/>
  <c r="U372" i="8"/>
  <c r="V372" i="8" s="1"/>
  <c r="U368" i="8"/>
  <c r="U364" i="8"/>
  <c r="V364" i="8" s="1"/>
  <c r="U360" i="8"/>
  <c r="V360" i="8" s="1"/>
  <c r="U356" i="8"/>
  <c r="V356" i="8" s="1"/>
  <c r="U352" i="8"/>
  <c r="V352" i="8" s="1"/>
  <c r="U348" i="8"/>
  <c r="V348" i="8" s="1"/>
  <c r="U344" i="8"/>
  <c r="V344" i="8" s="1"/>
  <c r="U340" i="8"/>
  <c r="U336" i="8"/>
  <c r="U332" i="8"/>
  <c r="U328" i="8"/>
  <c r="U324" i="8"/>
  <c r="V324" i="8" s="1"/>
  <c r="U320" i="8"/>
  <c r="U316" i="8"/>
  <c r="V316" i="8" s="1"/>
  <c r="U312" i="8"/>
  <c r="V312" i="8" s="1"/>
  <c r="U308" i="8"/>
  <c r="U304" i="8"/>
  <c r="V304" i="8" s="1"/>
  <c r="U300" i="8"/>
  <c r="U296" i="8"/>
  <c r="U292" i="8"/>
  <c r="V292" i="8" s="1"/>
  <c r="U288" i="8"/>
  <c r="V288" i="8" s="1"/>
  <c r="U284" i="8"/>
  <c r="V284" i="8" s="1"/>
  <c r="U280" i="8"/>
  <c r="U276" i="8"/>
  <c r="V276" i="8" s="1"/>
  <c r="U272" i="8"/>
  <c r="V272" i="8" s="1"/>
  <c r="U268" i="8"/>
  <c r="V268" i="8" s="1"/>
  <c r="U264" i="8"/>
  <c r="V264" i="8" s="1"/>
  <c r="U260" i="8"/>
  <c r="V260" i="8" s="1"/>
  <c r="U256" i="8"/>
  <c r="V256" i="8" s="1"/>
  <c r="U252" i="8"/>
  <c r="V252" i="8" s="1"/>
  <c r="U248" i="8"/>
  <c r="U244" i="8"/>
  <c r="U240" i="8"/>
  <c r="V240" i="8" s="1"/>
  <c r="U236" i="8"/>
  <c r="V236" i="8" s="1"/>
  <c r="U232" i="8"/>
  <c r="U227" i="8"/>
  <c r="V227" i="8" s="1"/>
  <c r="U223" i="8"/>
  <c r="V223" i="8" s="1"/>
  <c r="U219" i="8"/>
  <c r="V219" i="8" s="1"/>
  <c r="U215" i="8"/>
  <c r="V215" i="8" s="1"/>
  <c r="U211" i="8"/>
  <c r="V211" i="8" s="1"/>
  <c r="U207" i="8"/>
  <c r="V207" i="8" s="1"/>
  <c r="U203" i="8"/>
  <c r="V203" i="8" s="1"/>
  <c r="U199" i="8"/>
  <c r="V199" i="8" s="1"/>
  <c r="U195" i="8"/>
  <c r="V195" i="8" s="1"/>
  <c r="U191" i="8"/>
  <c r="V191" i="8" s="1"/>
  <c r="U187" i="8"/>
  <c r="V187" i="8" s="1"/>
  <c r="U182" i="8"/>
  <c r="V182" i="8" s="1"/>
  <c r="U177" i="8"/>
  <c r="V177" i="8" s="1"/>
  <c r="U173" i="8"/>
  <c r="V173" i="8" s="1"/>
  <c r="U169" i="8"/>
  <c r="V169" i="8" s="1"/>
  <c r="U164" i="8"/>
  <c r="V164" i="8" s="1"/>
  <c r="U159" i="8"/>
  <c r="V159" i="8" s="1"/>
  <c r="U155" i="8"/>
  <c r="V155" i="8" s="1"/>
  <c r="U151" i="8"/>
  <c r="V151" i="8" s="1"/>
  <c r="U147" i="8"/>
  <c r="V147" i="8" s="1"/>
  <c r="U143" i="8"/>
  <c r="V143" i="8" s="1"/>
  <c r="U139" i="8"/>
  <c r="V139" i="8" s="1"/>
  <c r="U135" i="8"/>
  <c r="V135" i="8" s="1"/>
  <c r="U131" i="8"/>
  <c r="V131" i="8" s="1"/>
  <c r="U127" i="8"/>
  <c r="V127" i="8" s="1"/>
  <c r="U123" i="8"/>
  <c r="V123" i="8" s="1"/>
  <c r="U119" i="8"/>
  <c r="V119" i="8" s="1"/>
  <c r="U115" i="8"/>
  <c r="V115" i="8" s="1"/>
  <c r="U111" i="8"/>
  <c r="V111" i="8" s="1"/>
  <c r="U106" i="8"/>
  <c r="V106" i="8" s="1"/>
  <c r="U100" i="8"/>
  <c r="V100" i="8" s="1"/>
  <c r="U96" i="8"/>
  <c r="V96" i="8" s="1"/>
  <c r="U92" i="8"/>
  <c r="V92" i="8" s="1"/>
  <c r="U88" i="8"/>
  <c r="V88" i="8" s="1"/>
  <c r="U83" i="8"/>
  <c r="V83" i="8" s="1"/>
  <c r="U78" i="8"/>
  <c r="U74" i="8"/>
  <c r="V74" i="8" s="1"/>
  <c r="U69" i="8"/>
  <c r="V69" i="8" s="1"/>
  <c r="U64" i="8"/>
  <c r="V64" i="8" s="1"/>
  <c r="U60" i="8"/>
  <c r="V60" i="8" s="1"/>
  <c r="U56" i="8"/>
  <c r="V56" i="8" s="1"/>
  <c r="U51" i="8"/>
  <c r="V51" i="8" s="1"/>
  <c r="U43" i="8"/>
  <c r="V43" i="8" s="1"/>
  <c r="U39" i="8"/>
  <c r="V39" i="8" s="1"/>
  <c r="U34" i="8"/>
  <c r="V34" i="8" s="1"/>
  <c r="U23" i="8"/>
  <c r="V23" i="8" s="1"/>
  <c r="U19" i="8"/>
  <c r="V19" i="8" s="1"/>
  <c r="U14" i="8"/>
  <c r="V14" i="8" s="1"/>
  <c r="U16" i="8"/>
  <c r="V16" i="8" s="1"/>
  <c r="U386" i="8"/>
  <c r="V386" i="8" s="1"/>
  <c r="U374" i="8"/>
  <c r="V374" i="8" s="1"/>
  <c r="U358" i="8"/>
  <c r="V358" i="8" s="1"/>
  <c r="U338" i="8"/>
  <c r="U326" i="8"/>
  <c r="U310" i="8"/>
  <c r="V310" i="8" s="1"/>
  <c r="U290" i="8"/>
  <c r="U278" i="8"/>
  <c r="U262" i="8"/>
  <c r="V262" i="8" s="1"/>
  <c r="U246" i="8"/>
  <c r="V246" i="8" s="1"/>
  <c r="U225" i="8"/>
  <c r="V225" i="8" s="1"/>
  <c r="U209" i="8"/>
  <c r="V209" i="8" s="1"/>
  <c r="U197" i="8"/>
  <c r="V197" i="8" s="1"/>
  <c r="U179" i="8"/>
  <c r="V179" i="8" s="1"/>
  <c r="U162" i="8"/>
  <c r="V162" i="8" s="1"/>
  <c r="U149" i="8"/>
  <c r="V149" i="8" s="1"/>
  <c r="U137" i="8"/>
  <c r="V137" i="8" s="1"/>
  <c r="U121" i="8"/>
  <c r="V121" i="8" s="1"/>
  <c r="U98" i="8"/>
  <c r="V98" i="8" s="1"/>
  <c r="U62" i="8"/>
  <c r="V62" i="8" s="1"/>
  <c r="U387" i="8"/>
  <c r="V387" i="8" s="1"/>
  <c r="U383" i="8"/>
  <c r="U379" i="8"/>
  <c r="V379" i="8" s="1"/>
  <c r="U375" i="8"/>
  <c r="V375" i="8" s="1"/>
  <c r="U371" i="8"/>
  <c r="V371" i="8" s="1"/>
  <c r="U367" i="8"/>
  <c r="V367" i="8" s="1"/>
  <c r="U363" i="8"/>
  <c r="V363" i="8" s="1"/>
  <c r="U359" i="8"/>
  <c r="U355" i="8"/>
  <c r="V355" i="8" s="1"/>
  <c r="U351" i="8"/>
  <c r="V351" i="8" s="1"/>
  <c r="U347" i="8"/>
  <c r="V347" i="8" s="1"/>
  <c r="U343" i="8"/>
  <c r="V343" i="8" s="1"/>
  <c r="U339" i="8"/>
  <c r="U335" i="8"/>
  <c r="U331" i="8"/>
  <c r="U327" i="8"/>
  <c r="U323" i="8"/>
  <c r="V323" i="8" s="1"/>
  <c r="U319" i="8"/>
  <c r="V319" i="8" s="1"/>
  <c r="U315" i="8"/>
  <c r="V315" i="8" s="1"/>
  <c r="U311" i="8"/>
  <c r="V311" i="8" s="1"/>
  <c r="U307" i="8"/>
  <c r="V307" i="8" s="1"/>
  <c r="U303" i="8"/>
  <c r="V303" i="8" s="1"/>
  <c r="U299" i="8"/>
  <c r="U295" i="8"/>
  <c r="U291" i="8"/>
  <c r="V291" i="8" s="1"/>
  <c r="U287" i="8"/>
  <c r="V287" i="8" s="1"/>
  <c r="U283" i="8"/>
  <c r="V283" i="8" s="1"/>
  <c r="U279" i="8"/>
  <c r="U275" i="8"/>
  <c r="U271" i="8"/>
  <c r="V271" i="8" s="1"/>
  <c r="U267" i="8"/>
  <c r="V267" i="8" s="1"/>
  <c r="U263" i="8"/>
  <c r="V263" i="8" s="1"/>
  <c r="U259" i="8"/>
  <c r="V259" i="8" s="1"/>
  <c r="U255" i="8"/>
  <c r="V255" i="8" s="1"/>
  <c r="U251" i="8"/>
  <c r="V251" i="8" s="1"/>
  <c r="U247" i="8"/>
  <c r="V247" i="8" s="1"/>
  <c r="U243" i="8"/>
  <c r="U239" i="8"/>
  <c r="U235" i="8"/>
  <c r="V235" i="8" s="1"/>
  <c r="U231" i="8"/>
  <c r="V231" i="8" s="1"/>
  <c r="U226" i="8"/>
  <c r="V226" i="8" s="1"/>
  <c r="U222" i="8"/>
  <c r="V222" i="8" s="1"/>
  <c r="U218" i="8"/>
  <c r="V218" i="8" s="1"/>
  <c r="U214" i="8"/>
  <c r="V214" i="8" s="1"/>
  <c r="U210" i="8"/>
  <c r="V210" i="8" s="1"/>
  <c r="U206" i="8"/>
  <c r="V206" i="8" s="1"/>
  <c r="U202" i="8"/>
  <c r="V202" i="8" s="1"/>
  <c r="U198" i="8"/>
  <c r="V198" i="8" s="1"/>
  <c r="U194" i="8"/>
  <c r="V194" i="8" s="1"/>
  <c r="U190" i="8"/>
  <c r="V190" i="8" s="1"/>
  <c r="U186" i="8"/>
  <c r="V186" i="8" s="1"/>
  <c r="U180" i="8"/>
  <c r="V180" i="8" s="1"/>
  <c r="U176" i="8"/>
  <c r="V176" i="8" s="1"/>
  <c r="U172" i="8"/>
  <c r="V172" i="8" s="1"/>
  <c r="U168" i="8"/>
  <c r="V168" i="8" s="1"/>
  <c r="U163" i="8"/>
  <c r="V163" i="8" s="1"/>
  <c r="U158" i="8"/>
  <c r="V158" i="8" s="1"/>
  <c r="U154" i="8"/>
  <c r="V154" i="8" s="1"/>
  <c r="U150" i="8"/>
  <c r="V150" i="8" s="1"/>
  <c r="U146" i="8"/>
  <c r="V146" i="8" s="1"/>
  <c r="U142" i="8"/>
  <c r="V142" i="8" s="1"/>
  <c r="U138" i="8"/>
  <c r="V138" i="8" s="1"/>
  <c r="U134" i="8"/>
  <c r="V134" i="8" s="1"/>
  <c r="U130" i="8"/>
  <c r="V130" i="8" s="1"/>
  <c r="U126" i="8"/>
  <c r="V126" i="8" s="1"/>
  <c r="U122" i="8"/>
  <c r="V122" i="8" s="1"/>
  <c r="U118" i="8"/>
  <c r="V118" i="8" s="1"/>
  <c r="U114" i="8"/>
  <c r="V114" i="8" s="1"/>
  <c r="U110" i="8"/>
  <c r="U105" i="8"/>
  <c r="V105" i="8" s="1"/>
  <c r="U99" i="8"/>
  <c r="V99" i="8" s="1"/>
  <c r="U95" i="8"/>
  <c r="V95" i="8" s="1"/>
  <c r="U91" i="8"/>
  <c r="V91" i="8" s="1"/>
  <c r="U86" i="8"/>
  <c r="V86" i="8" s="1"/>
  <c r="U82" i="8"/>
  <c r="V82" i="8" s="1"/>
  <c r="U77" i="8"/>
  <c r="V77" i="8" s="1"/>
  <c r="U73" i="8"/>
  <c r="U67" i="8"/>
  <c r="V67" i="8" s="1"/>
  <c r="U63" i="8"/>
  <c r="V63" i="8" s="1"/>
  <c r="U59" i="8"/>
  <c r="V59" i="8" s="1"/>
  <c r="U55" i="8"/>
  <c r="V55" i="8" s="1"/>
  <c r="U50" i="8"/>
  <c r="V50" i="8" s="1"/>
  <c r="U46" i="8"/>
  <c r="V46" i="8" s="1"/>
  <c r="U42" i="8"/>
  <c r="V42" i="8" s="1"/>
  <c r="U38" i="8"/>
  <c r="V38" i="8" s="1"/>
  <c r="U22" i="8"/>
  <c r="V22" i="8" s="1"/>
  <c r="U18" i="8"/>
  <c r="V18" i="8" s="1"/>
  <c r="U81" i="8"/>
  <c r="V81" i="8" s="1"/>
  <c r="AB81" i="8"/>
  <c r="U12" i="8"/>
  <c r="V12" i="8" s="1"/>
  <c r="BK365" i="8"/>
  <c r="BL365" i="8" s="1"/>
  <c r="BK341" i="8"/>
  <c r="BK305" i="8"/>
  <c r="BL305" i="8" s="1"/>
  <c r="BK269" i="8"/>
  <c r="BL269" i="8" s="1"/>
  <c r="BK233" i="8"/>
  <c r="BL233" i="8" s="1"/>
  <c r="BK208" i="8"/>
  <c r="BK164" i="8"/>
  <c r="BK377" i="8"/>
  <c r="BK329" i="8"/>
  <c r="BK293" i="8"/>
  <c r="BK196" i="8"/>
  <c r="BK245" i="8"/>
  <c r="BK389" i="8"/>
  <c r="BL389" i="8" s="1"/>
  <c r="BK353" i="8"/>
  <c r="BL353" i="8" s="1"/>
  <c r="BK317" i="8"/>
  <c r="BL317" i="8" s="1"/>
  <c r="BK281" i="8"/>
  <c r="BK257" i="8"/>
  <c r="BL257" i="8" s="1"/>
  <c r="BK220" i="8"/>
  <c r="BK183" i="8"/>
  <c r="BK170" i="8"/>
  <c r="BK156" i="8"/>
  <c r="BK144" i="8"/>
  <c r="BK132" i="8"/>
  <c r="BK120" i="8"/>
  <c r="BK107" i="8"/>
  <c r="BK93" i="8"/>
  <c r="BK80" i="8"/>
  <c r="BK65" i="8"/>
  <c r="BK52" i="8"/>
  <c r="BK40" i="8"/>
  <c r="BK20" i="8"/>
  <c r="BK388" i="8"/>
  <c r="BL388" i="8" s="1"/>
  <c r="BK352" i="8"/>
  <c r="BL352" i="8" s="1"/>
  <c r="BK304" i="8"/>
  <c r="BL304" i="8" s="1"/>
  <c r="BK244" i="8"/>
  <c r="BK195" i="8"/>
  <c r="BK143" i="8"/>
  <c r="BK119" i="8"/>
  <c r="BK92" i="8"/>
  <c r="BK51" i="8"/>
  <c r="BK19" i="8"/>
  <c r="BK387" i="8"/>
  <c r="BL387" i="8" s="1"/>
  <c r="BK375" i="8"/>
  <c r="BL375" i="8" s="1"/>
  <c r="BK363" i="8"/>
  <c r="BL363" i="8" s="1"/>
  <c r="BK351" i="8"/>
  <c r="BL351" i="8" s="1"/>
  <c r="BK339" i="8"/>
  <c r="BK327" i="8"/>
  <c r="BK315" i="8"/>
  <c r="BL315" i="8" s="1"/>
  <c r="BK303" i="8"/>
  <c r="BL303" i="8" s="1"/>
  <c r="BK291" i="8"/>
  <c r="BL291" i="8" s="1"/>
  <c r="BK279" i="8"/>
  <c r="BK267" i="8"/>
  <c r="BL267" i="8" s="1"/>
  <c r="BK255" i="8"/>
  <c r="BL255" i="8" s="1"/>
  <c r="BK243" i="8"/>
  <c r="BK231" i="8"/>
  <c r="BK218" i="8"/>
  <c r="BK206" i="8"/>
  <c r="BK194" i="8"/>
  <c r="BK180" i="8"/>
  <c r="BK168" i="8"/>
  <c r="BK154" i="8"/>
  <c r="BK142" i="8"/>
  <c r="BK130" i="8"/>
  <c r="BK118" i="8"/>
  <c r="BK105" i="8"/>
  <c r="BK91" i="8"/>
  <c r="BK77" i="8"/>
  <c r="BK63" i="8"/>
  <c r="BK50" i="8"/>
  <c r="BK38" i="8"/>
  <c r="BK18" i="8"/>
  <c r="BK364" i="8"/>
  <c r="BL364" i="8" s="1"/>
  <c r="BK292" i="8"/>
  <c r="BL292" i="8" s="1"/>
  <c r="BK232" i="8"/>
  <c r="BK169" i="8"/>
  <c r="BK106" i="8"/>
  <c r="BK386" i="8"/>
  <c r="BL386" i="8" s="1"/>
  <c r="BK314" i="8"/>
  <c r="BL314" i="8" s="1"/>
  <c r="BK254" i="8"/>
  <c r="BK205" i="8"/>
  <c r="BK167" i="8"/>
  <c r="BK129" i="8"/>
  <c r="BK103" i="8"/>
  <c r="BK90" i="8"/>
  <c r="BK62" i="8"/>
  <c r="BK37" i="8"/>
  <c r="BK17" i="8"/>
  <c r="BK376" i="8"/>
  <c r="BL376" i="8" s="1"/>
  <c r="BK316" i="8"/>
  <c r="BL316" i="8" s="1"/>
  <c r="BK256" i="8"/>
  <c r="BL256" i="8" s="1"/>
  <c r="BK207" i="8"/>
  <c r="BK131" i="8"/>
  <c r="BK64" i="8"/>
  <c r="BK350" i="8"/>
  <c r="BL350" i="8" s="1"/>
  <c r="BK302" i="8"/>
  <c r="BL302" i="8" s="1"/>
  <c r="BK266" i="8"/>
  <c r="BL266" i="8" s="1"/>
  <c r="BK242" i="8"/>
  <c r="BL242" i="8" s="1"/>
  <c r="BK193" i="8"/>
  <c r="BK179" i="8"/>
  <c r="BK153" i="8"/>
  <c r="BK141" i="8"/>
  <c r="BK117" i="8"/>
  <c r="BK76" i="8"/>
  <c r="BK49" i="8"/>
  <c r="BK385" i="8"/>
  <c r="BL385" i="8" s="1"/>
  <c r="BK373" i="8"/>
  <c r="BL373" i="8" s="1"/>
  <c r="BK361" i="8"/>
  <c r="BK349" i="8"/>
  <c r="BL349" i="8" s="1"/>
  <c r="BK337" i="8"/>
  <c r="BK325" i="8"/>
  <c r="BK313" i="8"/>
  <c r="BL313" i="8" s="1"/>
  <c r="BK301" i="8"/>
  <c r="BL301" i="8" s="1"/>
  <c r="BK289" i="8"/>
  <c r="BL289" i="8" s="1"/>
  <c r="BK277" i="8"/>
  <c r="BL277" i="8" s="1"/>
  <c r="BK265" i="8"/>
  <c r="BL265" i="8" s="1"/>
  <c r="BK253" i="8"/>
  <c r="BL253" i="8" s="1"/>
  <c r="BK241" i="8"/>
  <c r="BK229" i="8"/>
  <c r="BK216" i="8"/>
  <c r="BK204" i="8"/>
  <c r="BK192" i="8"/>
  <c r="BK178" i="8"/>
  <c r="BK166" i="8"/>
  <c r="BK152" i="8"/>
  <c r="BK140" i="8"/>
  <c r="BK128" i="8"/>
  <c r="BK116" i="8"/>
  <c r="BK101" i="8"/>
  <c r="BK89" i="8"/>
  <c r="BK75" i="8"/>
  <c r="BK61" i="8"/>
  <c r="BK48" i="8"/>
  <c r="BK36" i="8"/>
  <c r="BK15" i="8"/>
  <c r="BK328" i="8"/>
  <c r="BK280" i="8"/>
  <c r="BK219" i="8"/>
  <c r="BK155" i="8"/>
  <c r="BK78" i="8"/>
  <c r="BK362" i="8"/>
  <c r="BL362" i="8" s="1"/>
  <c r="BK326" i="8"/>
  <c r="BK278" i="8"/>
  <c r="BK217" i="8"/>
  <c r="BK360" i="8"/>
  <c r="BL360" i="8" s="1"/>
  <c r="BK336" i="8"/>
  <c r="BK300" i="8"/>
  <c r="BK276" i="8"/>
  <c r="BL276" i="8" s="1"/>
  <c r="BK240" i="8"/>
  <c r="BL240" i="8" s="1"/>
  <c r="BK215" i="8"/>
  <c r="BK191" i="8"/>
  <c r="BK177" i="8"/>
  <c r="BK151" i="8"/>
  <c r="BK127" i="8"/>
  <c r="BK115" i="8"/>
  <c r="BK100" i="8"/>
  <c r="BK88" i="8"/>
  <c r="BK74" i="8"/>
  <c r="BK60" i="8"/>
  <c r="BK47" i="8"/>
  <c r="BK34" i="8"/>
  <c r="BY14" i="8"/>
  <c r="BK14" i="8"/>
  <c r="BK383" i="8"/>
  <c r="BK359" i="8"/>
  <c r="BK347" i="8"/>
  <c r="BL347" i="8" s="1"/>
  <c r="BK335" i="8"/>
  <c r="BK323" i="8"/>
  <c r="BL323" i="8" s="1"/>
  <c r="BK311" i="8"/>
  <c r="BL311" i="8" s="1"/>
  <c r="BK299" i="8"/>
  <c r="BK287" i="8"/>
  <c r="BL287" i="8" s="1"/>
  <c r="BK275" i="8"/>
  <c r="BK263" i="8"/>
  <c r="BL263" i="8" s="1"/>
  <c r="BK251" i="8"/>
  <c r="BL251" i="8" s="1"/>
  <c r="BK239" i="8"/>
  <c r="BK226" i="8"/>
  <c r="BK214" i="8"/>
  <c r="BK202" i="8"/>
  <c r="BK190" i="8"/>
  <c r="BK176" i="8"/>
  <c r="BK163" i="8"/>
  <c r="BK150" i="8"/>
  <c r="BK138" i="8"/>
  <c r="BK126" i="8"/>
  <c r="BK114" i="8"/>
  <c r="BK99" i="8"/>
  <c r="BK86" i="8"/>
  <c r="BK73" i="8"/>
  <c r="BK59" i="8"/>
  <c r="BK46" i="8"/>
  <c r="BK340" i="8"/>
  <c r="BK268" i="8"/>
  <c r="BL268" i="8" s="1"/>
  <c r="BK182" i="8"/>
  <c r="BK39" i="8"/>
  <c r="BK374" i="8"/>
  <c r="BK338" i="8"/>
  <c r="BK290" i="8"/>
  <c r="BK230" i="8"/>
  <c r="BK384" i="8"/>
  <c r="BL384" i="8" s="1"/>
  <c r="BK372" i="8"/>
  <c r="BL372" i="8" s="1"/>
  <c r="BK348" i="8"/>
  <c r="BL348" i="8" s="1"/>
  <c r="BK324" i="8"/>
  <c r="BL324" i="8" s="1"/>
  <c r="BK312" i="8"/>
  <c r="BL312" i="8" s="1"/>
  <c r="BK288" i="8"/>
  <c r="BL288" i="8" s="1"/>
  <c r="BK264" i="8"/>
  <c r="BL264" i="8" s="1"/>
  <c r="BK252" i="8"/>
  <c r="BL252" i="8" s="1"/>
  <c r="BK227" i="8"/>
  <c r="BK203" i="8"/>
  <c r="BK139" i="8"/>
  <c r="BK371" i="8"/>
  <c r="BL371" i="8" s="1"/>
  <c r="BK382" i="8"/>
  <c r="BL382" i="8" s="1"/>
  <c r="BK370" i="8"/>
  <c r="BL370" i="8" s="1"/>
  <c r="BK358" i="8"/>
  <c r="BL358" i="8" s="1"/>
  <c r="BK346" i="8"/>
  <c r="BK334" i="8"/>
  <c r="BK322" i="8"/>
  <c r="BL322" i="8" s="1"/>
  <c r="BK310" i="8"/>
  <c r="BL310" i="8" s="1"/>
  <c r="BK298" i="8"/>
  <c r="BK286" i="8"/>
  <c r="BK274" i="8"/>
  <c r="BK262" i="8"/>
  <c r="BL262" i="8" s="1"/>
  <c r="BK250" i="8"/>
  <c r="BL250" i="8" s="1"/>
  <c r="BK238" i="8"/>
  <c r="BL238" i="8" s="1"/>
  <c r="BK225" i="8"/>
  <c r="BK213" i="8"/>
  <c r="BK201" i="8"/>
  <c r="BK189" i="8"/>
  <c r="BK175" i="8"/>
  <c r="BK162" i="8"/>
  <c r="BK149" i="8"/>
  <c r="BK137" i="8"/>
  <c r="BK125" i="8"/>
  <c r="BK113" i="8"/>
  <c r="BK98" i="8"/>
  <c r="BK85" i="8"/>
  <c r="BK71" i="8"/>
  <c r="BK58" i="8"/>
  <c r="BK45" i="8"/>
  <c r="BK26" i="8"/>
  <c r="BK345" i="8"/>
  <c r="BL345" i="8" s="1"/>
  <c r="BK333" i="8"/>
  <c r="BK321" i="8"/>
  <c r="BK309" i="8"/>
  <c r="BK285" i="8"/>
  <c r="BL285" i="8" s="1"/>
  <c r="BK273" i="8"/>
  <c r="BK261" i="8"/>
  <c r="BL261" i="8" s="1"/>
  <c r="BK249" i="8"/>
  <c r="BL249" i="8" s="1"/>
  <c r="BK237" i="8"/>
  <c r="BL237" i="8" s="1"/>
  <c r="BK224" i="8"/>
  <c r="BK212" i="8"/>
  <c r="BK200" i="8"/>
  <c r="BK188" i="8"/>
  <c r="BK174" i="8"/>
  <c r="BK161" i="8"/>
  <c r="BK148" i="8"/>
  <c r="BK136" i="8"/>
  <c r="BK124" i="8"/>
  <c r="BK112" i="8"/>
  <c r="BK97" i="8"/>
  <c r="BK84" i="8"/>
  <c r="BK70" i="8"/>
  <c r="BK57" i="8"/>
  <c r="BK44" i="8"/>
  <c r="BK25" i="8"/>
  <c r="BK369" i="8"/>
  <c r="BL369" i="8" s="1"/>
  <c r="BK368" i="8"/>
  <c r="BK320" i="8"/>
  <c r="BK296" i="8"/>
  <c r="BK272" i="8"/>
  <c r="BL272" i="8" s="1"/>
  <c r="BK260" i="8"/>
  <c r="BL260" i="8" s="1"/>
  <c r="BK248" i="8"/>
  <c r="BK236" i="8"/>
  <c r="BL236" i="8" s="1"/>
  <c r="BK223" i="8"/>
  <c r="BK211" i="8"/>
  <c r="BK199" i="8"/>
  <c r="BK187" i="8"/>
  <c r="BK173" i="8"/>
  <c r="BK159" i="8"/>
  <c r="BK147" i="8"/>
  <c r="BK135" i="8"/>
  <c r="BK123" i="8"/>
  <c r="BK111" i="8"/>
  <c r="BK96" i="8"/>
  <c r="BK83" i="8"/>
  <c r="BK69" i="8"/>
  <c r="BK56" i="8"/>
  <c r="BK43" i="8"/>
  <c r="BK23" i="8"/>
  <c r="BK357" i="8"/>
  <c r="BL357" i="8" s="1"/>
  <c r="BK356" i="8"/>
  <c r="BL356" i="8" s="1"/>
  <c r="BK332" i="8"/>
  <c r="BK284" i="8"/>
  <c r="BL284" i="8" s="1"/>
  <c r="BK367" i="8"/>
  <c r="BL367" i="8" s="1"/>
  <c r="BK343" i="8"/>
  <c r="BL343" i="8" s="1"/>
  <c r="BK319" i="8"/>
  <c r="BL319" i="8" s="1"/>
  <c r="BK295" i="8"/>
  <c r="AB295" i="8"/>
  <c r="BK271" i="8"/>
  <c r="BL271" i="8" s="1"/>
  <c r="BK259" i="8"/>
  <c r="BL259" i="8" s="1"/>
  <c r="BK235" i="8"/>
  <c r="BL235" i="8" s="1"/>
  <c r="BK222" i="8"/>
  <c r="BK210" i="8"/>
  <c r="BK198" i="8"/>
  <c r="BK186" i="8"/>
  <c r="BK172" i="8"/>
  <c r="BK158" i="8"/>
  <c r="BK146" i="8"/>
  <c r="BK134" i="8"/>
  <c r="BK122" i="8"/>
  <c r="BK110" i="8"/>
  <c r="BK95" i="8"/>
  <c r="BK82" i="8"/>
  <c r="BK67" i="8"/>
  <c r="BK55" i="8"/>
  <c r="BK42" i="8"/>
  <c r="BK22" i="8"/>
  <c r="BK16" i="8"/>
  <c r="BK381" i="8"/>
  <c r="BL381" i="8" s="1"/>
  <c r="BK380" i="8"/>
  <c r="BL380" i="8" s="1"/>
  <c r="BK344" i="8"/>
  <c r="BL344" i="8" s="1"/>
  <c r="BK308" i="8"/>
  <c r="BK379" i="8"/>
  <c r="BL379" i="8" s="1"/>
  <c r="BK355" i="8"/>
  <c r="BL355" i="8" s="1"/>
  <c r="BK331" i="8"/>
  <c r="BK307" i="8"/>
  <c r="BL307" i="8" s="1"/>
  <c r="BK283" i="8"/>
  <c r="BL283" i="8" s="1"/>
  <c r="BK247" i="8"/>
  <c r="BL247" i="8" s="1"/>
  <c r="BK390" i="8"/>
  <c r="BL390" i="8" s="1"/>
  <c r="BK378" i="8"/>
  <c r="BK366" i="8"/>
  <c r="BL366" i="8" s="1"/>
  <c r="BK354" i="8"/>
  <c r="BL354" i="8" s="1"/>
  <c r="BK342" i="8"/>
  <c r="BK330" i="8"/>
  <c r="BK318" i="8"/>
  <c r="BK306" i="8"/>
  <c r="BK294" i="8"/>
  <c r="BL294" i="8" s="1"/>
  <c r="BK282" i="8"/>
  <c r="BL282" i="8" s="1"/>
  <c r="BK270" i="8"/>
  <c r="BK258" i="8"/>
  <c r="BL258" i="8" s="1"/>
  <c r="BK246" i="8"/>
  <c r="BL246" i="8" s="1"/>
  <c r="BK234" i="8"/>
  <c r="BL234" i="8" s="1"/>
  <c r="BK221" i="8"/>
  <c r="BK209" i="8"/>
  <c r="BK197" i="8"/>
  <c r="BK185" i="8"/>
  <c r="BK171" i="8"/>
  <c r="BK157" i="8"/>
  <c r="BK145" i="8"/>
  <c r="BK133" i="8"/>
  <c r="BK121" i="8"/>
  <c r="BK109" i="8"/>
  <c r="BL109" i="8" s="1"/>
  <c r="BK94" i="8"/>
  <c r="BK81" i="8"/>
  <c r="BK66" i="8"/>
  <c r="BK53" i="8"/>
  <c r="BK41" i="8"/>
  <c r="BK21" i="8"/>
  <c r="BK297" i="8"/>
  <c r="BL297" i="8" s="1"/>
  <c r="N65" i="8"/>
  <c r="U8" i="8" l="1"/>
  <c r="V8" i="8" s="1"/>
  <c r="M8" i="8"/>
  <c r="BJ8" i="8"/>
  <c r="AW319" i="8" l="1"/>
  <c r="AP319" i="8"/>
  <c r="AP187" i="8"/>
  <c r="AW187" i="8"/>
  <c r="BD360" i="8"/>
  <c r="AW360" i="8"/>
  <c r="AP360" i="8"/>
  <c r="BD383" i="8"/>
  <c r="AW383" i="8"/>
  <c r="AP383" i="8"/>
  <c r="BD335" i="8"/>
  <c r="AW335" i="8"/>
  <c r="AP335" i="8"/>
  <c r="AW299" i="8"/>
  <c r="AP299" i="8"/>
  <c r="BD382" i="8"/>
  <c r="AW382" i="8"/>
  <c r="AP382" i="8"/>
  <c r="BD358" i="8"/>
  <c r="AW358" i="8"/>
  <c r="AP358" i="8"/>
  <c r="AW322" i="8"/>
  <c r="AP322" i="8"/>
  <c r="AW286" i="8"/>
  <c r="AP286" i="8"/>
  <c r="AW262" i="8"/>
  <c r="AP262" i="8"/>
  <c r="AW226" i="8"/>
  <c r="AP226" i="8"/>
  <c r="AW178" i="8"/>
  <c r="AP178" i="8"/>
  <c r="BD369" i="8"/>
  <c r="AP369" i="8"/>
  <c r="AW369" i="8"/>
  <c r="BD345" i="8"/>
  <c r="AP345" i="8"/>
  <c r="AW345" i="8"/>
  <c r="AP333" i="8"/>
  <c r="AW333" i="8"/>
  <c r="AP309" i="8"/>
  <c r="AW309" i="8"/>
  <c r="AP285" i="8"/>
  <c r="AW285" i="8"/>
  <c r="AP249" i="8"/>
  <c r="AW249" i="8"/>
  <c r="BD380" i="8"/>
  <c r="AW380" i="8"/>
  <c r="AP380" i="8"/>
  <c r="BD368" i="8"/>
  <c r="AW368" i="8"/>
  <c r="AP368" i="8"/>
  <c r="BD356" i="8"/>
  <c r="AW356" i="8"/>
  <c r="AP356" i="8"/>
  <c r="BD344" i="8"/>
  <c r="AW344" i="8"/>
  <c r="AP344" i="8"/>
  <c r="AW332" i="8"/>
  <c r="AP332" i="8"/>
  <c r="AW320" i="8"/>
  <c r="AP320" i="8"/>
  <c r="AW308" i="8"/>
  <c r="AP308" i="8"/>
  <c r="AW296" i="8"/>
  <c r="AP296" i="8"/>
  <c r="AW284" i="8"/>
  <c r="AP284" i="8"/>
  <c r="AW272" i="8"/>
  <c r="AP272" i="8"/>
  <c r="AW260" i="8"/>
  <c r="AP260" i="8"/>
  <c r="AW248" i="8"/>
  <c r="AP248" i="8"/>
  <c r="AW236" i="8"/>
  <c r="AP236" i="8"/>
  <c r="AW224" i="8"/>
  <c r="AP224" i="8"/>
  <c r="AW212" i="8"/>
  <c r="AP212" i="8"/>
  <c r="AW200" i="8"/>
  <c r="AP200" i="8"/>
  <c r="AW188" i="8"/>
  <c r="AP188" i="8"/>
  <c r="AW176" i="8"/>
  <c r="AP176" i="8"/>
  <c r="AW164" i="8"/>
  <c r="AP164" i="8"/>
  <c r="AW152" i="8"/>
  <c r="AP152" i="8"/>
  <c r="AW140" i="8"/>
  <c r="AP140" i="8"/>
  <c r="AW128" i="8"/>
  <c r="AP128" i="8"/>
  <c r="AW116" i="8"/>
  <c r="AP116" i="8"/>
  <c r="AW104" i="8"/>
  <c r="AP104" i="8"/>
  <c r="AW92" i="8"/>
  <c r="AP92" i="8"/>
  <c r="AW80" i="8"/>
  <c r="AP80" i="8"/>
  <c r="AW68" i="8"/>
  <c r="AP68" i="8"/>
  <c r="AW56" i="8"/>
  <c r="AP56" i="8"/>
  <c r="AW44" i="8"/>
  <c r="AP44" i="8"/>
  <c r="AW32" i="8"/>
  <c r="AP32" i="8"/>
  <c r="AW20" i="8"/>
  <c r="AP20" i="8"/>
  <c r="AW379" i="8"/>
  <c r="BD379" i="8"/>
  <c r="AP379" i="8"/>
  <c r="AP259" i="8"/>
  <c r="AW259" i="8"/>
  <c r="AW199" i="8"/>
  <c r="AP199" i="8"/>
  <c r="AP115" i="8"/>
  <c r="AW115" i="8"/>
  <c r="AW67" i="8"/>
  <c r="AP67" i="8"/>
  <c r="AW378" i="8"/>
  <c r="BD378" i="8"/>
  <c r="AP378" i="8"/>
  <c r="AP318" i="8"/>
  <c r="AW318" i="8"/>
  <c r="AP282" i="8"/>
  <c r="AW282" i="8"/>
  <c r="AP234" i="8"/>
  <c r="AW234" i="8"/>
  <c r="AW198" i="8"/>
  <c r="AP198" i="8"/>
  <c r="AP162" i="8"/>
  <c r="AW162" i="8"/>
  <c r="AW138" i="8"/>
  <c r="AP138" i="8"/>
  <c r="AP126" i="8"/>
  <c r="AW126" i="8"/>
  <c r="AW114" i="8"/>
  <c r="AP114" i="8"/>
  <c r="AW102" i="8"/>
  <c r="AP102" i="8"/>
  <c r="AP78" i="8"/>
  <c r="AW78" i="8"/>
  <c r="AW54" i="8"/>
  <c r="AP54" i="8"/>
  <c r="AW42" i="8"/>
  <c r="AP42" i="8"/>
  <c r="AW30" i="8"/>
  <c r="AP30" i="8"/>
  <c r="AW18" i="8"/>
  <c r="AP18" i="8"/>
  <c r="BD389" i="8"/>
  <c r="AW389" i="8"/>
  <c r="AP389" i="8"/>
  <c r="BD377" i="8"/>
  <c r="AW377" i="8"/>
  <c r="AP377" i="8"/>
  <c r="BD365" i="8"/>
  <c r="AP365" i="8"/>
  <c r="AW365" i="8"/>
  <c r="BD353" i="8"/>
  <c r="AW353" i="8"/>
  <c r="AP353" i="8"/>
  <c r="AP341" i="8"/>
  <c r="BD341" i="8"/>
  <c r="AW341" i="8"/>
  <c r="AP329" i="8"/>
  <c r="AW329" i="8"/>
  <c r="AP317" i="8"/>
  <c r="AW317" i="8"/>
  <c r="AP305" i="8"/>
  <c r="AW305" i="8"/>
  <c r="AP293" i="8"/>
  <c r="AW293" i="8"/>
  <c r="AP281" i="8"/>
  <c r="AW281" i="8"/>
  <c r="AP269" i="8"/>
  <c r="AW269" i="8"/>
  <c r="AP257" i="8"/>
  <c r="AW257" i="8"/>
  <c r="AP245" i="8"/>
  <c r="AW245" i="8"/>
  <c r="AP233" i="8"/>
  <c r="AW233" i="8"/>
  <c r="AP221" i="8"/>
  <c r="AW221" i="8"/>
  <c r="AP209" i="8"/>
  <c r="AW209" i="8"/>
  <c r="AP197" i="8"/>
  <c r="AW197" i="8"/>
  <c r="AP185" i="8"/>
  <c r="AW185" i="8"/>
  <c r="AP173" i="8"/>
  <c r="AW173" i="8"/>
  <c r="AP161" i="8"/>
  <c r="AW161" i="8"/>
  <c r="AP149" i="8"/>
  <c r="AW149" i="8"/>
  <c r="AP137" i="8"/>
  <c r="AW137" i="8"/>
  <c r="AP125" i="8"/>
  <c r="AW125" i="8"/>
  <c r="AP113" i="8"/>
  <c r="AW113" i="8"/>
  <c r="AP101" i="8"/>
  <c r="AW101" i="8"/>
  <c r="AP89" i="8"/>
  <c r="AW89" i="8"/>
  <c r="AP77" i="8"/>
  <c r="AW77" i="8"/>
  <c r="AP65" i="8"/>
  <c r="AW65" i="8"/>
  <c r="AP53" i="8"/>
  <c r="AW53" i="8"/>
  <c r="AW41" i="8"/>
  <c r="AP41" i="8"/>
  <c r="AW29" i="8"/>
  <c r="AP29" i="8"/>
  <c r="AW17" i="8"/>
  <c r="AP17" i="8"/>
  <c r="AP331" i="8"/>
  <c r="AW331" i="8"/>
  <c r="AW247" i="8"/>
  <c r="AP247" i="8"/>
  <c r="AW139" i="8"/>
  <c r="AP139" i="8"/>
  <c r="AP79" i="8"/>
  <c r="AW79" i="8"/>
  <c r="AW19" i="8"/>
  <c r="AP19" i="8"/>
  <c r="BD366" i="8"/>
  <c r="AW366" i="8"/>
  <c r="AP366" i="8"/>
  <c r="AP306" i="8"/>
  <c r="AW306" i="8"/>
  <c r="AW270" i="8"/>
  <c r="AP270" i="8"/>
  <c r="AP246" i="8"/>
  <c r="AW246" i="8"/>
  <c r="AP210" i="8"/>
  <c r="AW210" i="8"/>
  <c r="AP174" i="8"/>
  <c r="AW174" i="8"/>
  <c r="AW90" i="8"/>
  <c r="AP90" i="8"/>
  <c r="BD388" i="8"/>
  <c r="AW388" i="8"/>
  <c r="AP388" i="8"/>
  <c r="AW364" i="8"/>
  <c r="BD364" i="8"/>
  <c r="AP364" i="8"/>
  <c r="AW340" i="8"/>
  <c r="BD340" i="8"/>
  <c r="AP340" i="8"/>
  <c r="AW316" i="8"/>
  <c r="AP316" i="8"/>
  <c r="AW292" i="8"/>
  <c r="AP292" i="8"/>
  <c r="AW268" i="8"/>
  <c r="AP268" i="8"/>
  <c r="AW256" i="8"/>
  <c r="AP256" i="8"/>
  <c r="AW232" i="8"/>
  <c r="AP232" i="8"/>
  <c r="AW220" i="8"/>
  <c r="AP220" i="8"/>
  <c r="AW208" i="8"/>
  <c r="AP208" i="8"/>
  <c r="AW196" i="8"/>
  <c r="AP196" i="8"/>
  <c r="AW184" i="8"/>
  <c r="AP184" i="8"/>
  <c r="AW172" i="8"/>
  <c r="AP172" i="8"/>
  <c r="AW160" i="8"/>
  <c r="AP160" i="8"/>
  <c r="AW148" i="8"/>
  <c r="AP148" i="8"/>
  <c r="AW136" i="8"/>
  <c r="AP136" i="8"/>
  <c r="AW124" i="8"/>
  <c r="AP124" i="8"/>
  <c r="AW112" i="8"/>
  <c r="AP112" i="8"/>
  <c r="AW100" i="8"/>
  <c r="AP100" i="8"/>
  <c r="AW88" i="8"/>
  <c r="AP88" i="8"/>
  <c r="AW76" i="8"/>
  <c r="AP76" i="8"/>
  <c r="AW64" i="8"/>
  <c r="AP64" i="8"/>
  <c r="AW52" i="8"/>
  <c r="AP52" i="8"/>
  <c r="AW40" i="8"/>
  <c r="AP40" i="8"/>
  <c r="AW28" i="8"/>
  <c r="AP28" i="8"/>
  <c r="AW16" i="8"/>
  <c r="AP16" i="8"/>
  <c r="AW271" i="8"/>
  <c r="AP271" i="8"/>
  <c r="AW175" i="8"/>
  <c r="AP175" i="8"/>
  <c r="AW91" i="8"/>
  <c r="AP91" i="8"/>
  <c r="AW43" i="8"/>
  <c r="AP43" i="8"/>
  <c r="BD390" i="8"/>
  <c r="AP390" i="8"/>
  <c r="AW390" i="8"/>
  <c r="AW342" i="8"/>
  <c r="AP342" i="8"/>
  <c r="BD342" i="8"/>
  <c r="AW294" i="8"/>
  <c r="AP294" i="8"/>
  <c r="AP258" i="8"/>
  <c r="AW258" i="8"/>
  <c r="AW222" i="8"/>
  <c r="AP222" i="8"/>
  <c r="AW186" i="8"/>
  <c r="AP186" i="8"/>
  <c r="AW150" i="8"/>
  <c r="AP150" i="8"/>
  <c r="AW66" i="8"/>
  <c r="AP66" i="8"/>
  <c r="BD376" i="8"/>
  <c r="AP376" i="8"/>
  <c r="AW376" i="8"/>
  <c r="AW352" i="8"/>
  <c r="BD352" i="8"/>
  <c r="AP352" i="8"/>
  <c r="AW328" i="8"/>
  <c r="AP328" i="8"/>
  <c r="AW304" i="8"/>
  <c r="AP304" i="8"/>
  <c r="AW280" i="8"/>
  <c r="AP280" i="8"/>
  <c r="AW244" i="8"/>
  <c r="AP244" i="8"/>
  <c r="BD387" i="8"/>
  <c r="AP387" i="8"/>
  <c r="AW387" i="8"/>
  <c r="BD375" i="8"/>
  <c r="AP375" i="8"/>
  <c r="AW375" i="8"/>
  <c r="BD363" i="8"/>
  <c r="AP363" i="8"/>
  <c r="AW363" i="8"/>
  <c r="BD351" i="8"/>
  <c r="AP351" i="8"/>
  <c r="AW351" i="8"/>
  <c r="BD339" i="8"/>
  <c r="AW339" i="8"/>
  <c r="AP339" i="8"/>
  <c r="AP327" i="8"/>
  <c r="AW327" i="8"/>
  <c r="AP315" i="8"/>
  <c r="AW315" i="8"/>
  <c r="AW303" i="8"/>
  <c r="AP303" i="8"/>
  <c r="AW291" i="8"/>
  <c r="AP291" i="8"/>
  <c r="AP279" i="8"/>
  <c r="AW279" i="8"/>
  <c r="AW267" i="8"/>
  <c r="AP267" i="8"/>
  <c r="AP255" i="8"/>
  <c r="AW255" i="8"/>
  <c r="AP243" i="8"/>
  <c r="AW243" i="8"/>
  <c r="AP231" i="8"/>
  <c r="AW231" i="8"/>
  <c r="AP219" i="8"/>
  <c r="AW219" i="8"/>
  <c r="AP207" i="8"/>
  <c r="AW207" i="8"/>
  <c r="AW195" i="8"/>
  <c r="AP195" i="8"/>
  <c r="AP183" i="8"/>
  <c r="AW183" i="8"/>
  <c r="AW171" i="8"/>
  <c r="AP171" i="8"/>
  <c r="AW159" i="8"/>
  <c r="AP159" i="8"/>
  <c r="AW147" i="8"/>
  <c r="AP147" i="8"/>
  <c r="AP135" i="8"/>
  <c r="AW135" i="8"/>
  <c r="AW123" i="8"/>
  <c r="AP123" i="8"/>
  <c r="AW111" i="8"/>
  <c r="AP111" i="8"/>
  <c r="AP99" i="8"/>
  <c r="AW99" i="8"/>
  <c r="AW87" i="8"/>
  <c r="AP87" i="8"/>
  <c r="AW75" i="8"/>
  <c r="AP75" i="8"/>
  <c r="AP63" i="8"/>
  <c r="AW63" i="8"/>
  <c r="AP51" i="8"/>
  <c r="AW51" i="8"/>
  <c r="AW39" i="8"/>
  <c r="AP39" i="8"/>
  <c r="AW27" i="8"/>
  <c r="AP27" i="8"/>
  <c r="AW15" i="8"/>
  <c r="AP15" i="8"/>
  <c r="AP307" i="8"/>
  <c r="AW307" i="8"/>
  <c r="AW211" i="8"/>
  <c r="AP211" i="8"/>
  <c r="AP103" i="8"/>
  <c r="AW103" i="8"/>
  <c r="AW31" i="8"/>
  <c r="AP31" i="8"/>
  <c r="AW330" i="8"/>
  <c r="AP330" i="8"/>
  <c r="BD386" i="8"/>
  <c r="AP386" i="8"/>
  <c r="AW386" i="8"/>
  <c r="BD350" i="8"/>
  <c r="AP350" i="8"/>
  <c r="AW350" i="8"/>
  <c r="AP314" i="8"/>
  <c r="AW314" i="8"/>
  <c r="AP278" i="8"/>
  <c r="AW278" i="8"/>
  <c r="AP242" i="8"/>
  <c r="AW242" i="8"/>
  <c r="AW218" i="8"/>
  <c r="AP218" i="8"/>
  <c r="AP182" i="8"/>
  <c r="AW182" i="8"/>
  <c r="AP158" i="8"/>
  <c r="AW158" i="8"/>
  <c r="AW134" i="8"/>
  <c r="AP134" i="8"/>
  <c r="AP122" i="8"/>
  <c r="AW122" i="8"/>
  <c r="AW110" i="8"/>
  <c r="AP110" i="8"/>
  <c r="AW86" i="8"/>
  <c r="AP86" i="8"/>
  <c r="AW74" i="8"/>
  <c r="AP74" i="8"/>
  <c r="AW62" i="8"/>
  <c r="AP62" i="8"/>
  <c r="AW50" i="8"/>
  <c r="AP50" i="8"/>
  <c r="AP38" i="8"/>
  <c r="AW38" i="8"/>
  <c r="AW26" i="8"/>
  <c r="AP26" i="8"/>
  <c r="AW14" i="8"/>
  <c r="AP14" i="8"/>
  <c r="BD355" i="8"/>
  <c r="AW355" i="8"/>
  <c r="AP355" i="8"/>
  <c r="AW223" i="8"/>
  <c r="AP223" i="8"/>
  <c r="AW55" i="8"/>
  <c r="AP55" i="8"/>
  <c r="BD354" i="8"/>
  <c r="AP354" i="8"/>
  <c r="AW354" i="8"/>
  <c r="BD374" i="8"/>
  <c r="AW374" i="8"/>
  <c r="AP374" i="8"/>
  <c r="BD362" i="8"/>
  <c r="AW362" i="8"/>
  <c r="AP362" i="8"/>
  <c r="BD338" i="8"/>
  <c r="AW338" i="8"/>
  <c r="AP338" i="8"/>
  <c r="AP326" i="8"/>
  <c r="AW326" i="8"/>
  <c r="AP302" i="8"/>
  <c r="AW302" i="8"/>
  <c r="AW290" i="8"/>
  <c r="AP290" i="8"/>
  <c r="AW266" i="8"/>
  <c r="AP266" i="8"/>
  <c r="AP254" i="8"/>
  <c r="AW254" i="8"/>
  <c r="AP230" i="8"/>
  <c r="AW230" i="8"/>
  <c r="AP206" i="8"/>
  <c r="AW206" i="8"/>
  <c r="AW194" i="8"/>
  <c r="AP194" i="8"/>
  <c r="AP170" i="8"/>
  <c r="AW170" i="8"/>
  <c r="AP146" i="8"/>
  <c r="AW146" i="8"/>
  <c r="AP98" i="8"/>
  <c r="AW98" i="8"/>
  <c r="BD385" i="8"/>
  <c r="AW385" i="8"/>
  <c r="AP385" i="8"/>
  <c r="BD373" i="8"/>
  <c r="AW373" i="8"/>
  <c r="AP373" i="8"/>
  <c r="BD361" i="8"/>
  <c r="AW361" i="8"/>
  <c r="AP361" i="8"/>
  <c r="BD349" i="8"/>
  <c r="AW349" i="8"/>
  <c r="AP349" i="8"/>
  <c r="BD337" i="8"/>
  <c r="AW337" i="8"/>
  <c r="AP337" i="8"/>
  <c r="AW325" i="8"/>
  <c r="AP325" i="8"/>
  <c r="AW313" i="8"/>
  <c r="AP313" i="8"/>
  <c r="AW301" i="8"/>
  <c r="AP301" i="8"/>
  <c r="AW289" i="8"/>
  <c r="AP289" i="8"/>
  <c r="AW277" i="8"/>
  <c r="AP277" i="8"/>
  <c r="AW265" i="8"/>
  <c r="AP265" i="8"/>
  <c r="AW253" i="8"/>
  <c r="AP253" i="8"/>
  <c r="AW241" i="8"/>
  <c r="AP241" i="8"/>
  <c r="AW229" i="8"/>
  <c r="AP229" i="8"/>
  <c r="AW217" i="8"/>
  <c r="AP217" i="8"/>
  <c r="AW205" i="8"/>
  <c r="AP205" i="8"/>
  <c r="AW193" i="8"/>
  <c r="AP193" i="8"/>
  <c r="AW181" i="8"/>
  <c r="AP181" i="8"/>
  <c r="AW169" i="8"/>
  <c r="AP169" i="8"/>
  <c r="AW157" i="8"/>
  <c r="AP157" i="8"/>
  <c r="AW145" i="8"/>
  <c r="AP145" i="8"/>
  <c r="AW133" i="8"/>
  <c r="AP133" i="8"/>
  <c r="AW121" i="8"/>
  <c r="AP121" i="8"/>
  <c r="AW109" i="8"/>
  <c r="AP109" i="8"/>
  <c r="AW97" i="8"/>
  <c r="AP97" i="8"/>
  <c r="AW85" i="8"/>
  <c r="AP85" i="8"/>
  <c r="AW73" i="8"/>
  <c r="AP73" i="8"/>
  <c r="AW61" i="8"/>
  <c r="AP61" i="8"/>
  <c r="AW49" i="8"/>
  <c r="AP49" i="8"/>
  <c r="AW37" i="8"/>
  <c r="AP37" i="8"/>
  <c r="AW25" i="8"/>
  <c r="AP25" i="8"/>
  <c r="AW13" i="8"/>
  <c r="AP13" i="8"/>
  <c r="AW367" i="8"/>
  <c r="AP367" i="8"/>
  <c r="BD367" i="8"/>
  <c r="AW235" i="8"/>
  <c r="AP235" i="8"/>
  <c r="AW8" i="8"/>
  <c r="BY8" i="8"/>
  <c r="CF8" i="8"/>
  <c r="BK8" i="8"/>
  <c r="BD372" i="8"/>
  <c r="AW372" i="8"/>
  <c r="AP372" i="8"/>
  <c r="AW324" i="8"/>
  <c r="AP324" i="8"/>
  <c r="AW312" i="8"/>
  <c r="AP312" i="8"/>
  <c r="AW300" i="8"/>
  <c r="AP300" i="8"/>
  <c r="AW288" i="8"/>
  <c r="AP288" i="8"/>
  <c r="AW276" i="8"/>
  <c r="AP276" i="8"/>
  <c r="AW264" i="8"/>
  <c r="AP264" i="8"/>
  <c r="AW252" i="8"/>
  <c r="AP252" i="8"/>
  <c r="AW240" i="8"/>
  <c r="AP240" i="8"/>
  <c r="AW228" i="8"/>
  <c r="AP228" i="8"/>
  <c r="AW216" i="8"/>
  <c r="AP216" i="8"/>
  <c r="AW204" i="8"/>
  <c r="AP204" i="8"/>
  <c r="AW192" i="8"/>
  <c r="AP192" i="8"/>
  <c r="AW180" i="8"/>
  <c r="AP180" i="8"/>
  <c r="AW168" i="8"/>
  <c r="AP168" i="8"/>
  <c r="AW156" i="8"/>
  <c r="AP156" i="8"/>
  <c r="AW144" i="8"/>
  <c r="AP144" i="8"/>
  <c r="AW132" i="8"/>
  <c r="AP132" i="8"/>
  <c r="AW120" i="8"/>
  <c r="AP120" i="8"/>
  <c r="AW108" i="8"/>
  <c r="AP108" i="8"/>
  <c r="AW96" i="8"/>
  <c r="AP96" i="8"/>
  <c r="AW84" i="8"/>
  <c r="AP84" i="8"/>
  <c r="AW72" i="8"/>
  <c r="AP72" i="8"/>
  <c r="AW60" i="8"/>
  <c r="AP60" i="8"/>
  <c r="AW48" i="8"/>
  <c r="AP48" i="8"/>
  <c r="AW36" i="8"/>
  <c r="AP36" i="8"/>
  <c r="AW24" i="8"/>
  <c r="AP24" i="8"/>
  <c r="AW12" i="8"/>
  <c r="AP12" i="8"/>
  <c r="AW283" i="8"/>
  <c r="AP283" i="8"/>
  <c r="AW163" i="8"/>
  <c r="AP163" i="8"/>
  <c r="BD348" i="8"/>
  <c r="AW348" i="8"/>
  <c r="AP348" i="8"/>
  <c r="BD371" i="8"/>
  <c r="AW371" i="8"/>
  <c r="AP371" i="8"/>
  <c r="AW323" i="8"/>
  <c r="AP323" i="8"/>
  <c r="AW287" i="8"/>
  <c r="AP287" i="8"/>
  <c r="AW275" i="8"/>
  <c r="AP275" i="8"/>
  <c r="AW263" i="8"/>
  <c r="AP263" i="8"/>
  <c r="AW251" i="8"/>
  <c r="AP251" i="8"/>
  <c r="AW239" i="8"/>
  <c r="AP239" i="8"/>
  <c r="AW227" i="8"/>
  <c r="AP227" i="8"/>
  <c r="AW215" i="8"/>
  <c r="AP215" i="8"/>
  <c r="AW203" i="8"/>
  <c r="AP203" i="8"/>
  <c r="AW191" i="8"/>
  <c r="AP191" i="8"/>
  <c r="AW179" i="8"/>
  <c r="AP179" i="8"/>
  <c r="AW167" i="8"/>
  <c r="AP167" i="8"/>
  <c r="AW155" i="8"/>
  <c r="AP155" i="8"/>
  <c r="AW143" i="8"/>
  <c r="AP143" i="8"/>
  <c r="AW131" i="8"/>
  <c r="AP131" i="8"/>
  <c r="AW119" i="8"/>
  <c r="AP119" i="8"/>
  <c r="AW107" i="8"/>
  <c r="AP107" i="8"/>
  <c r="AW95" i="8"/>
  <c r="AP95" i="8"/>
  <c r="AW83" i="8"/>
  <c r="AP83" i="8"/>
  <c r="AW71" i="8"/>
  <c r="AP71" i="8"/>
  <c r="AW59" i="8"/>
  <c r="AP59" i="8"/>
  <c r="AW47" i="8"/>
  <c r="AP47" i="8"/>
  <c r="AW35" i="8"/>
  <c r="AP35" i="8"/>
  <c r="AW23" i="8"/>
  <c r="AP23" i="8"/>
  <c r="AW11" i="8"/>
  <c r="AP11" i="8"/>
  <c r="AP343" i="8"/>
  <c r="BD343" i="8"/>
  <c r="AW343" i="8"/>
  <c r="AP127" i="8"/>
  <c r="AW127" i="8"/>
  <c r="BD336" i="8"/>
  <c r="AW336" i="8"/>
  <c r="AP336" i="8"/>
  <c r="BD347" i="8"/>
  <c r="AW347" i="8"/>
  <c r="AP347" i="8"/>
  <c r="BD346" i="8"/>
  <c r="AW346" i="8"/>
  <c r="AP346" i="8"/>
  <c r="AW298" i="8"/>
  <c r="AP298" i="8"/>
  <c r="AW250" i="8"/>
  <c r="AP250" i="8"/>
  <c r="AW214" i="8"/>
  <c r="AP214" i="8"/>
  <c r="AW190" i="8"/>
  <c r="AP190" i="8"/>
  <c r="AW166" i="8"/>
  <c r="AP166" i="8"/>
  <c r="AW154" i="8"/>
  <c r="AP154" i="8"/>
  <c r="AW142" i="8"/>
  <c r="AP142" i="8"/>
  <c r="AW130" i="8"/>
  <c r="AP130" i="8"/>
  <c r="AW118" i="8"/>
  <c r="AP118" i="8"/>
  <c r="AW106" i="8"/>
  <c r="AP106" i="8"/>
  <c r="AW94" i="8"/>
  <c r="AP94" i="8"/>
  <c r="AW82" i="8"/>
  <c r="AP82" i="8"/>
  <c r="AW70" i="8"/>
  <c r="AP70" i="8"/>
  <c r="AW58" i="8"/>
  <c r="AP58" i="8"/>
  <c r="AW46" i="8"/>
  <c r="AP46" i="8"/>
  <c r="AW34" i="8"/>
  <c r="AP34" i="8"/>
  <c r="AW22" i="8"/>
  <c r="AP22" i="8"/>
  <c r="AW10" i="8"/>
  <c r="AP10" i="8"/>
  <c r="AW295" i="8"/>
  <c r="AP295" i="8"/>
  <c r="AP151" i="8"/>
  <c r="AW151" i="8"/>
  <c r="BD384" i="8"/>
  <c r="AW384" i="8"/>
  <c r="AP384" i="8"/>
  <c r="BD359" i="8"/>
  <c r="AW359" i="8"/>
  <c r="AP359" i="8"/>
  <c r="AW311" i="8"/>
  <c r="AP311" i="8"/>
  <c r="BD370" i="8"/>
  <c r="AW370" i="8"/>
  <c r="AP370" i="8"/>
  <c r="AW334" i="8"/>
  <c r="AP334" i="8"/>
  <c r="AW310" i="8"/>
  <c r="AP310" i="8"/>
  <c r="AW274" i="8"/>
  <c r="AP274" i="8"/>
  <c r="AW238" i="8"/>
  <c r="AP238" i="8"/>
  <c r="AW202" i="8"/>
  <c r="AP202" i="8"/>
  <c r="BD381" i="8"/>
  <c r="AP381" i="8"/>
  <c r="AW381" i="8"/>
  <c r="BD357" i="8"/>
  <c r="AP357" i="8"/>
  <c r="AW357" i="8"/>
  <c r="AP321" i="8"/>
  <c r="AW321" i="8"/>
  <c r="AP297" i="8"/>
  <c r="AW297" i="8"/>
  <c r="AP273" i="8"/>
  <c r="AW273" i="8"/>
  <c r="AP261" i="8"/>
  <c r="AW261" i="8"/>
  <c r="AP237" i="8"/>
  <c r="AW237" i="8"/>
  <c r="AP225" i="8"/>
  <c r="AW225" i="8"/>
  <c r="AP213" i="8"/>
  <c r="AW213" i="8"/>
  <c r="AP201" i="8"/>
  <c r="AW201" i="8"/>
  <c r="AP189" i="8"/>
  <c r="AW189" i="8"/>
  <c r="AP177" i="8"/>
  <c r="AW177" i="8"/>
  <c r="AP165" i="8"/>
  <c r="AW165" i="8"/>
  <c r="AW153" i="8"/>
  <c r="AP153" i="8"/>
  <c r="AW141" i="8"/>
  <c r="AP141" i="8"/>
  <c r="AW129" i="8"/>
  <c r="AP129" i="8"/>
  <c r="AW117" i="8"/>
  <c r="AP117" i="8"/>
  <c r="AW105" i="8"/>
  <c r="AP105" i="8"/>
  <c r="AW93" i="8"/>
  <c r="AP93" i="8"/>
  <c r="AW81" i="8"/>
  <c r="AP81" i="8"/>
  <c r="AW69" i="8"/>
  <c r="AP69" i="8"/>
  <c r="AW57" i="8"/>
  <c r="AP57" i="8"/>
  <c r="AW45" i="8"/>
  <c r="AP45" i="8"/>
  <c r="AW33" i="8"/>
  <c r="AP33" i="8"/>
  <c r="AW21" i="8"/>
  <c r="AP21" i="8"/>
  <c r="AW9" i="8"/>
  <c r="AP9" i="8"/>
  <c r="CF389" i="8"/>
  <c r="BY389" i="8"/>
  <c r="BZ389" i="8" s="1"/>
  <c r="BY371" i="8"/>
  <c r="BZ371" i="8" s="1"/>
  <c r="CF371" i="8"/>
  <c r="CF299" i="8"/>
  <c r="BY299" i="8"/>
  <c r="BY334" i="8"/>
  <c r="CF334" i="8"/>
  <c r="CF310" i="8"/>
  <c r="BY310" i="8"/>
  <c r="BZ310" i="8" s="1"/>
  <c r="BY262" i="8"/>
  <c r="BZ262" i="8" s="1"/>
  <c r="CF262" i="8"/>
  <c r="BY226" i="8"/>
  <c r="CF226" i="8"/>
  <c r="BY190" i="8"/>
  <c r="CF190" i="8"/>
  <c r="CF142" i="8"/>
  <c r="BY142" i="8"/>
  <c r="CF381" i="8"/>
  <c r="BY381" i="8"/>
  <c r="BZ381" i="8" s="1"/>
  <c r="BY357" i="8"/>
  <c r="BZ357" i="8" s="1"/>
  <c r="CF357" i="8"/>
  <c r="CF345" i="8"/>
  <c r="BY345" i="8"/>
  <c r="BZ345" i="8" s="1"/>
  <c r="BY321" i="8"/>
  <c r="CF321" i="8"/>
  <c r="CF297" i="8"/>
  <c r="BY297" i="8"/>
  <c r="BZ297" i="8" s="1"/>
  <c r="CF285" i="8"/>
  <c r="BY285" i="8"/>
  <c r="BZ285" i="8" s="1"/>
  <c r="CF273" i="8"/>
  <c r="BY273" i="8"/>
  <c r="CF249" i="8"/>
  <c r="BY249" i="8"/>
  <c r="BY237" i="8"/>
  <c r="CF237" i="8"/>
  <c r="BY225" i="8"/>
  <c r="CF225" i="8"/>
  <c r="BY201" i="8"/>
  <c r="CF201" i="8"/>
  <c r="BY189" i="8"/>
  <c r="CF189" i="8"/>
  <c r="BY177" i="8"/>
  <c r="CF177" i="8"/>
  <c r="BY165" i="8"/>
  <c r="CF165" i="8"/>
  <c r="BY141" i="8"/>
  <c r="CF141" i="8"/>
  <c r="BY129" i="8"/>
  <c r="CF129" i="8"/>
  <c r="BY380" i="8"/>
  <c r="BZ380" i="8" s="1"/>
  <c r="CF380" i="8"/>
  <c r="CF368" i="8"/>
  <c r="BY368" i="8"/>
  <c r="BY356" i="8"/>
  <c r="BZ356" i="8" s="1"/>
  <c r="CF356" i="8"/>
  <c r="BY344" i="8"/>
  <c r="BZ344" i="8" s="1"/>
  <c r="CF344" i="8"/>
  <c r="BY332" i="8"/>
  <c r="CF332" i="8"/>
  <c r="CF320" i="8"/>
  <c r="BY320" i="8"/>
  <c r="BY308" i="8"/>
  <c r="CF308" i="8"/>
  <c r="BY296" i="8"/>
  <c r="CF296" i="8"/>
  <c r="BY284" i="8"/>
  <c r="BZ284" i="8" s="1"/>
  <c r="CF284" i="8"/>
  <c r="CF272" i="8"/>
  <c r="BY272" i="8"/>
  <c r="BZ272" i="8" s="1"/>
  <c r="BY260" i="8"/>
  <c r="BZ260" i="8" s="1"/>
  <c r="CF260" i="8"/>
  <c r="CF248" i="8"/>
  <c r="BY248" i="8"/>
  <c r="CF236" i="8"/>
  <c r="BY236" i="8"/>
  <c r="CF224" i="8"/>
  <c r="BY224" i="8"/>
  <c r="CF212" i="8"/>
  <c r="BY212" i="8"/>
  <c r="BZ212" i="8" s="1"/>
  <c r="BY200" i="8"/>
  <c r="CF200" i="8"/>
  <c r="BY188" i="8"/>
  <c r="CF188" i="8"/>
  <c r="CF176" i="8"/>
  <c r="BY176" i="8"/>
  <c r="CF164" i="8"/>
  <c r="BY164" i="8"/>
  <c r="CF365" i="8"/>
  <c r="BY365" i="8"/>
  <c r="BZ365" i="8" s="1"/>
  <c r="CF383" i="8"/>
  <c r="BY383" i="8"/>
  <c r="CF323" i="8"/>
  <c r="BY323" i="8"/>
  <c r="BZ323" i="8" s="1"/>
  <c r="CF358" i="8"/>
  <c r="BY358" i="8"/>
  <c r="BZ358" i="8" s="1"/>
  <c r="CF298" i="8"/>
  <c r="BY298" i="8"/>
  <c r="CF329" i="8"/>
  <c r="BY329" i="8"/>
  <c r="CF347" i="8"/>
  <c r="BY347" i="8"/>
  <c r="BZ347" i="8" s="1"/>
  <c r="BY382" i="8"/>
  <c r="BZ382" i="8" s="1"/>
  <c r="CF382" i="8"/>
  <c r="CF317" i="8"/>
  <c r="BY317" i="8"/>
  <c r="BZ317" i="8" s="1"/>
  <c r="BY245" i="8"/>
  <c r="CF245" i="8"/>
  <c r="BY197" i="8"/>
  <c r="CF197" i="8"/>
  <c r="CF185" i="8"/>
  <c r="BY185" i="8"/>
  <c r="BY173" i="8"/>
  <c r="CF173" i="8"/>
  <c r="BY161" i="8"/>
  <c r="CF161" i="8"/>
  <c r="BY149" i="8"/>
  <c r="CF149" i="8"/>
  <c r="CF137" i="8"/>
  <c r="BY137" i="8"/>
  <c r="BY125" i="8"/>
  <c r="CF125" i="8"/>
  <c r="BY377" i="8"/>
  <c r="CF377" i="8"/>
  <c r="CF269" i="8"/>
  <c r="BY269" i="8"/>
  <c r="BZ269" i="8" s="1"/>
  <c r="BY328" i="8"/>
  <c r="CF328" i="8"/>
  <c r="CF280" i="8"/>
  <c r="BY280" i="8"/>
  <c r="CF220" i="8"/>
  <c r="BY220" i="8"/>
  <c r="CF184" i="8"/>
  <c r="BY184" i="8"/>
  <c r="BY172" i="8"/>
  <c r="CF172" i="8"/>
  <c r="CF148" i="8"/>
  <c r="BY148" i="8"/>
  <c r="BY124" i="8"/>
  <c r="CF124" i="8"/>
  <c r="CF293" i="8"/>
  <c r="BY293" i="8"/>
  <c r="CF221" i="8"/>
  <c r="BY221" i="8"/>
  <c r="CF388" i="8"/>
  <c r="BY388" i="8"/>
  <c r="BZ388" i="8" s="1"/>
  <c r="CF340" i="8"/>
  <c r="BY340" i="8"/>
  <c r="CF304" i="8"/>
  <c r="BY304" i="8"/>
  <c r="BZ304" i="8" s="1"/>
  <c r="CF268" i="8"/>
  <c r="BY268" i="8"/>
  <c r="BZ268" i="8" s="1"/>
  <c r="BY232" i="8"/>
  <c r="CF232" i="8"/>
  <c r="CF196" i="8"/>
  <c r="BY196" i="8"/>
  <c r="BY160" i="8"/>
  <c r="CF160" i="8"/>
  <c r="CF375" i="8"/>
  <c r="BY375" i="8"/>
  <c r="BZ375" i="8" s="1"/>
  <c r="BY339" i="8"/>
  <c r="CF339" i="8"/>
  <c r="CF303" i="8"/>
  <c r="BY303" i="8"/>
  <c r="BZ303" i="8" s="1"/>
  <c r="BY243" i="8"/>
  <c r="CF243" i="8"/>
  <c r="CF159" i="8"/>
  <c r="BY159" i="8"/>
  <c r="BY281" i="8"/>
  <c r="CF281" i="8"/>
  <c r="BY233" i="8"/>
  <c r="CF233" i="8"/>
  <c r="BY364" i="8"/>
  <c r="BZ364" i="8" s="1"/>
  <c r="CF364" i="8"/>
  <c r="CF316" i="8"/>
  <c r="BY316" i="8"/>
  <c r="BZ316" i="8" s="1"/>
  <c r="CF292" i="8"/>
  <c r="BY292" i="8"/>
  <c r="BZ292" i="8" s="1"/>
  <c r="CF256" i="8"/>
  <c r="BY256" i="8"/>
  <c r="BZ256" i="8" s="1"/>
  <c r="BY244" i="8"/>
  <c r="CF244" i="8"/>
  <c r="BY208" i="8"/>
  <c r="CF208" i="8"/>
  <c r="BY136" i="8"/>
  <c r="CF136" i="8"/>
  <c r="BY387" i="8"/>
  <c r="BZ387" i="8" s="1"/>
  <c r="CF387" i="8"/>
  <c r="CF363" i="8"/>
  <c r="BY363" i="8"/>
  <c r="BZ363" i="8" s="1"/>
  <c r="CF351" i="8"/>
  <c r="BY351" i="8"/>
  <c r="BZ351" i="8" s="1"/>
  <c r="CF327" i="8"/>
  <c r="BY327" i="8"/>
  <c r="BY315" i="8"/>
  <c r="BZ315" i="8" s="1"/>
  <c r="CF315" i="8"/>
  <c r="CF291" i="8"/>
  <c r="BY291" i="8"/>
  <c r="BZ291" i="8" s="1"/>
  <c r="CF279" i="8"/>
  <c r="BY279" i="8"/>
  <c r="BY267" i="8"/>
  <c r="BZ267" i="8" s="1"/>
  <c r="CF267" i="8"/>
  <c r="BY255" i="8"/>
  <c r="BZ255" i="8" s="1"/>
  <c r="CF255" i="8"/>
  <c r="CF231" i="8"/>
  <c r="BY231" i="8"/>
  <c r="BY219" i="8"/>
  <c r="CF219" i="8"/>
  <c r="BY207" i="8"/>
  <c r="CF207" i="8"/>
  <c r="CF195" i="8"/>
  <c r="BY195" i="8"/>
  <c r="BY183" i="8"/>
  <c r="CF183" i="8"/>
  <c r="CF171" i="8"/>
  <c r="BY171" i="8"/>
  <c r="CF386" i="8"/>
  <c r="BY386" i="8"/>
  <c r="BZ386" i="8" s="1"/>
  <c r="BY374" i="8"/>
  <c r="CF374" i="8"/>
  <c r="BY362" i="8"/>
  <c r="BZ362" i="8" s="1"/>
  <c r="CF362" i="8"/>
  <c r="BY350" i="8"/>
  <c r="BZ350" i="8" s="1"/>
  <c r="CF350" i="8"/>
  <c r="CF338" i="8"/>
  <c r="BY338" i="8"/>
  <c r="BY326" i="8"/>
  <c r="CF326" i="8"/>
  <c r="BY314" i="8"/>
  <c r="BZ314" i="8" s="1"/>
  <c r="CF314" i="8"/>
  <c r="BY302" i="8"/>
  <c r="BZ302" i="8" s="1"/>
  <c r="CF302" i="8"/>
  <c r="CF290" i="8"/>
  <c r="BY290" i="8"/>
  <c r="BY278" i="8"/>
  <c r="CF278" i="8"/>
  <c r="CF266" i="8"/>
  <c r="BY266" i="8"/>
  <c r="BZ266" i="8" s="1"/>
  <c r="BY254" i="8"/>
  <c r="CF254" i="8"/>
  <c r="CF242" i="8"/>
  <c r="BY242" i="8"/>
  <c r="BZ242" i="8" s="1"/>
  <c r="CF230" i="8"/>
  <c r="BY230" i="8"/>
  <c r="CF218" i="8"/>
  <c r="BY218" i="8"/>
  <c r="CF206" i="8"/>
  <c r="BY206" i="8"/>
  <c r="CF194" i="8"/>
  <c r="BY194" i="8"/>
  <c r="CF182" i="8"/>
  <c r="BY182" i="8"/>
  <c r="CF170" i="8"/>
  <c r="BY170" i="8"/>
  <c r="CF158" i="8"/>
  <c r="BY158" i="8"/>
  <c r="CF341" i="8"/>
  <c r="BY341" i="8"/>
  <c r="CF257" i="8"/>
  <c r="BY257" i="8"/>
  <c r="BZ257" i="8" s="1"/>
  <c r="CF352" i="8"/>
  <c r="BY352" i="8"/>
  <c r="BZ352" i="8" s="1"/>
  <c r="BY305" i="8"/>
  <c r="BZ305" i="8" s="1"/>
  <c r="CF305" i="8"/>
  <c r="CF209" i="8"/>
  <c r="BY209" i="8"/>
  <c r="CF376" i="8"/>
  <c r="BY376" i="8"/>
  <c r="BZ376" i="8" s="1"/>
  <c r="CF311" i="8"/>
  <c r="BY311" i="8"/>
  <c r="BZ311" i="8" s="1"/>
  <c r="CF263" i="8"/>
  <c r="BY263" i="8"/>
  <c r="BZ263" i="8" s="1"/>
  <c r="BY251" i="8"/>
  <c r="CF251" i="8"/>
  <c r="BY239" i="8"/>
  <c r="CF239" i="8"/>
  <c r="BY227" i="8"/>
  <c r="CF227" i="8"/>
  <c r="BY215" i="8"/>
  <c r="BZ215" i="8" s="1"/>
  <c r="CF215" i="8"/>
  <c r="CF203" i="8"/>
  <c r="BY203" i="8"/>
  <c r="CF191" i="8"/>
  <c r="BY191" i="8"/>
  <c r="BY179" i="8"/>
  <c r="CF179" i="8"/>
  <c r="BY167" i="8"/>
  <c r="CF167" i="8"/>
  <c r="CF155" i="8"/>
  <c r="BY155" i="8"/>
  <c r="BY353" i="8"/>
  <c r="BZ353" i="8" s="1"/>
  <c r="CF353" i="8"/>
  <c r="CF359" i="8"/>
  <c r="BY359" i="8"/>
  <c r="CF275" i="8"/>
  <c r="BY275" i="8"/>
  <c r="CF346" i="8"/>
  <c r="BY346" i="8"/>
  <c r="CF286" i="8"/>
  <c r="BY286" i="8"/>
  <c r="BY238" i="8"/>
  <c r="BZ238" i="8" s="1"/>
  <c r="CF238" i="8"/>
  <c r="CF202" i="8"/>
  <c r="BY202" i="8"/>
  <c r="BY178" i="8"/>
  <c r="CF178" i="8"/>
  <c r="CF154" i="8"/>
  <c r="BY154" i="8"/>
  <c r="CF130" i="8"/>
  <c r="BY130" i="8"/>
  <c r="CF118" i="8"/>
  <c r="BY118" i="8"/>
  <c r="CF335" i="8"/>
  <c r="BY335" i="8"/>
  <c r="CF287" i="8"/>
  <c r="BY287" i="8"/>
  <c r="BZ287" i="8" s="1"/>
  <c r="CF370" i="8"/>
  <c r="BY370" i="8"/>
  <c r="BZ370" i="8" s="1"/>
  <c r="CF322" i="8"/>
  <c r="BY322" i="8"/>
  <c r="BZ322" i="8" s="1"/>
  <c r="CF274" i="8"/>
  <c r="BY274" i="8"/>
  <c r="BY250" i="8"/>
  <c r="CF250" i="8"/>
  <c r="BY214" i="8"/>
  <c r="BZ214" i="8" s="1"/>
  <c r="CF214" i="8"/>
  <c r="BY166" i="8"/>
  <c r="CF166" i="8"/>
  <c r="CF369" i="8"/>
  <c r="BY369" i="8"/>
  <c r="BZ369" i="8" s="1"/>
  <c r="CF333" i="8"/>
  <c r="BY333" i="8"/>
  <c r="CF309" i="8"/>
  <c r="BY309" i="8"/>
  <c r="BY261" i="8"/>
  <c r="BZ261" i="8" s="1"/>
  <c r="CF261" i="8"/>
  <c r="CF213" i="8"/>
  <c r="BY213" i="8"/>
  <c r="BZ213" i="8" s="1"/>
  <c r="BY153" i="8"/>
  <c r="CF153" i="8"/>
  <c r="BY385" i="8"/>
  <c r="BZ385" i="8" s="1"/>
  <c r="CF385" i="8"/>
  <c r="BY361" i="8"/>
  <c r="CF361" i="8"/>
  <c r="BY349" i="8"/>
  <c r="BZ349" i="8" s="1"/>
  <c r="CF349" i="8"/>
  <c r="BY325" i="8"/>
  <c r="CF325" i="8"/>
  <c r="BY313" i="8"/>
  <c r="BZ313" i="8" s="1"/>
  <c r="CF313" i="8"/>
  <c r="BY289" i="8"/>
  <c r="BZ289" i="8" s="1"/>
  <c r="CF289" i="8"/>
  <c r="BY277" i="8"/>
  <c r="BZ277" i="8" s="1"/>
  <c r="CF277" i="8"/>
  <c r="CF253" i="8"/>
  <c r="BY253" i="8"/>
  <c r="BY229" i="8"/>
  <c r="CF229" i="8"/>
  <c r="BY217" i="8"/>
  <c r="CF217" i="8"/>
  <c r="CF193" i="8"/>
  <c r="BY193" i="8"/>
  <c r="BY181" i="8"/>
  <c r="CF181" i="8"/>
  <c r="BY157" i="8"/>
  <c r="CF157" i="8"/>
  <c r="CF121" i="8"/>
  <c r="BY121" i="8"/>
  <c r="CF384" i="8"/>
  <c r="BY384" i="8"/>
  <c r="BZ384" i="8" s="1"/>
  <c r="CF372" i="8"/>
  <c r="BY372" i="8"/>
  <c r="BZ372" i="8" s="1"/>
  <c r="BY360" i="8"/>
  <c r="BZ360" i="8" s="1"/>
  <c r="CF360" i="8"/>
  <c r="CF348" i="8"/>
  <c r="BY348" i="8"/>
  <c r="BZ348" i="8" s="1"/>
  <c r="CF336" i="8"/>
  <c r="BY336" i="8"/>
  <c r="CF324" i="8"/>
  <c r="BY324" i="8"/>
  <c r="BZ324" i="8" s="1"/>
  <c r="CF312" i="8"/>
  <c r="BY312" i="8"/>
  <c r="BZ312" i="8" s="1"/>
  <c r="CF300" i="8"/>
  <c r="BY300" i="8"/>
  <c r="CF288" i="8"/>
  <c r="BY288" i="8"/>
  <c r="BZ288" i="8" s="1"/>
  <c r="CF276" i="8"/>
  <c r="BY276" i="8"/>
  <c r="BZ276" i="8" s="1"/>
  <c r="CF264" i="8"/>
  <c r="BY264" i="8"/>
  <c r="BZ264" i="8" s="1"/>
  <c r="CF252" i="8"/>
  <c r="BY252" i="8"/>
  <c r="CF240" i="8"/>
  <c r="BY240" i="8"/>
  <c r="BZ240" i="8" s="1"/>
  <c r="BY228" i="8"/>
  <c r="CF228" i="8"/>
  <c r="CF216" i="8"/>
  <c r="BY216" i="8"/>
  <c r="CF204" i="8"/>
  <c r="BY204" i="8"/>
  <c r="CF192" i="8"/>
  <c r="BY192" i="8"/>
  <c r="CF180" i="8"/>
  <c r="BY180" i="8"/>
  <c r="CF168" i="8"/>
  <c r="BY168" i="8"/>
  <c r="BY156" i="8"/>
  <c r="CF156" i="8"/>
  <c r="CF144" i="8"/>
  <c r="BY144" i="8"/>
  <c r="CF132" i="8"/>
  <c r="BY132" i="8"/>
  <c r="CF120" i="8"/>
  <c r="BY120" i="8"/>
  <c r="CF108" i="8"/>
  <c r="BY108" i="8"/>
  <c r="CF96" i="8"/>
  <c r="BY96" i="8"/>
  <c r="CF84" i="8"/>
  <c r="BY84" i="8"/>
  <c r="CF72" i="8"/>
  <c r="BY72" i="8"/>
  <c r="CF60" i="8"/>
  <c r="BY60" i="8"/>
  <c r="CF48" i="8"/>
  <c r="BY48" i="8"/>
  <c r="CF36" i="8"/>
  <c r="BY36" i="8"/>
  <c r="CF24" i="8"/>
  <c r="BY24" i="8"/>
  <c r="CF12" i="8"/>
  <c r="BK12" i="8"/>
  <c r="BY12" i="8"/>
  <c r="CF143" i="8"/>
  <c r="BY143" i="8"/>
  <c r="BY131" i="8"/>
  <c r="CF131" i="8"/>
  <c r="CF119" i="8"/>
  <c r="BY119" i="8"/>
  <c r="BY107" i="8"/>
  <c r="CF107" i="8"/>
  <c r="CF95" i="8"/>
  <c r="BY95" i="8"/>
  <c r="CF83" i="8"/>
  <c r="BY83" i="8"/>
  <c r="BY71" i="8"/>
  <c r="CF71" i="8"/>
  <c r="BY59" i="8"/>
  <c r="CF59" i="8"/>
  <c r="CF47" i="8"/>
  <c r="BY47" i="8"/>
  <c r="CF35" i="8"/>
  <c r="BY35" i="8"/>
  <c r="CF23" i="8"/>
  <c r="BY23" i="8"/>
  <c r="CF11" i="8"/>
  <c r="BY11" i="8"/>
  <c r="BK11" i="8"/>
  <c r="BY106" i="8"/>
  <c r="CF106" i="8"/>
  <c r="CF94" i="8"/>
  <c r="BY94" i="8"/>
  <c r="BY82" i="8"/>
  <c r="CF82" i="8"/>
  <c r="CF70" i="8"/>
  <c r="BY70" i="8"/>
  <c r="CF58" i="8"/>
  <c r="BY58" i="8"/>
  <c r="CF46" i="8"/>
  <c r="BY46" i="8"/>
  <c r="CF34" i="8"/>
  <c r="BY34" i="8"/>
  <c r="CF22" i="8"/>
  <c r="BY22" i="8"/>
  <c r="CF10" i="8"/>
  <c r="BY10" i="8"/>
  <c r="BK10" i="8"/>
  <c r="CF117" i="8"/>
  <c r="BY117" i="8"/>
  <c r="CF105" i="8"/>
  <c r="BY105" i="8"/>
  <c r="CF93" i="8"/>
  <c r="BY93" i="8"/>
  <c r="CF81" i="8"/>
  <c r="BY81" i="8"/>
  <c r="CF69" i="8"/>
  <c r="BY69" i="8"/>
  <c r="CF57" i="8"/>
  <c r="BY57" i="8"/>
  <c r="CF45" i="8"/>
  <c r="BY45" i="8"/>
  <c r="CF33" i="8"/>
  <c r="BY33" i="8"/>
  <c r="CF21" i="8"/>
  <c r="BY21" i="8"/>
  <c r="CF9" i="8"/>
  <c r="BY9" i="8"/>
  <c r="BK9" i="8"/>
  <c r="CF152" i="8"/>
  <c r="BY152" i="8"/>
  <c r="BY140" i="8"/>
  <c r="CF140" i="8"/>
  <c r="CF128" i="8"/>
  <c r="BY128" i="8"/>
  <c r="CF116" i="8"/>
  <c r="BY116" i="8"/>
  <c r="CF104" i="8"/>
  <c r="BY104" i="8"/>
  <c r="CF92" i="8"/>
  <c r="BY92" i="8"/>
  <c r="CF80" i="8"/>
  <c r="BY80" i="8"/>
  <c r="CF68" i="8"/>
  <c r="BY68" i="8"/>
  <c r="CF56" i="8"/>
  <c r="BY56" i="8"/>
  <c r="CF44" i="8"/>
  <c r="BY44" i="8"/>
  <c r="BY32" i="8"/>
  <c r="CF32" i="8"/>
  <c r="CF20" i="8"/>
  <c r="BY20" i="8"/>
  <c r="BY379" i="8"/>
  <c r="BZ379" i="8" s="1"/>
  <c r="CF379" i="8"/>
  <c r="BY331" i="8"/>
  <c r="CF331" i="8"/>
  <c r="BY307" i="8"/>
  <c r="BZ307" i="8" s="1"/>
  <c r="CF307" i="8"/>
  <c r="BY283" i="8"/>
  <c r="BZ283" i="8" s="1"/>
  <c r="CF283" i="8"/>
  <c r="CF247" i="8"/>
  <c r="BY247" i="8"/>
  <c r="BY223" i="8"/>
  <c r="CF223" i="8"/>
  <c r="BY187" i="8"/>
  <c r="CF187" i="8"/>
  <c r="CF163" i="8"/>
  <c r="BY163" i="8"/>
  <c r="BY139" i="8"/>
  <c r="CF139" i="8"/>
  <c r="CF127" i="8"/>
  <c r="BY127" i="8"/>
  <c r="CF103" i="8"/>
  <c r="BY103" i="8"/>
  <c r="BY91" i="8"/>
  <c r="CF91" i="8"/>
  <c r="CF79" i="8"/>
  <c r="BY79" i="8"/>
  <c r="BY67" i="8"/>
  <c r="CF67" i="8"/>
  <c r="BY55" i="8"/>
  <c r="CF55" i="8"/>
  <c r="CF43" i="8"/>
  <c r="BY43" i="8"/>
  <c r="BY31" i="8"/>
  <c r="CF31" i="8"/>
  <c r="BY19" i="8"/>
  <c r="CF19" i="8"/>
  <c r="CF367" i="8"/>
  <c r="BY367" i="8"/>
  <c r="BZ367" i="8" s="1"/>
  <c r="BY355" i="8"/>
  <c r="BZ355" i="8" s="1"/>
  <c r="CF355" i="8"/>
  <c r="CF343" i="8"/>
  <c r="BY343" i="8"/>
  <c r="BZ343" i="8" s="1"/>
  <c r="CF319" i="8"/>
  <c r="BY319" i="8"/>
  <c r="BZ319" i="8" s="1"/>
  <c r="CF295" i="8"/>
  <c r="BY295" i="8"/>
  <c r="CF271" i="8"/>
  <c r="BY271" i="8"/>
  <c r="BZ271" i="8" s="1"/>
  <c r="BY259" i="8"/>
  <c r="BZ259" i="8" s="1"/>
  <c r="CF259" i="8"/>
  <c r="CF235" i="8"/>
  <c r="BY235" i="8"/>
  <c r="CF211" i="8"/>
  <c r="BY211" i="8"/>
  <c r="BZ211" i="8" s="1"/>
  <c r="BY199" i="8"/>
  <c r="CF199" i="8"/>
  <c r="BY175" i="8"/>
  <c r="CF175" i="8"/>
  <c r="BY151" i="8"/>
  <c r="CF151" i="8"/>
  <c r="BY115" i="8"/>
  <c r="CF115" i="8"/>
  <c r="CF390" i="8"/>
  <c r="BY390" i="8"/>
  <c r="BZ390" i="8" s="1"/>
  <c r="CF378" i="8"/>
  <c r="BY378" i="8"/>
  <c r="CF366" i="8"/>
  <c r="BY366" i="8"/>
  <c r="BZ366" i="8" s="1"/>
  <c r="CF354" i="8"/>
  <c r="BY354" i="8"/>
  <c r="BZ354" i="8" s="1"/>
  <c r="BY342" i="8"/>
  <c r="CF342" i="8"/>
  <c r="CF330" i="8"/>
  <c r="BY330" i="8"/>
  <c r="CF318" i="8"/>
  <c r="BY318" i="8"/>
  <c r="CF306" i="8"/>
  <c r="BY306" i="8"/>
  <c r="CF294" i="8"/>
  <c r="BY294" i="8"/>
  <c r="BZ294" i="8" s="1"/>
  <c r="CF282" i="8"/>
  <c r="BY282" i="8"/>
  <c r="BZ282" i="8" s="1"/>
  <c r="BY270" i="8"/>
  <c r="CF270" i="8"/>
  <c r="CF258" i="8"/>
  <c r="BY258" i="8"/>
  <c r="BZ258" i="8" s="1"/>
  <c r="CF246" i="8"/>
  <c r="BY246" i="8"/>
  <c r="CF234" i="8"/>
  <c r="BY234" i="8"/>
  <c r="CF222" i="8"/>
  <c r="BY222" i="8"/>
  <c r="CF210" i="8"/>
  <c r="BY210" i="8"/>
  <c r="BZ210" i="8" s="1"/>
  <c r="CF198" i="8"/>
  <c r="BY198" i="8"/>
  <c r="CF186" i="8"/>
  <c r="BY186" i="8"/>
  <c r="CF174" i="8"/>
  <c r="BY174" i="8"/>
  <c r="CF162" i="8"/>
  <c r="BY162" i="8"/>
  <c r="CF150" i="8"/>
  <c r="BY150" i="8"/>
  <c r="CF138" i="8"/>
  <c r="BY138" i="8"/>
  <c r="CF126" i="8"/>
  <c r="BY126" i="8"/>
  <c r="CF114" i="8"/>
  <c r="BY114" i="8"/>
  <c r="CF102" i="8"/>
  <c r="BY102" i="8"/>
  <c r="CF90" i="8"/>
  <c r="BY90" i="8"/>
  <c r="CF78" i="8"/>
  <c r="BY78" i="8"/>
  <c r="CF66" i="8"/>
  <c r="BY66" i="8"/>
  <c r="CF54" i="8"/>
  <c r="BY54" i="8"/>
  <c r="CF42" i="8"/>
  <c r="BY42" i="8"/>
  <c r="BY30" i="8"/>
  <c r="CF18" i="8"/>
  <c r="BY18" i="8"/>
  <c r="CF113" i="8"/>
  <c r="BY113" i="8"/>
  <c r="CF101" i="8"/>
  <c r="BY101" i="8"/>
  <c r="CF89" i="8"/>
  <c r="BY89" i="8"/>
  <c r="BY77" i="8"/>
  <c r="CF77" i="8"/>
  <c r="CF65" i="8"/>
  <c r="BY65" i="8"/>
  <c r="CF53" i="8"/>
  <c r="BY53" i="8"/>
  <c r="BY41" i="8"/>
  <c r="CF41" i="8"/>
  <c r="CF29" i="8"/>
  <c r="BY29" i="8"/>
  <c r="BY17" i="8"/>
  <c r="CF17" i="8"/>
  <c r="CF112" i="8"/>
  <c r="BY112" i="8"/>
  <c r="BY100" i="8"/>
  <c r="CF100" i="8"/>
  <c r="BY88" i="8"/>
  <c r="CF88" i="8"/>
  <c r="CF76" i="8"/>
  <c r="BY76" i="8"/>
  <c r="CF64" i="8"/>
  <c r="BY64" i="8"/>
  <c r="CF52" i="8"/>
  <c r="BY52" i="8"/>
  <c r="CF40" i="8"/>
  <c r="BY40" i="8"/>
  <c r="CF28" i="8"/>
  <c r="BY28" i="8"/>
  <c r="CF16" i="8"/>
  <c r="BY16" i="8"/>
  <c r="CF147" i="8"/>
  <c r="BY147" i="8"/>
  <c r="CF135" i="8"/>
  <c r="BY135" i="8"/>
  <c r="CF123" i="8"/>
  <c r="BY123" i="8"/>
  <c r="BY111" i="8"/>
  <c r="CF111" i="8"/>
  <c r="BY99" i="8"/>
  <c r="CF99" i="8"/>
  <c r="CF87" i="8"/>
  <c r="BY87" i="8"/>
  <c r="CF75" i="8"/>
  <c r="BY75" i="8"/>
  <c r="CF63" i="8"/>
  <c r="BY63" i="8"/>
  <c r="CF51" i="8"/>
  <c r="BY51" i="8"/>
  <c r="CF39" i="8"/>
  <c r="BY39" i="8"/>
  <c r="CF27" i="8"/>
  <c r="BY27" i="8"/>
  <c r="CF15" i="8"/>
  <c r="BY15" i="8"/>
  <c r="CF146" i="8"/>
  <c r="BY146" i="8"/>
  <c r="CF134" i="8"/>
  <c r="BY134" i="8"/>
  <c r="CF122" i="8"/>
  <c r="BY122" i="8"/>
  <c r="CF110" i="8"/>
  <c r="BY110" i="8"/>
  <c r="CF98" i="8"/>
  <c r="BY98" i="8"/>
  <c r="CF86" i="8"/>
  <c r="BY86" i="8"/>
  <c r="CF74" i="8"/>
  <c r="BY74" i="8"/>
  <c r="BY62" i="8"/>
  <c r="CF62" i="8"/>
  <c r="CF50" i="8"/>
  <c r="BY50" i="8"/>
  <c r="CF38" i="8"/>
  <c r="BY38" i="8"/>
  <c r="CF26" i="8"/>
  <c r="BY26" i="8"/>
  <c r="CF14" i="8"/>
  <c r="BY373" i="8"/>
  <c r="BZ373" i="8" s="1"/>
  <c r="CF373" i="8"/>
  <c r="BY337" i="8"/>
  <c r="CF337" i="8"/>
  <c r="BY301" i="8"/>
  <c r="BZ301" i="8" s="1"/>
  <c r="CF301" i="8"/>
  <c r="CF265" i="8"/>
  <c r="BY265" i="8"/>
  <c r="BZ265" i="8" s="1"/>
  <c r="BY241" i="8"/>
  <c r="CF241" i="8"/>
  <c r="BY205" i="8"/>
  <c r="CF205" i="8"/>
  <c r="BY169" i="8"/>
  <c r="CF169" i="8"/>
  <c r="BY145" i="8"/>
  <c r="CF145" i="8"/>
  <c r="BY133" i="8"/>
  <c r="CF133" i="8"/>
  <c r="BY109" i="8"/>
  <c r="CF109" i="8"/>
  <c r="CF97" i="8"/>
  <c r="BY97" i="8"/>
  <c r="CF85" i="8"/>
  <c r="BY85" i="8"/>
  <c r="CF73" i="8"/>
  <c r="BY73" i="8"/>
  <c r="BY61" i="8"/>
  <c r="CF61" i="8"/>
  <c r="CF49" i="8"/>
  <c r="BY49" i="8"/>
  <c r="CF37" i="8"/>
  <c r="BY37" i="8"/>
  <c r="CF25" i="8"/>
  <c r="BY25" i="8"/>
  <c r="CF13" i="8"/>
  <c r="BY13" i="8"/>
  <c r="AP8" i="8"/>
  <c r="AB379" i="8"/>
  <c r="N379" i="8"/>
  <c r="AB319" i="8"/>
  <c r="N319" i="8"/>
  <c r="AB223" i="8"/>
  <c r="N223" i="8"/>
  <c r="AB139" i="8"/>
  <c r="N139" i="8"/>
  <c r="AB55" i="8"/>
  <c r="N55" i="8"/>
  <c r="AB378" i="8"/>
  <c r="N378" i="8"/>
  <c r="AB294" i="8"/>
  <c r="AC294" i="8" s="1"/>
  <c r="N294" i="8"/>
  <c r="AB210" i="8"/>
  <c r="N210" i="8"/>
  <c r="AB174" i="8"/>
  <c r="N174" i="8"/>
  <c r="AB126" i="8"/>
  <c r="N126" i="8"/>
  <c r="AB102" i="8"/>
  <c r="AC102" i="8" s="1"/>
  <c r="N102" i="8"/>
  <c r="AB78" i="8"/>
  <c r="N78" i="8"/>
  <c r="AB54" i="8"/>
  <c r="N54" i="8"/>
  <c r="AB42" i="8"/>
  <c r="N42" i="8"/>
  <c r="AB18" i="8"/>
  <c r="N18" i="8"/>
  <c r="AB389" i="8"/>
  <c r="N389" i="8"/>
  <c r="AB377" i="8"/>
  <c r="N377" i="8"/>
  <c r="AB365" i="8"/>
  <c r="N365" i="8"/>
  <c r="AB353" i="8"/>
  <c r="N353" i="8"/>
  <c r="AB341" i="8"/>
  <c r="N341" i="8"/>
  <c r="AB329" i="8"/>
  <c r="N329" i="8"/>
  <c r="AB317" i="8"/>
  <c r="N317" i="8"/>
  <c r="AB305" i="8"/>
  <c r="N305" i="8"/>
  <c r="AB293" i="8"/>
  <c r="N293" i="8"/>
  <c r="AB281" i="8"/>
  <c r="N281" i="8"/>
  <c r="AB269" i="8"/>
  <c r="AC269" i="8" s="1"/>
  <c r="N269" i="8"/>
  <c r="AB257" i="8"/>
  <c r="N257" i="8"/>
  <c r="AB245" i="8"/>
  <c r="N245" i="8"/>
  <c r="AB233" i="8"/>
  <c r="N233" i="8"/>
  <c r="AB221" i="8"/>
  <c r="N221" i="8"/>
  <c r="AB209" i="8"/>
  <c r="N209" i="8"/>
  <c r="AB197" i="8"/>
  <c r="N197" i="8"/>
  <c r="AB185" i="8"/>
  <c r="N185" i="8"/>
  <c r="AB173" i="8"/>
  <c r="N173" i="8"/>
  <c r="AB161" i="8"/>
  <c r="N161" i="8"/>
  <c r="AB149" i="8"/>
  <c r="N149" i="8"/>
  <c r="AB137" i="8"/>
  <c r="N137" i="8"/>
  <c r="AB125" i="8"/>
  <c r="N125" i="8"/>
  <c r="AB113" i="8"/>
  <c r="N113" i="8"/>
  <c r="AB101" i="8"/>
  <c r="N101" i="8"/>
  <c r="AB89" i="8"/>
  <c r="N89" i="8"/>
  <c r="AB77" i="8"/>
  <c r="N77" i="8"/>
  <c r="AB65" i="8"/>
  <c r="AB53" i="8"/>
  <c r="N53" i="8"/>
  <c r="AB41" i="8"/>
  <c r="N41" i="8"/>
  <c r="AB29" i="8"/>
  <c r="N29" i="8"/>
  <c r="AB17" i="8"/>
  <c r="N17" i="8"/>
  <c r="AB355" i="8"/>
  <c r="N355" i="8"/>
  <c r="AB235" i="8"/>
  <c r="N235" i="8"/>
  <c r="AB43" i="8"/>
  <c r="N43" i="8"/>
  <c r="AB354" i="8"/>
  <c r="N354" i="8"/>
  <c r="AB306" i="8"/>
  <c r="N306" i="8"/>
  <c r="AB246" i="8"/>
  <c r="N246" i="8"/>
  <c r="AB186" i="8"/>
  <c r="N186" i="8"/>
  <c r="AB150" i="8"/>
  <c r="N150" i="8"/>
  <c r="AB114" i="8"/>
  <c r="N114" i="8"/>
  <c r="AB30" i="8"/>
  <c r="N30" i="8"/>
  <c r="AB388" i="8"/>
  <c r="N388" i="8"/>
  <c r="AB376" i="8"/>
  <c r="N376" i="8"/>
  <c r="AB364" i="8"/>
  <c r="N364" i="8"/>
  <c r="AB352" i="8"/>
  <c r="N352" i="8"/>
  <c r="AB340" i="8"/>
  <c r="N340" i="8"/>
  <c r="AB328" i="8"/>
  <c r="N328" i="8"/>
  <c r="AB316" i="8"/>
  <c r="N316" i="8"/>
  <c r="AB304" i="8"/>
  <c r="N304" i="8"/>
  <c r="AB292" i="8"/>
  <c r="AC292" i="8" s="1"/>
  <c r="N292" i="8"/>
  <c r="AB280" i="8"/>
  <c r="N280" i="8"/>
  <c r="AB268" i="8"/>
  <c r="AC268" i="8" s="1"/>
  <c r="N268" i="8"/>
  <c r="AB256" i="8"/>
  <c r="N256" i="8"/>
  <c r="AB244" i="8"/>
  <c r="N244" i="8"/>
  <c r="AB232" i="8"/>
  <c r="N232" i="8"/>
  <c r="AB220" i="8"/>
  <c r="N220" i="8"/>
  <c r="AB208" i="8"/>
  <c r="N208" i="8"/>
  <c r="AB196" i="8"/>
  <c r="N196" i="8"/>
  <c r="AB184" i="8"/>
  <c r="N184" i="8"/>
  <c r="AB172" i="8"/>
  <c r="N172" i="8"/>
  <c r="AB160" i="8"/>
  <c r="N160" i="8"/>
  <c r="AB148" i="8"/>
  <c r="N148" i="8"/>
  <c r="AB136" i="8"/>
  <c r="N136" i="8"/>
  <c r="AB124" i="8"/>
  <c r="N124" i="8"/>
  <c r="AB112" i="8"/>
  <c r="N112" i="8"/>
  <c r="AB100" i="8"/>
  <c r="AC100" i="8" s="1"/>
  <c r="N100" i="8"/>
  <c r="AB88" i="8"/>
  <c r="N88" i="8"/>
  <c r="AB76" i="8"/>
  <c r="N76" i="8"/>
  <c r="AB64" i="8"/>
  <c r="N64" i="8"/>
  <c r="AB52" i="8"/>
  <c r="N52" i="8"/>
  <c r="AB40" i="8"/>
  <c r="N40" i="8"/>
  <c r="N28" i="8"/>
  <c r="AB16" i="8"/>
  <c r="N16" i="8"/>
  <c r="AB283" i="8"/>
  <c r="AC283" i="8" s="1"/>
  <c r="N283" i="8"/>
  <c r="AB163" i="8"/>
  <c r="N163" i="8"/>
  <c r="AB103" i="8"/>
  <c r="AC103" i="8" s="1"/>
  <c r="N103" i="8"/>
  <c r="AB390" i="8"/>
  <c r="N390" i="8"/>
  <c r="AB318" i="8"/>
  <c r="N318" i="8"/>
  <c r="AB258" i="8"/>
  <c r="N258" i="8"/>
  <c r="AB198" i="8"/>
  <c r="N198" i="8"/>
  <c r="AB138" i="8"/>
  <c r="N138" i="8"/>
  <c r="AB66" i="8"/>
  <c r="N66" i="8"/>
  <c r="AB387" i="8"/>
  <c r="N387" i="8"/>
  <c r="AB363" i="8"/>
  <c r="N363" i="8"/>
  <c r="AB339" i="8"/>
  <c r="N339" i="8"/>
  <c r="AB315" i="8"/>
  <c r="N315" i="8"/>
  <c r="AB279" i="8"/>
  <c r="N279" i="8"/>
  <c r="AB255" i="8"/>
  <c r="N255" i="8"/>
  <c r="AB231" i="8"/>
  <c r="N231" i="8"/>
  <c r="AB207" i="8"/>
  <c r="N207" i="8"/>
  <c r="AB183" i="8"/>
  <c r="N183" i="8"/>
  <c r="AB159" i="8"/>
  <c r="N159" i="8"/>
  <c r="AB123" i="8"/>
  <c r="N123" i="8"/>
  <c r="AB99" i="8"/>
  <c r="AC99" i="8" s="1"/>
  <c r="N99" i="8"/>
  <c r="AB75" i="8"/>
  <c r="N75" i="8"/>
  <c r="AB51" i="8"/>
  <c r="N51" i="8"/>
  <c r="AB15" i="8"/>
  <c r="N15" i="8"/>
  <c r="AB307" i="8"/>
  <c r="N307" i="8"/>
  <c r="AB175" i="8"/>
  <c r="N175" i="8"/>
  <c r="AB91" i="8"/>
  <c r="N91" i="8"/>
  <c r="AB366" i="8"/>
  <c r="N366" i="8"/>
  <c r="AB282" i="8"/>
  <c r="N282" i="8"/>
  <c r="AB222" i="8"/>
  <c r="N222" i="8"/>
  <c r="AB162" i="8"/>
  <c r="N162" i="8"/>
  <c r="AB90" i="8"/>
  <c r="N90" i="8"/>
  <c r="AB375" i="8"/>
  <c r="N375" i="8"/>
  <c r="AB351" i="8"/>
  <c r="N351" i="8"/>
  <c r="AB327" i="8"/>
  <c r="N327" i="8"/>
  <c r="AB303" i="8"/>
  <c r="N303" i="8"/>
  <c r="AB291" i="8"/>
  <c r="AC291" i="8" s="1"/>
  <c r="N291" i="8"/>
  <c r="AB267" i="8"/>
  <c r="AC267" i="8" s="1"/>
  <c r="N267" i="8"/>
  <c r="AB243" i="8"/>
  <c r="N243" i="8"/>
  <c r="AB219" i="8"/>
  <c r="N219" i="8"/>
  <c r="AB195" i="8"/>
  <c r="N195" i="8"/>
  <c r="AB171" i="8"/>
  <c r="N171" i="8"/>
  <c r="AB147" i="8"/>
  <c r="N147" i="8"/>
  <c r="AB135" i="8"/>
  <c r="N135" i="8"/>
  <c r="AB111" i="8"/>
  <c r="N111" i="8"/>
  <c r="AB87" i="8"/>
  <c r="N87" i="8"/>
  <c r="AB63" i="8"/>
  <c r="N63" i="8"/>
  <c r="AB39" i="8"/>
  <c r="N39" i="8"/>
  <c r="AB27" i="8"/>
  <c r="N27" i="8"/>
  <c r="AB386" i="8"/>
  <c r="N386" i="8"/>
  <c r="AB374" i="8"/>
  <c r="N374" i="8"/>
  <c r="AB362" i="8"/>
  <c r="N362" i="8"/>
  <c r="AB350" i="8"/>
  <c r="N350" i="8"/>
  <c r="AB338" i="8"/>
  <c r="N338" i="8"/>
  <c r="AB326" i="8"/>
  <c r="N326" i="8"/>
  <c r="AB314" i="8"/>
  <c r="N314" i="8"/>
  <c r="AB302" i="8"/>
  <c r="N302" i="8"/>
  <c r="AB290" i="8"/>
  <c r="N290" i="8"/>
  <c r="AB278" i="8"/>
  <c r="N278" i="8"/>
  <c r="AB266" i="8"/>
  <c r="AC266" i="8" s="1"/>
  <c r="N266" i="8"/>
  <c r="AB254" i="8"/>
  <c r="N254" i="8"/>
  <c r="AB242" i="8"/>
  <c r="N242" i="8"/>
  <c r="AB230" i="8"/>
  <c r="N230" i="8"/>
  <c r="AB218" i="8"/>
  <c r="N218" i="8"/>
  <c r="AB206" i="8"/>
  <c r="N206" i="8"/>
  <c r="AB194" i="8"/>
  <c r="N194" i="8"/>
  <c r="AB182" i="8"/>
  <c r="N182" i="8"/>
  <c r="AB170" i="8"/>
  <c r="N170" i="8"/>
  <c r="AB158" i="8"/>
  <c r="N158" i="8"/>
  <c r="AB146" i="8"/>
  <c r="N146" i="8"/>
  <c r="AB134" i="8"/>
  <c r="N134" i="8"/>
  <c r="AB122" i="8"/>
  <c r="N122" i="8"/>
  <c r="AB110" i="8"/>
  <c r="N110" i="8"/>
  <c r="AB98" i="8"/>
  <c r="AC98" i="8" s="1"/>
  <c r="N98" i="8"/>
  <c r="AB86" i="8"/>
  <c r="N86" i="8"/>
  <c r="AB74" i="8"/>
  <c r="N74" i="8"/>
  <c r="AB62" i="8"/>
  <c r="N62" i="8"/>
  <c r="AB50" i="8"/>
  <c r="N50" i="8"/>
  <c r="AB38" i="8"/>
  <c r="N38" i="8"/>
  <c r="AB26" i="8"/>
  <c r="N26" i="8"/>
  <c r="AB14" i="8"/>
  <c r="N14" i="8"/>
  <c r="AB259" i="8"/>
  <c r="N259" i="8"/>
  <c r="AB151" i="8"/>
  <c r="N151" i="8"/>
  <c r="AB19" i="8"/>
  <c r="N19" i="8"/>
  <c r="AB342" i="8"/>
  <c r="N342" i="8"/>
  <c r="AB270" i="8"/>
  <c r="N270" i="8"/>
  <c r="AB373" i="8"/>
  <c r="N373" i="8"/>
  <c r="AB337" i="8"/>
  <c r="N337" i="8"/>
  <c r="AB301" i="8"/>
  <c r="N301" i="8"/>
  <c r="AB265" i="8"/>
  <c r="AC265" i="8" s="1"/>
  <c r="N265" i="8"/>
  <c r="AB217" i="8"/>
  <c r="N217" i="8"/>
  <c r="AB181" i="8"/>
  <c r="N181" i="8"/>
  <c r="AB133" i="8"/>
  <c r="N133" i="8"/>
  <c r="AB97" i="8"/>
  <c r="N97" i="8"/>
  <c r="AB61" i="8"/>
  <c r="N61" i="8"/>
  <c r="AB13" i="8"/>
  <c r="N13" i="8"/>
  <c r="AB361" i="8"/>
  <c r="N361" i="8"/>
  <c r="AB325" i="8"/>
  <c r="N325" i="8"/>
  <c r="AB289" i="8"/>
  <c r="AC289" i="8" s="1"/>
  <c r="N289" i="8"/>
  <c r="AB253" i="8"/>
  <c r="AC253" i="8" s="1"/>
  <c r="N253" i="8"/>
  <c r="AB205" i="8"/>
  <c r="N205" i="8"/>
  <c r="AB169" i="8"/>
  <c r="N169" i="8"/>
  <c r="AB145" i="8"/>
  <c r="N145" i="8"/>
  <c r="AB109" i="8"/>
  <c r="N109" i="8"/>
  <c r="AB73" i="8"/>
  <c r="N73" i="8"/>
  <c r="AB37" i="8"/>
  <c r="N37" i="8"/>
  <c r="AB372" i="8"/>
  <c r="N372" i="8"/>
  <c r="AB348" i="8"/>
  <c r="N348" i="8"/>
  <c r="AB336" i="8"/>
  <c r="N336" i="8"/>
  <c r="AB324" i="8"/>
  <c r="N324" i="8"/>
  <c r="AB312" i="8"/>
  <c r="N312" i="8"/>
  <c r="AB300" i="8"/>
  <c r="N300" i="8"/>
  <c r="AB288" i="8"/>
  <c r="AC288" i="8" s="1"/>
  <c r="N288" i="8"/>
  <c r="AB276" i="8"/>
  <c r="AC276" i="8" s="1"/>
  <c r="N276" i="8"/>
  <c r="AB264" i="8"/>
  <c r="AC264" i="8" s="1"/>
  <c r="N264" i="8"/>
  <c r="AB252" i="8"/>
  <c r="N252" i="8"/>
  <c r="AB240" i="8"/>
  <c r="N240" i="8"/>
  <c r="AB228" i="8"/>
  <c r="N228" i="8"/>
  <c r="AB216" i="8"/>
  <c r="N216" i="8"/>
  <c r="AB204" i="8"/>
  <c r="N204" i="8"/>
  <c r="AB192" i="8"/>
  <c r="N192" i="8"/>
  <c r="AB180" i="8"/>
  <c r="N180" i="8"/>
  <c r="AB168" i="8"/>
  <c r="N168" i="8"/>
  <c r="AB156" i="8"/>
  <c r="N156" i="8"/>
  <c r="AB144" i="8"/>
  <c r="N144" i="8"/>
  <c r="AB132" i="8"/>
  <c r="N132" i="8"/>
  <c r="AB120" i="8"/>
  <c r="N120" i="8"/>
  <c r="AB108" i="8"/>
  <c r="N108" i="8"/>
  <c r="AB96" i="8"/>
  <c r="N96" i="8"/>
  <c r="AB84" i="8"/>
  <c r="N84" i="8"/>
  <c r="AB72" i="8"/>
  <c r="N72" i="8"/>
  <c r="AB60" i="8"/>
  <c r="N60" i="8"/>
  <c r="AB48" i="8"/>
  <c r="N48" i="8"/>
  <c r="AB36" i="8"/>
  <c r="N36" i="8"/>
  <c r="AB24" i="8"/>
  <c r="N24" i="8"/>
  <c r="AB12" i="8"/>
  <c r="N12" i="8"/>
  <c r="AB331" i="8"/>
  <c r="N331" i="8"/>
  <c r="AB247" i="8"/>
  <c r="N247" i="8"/>
  <c r="AB127" i="8"/>
  <c r="N127" i="8"/>
  <c r="AB31" i="8"/>
  <c r="N31" i="8"/>
  <c r="AB330" i="8"/>
  <c r="N330" i="8"/>
  <c r="AB234" i="8"/>
  <c r="N234" i="8"/>
  <c r="AB385" i="8"/>
  <c r="N385" i="8"/>
  <c r="AB349" i="8"/>
  <c r="N349" i="8"/>
  <c r="AB313" i="8"/>
  <c r="N313" i="8"/>
  <c r="AB277" i="8"/>
  <c r="AC277" i="8" s="1"/>
  <c r="N277" i="8"/>
  <c r="AB241" i="8"/>
  <c r="N241" i="8"/>
  <c r="AB229" i="8"/>
  <c r="N229" i="8"/>
  <c r="AB193" i="8"/>
  <c r="N193" i="8"/>
  <c r="AB157" i="8"/>
  <c r="N157" i="8"/>
  <c r="AB121" i="8"/>
  <c r="N121" i="8"/>
  <c r="AB85" i="8"/>
  <c r="N85" i="8"/>
  <c r="AB49" i="8"/>
  <c r="N49" i="8"/>
  <c r="AB25" i="8"/>
  <c r="N25" i="8"/>
  <c r="AB8" i="8"/>
  <c r="N8" i="8"/>
  <c r="AB384" i="8"/>
  <c r="N384" i="8"/>
  <c r="AB360" i="8"/>
  <c r="N360" i="8"/>
  <c r="AB383" i="8"/>
  <c r="N383" i="8"/>
  <c r="AB371" i="8"/>
  <c r="N371" i="8"/>
  <c r="AB359" i="8"/>
  <c r="N359" i="8"/>
  <c r="AB347" i="8"/>
  <c r="N347" i="8"/>
  <c r="AB335" i="8"/>
  <c r="N335" i="8"/>
  <c r="AB323" i="8"/>
  <c r="N323" i="8"/>
  <c r="AB311" i="8"/>
  <c r="N311" i="8"/>
  <c r="AB299" i="8"/>
  <c r="N299" i="8"/>
  <c r="AB287" i="8"/>
  <c r="AC287" i="8" s="1"/>
  <c r="N287" i="8"/>
  <c r="AB275" i="8"/>
  <c r="N275" i="8"/>
  <c r="AB263" i="8"/>
  <c r="AC263" i="8" s="1"/>
  <c r="N263" i="8"/>
  <c r="AB251" i="8"/>
  <c r="N251" i="8"/>
  <c r="AB239" i="8"/>
  <c r="N239" i="8"/>
  <c r="AB227" i="8"/>
  <c r="N227" i="8"/>
  <c r="AB215" i="8"/>
  <c r="N215" i="8"/>
  <c r="AB203" i="8"/>
  <c r="N203" i="8"/>
  <c r="AB191" i="8"/>
  <c r="N191" i="8"/>
  <c r="AB179" i="8"/>
  <c r="N179" i="8"/>
  <c r="AB167" i="8"/>
  <c r="N167" i="8"/>
  <c r="AB155" i="8"/>
  <c r="N155" i="8"/>
  <c r="AB143" i="8"/>
  <c r="N143" i="8"/>
  <c r="AB131" i="8"/>
  <c r="N131" i="8"/>
  <c r="AB119" i="8"/>
  <c r="N119" i="8"/>
  <c r="AB107" i="8"/>
  <c r="AC107" i="8" s="1"/>
  <c r="N107" i="8"/>
  <c r="AB95" i="8"/>
  <c r="N95" i="8"/>
  <c r="AB83" i="8"/>
  <c r="N83" i="8"/>
  <c r="AB71" i="8"/>
  <c r="N71" i="8"/>
  <c r="AB59" i="8"/>
  <c r="N59" i="8"/>
  <c r="AB47" i="8"/>
  <c r="N47" i="8"/>
  <c r="AB35" i="8"/>
  <c r="N35" i="8"/>
  <c r="AB23" i="8"/>
  <c r="N23" i="8"/>
  <c r="AB11" i="8"/>
  <c r="N11" i="8"/>
  <c r="AB343" i="8"/>
  <c r="N343" i="8"/>
  <c r="AB211" i="8"/>
  <c r="N211" i="8"/>
  <c r="AB67" i="8"/>
  <c r="N67" i="8"/>
  <c r="AB358" i="8"/>
  <c r="N358" i="8"/>
  <c r="AB310" i="8"/>
  <c r="N310" i="8"/>
  <c r="AB274" i="8"/>
  <c r="N274" i="8"/>
  <c r="AB226" i="8"/>
  <c r="N226" i="8"/>
  <c r="AB190" i="8"/>
  <c r="N190" i="8"/>
  <c r="AB154" i="8"/>
  <c r="N154" i="8"/>
  <c r="AB130" i="8"/>
  <c r="N130" i="8"/>
  <c r="AB106" i="8"/>
  <c r="AC106" i="8" s="1"/>
  <c r="N106" i="8"/>
  <c r="AB94" i="8"/>
  <c r="N94" i="8"/>
  <c r="AB82" i="8"/>
  <c r="N82" i="8"/>
  <c r="AB70" i="8"/>
  <c r="N70" i="8"/>
  <c r="AB58" i="8"/>
  <c r="N58" i="8"/>
  <c r="AB46" i="8"/>
  <c r="N46" i="8"/>
  <c r="AB34" i="8"/>
  <c r="N34" i="8"/>
  <c r="AB22" i="8"/>
  <c r="N22" i="8"/>
  <c r="AB10" i="8"/>
  <c r="N10" i="8"/>
  <c r="AB367" i="8"/>
  <c r="N367" i="8"/>
  <c r="AB271" i="8"/>
  <c r="AC271" i="8" s="1"/>
  <c r="N271" i="8"/>
  <c r="AB199" i="8"/>
  <c r="N199" i="8"/>
  <c r="AB115" i="8"/>
  <c r="N115" i="8"/>
  <c r="AB382" i="8"/>
  <c r="N382" i="8"/>
  <c r="AB346" i="8"/>
  <c r="N346" i="8"/>
  <c r="AB322" i="8"/>
  <c r="N322" i="8"/>
  <c r="AB286" i="8"/>
  <c r="N286" i="8"/>
  <c r="AB250" i="8"/>
  <c r="N250" i="8"/>
  <c r="AB214" i="8"/>
  <c r="N214" i="8"/>
  <c r="AB178" i="8"/>
  <c r="N178" i="8"/>
  <c r="AB142" i="8"/>
  <c r="N142" i="8"/>
  <c r="AB381" i="8"/>
  <c r="N381" i="8"/>
  <c r="AB357" i="8"/>
  <c r="N357" i="8"/>
  <c r="AB333" i="8"/>
  <c r="N333" i="8"/>
  <c r="AB309" i="8"/>
  <c r="N309" i="8"/>
  <c r="AB273" i="8"/>
  <c r="N273" i="8"/>
  <c r="AB249" i="8"/>
  <c r="N249" i="8"/>
  <c r="AB225" i="8"/>
  <c r="N225" i="8"/>
  <c r="AB201" i="8"/>
  <c r="N201" i="8"/>
  <c r="AB177" i="8"/>
  <c r="N177" i="8"/>
  <c r="AB153" i="8"/>
  <c r="N153" i="8"/>
  <c r="AB129" i="8"/>
  <c r="N129" i="8"/>
  <c r="AB105" i="8"/>
  <c r="AC105" i="8" s="1"/>
  <c r="N105" i="8"/>
  <c r="AB69" i="8"/>
  <c r="N69" i="8"/>
  <c r="AB45" i="8"/>
  <c r="N45" i="8"/>
  <c r="AB9" i="8"/>
  <c r="N9" i="8"/>
  <c r="N295" i="8"/>
  <c r="AB187" i="8"/>
  <c r="N187" i="8"/>
  <c r="AB79" i="8"/>
  <c r="N79" i="8"/>
  <c r="AB370" i="8"/>
  <c r="N370" i="8"/>
  <c r="AB334" i="8"/>
  <c r="N334" i="8"/>
  <c r="AB298" i="8"/>
  <c r="N298" i="8"/>
  <c r="AB262" i="8"/>
  <c r="AC262" i="8" s="1"/>
  <c r="N262" i="8"/>
  <c r="AB238" i="8"/>
  <c r="N238" i="8"/>
  <c r="AB202" i="8"/>
  <c r="N202" i="8"/>
  <c r="AB166" i="8"/>
  <c r="N166" i="8"/>
  <c r="AB118" i="8"/>
  <c r="N118" i="8"/>
  <c r="AB369" i="8"/>
  <c r="N369" i="8"/>
  <c r="AB345" i="8"/>
  <c r="N345" i="8"/>
  <c r="AB321" i="8"/>
  <c r="N321" i="8"/>
  <c r="AB297" i="8"/>
  <c r="N297" i="8"/>
  <c r="AB285" i="8"/>
  <c r="AC285" i="8" s="1"/>
  <c r="N285" i="8"/>
  <c r="AB261" i="8"/>
  <c r="AC261" i="8" s="1"/>
  <c r="N261" i="8"/>
  <c r="AB237" i="8"/>
  <c r="N237" i="8"/>
  <c r="AB213" i="8"/>
  <c r="N213" i="8"/>
  <c r="AB189" i="8"/>
  <c r="N189" i="8"/>
  <c r="AB165" i="8"/>
  <c r="N165" i="8"/>
  <c r="AB141" i="8"/>
  <c r="N141" i="8"/>
  <c r="AB117" i="8"/>
  <c r="N117" i="8"/>
  <c r="AB93" i="8"/>
  <c r="N93" i="8"/>
  <c r="N81" i="8"/>
  <c r="AB57" i="8"/>
  <c r="N57" i="8"/>
  <c r="AB33" i="8"/>
  <c r="N33" i="8"/>
  <c r="AB21" i="8"/>
  <c r="N21" i="8"/>
  <c r="AB380" i="8"/>
  <c r="N380" i="8"/>
  <c r="AB368" i="8"/>
  <c r="N368" i="8"/>
  <c r="AB356" i="8"/>
  <c r="N356" i="8"/>
  <c r="AB344" i="8"/>
  <c r="N344" i="8"/>
  <c r="AB332" i="8"/>
  <c r="N332" i="8"/>
  <c r="AB320" i="8"/>
  <c r="N320" i="8"/>
  <c r="AB308" i="8"/>
  <c r="N308" i="8"/>
  <c r="AB296" i="8"/>
  <c r="N296" i="8"/>
  <c r="AB284" i="8"/>
  <c r="AC284" i="8" s="1"/>
  <c r="N284" i="8"/>
  <c r="AB272" i="8"/>
  <c r="AC272" i="8" s="1"/>
  <c r="N272" i="8"/>
  <c r="AB260" i="8"/>
  <c r="N260" i="8"/>
  <c r="N248" i="8"/>
  <c r="AB248" i="8"/>
  <c r="AB236" i="8"/>
  <c r="N236" i="8"/>
  <c r="N224" i="8"/>
  <c r="AB224" i="8"/>
  <c r="AB212" i="8"/>
  <c r="N212" i="8"/>
  <c r="AB200" i="8"/>
  <c r="N200" i="8"/>
  <c r="AB188" i="8"/>
  <c r="N188" i="8"/>
  <c r="AB176" i="8"/>
  <c r="N176" i="8"/>
  <c r="AB164" i="8"/>
  <c r="N164" i="8"/>
  <c r="AB152" i="8"/>
  <c r="N152" i="8"/>
  <c r="AB140" i="8"/>
  <c r="N140" i="8"/>
  <c r="AB128" i="8"/>
  <c r="N128" i="8"/>
  <c r="AB116" i="8"/>
  <c r="N116" i="8"/>
  <c r="AB104" i="8"/>
  <c r="AC104" i="8" s="1"/>
  <c r="N104" i="8"/>
  <c r="AB92" i="8"/>
  <c r="N92" i="8"/>
  <c r="AB80" i="8"/>
  <c r="N80" i="8"/>
  <c r="AB68" i="8"/>
  <c r="N68" i="8"/>
  <c r="AB56" i="8"/>
  <c r="N56" i="8"/>
  <c r="AB44" i="8"/>
  <c r="N44" i="8"/>
  <c r="AB32" i="8"/>
  <c r="N32" i="8"/>
  <c r="AB20" i="8"/>
  <c r="N20" i="8"/>
  <c r="BD329" i="8" l="1"/>
  <c r="BD328" i="8"/>
  <c r="BD326" i="8"/>
  <c r="BD325" i="8"/>
  <c r="BD318" i="8"/>
  <c r="BD314" i="8"/>
  <c r="BD310" i="8"/>
  <c r="BD308" i="8"/>
  <c r="BD306" i="8"/>
  <c r="BD302" i="8"/>
  <c r="BD298" i="8"/>
  <c r="BD293" i="8"/>
  <c r="BD290" i="8"/>
  <c r="BD289" i="8"/>
  <c r="BD288" i="8"/>
  <c r="BD283" i="8"/>
  <c r="BD281" i="8"/>
  <c r="BD262" i="8"/>
  <c r="BD247" i="8"/>
  <c r="BD240" i="8"/>
  <c r="BD220" i="8"/>
  <c r="BD218" i="8"/>
  <c r="BD217" i="8"/>
  <c r="BD214" i="8"/>
  <c r="BD209" i="8"/>
  <c r="BD201" i="8"/>
  <c r="BD199" i="8"/>
  <c r="BD182" i="8"/>
  <c r="BD179" i="8"/>
  <c r="BD175" i="8"/>
  <c r="BD174" i="8"/>
  <c r="BD165" i="8"/>
  <c r="BD161" i="8"/>
  <c r="BD155" i="8"/>
  <c r="BD146" i="8"/>
  <c r="BD140" i="8"/>
  <c r="BD138" i="8"/>
  <c r="BD136" i="8"/>
  <c r="BD93" i="8"/>
  <c r="BD92" i="8"/>
  <c r="BD90" i="8"/>
  <c r="BD89" i="8"/>
  <c r="BD88" i="8"/>
  <c r="BD86" i="8"/>
  <c r="BD81" i="8"/>
  <c r="BD76" i="8"/>
  <c r="BD70" i="8"/>
  <c r="BD65" i="8"/>
  <c r="BD62" i="8"/>
  <c r="BD60" i="8"/>
  <c r="BD36" i="8"/>
  <c r="BD34" i="8"/>
  <c r="BD26" i="8"/>
  <c r="BD17" i="8"/>
  <c r="BD16" i="8"/>
  <c r="BD13" i="8"/>
  <c r="BD12" i="8"/>
  <c r="BD94" i="8" l="1"/>
  <c r="BD80" i="8"/>
  <c r="BD75" i="8"/>
  <c r="BD42" i="8"/>
  <c r="BD286" i="8"/>
  <c r="BD40" i="8"/>
  <c r="BD253" i="8"/>
  <c r="BD51" i="8"/>
  <c r="BD73" i="8"/>
  <c r="BD144" i="8"/>
  <c r="BD210" i="8"/>
  <c r="BD173" i="8"/>
  <c r="BD186" i="8"/>
  <c r="BD32" i="8"/>
  <c r="BD154" i="8"/>
  <c r="BD204" i="8"/>
  <c r="BD41" i="8"/>
  <c r="BD72" i="8"/>
  <c r="BD149" i="8"/>
  <c r="BD282" i="8"/>
  <c r="BD33" i="8"/>
  <c r="BD43" i="8"/>
  <c r="BD260" i="8"/>
  <c r="BD256" i="8"/>
  <c r="BD31" i="8"/>
  <c r="BD63" i="8"/>
  <c r="BD85" i="8"/>
  <c r="BD57" i="8"/>
  <c r="BD38" i="8"/>
  <c r="BD46" i="8"/>
  <c r="BD270" i="8"/>
  <c r="BD49" i="8"/>
  <c r="BD313" i="8"/>
  <c r="BD64" i="8"/>
  <c r="BD190" i="8"/>
  <c r="BD192" i="8"/>
  <c r="BD197" i="8"/>
  <c r="BD249" i="8"/>
  <c r="BD271" i="8"/>
  <c r="BD84" i="8"/>
  <c r="BD79" i="8"/>
  <c r="BD137" i="8"/>
  <c r="BD224" i="8"/>
  <c r="BD66" i="8"/>
  <c r="BD158" i="8"/>
  <c r="BD200" i="8"/>
  <c r="BD244" i="8"/>
  <c r="BD264" i="8"/>
  <c r="BD69" i="8"/>
  <c r="BD83" i="8"/>
  <c r="BD239" i="8"/>
  <c r="BD248" i="8"/>
  <c r="BD267" i="8"/>
  <c r="BD77" i="8"/>
  <c r="BD35" i="8"/>
  <c r="BD71" i="8"/>
  <c r="BD78" i="8"/>
  <c r="BD28" i="8"/>
  <c r="BD87" i="8"/>
  <c r="BD61" i="8"/>
  <c r="BD29" i="8"/>
  <c r="BD52" i="8"/>
  <c r="BD91" i="8"/>
  <c r="BD27" i="8"/>
  <c r="BD44" i="8"/>
  <c r="BD25" i="8"/>
  <c r="BD74" i="8"/>
  <c r="BD56" i="8"/>
  <c r="BD10" i="8"/>
  <c r="BD82" i="8"/>
  <c r="BD37" i="8"/>
  <c r="BD39" i="8"/>
  <c r="BD45" i="8"/>
  <c r="BD50" i="8"/>
  <c r="BD67" i="8"/>
  <c r="BD55" i="8"/>
  <c r="BD195" i="8"/>
  <c r="BD162" i="8"/>
  <c r="BD170" i="8"/>
  <c r="BD132" i="8"/>
  <c r="BD153" i="8"/>
  <c r="BD176" i="8"/>
  <c r="BD172" i="8"/>
  <c r="BD68" i="8"/>
  <c r="BD134" i="8"/>
  <c r="BD147" i="8"/>
  <c r="BD157" i="8"/>
  <c r="BD185" i="8"/>
  <c r="BD131" i="8"/>
  <c r="BD160" i="8"/>
  <c r="BD183" i="8"/>
  <c r="BD191" i="8"/>
  <c r="BD232" i="8"/>
  <c r="BD236" i="8"/>
  <c r="BD208" i="8"/>
  <c r="BD142" i="8"/>
  <c r="BD205" i="8"/>
  <c r="BD241" i="8"/>
  <c r="BD246" i="8"/>
  <c r="BD221" i="8"/>
  <c r="BD225" i="8"/>
  <c r="BD235" i="8"/>
  <c r="BD242" i="8"/>
  <c r="BD212" i="8"/>
  <c r="BD228" i="8"/>
  <c r="BD213" i="8"/>
  <c r="BD261" i="8"/>
  <c r="BD268" i="8"/>
  <c r="BD309" i="8"/>
  <c r="BD317" i="8"/>
  <c r="BD327" i="8"/>
  <c r="BD265" i="8"/>
  <c r="BD331" i="8"/>
  <c r="BD333" i="8"/>
  <c r="BD252" i="8"/>
  <c r="BD257" i="8"/>
  <c r="BD229" i="8"/>
  <c r="BD266" i="8"/>
  <c r="BD269" i="8"/>
  <c r="BD287" i="8"/>
  <c r="BD330" i="8"/>
  <c r="BD332" i="8"/>
  <c r="BD334" i="8"/>
  <c r="BD15" i="8"/>
  <c r="BD11" i="8"/>
  <c r="BD96" i="8"/>
  <c r="BD8" i="8"/>
  <c r="BD9" i="8"/>
  <c r="BD24" i="8"/>
  <c r="BD54" i="8"/>
  <c r="BD23" i="8"/>
  <c r="BD98" i="8"/>
  <c r="BD22" i="8"/>
  <c r="BD21" i="8"/>
  <c r="BD18" i="8"/>
  <c r="BD20" i="8"/>
  <c r="BD14" i="8"/>
  <c r="BD19" i="8"/>
  <c r="BD59" i="8"/>
  <c r="BD30" i="8"/>
  <c r="BD103" i="8"/>
  <c r="BD108" i="8"/>
  <c r="BD115" i="8"/>
  <c r="BD118" i="8"/>
  <c r="BD53" i="8"/>
  <c r="BD58" i="8"/>
  <c r="BD106" i="8"/>
  <c r="BD113" i="8"/>
  <c r="BD101" i="8"/>
  <c r="BD104" i="8"/>
  <c r="BD111" i="8"/>
  <c r="BD116" i="8"/>
  <c r="BD97" i="8"/>
  <c r="BD99" i="8"/>
  <c r="BD102" i="8"/>
  <c r="BD109" i="8"/>
  <c r="BD114" i="8"/>
  <c r="BD107" i="8"/>
  <c r="BD112" i="8"/>
  <c r="BD100" i="8"/>
  <c r="BD120" i="8"/>
  <c r="BD105" i="8"/>
  <c r="BD110" i="8"/>
  <c r="BD95" i="8"/>
  <c r="BD117" i="8"/>
  <c r="BD119" i="8"/>
  <c r="BD121" i="8"/>
  <c r="BD123" i="8"/>
  <c r="BD125" i="8"/>
  <c r="BD127" i="8"/>
  <c r="BD129" i="8"/>
  <c r="BD141" i="8"/>
  <c r="BD145" i="8"/>
  <c r="BD167" i="8"/>
  <c r="BD130" i="8"/>
  <c r="BD133" i="8"/>
  <c r="BD135" i="8"/>
  <c r="BD139" i="8"/>
  <c r="BD122" i="8"/>
  <c r="BD124" i="8"/>
  <c r="BD126" i="8"/>
  <c r="BD128" i="8"/>
  <c r="BD143" i="8"/>
  <c r="BD150" i="8"/>
  <c r="BD156" i="8"/>
  <c r="BD164" i="8"/>
  <c r="BD148" i="8"/>
  <c r="BD152" i="8"/>
  <c r="BD159" i="8"/>
  <c r="BD196" i="8"/>
  <c r="BD187" i="8"/>
  <c r="BD151" i="8"/>
  <c r="BD163" i="8"/>
  <c r="BD181" i="8"/>
  <c r="BD166" i="8"/>
  <c r="BD168" i="8"/>
  <c r="BD169" i="8"/>
  <c r="BD188" i="8"/>
  <c r="BD194" i="8"/>
  <c r="BD177" i="8"/>
  <c r="BD178" i="8"/>
  <c r="BD184" i="8"/>
  <c r="BD189" i="8"/>
  <c r="BD180" i="8"/>
  <c r="BD203" i="8"/>
  <c r="BD202" i="8"/>
  <c r="BD171" i="8"/>
  <c r="BD207" i="8"/>
  <c r="BD211" i="8"/>
  <c r="BD234" i="8"/>
  <c r="BD206" i="8"/>
  <c r="BD223" i="8"/>
  <c r="BD215" i="8"/>
  <c r="BD227" i="8"/>
  <c r="BD198" i="8"/>
  <c r="BD193" i="8"/>
  <c r="BD219" i="8"/>
  <c r="BD226" i="8"/>
  <c r="BD216" i="8"/>
  <c r="BD233" i="8"/>
  <c r="BD222" i="8"/>
  <c r="BD237" i="8"/>
  <c r="BD231" i="8"/>
  <c r="BD230" i="8"/>
  <c r="BD255" i="8"/>
  <c r="BD243" i="8"/>
  <c r="BD245" i="8"/>
  <c r="BD258" i="8"/>
  <c r="BD251" i="8"/>
  <c r="BD238" i="8"/>
  <c r="BD259" i="8"/>
  <c r="BD263" i="8"/>
  <c r="BD254" i="8"/>
  <c r="BD276" i="8"/>
  <c r="BD250" i="8"/>
  <c r="BD275" i="8"/>
  <c r="BD279" i="8"/>
  <c r="BD272" i="8"/>
  <c r="BD273" i="8"/>
  <c r="BD277" i="8"/>
  <c r="BD285" i="8"/>
  <c r="BD316" i="8"/>
  <c r="BD274" i="8"/>
  <c r="BD278" i="8"/>
  <c r="BD291" i="8"/>
  <c r="BD301" i="8"/>
  <c r="BD292" i="8"/>
  <c r="BD305" i="8"/>
  <c r="BD320" i="8"/>
  <c r="BD280" i="8"/>
  <c r="BD294" i="8"/>
  <c r="BD284" i="8"/>
  <c r="BD297" i="8"/>
  <c r="BD324" i="8"/>
  <c r="BD307" i="8"/>
  <c r="BD312" i="8"/>
  <c r="BD323" i="8"/>
  <c r="BD315" i="8"/>
  <c r="BD319" i="8"/>
  <c r="BD322" i="8"/>
  <c r="BD321" i="8"/>
  <c r="BD295" i="8"/>
  <c r="BD299" i="8"/>
  <c r="BD303" i="8"/>
  <c r="BD311" i="8"/>
  <c r="BD296" i="8"/>
  <c r="BD300" i="8"/>
  <c r="BD304" i="8"/>
  <c r="AC13" i="8" l="1"/>
  <c r="AC28" i="8"/>
  <c r="BJ23" i="8"/>
  <c r="BL23" i="8" s="1"/>
  <c r="O14" i="8"/>
  <c r="O10" i="8"/>
  <c r="AC8" i="8" l="1"/>
  <c r="O174" i="8"/>
  <c r="O83" i="8"/>
  <c r="AC113" i="8"/>
  <c r="AC93" i="8"/>
  <c r="O48" i="8"/>
  <c r="O63" i="8"/>
  <c r="O84" i="8"/>
  <c r="AV217" i="8"/>
  <c r="AX217" i="8" s="1"/>
  <c r="AC69" i="8"/>
  <c r="AC50" i="8"/>
  <c r="O60" i="8"/>
  <c r="AC42" i="8"/>
  <c r="O107" i="8"/>
  <c r="O50" i="8"/>
  <c r="BC217" i="8"/>
  <c r="BE217" i="8" s="1"/>
  <c r="AC63" i="8"/>
  <c r="AC52" i="8"/>
  <c r="AC10" i="8"/>
  <c r="AO42" i="8"/>
  <c r="AQ42" i="8" s="1"/>
  <c r="AV42" i="8"/>
  <c r="AX42" i="8" s="1"/>
  <c r="BJ42" i="8"/>
  <c r="BL42" i="8" s="1"/>
  <c r="CE42" i="8"/>
  <c r="CG42" i="8" s="1"/>
  <c r="BX42" i="8"/>
  <c r="BZ42" i="8" s="1"/>
  <c r="BC42" i="8"/>
  <c r="BE42" i="8" s="1"/>
  <c r="O42" i="8"/>
  <c r="BJ47" i="8"/>
  <c r="BL47" i="8" s="1"/>
  <c r="AV47" i="8"/>
  <c r="AX47" i="8" s="1"/>
  <c r="AO47" i="8"/>
  <c r="AQ47" i="8" s="1"/>
  <c r="BX47" i="8"/>
  <c r="BZ47" i="8" s="1"/>
  <c r="CE47" i="8"/>
  <c r="CG47" i="8" s="1"/>
  <c r="O47" i="8"/>
  <c r="AC47" i="8"/>
  <c r="AO63" i="8"/>
  <c r="AQ63" i="8" s="1"/>
  <c r="BJ63" i="8"/>
  <c r="BL63" i="8" s="1"/>
  <c r="BC63" i="8"/>
  <c r="BE63" i="8" s="1"/>
  <c r="AV63" i="8"/>
  <c r="AX63" i="8" s="1"/>
  <c r="BX63" i="8"/>
  <c r="BZ63" i="8" s="1"/>
  <c r="CE63" i="8"/>
  <c r="CG63" i="8" s="1"/>
  <c r="BC107" i="8"/>
  <c r="BE107" i="8" s="1"/>
  <c r="BJ107" i="8"/>
  <c r="BL107" i="8" s="1"/>
  <c r="AO107" i="8"/>
  <c r="AQ107" i="8" s="1"/>
  <c r="AV107" i="8"/>
  <c r="AX107" i="8" s="1"/>
  <c r="CE107" i="8"/>
  <c r="CG107" i="8" s="1"/>
  <c r="BZ107" i="8"/>
  <c r="BX10" i="8"/>
  <c r="BZ10" i="8" s="1"/>
  <c r="BJ10" i="8"/>
  <c r="BL10" i="8" s="1"/>
  <c r="CE10" i="8"/>
  <c r="CG10" i="8" s="1"/>
  <c r="AO10" i="8"/>
  <c r="AQ10" i="8" s="1"/>
  <c r="AV10" i="8"/>
  <c r="AX10" i="8" s="1"/>
  <c r="BE10" i="8"/>
  <c r="BJ84" i="8"/>
  <c r="BL84" i="8" s="1"/>
  <c r="AV84" i="8"/>
  <c r="AX84" i="8" s="1"/>
  <c r="BZ84" i="8"/>
  <c r="AO84" i="8"/>
  <c r="AQ84" i="8" s="1"/>
  <c r="BC84" i="8"/>
  <c r="BE84" i="8" s="1"/>
  <c r="CE84" i="8"/>
  <c r="CG84" i="8" s="1"/>
  <c r="BC60" i="8"/>
  <c r="BE60" i="8" s="1"/>
  <c r="AO60" i="8"/>
  <c r="AQ60" i="8" s="1"/>
  <c r="BX60" i="8"/>
  <c r="BZ60" i="8" s="1"/>
  <c r="BJ60" i="8"/>
  <c r="BL60" i="8" s="1"/>
  <c r="CE60" i="8"/>
  <c r="CG60" i="8" s="1"/>
  <c r="AV60" i="8"/>
  <c r="AX60" i="8" s="1"/>
  <c r="AC84" i="8"/>
  <c r="CE50" i="8"/>
  <c r="CG50" i="8" s="1"/>
  <c r="BX50" i="8"/>
  <c r="BZ50" i="8" s="1"/>
  <c r="BJ50" i="8"/>
  <c r="BL50" i="8" s="1"/>
  <c r="AO50" i="8"/>
  <c r="AQ50" i="8" s="1"/>
  <c r="BC50" i="8"/>
  <c r="BE50" i="8" s="1"/>
  <c r="AV50" i="8"/>
  <c r="AX50" i="8" s="1"/>
  <c r="AC60" i="8"/>
  <c r="AV69" i="8"/>
  <c r="AX69" i="8" s="1"/>
  <c r="BC69" i="8"/>
  <c r="BE69" i="8" s="1"/>
  <c r="CE69" i="8"/>
  <c r="CG69" i="8" s="1"/>
  <c r="BJ69" i="8"/>
  <c r="BL69" i="8" s="1"/>
  <c r="BX69" i="8"/>
  <c r="BZ69" i="8" s="1"/>
  <c r="AO69" i="8"/>
  <c r="AQ69" i="8" s="1"/>
  <c r="O69" i="8"/>
  <c r="BC103" i="8"/>
  <c r="BE103" i="8" s="1"/>
  <c r="BJ103" i="8"/>
  <c r="BL103" i="8" s="1"/>
  <c r="CE103" i="8"/>
  <c r="CG103" i="8" s="1"/>
  <c r="BZ103" i="8"/>
  <c r="AV103" i="8"/>
  <c r="AX103" i="8" s="1"/>
  <c r="AO103" i="8"/>
  <c r="AQ103" i="8" s="1"/>
  <c r="O103" i="8"/>
  <c r="CE48" i="8"/>
  <c r="CG48" i="8" s="1"/>
  <c r="AO48" i="8"/>
  <c r="AQ48" i="8" s="1"/>
  <c r="BX48" i="8"/>
  <c r="BZ48" i="8" s="1"/>
  <c r="AV48" i="8"/>
  <c r="AX48" i="8" s="1"/>
  <c r="BJ48" i="8"/>
  <c r="BL48" i="8" s="1"/>
  <c r="AC48" i="8"/>
  <c r="BJ113" i="8"/>
  <c r="BL113" i="8" s="1"/>
  <c r="BC113" i="8"/>
  <c r="BE113" i="8" s="1"/>
  <c r="BZ113" i="8"/>
  <c r="CE113" i="8"/>
  <c r="CG113" i="8" s="1"/>
  <c r="AO113" i="8"/>
  <c r="AQ113" i="8" s="1"/>
  <c r="AV113" i="8"/>
  <c r="AX113" i="8" s="1"/>
  <c r="AO83" i="8"/>
  <c r="AQ83" i="8" s="1"/>
  <c r="AV83" i="8"/>
  <c r="AX83" i="8" s="1"/>
  <c r="CE83" i="8"/>
  <c r="CG83" i="8" s="1"/>
  <c r="BJ83" i="8"/>
  <c r="BL83" i="8" s="1"/>
  <c r="BC83" i="8"/>
  <c r="BE83" i="8" s="1"/>
  <c r="BZ83" i="8"/>
  <c r="O113" i="8"/>
  <c r="AC83" i="8"/>
  <c r="BX14" i="8"/>
  <c r="BZ14" i="8" s="1"/>
  <c r="AV14" i="8"/>
  <c r="AX14" i="8" s="1"/>
  <c r="BE14" i="8"/>
  <c r="CE14" i="8"/>
  <c r="CG14" i="8" s="1"/>
  <c r="BJ14" i="8"/>
  <c r="BL14" i="8" s="1"/>
  <c r="AO14" i="8"/>
  <c r="AQ14" i="8" s="1"/>
  <c r="BJ217" i="8"/>
  <c r="BL217" i="8" s="1"/>
  <c r="O217" i="8"/>
  <c r="CE217" i="8"/>
  <c r="CG217" i="8" s="1"/>
  <c r="BZ217" i="8"/>
  <c r="AO217" i="8"/>
  <c r="AQ217" i="8" s="1"/>
  <c r="AC14" i="8"/>
  <c r="AC217" i="8"/>
  <c r="BC174" i="8"/>
  <c r="BE174" i="8" s="1"/>
  <c r="CE174" i="8"/>
  <c r="CG174" i="8" s="1"/>
  <c r="BJ174" i="8"/>
  <c r="BL174" i="8" s="1"/>
  <c r="BZ174" i="8"/>
  <c r="AV174" i="8"/>
  <c r="AX174" i="8" s="1"/>
  <c r="AO174" i="8"/>
  <c r="AQ174" i="8" s="1"/>
  <c r="AC174" i="8"/>
  <c r="AO8" i="8"/>
  <c r="AQ8" i="8" s="1"/>
  <c r="BL8" i="8"/>
  <c r="O8" i="8"/>
  <c r="CE8" i="8"/>
  <c r="CG8" i="8" s="1"/>
  <c r="BE8" i="8"/>
  <c r="AV8" i="8"/>
  <c r="AX8" i="8" s="1"/>
  <c r="BX8" i="8"/>
  <c r="BZ8" i="8" s="1"/>
  <c r="BX23" i="8"/>
  <c r="BZ23" i="8" s="1"/>
  <c r="BJ33" i="8"/>
  <c r="BL33" i="8" s="1"/>
  <c r="AV33" i="8"/>
  <c r="AX33" i="8" s="1"/>
  <c r="BX33" i="8"/>
  <c r="BZ33" i="8" s="1"/>
  <c r="AO33" i="8"/>
  <c r="AQ33" i="8" s="1"/>
  <c r="BC33" i="8"/>
  <c r="BE33" i="8" s="1"/>
  <c r="O33" i="8"/>
  <c r="CE33" i="8"/>
  <c r="CG33" i="8" s="1"/>
  <c r="CE23" i="8"/>
  <c r="CG23" i="8" s="1"/>
  <c r="AV52" i="8"/>
  <c r="AX52" i="8" s="1"/>
  <c r="AC33" i="8"/>
  <c r="AO23" i="8"/>
  <c r="AQ23" i="8" s="1"/>
  <c r="BC52" i="8"/>
  <c r="BE52" i="8" s="1"/>
  <c r="BC23" i="8"/>
  <c r="BE23" i="8" s="1"/>
  <c r="AO52" i="8"/>
  <c r="AQ52" i="8" s="1"/>
  <c r="O23" i="8"/>
  <c r="AV23" i="8"/>
  <c r="AX23" i="8" s="1"/>
  <c r="AC23" i="8"/>
  <c r="BX52" i="8"/>
  <c r="BZ52" i="8" s="1"/>
  <c r="CE52" i="8"/>
  <c r="CG52" i="8" s="1"/>
  <c r="O52" i="8"/>
  <c r="BJ52" i="8"/>
  <c r="BL52" i="8" s="1"/>
  <c r="CE28" i="8"/>
  <c r="CG28" i="8" s="1"/>
  <c r="AV28" i="8"/>
  <c r="AX28" i="8" s="1"/>
  <c r="AO28" i="8"/>
  <c r="AQ28" i="8" s="1"/>
  <c r="BC28" i="8"/>
  <c r="BE28" i="8" s="1"/>
  <c r="BJ28" i="8"/>
  <c r="BL28" i="8" s="1"/>
  <c r="BX28" i="8"/>
  <c r="BZ28" i="8" s="1"/>
  <c r="CE93" i="8"/>
  <c r="CG93" i="8" s="1"/>
  <c r="O93" i="8"/>
  <c r="AO93" i="8"/>
  <c r="AQ93" i="8" s="1"/>
  <c r="BJ93" i="8"/>
  <c r="BL93" i="8" s="1"/>
  <c r="BC93" i="8"/>
  <c r="BE93" i="8" s="1"/>
  <c r="BZ93" i="8"/>
  <c r="AV93" i="8"/>
  <c r="AX93" i="8" s="1"/>
  <c r="O28" i="8"/>
  <c r="H69" i="8" l="1"/>
  <c r="H42" i="8"/>
  <c r="H14" i="8"/>
  <c r="H10" i="8"/>
  <c r="H107" i="8"/>
  <c r="H28" i="8"/>
  <c r="H23" i="8"/>
  <c r="H8" i="8"/>
  <c r="H47" i="8"/>
  <c r="H217" i="8"/>
  <c r="H174" i="8"/>
  <c r="H113" i="8"/>
  <c r="H93" i="8"/>
  <c r="H84" i="8"/>
  <c r="H83" i="8"/>
  <c r="H103" i="8"/>
  <c r="H52" i="8"/>
  <c r="H50" i="8"/>
  <c r="H63" i="8"/>
  <c r="H60" i="8"/>
  <c r="H48" i="8"/>
  <c r="H33" i="8"/>
  <c r="BJ9" i="8"/>
  <c r="BL9" i="8" s="1"/>
  <c r="AO9" i="8"/>
  <c r="AQ9" i="8" s="1"/>
  <c r="O87" i="8"/>
  <c r="O227" i="8"/>
  <c r="O357" i="8"/>
  <c r="O312" i="8"/>
  <c r="BC323" i="8"/>
  <c r="BE323" i="8" s="1"/>
  <c r="O129" i="8"/>
  <c r="BC123" i="8"/>
  <c r="BE123" i="8" s="1"/>
  <c r="O141" i="8"/>
  <c r="BC142" i="8"/>
  <c r="BE142" i="8" s="1"/>
  <c r="O176" i="8"/>
  <c r="O131" i="8"/>
  <c r="O99" i="8"/>
  <c r="O35" i="8"/>
  <c r="O358" i="8"/>
  <c r="BC111" i="8"/>
  <c r="BE111" i="8" s="1"/>
  <c r="O111" i="8"/>
  <c r="O188" i="8"/>
  <c r="BC106" i="8"/>
  <c r="BE106" i="8" s="1"/>
  <c r="O106" i="8"/>
  <c r="O263" i="8"/>
  <c r="BC164" i="8"/>
  <c r="BE164" i="8" s="1"/>
  <c r="BC193" i="8"/>
  <c r="BE193" i="8" s="1"/>
  <c r="BC349" i="8"/>
  <c r="BE349" i="8" s="1"/>
  <c r="BC197" i="8"/>
  <c r="BE197" i="8" s="1"/>
  <c r="BE20" i="8"/>
  <c r="BC179" i="8"/>
  <c r="BE179" i="8" s="1"/>
  <c r="BC194" i="8"/>
  <c r="BE194" i="8" s="1"/>
  <c r="BC356" i="8"/>
  <c r="BE356" i="8" s="1"/>
  <c r="BC258" i="8"/>
  <c r="BE258" i="8" s="1"/>
  <c r="BC135" i="8"/>
  <c r="BE135" i="8" s="1"/>
  <c r="BC276" i="8"/>
  <c r="BE276" i="8" s="1"/>
  <c r="O155" i="8"/>
  <c r="O202" i="8"/>
  <c r="O314" i="8"/>
  <c r="O389" i="8"/>
  <c r="BC22" i="8"/>
  <c r="BE22" i="8" s="1"/>
  <c r="O22" i="8"/>
  <c r="BC183" i="8"/>
  <c r="BE183" i="8" s="1"/>
  <c r="O183" i="8"/>
  <c r="BC192" i="8"/>
  <c r="BE192" i="8" s="1"/>
  <c r="O192" i="8"/>
  <c r="BC169" i="8"/>
  <c r="BE169" i="8" s="1"/>
  <c r="AO311" i="8"/>
  <c r="AQ311" i="8" s="1"/>
  <c r="BE17" i="8"/>
  <c r="BC234" i="8"/>
  <c r="BE234" i="8" s="1"/>
  <c r="BC224" i="8"/>
  <c r="BE224" i="8" s="1"/>
  <c r="O18" i="8"/>
  <c r="BC68" i="8"/>
  <c r="BE68" i="8" s="1"/>
  <c r="O372" i="8"/>
  <c r="O266" i="8"/>
  <c r="BC247" i="8"/>
  <c r="BE247" i="8" s="1"/>
  <c r="BC343" i="8"/>
  <c r="BE343" i="8" s="1"/>
  <c r="O138" i="8"/>
  <c r="BC369" i="8"/>
  <c r="BE369" i="8" s="1"/>
  <c r="O31" i="8"/>
  <c r="O366" i="8"/>
  <c r="O98" i="8"/>
  <c r="O385" i="8"/>
  <c r="O354" i="8"/>
  <c r="O102" i="8"/>
  <c r="BC283" i="8"/>
  <c r="BE283" i="8" s="1"/>
  <c r="O283" i="8"/>
  <c r="BC140" i="8"/>
  <c r="BE140" i="8" s="1"/>
  <c r="O140" i="8"/>
  <c r="O310" i="8"/>
  <c r="BC353" i="8"/>
  <c r="BE353" i="8" s="1"/>
  <c r="O353" i="8"/>
  <c r="BC315" i="8"/>
  <c r="BE315" i="8" s="1"/>
  <c r="O315" i="8"/>
  <c r="BC154" i="8"/>
  <c r="BE154" i="8" s="1"/>
  <c r="BJ90" i="8"/>
  <c r="BL90" i="8" s="1"/>
  <c r="O74" i="8"/>
  <c r="BE21" i="8"/>
  <c r="O376" i="8"/>
  <c r="O351" i="8"/>
  <c r="O61" i="8"/>
  <c r="O367" i="8"/>
  <c r="O221" i="8"/>
  <c r="O24" i="8"/>
  <c r="BC191" i="8"/>
  <c r="BE191" i="8" s="1"/>
  <c r="AV72" i="8"/>
  <c r="AX72" i="8" s="1"/>
  <c r="AQ18" i="8"/>
  <c r="AV18" i="8"/>
  <c r="AX18" i="8" s="1"/>
  <c r="O119" i="8"/>
  <c r="BC43" i="8"/>
  <c r="BE43" i="8" s="1"/>
  <c r="BC291" i="8"/>
  <c r="BE291" i="8" s="1"/>
  <c r="BZ166" i="8"/>
  <c r="BC200" i="8"/>
  <c r="BE200" i="8" s="1"/>
  <c r="AC85" i="8"/>
  <c r="BJ39" i="8"/>
  <c r="BL39" i="8" s="1"/>
  <c r="AC168" i="8"/>
  <c r="BJ230" i="8"/>
  <c r="BL230" i="8" s="1"/>
  <c r="BC203" i="8"/>
  <c r="BE203" i="8" s="1"/>
  <c r="AV212" i="8"/>
  <c r="AX212" i="8" s="1"/>
  <c r="BC79" i="8"/>
  <c r="BE79" i="8" s="1"/>
  <c r="BC362" i="8"/>
  <c r="BE362" i="8" s="1"/>
  <c r="BC146" i="8"/>
  <c r="BE146" i="8" s="1"/>
  <c r="O319" i="8"/>
  <c r="BC319" i="8"/>
  <c r="BE319" i="8" s="1"/>
  <c r="BC213" i="8"/>
  <c r="BE213" i="8" s="1"/>
  <c r="O213" i="8"/>
  <c r="AO151" i="8"/>
  <c r="AQ151" i="8" s="1"/>
  <c r="O177" i="8"/>
  <c r="BC189" i="8"/>
  <c r="BE189" i="8" s="1"/>
  <c r="BC198" i="8"/>
  <c r="BE198" i="8" s="1"/>
  <c r="O198" i="8"/>
  <c r="BC388" i="8"/>
  <c r="BE388" i="8" s="1"/>
  <c r="O82" i="8"/>
  <c r="BC231" i="8"/>
  <c r="BE231" i="8" s="1"/>
  <c r="O231" i="8"/>
  <c r="BC55" i="8"/>
  <c r="BE55" i="8" s="1"/>
  <c r="O236" i="8"/>
  <c r="BC80" i="8"/>
  <c r="BE80" i="8" s="1"/>
  <c r="BC350" i="8"/>
  <c r="BE350" i="8" s="1"/>
  <c r="BC225" i="8"/>
  <c r="BE225" i="8" s="1"/>
  <c r="O206" i="8"/>
  <c r="BC181" i="8"/>
  <c r="BE181" i="8" s="1"/>
  <c r="BC172" i="8"/>
  <c r="BE172" i="8" s="1"/>
  <c r="BC184" i="8"/>
  <c r="BE184" i="8" s="1"/>
  <c r="O184" i="8"/>
  <c r="BC58" i="8"/>
  <c r="BE58" i="8" s="1"/>
  <c r="CE256" i="8"/>
  <c r="CG256" i="8" s="1"/>
  <c r="BC34" i="8"/>
  <c r="BE34" i="8" s="1"/>
  <c r="O34" i="8"/>
  <c r="BC51" i="8"/>
  <c r="BE51" i="8" s="1"/>
  <c r="BC294" i="8"/>
  <c r="BE294" i="8" s="1"/>
  <c r="O294" i="8"/>
  <c r="BC251" i="8"/>
  <c r="BE251" i="8" s="1"/>
  <c r="BC171" i="8"/>
  <c r="BE171" i="8" s="1"/>
  <c r="BC95" i="8"/>
  <c r="BE95" i="8" s="1"/>
  <c r="BC287" i="8"/>
  <c r="BE287" i="8" s="1"/>
  <c r="BC390" i="8"/>
  <c r="BE390" i="8" s="1"/>
  <c r="O173" i="8"/>
  <c r="O277" i="8"/>
  <c r="BC297" i="8"/>
  <c r="BE297" i="8" s="1"/>
  <c r="O297" i="8"/>
  <c r="BC214" i="8"/>
  <c r="BE214" i="8" s="1"/>
  <c r="O65" i="8"/>
  <c r="BC86" i="8"/>
  <c r="BE86" i="8" s="1"/>
  <c r="O86" i="8"/>
  <c r="BC27" i="8"/>
  <c r="BE27" i="8" s="1"/>
  <c r="BC88" i="8"/>
  <c r="BE88" i="8" s="1"/>
  <c r="O88" i="8"/>
  <c r="O160" i="8"/>
  <c r="BC226" i="8"/>
  <c r="BE226" i="8" s="1"/>
  <c r="O226" i="8"/>
  <c r="BE12" i="8"/>
  <c r="O246" i="8"/>
  <c r="O114" i="8"/>
  <c r="O288" i="8"/>
  <c r="BC185" i="8"/>
  <c r="BE185" i="8" s="1"/>
  <c r="O185" i="8"/>
  <c r="BC386" i="8"/>
  <c r="BE386" i="8" s="1"/>
  <c r="BC302" i="8"/>
  <c r="BE302" i="8" s="1"/>
  <c r="BC271" i="8"/>
  <c r="BE271" i="8" s="1"/>
  <c r="BC59" i="8"/>
  <c r="BE59" i="8" s="1"/>
  <c r="O59" i="8"/>
  <c r="BC269" i="8"/>
  <c r="BE269" i="8" s="1"/>
  <c r="BC89" i="8"/>
  <c r="BE89" i="8" s="1"/>
  <c r="O387" i="8"/>
  <c r="O208" i="8"/>
  <c r="BC96" i="8"/>
  <c r="BE96" i="8" s="1"/>
  <c r="BC162" i="8"/>
  <c r="BE162" i="8" s="1"/>
  <c r="BC145" i="8"/>
  <c r="BE145" i="8" s="1"/>
  <c r="O145" i="8"/>
  <c r="BC56" i="8"/>
  <c r="BE56" i="8" s="1"/>
  <c r="O11" i="8"/>
  <c r="BC316" i="8"/>
  <c r="BE316" i="8" s="1"/>
  <c r="O268" i="8"/>
  <c r="BC242" i="8"/>
  <c r="BE242" i="8" s="1"/>
  <c r="BC122" i="8"/>
  <c r="BE122" i="8" s="1"/>
  <c r="O122" i="8"/>
  <c r="BC143" i="8"/>
  <c r="BE143" i="8" s="1"/>
  <c r="BC44" i="8"/>
  <c r="BE44" i="8" s="1"/>
  <c r="O44" i="8"/>
  <c r="O344" i="8"/>
  <c r="BC152" i="8"/>
  <c r="BE152" i="8" s="1"/>
  <c r="BC285" i="8"/>
  <c r="BE285" i="8" s="1"/>
  <c r="O285" i="8"/>
  <c r="BC108" i="8"/>
  <c r="BE108" i="8" s="1"/>
  <c r="BC91" i="8"/>
  <c r="BE91" i="8" s="1"/>
  <c r="O195" i="8"/>
  <c r="O186" i="8"/>
  <c r="BC352" i="8"/>
  <c r="BE352" i="8" s="1"/>
  <c r="BC196" i="8"/>
  <c r="BE196" i="8" s="1"/>
  <c r="O238" i="8"/>
  <c r="O57" i="8"/>
  <c r="BC255" i="8"/>
  <c r="BE255" i="8" s="1"/>
  <c r="BC305" i="8"/>
  <c r="BE305" i="8" s="1"/>
  <c r="BC147" i="8"/>
  <c r="BE147" i="8" s="1"/>
  <c r="BC250" i="8"/>
  <c r="BE250" i="8" s="1"/>
  <c r="BC25" i="8"/>
  <c r="BE25" i="8" s="1"/>
  <c r="BC26" i="8"/>
  <c r="BE26" i="8" s="1"/>
  <c r="O46" i="8"/>
  <c r="BC132" i="8"/>
  <c r="BE132" i="8" s="1"/>
  <c r="BC370" i="8"/>
  <c r="BE370" i="8" s="1"/>
  <c r="O370" i="8"/>
  <c r="BC229" i="8"/>
  <c r="BE229" i="8" s="1"/>
  <c r="O228" i="8"/>
  <c r="BC53" i="8"/>
  <c r="BE53" i="8" s="1"/>
  <c r="BC178" i="8"/>
  <c r="BE178" i="8" s="1"/>
  <c r="BC324" i="8"/>
  <c r="BE324" i="8" s="1"/>
  <c r="O371" i="8"/>
  <c r="BC41" i="8"/>
  <c r="BE41" i="8" s="1"/>
  <c r="BC109" i="8"/>
  <c r="BE109" i="8" s="1"/>
  <c r="AO109" i="8"/>
  <c r="AQ109" i="8" s="1"/>
  <c r="O157" i="8"/>
  <c r="BC364" i="8"/>
  <c r="BE364" i="8" s="1"/>
  <c r="O313" i="8"/>
  <c r="BC375" i="8"/>
  <c r="BE375" i="8" s="1"/>
  <c r="O363" i="8"/>
  <c r="O360" i="8" l="1"/>
  <c r="O108" i="8"/>
  <c r="BC284" i="8"/>
  <c r="BE284" i="8" s="1"/>
  <c r="BC268" i="8"/>
  <c r="BE268" i="8" s="1"/>
  <c r="BC65" i="8"/>
  <c r="BE65" i="8" s="1"/>
  <c r="BC168" i="8"/>
  <c r="BE168" i="8" s="1"/>
  <c r="BC72" i="8"/>
  <c r="BE72" i="8" s="1"/>
  <c r="BC266" i="8"/>
  <c r="BE266" i="8" s="1"/>
  <c r="BC155" i="8"/>
  <c r="BE155" i="8" s="1"/>
  <c r="O143" i="8"/>
  <c r="BC114" i="8"/>
  <c r="BE114" i="8" s="1"/>
  <c r="O27" i="8"/>
  <c r="O386" i="8"/>
  <c r="O43" i="8"/>
  <c r="CE136" i="8"/>
  <c r="CG136" i="8" s="1"/>
  <c r="BC380" i="8"/>
  <c r="BE380" i="8" s="1"/>
  <c r="O350" i="8"/>
  <c r="BC212" i="8"/>
  <c r="BE212" i="8" s="1"/>
  <c r="BC136" i="8"/>
  <c r="BE136" i="8" s="1"/>
  <c r="BC138" i="8"/>
  <c r="BE138" i="8" s="1"/>
  <c r="AO13" i="8"/>
  <c r="AQ13" i="8" s="1"/>
  <c r="BL13" i="8"/>
  <c r="BE13" i="8"/>
  <c r="BC61" i="8"/>
  <c r="BE61" i="8" s="1"/>
  <c r="O365" i="8"/>
  <c r="BZ147" i="8"/>
  <c r="O172" i="8"/>
  <c r="O234" i="8"/>
  <c r="BC32" i="8"/>
  <c r="BE32" i="8" s="1"/>
  <c r="O292" i="8"/>
  <c r="BE9" i="8"/>
  <c r="BC344" i="8"/>
  <c r="BE344" i="8" s="1"/>
  <c r="BC310" i="8"/>
  <c r="BE310" i="8" s="1"/>
  <c r="BC195" i="8"/>
  <c r="BE195" i="8" s="1"/>
  <c r="O269" i="8"/>
  <c r="O362" i="8"/>
  <c r="O154" i="8"/>
  <c r="BC311" i="8"/>
  <c r="BE311" i="8" s="1"/>
  <c r="BC314" i="8"/>
  <c r="BE314" i="8" s="1"/>
  <c r="O144" i="8"/>
  <c r="CE313" i="8"/>
  <c r="CG313" i="8" s="1"/>
  <c r="AV313" i="8"/>
  <c r="AX313" i="8" s="1"/>
  <c r="AO313" i="8"/>
  <c r="AQ313" i="8" s="1"/>
  <c r="AC313" i="8"/>
  <c r="AO363" i="8"/>
  <c r="AQ363" i="8" s="1"/>
  <c r="CE363" i="8"/>
  <c r="CG363" i="8" s="1"/>
  <c r="AV363" i="8"/>
  <c r="AX363" i="8" s="1"/>
  <c r="AC363" i="8"/>
  <c r="AV375" i="8"/>
  <c r="AX375" i="8" s="1"/>
  <c r="CE375" i="8"/>
  <c r="CG375" i="8" s="1"/>
  <c r="AO375" i="8"/>
  <c r="AQ375" i="8" s="1"/>
  <c r="O375" i="8"/>
  <c r="AC375" i="8"/>
  <c r="BC313" i="8"/>
  <c r="BE313" i="8" s="1"/>
  <c r="BC355" i="8"/>
  <c r="BE355" i="8" s="1"/>
  <c r="AC355" i="8"/>
  <c r="AO355" i="8"/>
  <c r="AQ355" i="8" s="1"/>
  <c r="AV355" i="8"/>
  <c r="AX355" i="8" s="1"/>
  <c r="O355" i="8"/>
  <c r="CE355" i="8"/>
  <c r="CG355" i="8" s="1"/>
  <c r="BC363" i="8"/>
  <c r="BE363" i="8" s="1"/>
  <c r="AO345" i="8"/>
  <c r="AQ345" i="8" s="1"/>
  <c r="O345" i="8"/>
  <c r="CE345" i="8"/>
  <c r="CG345" i="8" s="1"/>
  <c r="AC345" i="8"/>
  <c r="AV345" i="8"/>
  <c r="AX345" i="8" s="1"/>
  <c r="CE348" i="8"/>
  <c r="CG348" i="8" s="1"/>
  <c r="AV348" i="8"/>
  <c r="AX348" i="8" s="1"/>
  <c r="AO348" i="8"/>
  <c r="AQ348" i="8" s="1"/>
  <c r="O348" i="8"/>
  <c r="BC348" i="8"/>
  <c r="BE348" i="8" s="1"/>
  <c r="AC348" i="8"/>
  <c r="BC345" i="8"/>
  <c r="BE345" i="8" s="1"/>
  <c r="AO262" i="8"/>
  <c r="AQ262" i="8" s="1"/>
  <c r="CE262" i="8"/>
  <c r="CG262" i="8" s="1"/>
  <c r="AV262" i="8"/>
  <c r="AX262" i="8" s="1"/>
  <c r="O262" i="8"/>
  <c r="BC262" i="8"/>
  <c r="BE262" i="8" s="1"/>
  <c r="AO364" i="8"/>
  <c r="AQ364" i="8" s="1"/>
  <c r="AC109" i="8"/>
  <c r="AC365" i="8"/>
  <c r="AC157" i="8"/>
  <c r="AV364" i="8"/>
  <c r="AX364" i="8" s="1"/>
  <c r="CE223" i="8"/>
  <c r="CG223" i="8" s="1"/>
  <c r="BZ223" i="8"/>
  <c r="AC223" i="8"/>
  <c r="BJ223" i="8"/>
  <c r="BL223" i="8" s="1"/>
  <c r="AV223" i="8"/>
  <c r="AX223" i="8" s="1"/>
  <c r="AO223" i="8"/>
  <c r="AQ223" i="8" s="1"/>
  <c r="O223" i="8"/>
  <c r="BC223" i="8"/>
  <c r="BE223" i="8" s="1"/>
  <c r="CE371" i="8"/>
  <c r="CG371" i="8" s="1"/>
  <c r="AV371" i="8"/>
  <c r="AX371" i="8" s="1"/>
  <c r="AO371" i="8"/>
  <c r="AQ371" i="8" s="1"/>
  <c r="AC371" i="8"/>
  <c r="AV365" i="8"/>
  <c r="AX365" i="8" s="1"/>
  <c r="BJ229" i="8"/>
  <c r="BL229" i="8" s="1"/>
  <c r="AO229" i="8"/>
  <c r="AQ229" i="8" s="1"/>
  <c r="AC229" i="8"/>
  <c r="BZ229" i="8"/>
  <c r="CE229" i="8"/>
  <c r="CG229" i="8" s="1"/>
  <c r="O229" i="8"/>
  <c r="AV229" i="8"/>
  <c r="AX229" i="8" s="1"/>
  <c r="AO175" i="8"/>
  <c r="AQ175" i="8" s="1"/>
  <c r="AC175" i="8"/>
  <c r="CE175" i="8"/>
  <c r="CG175" i="8" s="1"/>
  <c r="BJ175" i="8"/>
  <c r="BL175" i="8" s="1"/>
  <c r="O175" i="8"/>
  <c r="AV175" i="8"/>
  <c r="AX175" i="8" s="1"/>
  <c r="BZ175" i="8"/>
  <c r="BC175" i="8"/>
  <c r="BE175" i="8" s="1"/>
  <c r="CE11" i="8"/>
  <c r="CG11" i="8" s="1"/>
  <c r="AV11" i="8"/>
  <c r="AX11" i="8" s="1"/>
  <c r="AC11" i="8"/>
  <c r="BJ11" i="8"/>
  <c r="BL11" i="8" s="1"/>
  <c r="AO11" i="8"/>
  <c r="AQ11" i="8" s="1"/>
  <c r="BX11" i="8"/>
  <c r="BZ11" i="8" s="1"/>
  <c r="BE11" i="8"/>
  <c r="AV109" i="8"/>
  <c r="AX109" i="8" s="1"/>
  <c r="CE228" i="8"/>
  <c r="CG228" i="8" s="1"/>
  <c r="AV228" i="8"/>
  <c r="AX228" i="8" s="1"/>
  <c r="AC228" i="8"/>
  <c r="AO228" i="8"/>
  <c r="AQ228" i="8" s="1"/>
  <c r="BZ228" i="8"/>
  <c r="BJ228" i="8"/>
  <c r="BL228" i="8" s="1"/>
  <c r="CE365" i="8"/>
  <c r="CG365" i="8" s="1"/>
  <c r="BC157" i="8"/>
  <c r="BE157" i="8" s="1"/>
  <c r="BC371" i="8"/>
  <c r="BE371" i="8" s="1"/>
  <c r="AO365" i="8"/>
  <c r="AQ365" i="8" s="1"/>
  <c r="O109" i="8"/>
  <c r="O364" i="8"/>
  <c r="CE238" i="8"/>
  <c r="CG238" i="8" s="1"/>
  <c r="AO238" i="8"/>
  <c r="AQ238" i="8" s="1"/>
  <c r="AV238" i="8"/>
  <c r="AX238" i="8" s="1"/>
  <c r="AC238" i="8"/>
  <c r="BC238" i="8"/>
  <c r="BE238" i="8" s="1"/>
  <c r="AO214" i="8"/>
  <c r="AQ214" i="8" s="1"/>
  <c r="AC214" i="8"/>
  <c r="AV214" i="8"/>
  <c r="AX214" i="8" s="1"/>
  <c r="BJ214" i="8"/>
  <c r="BL214" i="8" s="1"/>
  <c r="CE214" i="8"/>
  <c r="CG214" i="8" s="1"/>
  <c r="O214" i="8"/>
  <c r="BC228" i="8"/>
  <c r="BE228" i="8" s="1"/>
  <c r="BJ46" i="8"/>
  <c r="BL46" i="8" s="1"/>
  <c r="AV46" i="8"/>
  <c r="AX46" i="8" s="1"/>
  <c r="CE46" i="8"/>
  <c r="CG46" i="8" s="1"/>
  <c r="AC46" i="8"/>
  <c r="AO46" i="8"/>
  <c r="AQ46" i="8" s="1"/>
  <c r="BX46" i="8"/>
  <c r="BZ46" i="8" s="1"/>
  <c r="AC25" i="8"/>
  <c r="BJ25" i="8"/>
  <c r="BL25" i="8" s="1"/>
  <c r="AV25" i="8"/>
  <c r="AX25" i="8" s="1"/>
  <c r="AO25" i="8"/>
  <c r="AQ25" i="8" s="1"/>
  <c r="CE25" i="8"/>
  <c r="CG25" i="8" s="1"/>
  <c r="BX25" i="8"/>
  <c r="BZ25" i="8" s="1"/>
  <c r="O25" i="8"/>
  <c r="BX45" i="8"/>
  <c r="BZ45" i="8" s="1"/>
  <c r="BJ45" i="8"/>
  <c r="BL45" i="8" s="1"/>
  <c r="AV45" i="8"/>
  <c r="AX45" i="8" s="1"/>
  <c r="CE45" i="8"/>
  <c r="CG45" i="8" s="1"/>
  <c r="AO45" i="8"/>
  <c r="AQ45" i="8" s="1"/>
  <c r="AC45" i="8"/>
  <c r="BC45" i="8"/>
  <c r="BE45" i="8" s="1"/>
  <c r="O45" i="8"/>
  <c r="BC365" i="8"/>
  <c r="BE365" i="8" s="1"/>
  <c r="AO360" i="8"/>
  <c r="AQ360" i="8" s="1"/>
  <c r="AV360" i="8"/>
  <c r="AX360" i="8" s="1"/>
  <c r="AC360" i="8"/>
  <c r="BZ157" i="8"/>
  <c r="AC370" i="8"/>
  <c r="CE370" i="8"/>
  <c r="CG370" i="8" s="1"/>
  <c r="AV370" i="8"/>
  <c r="AX370" i="8" s="1"/>
  <c r="AO370" i="8"/>
  <c r="AQ370" i="8" s="1"/>
  <c r="O187" i="8"/>
  <c r="AO305" i="8"/>
  <c r="AQ305" i="8" s="1"/>
  <c r="AC305" i="8"/>
  <c r="O305" i="8"/>
  <c r="AV305" i="8"/>
  <c r="AX305" i="8" s="1"/>
  <c r="CE305" i="8"/>
  <c r="CG305" i="8" s="1"/>
  <c r="CE161" i="8"/>
  <c r="CG161" i="8" s="1"/>
  <c r="BJ161" i="8"/>
  <c r="BL161" i="8" s="1"/>
  <c r="AC161" i="8"/>
  <c r="AV161" i="8"/>
  <c r="AX161" i="8" s="1"/>
  <c r="AO161" i="8"/>
  <c r="AQ161" i="8" s="1"/>
  <c r="BZ161" i="8"/>
  <c r="O161" i="8"/>
  <c r="BC161" i="8"/>
  <c r="BE161" i="8" s="1"/>
  <c r="BC187" i="8"/>
  <c r="BE187" i="8" s="1"/>
  <c r="BC46" i="8"/>
  <c r="BE46" i="8" s="1"/>
  <c r="BJ157" i="8"/>
  <c r="BL157" i="8" s="1"/>
  <c r="AV186" i="8"/>
  <c r="AX186" i="8" s="1"/>
  <c r="AO186" i="8"/>
  <c r="AQ186" i="8" s="1"/>
  <c r="BZ186" i="8"/>
  <c r="BJ186" i="8"/>
  <c r="BL186" i="8" s="1"/>
  <c r="CE186" i="8"/>
  <c r="CG186" i="8" s="1"/>
  <c r="AC186" i="8"/>
  <c r="BC186" i="8"/>
  <c r="BE186" i="8" s="1"/>
  <c r="AO384" i="8"/>
  <c r="AQ384" i="8" s="1"/>
  <c r="AC384" i="8"/>
  <c r="CE384" i="8"/>
  <c r="CG384" i="8" s="1"/>
  <c r="AV384" i="8"/>
  <c r="AX384" i="8" s="1"/>
  <c r="O384" i="8"/>
  <c r="BC384" i="8"/>
  <c r="BE384" i="8" s="1"/>
  <c r="BJ187" i="8"/>
  <c r="BL187" i="8" s="1"/>
  <c r="CE187" i="8"/>
  <c r="CG187" i="8" s="1"/>
  <c r="BZ187" i="8"/>
  <c r="AV187" i="8"/>
  <c r="AX187" i="8" s="1"/>
  <c r="AC187" i="8"/>
  <c r="BC360" i="8"/>
  <c r="BE360" i="8" s="1"/>
  <c r="BZ109" i="8"/>
  <c r="AO187" i="8"/>
  <c r="AQ187" i="8" s="1"/>
  <c r="AV15" i="8"/>
  <c r="AX15" i="8" s="1"/>
  <c r="BX15" i="8"/>
  <c r="BZ15" i="8" s="1"/>
  <c r="CE15" i="8"/>
  <c r="CG15" i="8" s="1"/>
  <c r="AC15" i="8"/>
  <c r="AO15" i="8"/>
  <c r="AQ15" i="8" s="1"/>
  <c r="BJ15" i="8"/>
  <c r="BL15" i="8" s="1"/>
  <c r="O15" i="8"/>
  <c r="BJ137" i="8"/>
  <c r="BL137" i="8" s="1"/>
  <c r="AV137" i="8"/>
  <c r="AX137" i="8" s="1"/>
  <c r="BZ137" i="8"/>
  <c r="AC137" i="8"/>
  <c r="CE137" i="8"/>
  <c r="CG137" i="8" s="1"/>
  <c r="AO137" i="8"/>
  <c r="AQ137" i="8" s="1"/>
  <c r="BC137" i="8"/>
  <c r="BE137" i="8" s="1"/>
  <c r="O137" i="8"/>
  <c r="CE157" i="8"/>
  <c r="CG157" i="8" s="1"/>
  <c r="CE324" i="8"/>
  <c r="CG324" i="8" s="1"/>
  <c r="AV324" i="8"/>
  <c r="AX324" i="8" s="1"/>
  <c r="AO324" i="8"/>
  <c r="AQ324" i="8" s="1"/>
  <c r="AC324" i="8"/>
  <c r="O324" i="8"/>
  <c r="AV120" i="8"/>
  <c r="AX120" i="8" s="1"/>
  <c r="BZ120" i="8"/>
  <c r="BJ120" i="8"/>
  <c r="BL120" i="8" s="1"/>
  <c r="CE120" i="8"/>
  <c r="CG120" i="8" s="1"/>
  <c r="AC120" i="8"/>
  <c r="AO120" i="8"/>
  <c r="AQ120" i="8" s="1"/>
  <c r="O120" i="8"/>
  <c r="CE109" i="8"/>
  <c r="CG109" i="8" s="1"/>
  <c r="AV379" i="8"/>
  <c r="AX379" i="8" s="1"/>
  <c r="CE379" i="8"/>
  <c r="CG379" i="8" s="1"/>
  <c r="AC379" i="8"/>
  <c r="AO379" i="8"/>
  <c r="AQ379" i="8" s="1"/>
  <c r="O379" i="8"/>
  <c r="BC379" i="8"/>
  <c r="BE379" i="8" s="1"/>
  <c r="AO242" i="8"/>
  <c r="AQ242" i="8" s="1"/>
  <c r="AC242" i="8"/>
  <c r="CE242" i="8"/>
  <c r="CG242" i="8" s="1"/>
  <c r="AV242" i="8"/>
  <c r="AX242" i="8" s="1"/>
  <c r="O242" i="8"/>
  <c r="BJ16" i="8"/>
  <c r="BL16" i="8" s="1"/>
  <c r="AC16" i="8"/>
  <c r="BX16" i="8"/>
  <c r="BZ16" i="8" s="1"/>
  <c r="AO16" i="8"/>
  <c r="AQ16" i="8" s="1"/>
  <c r="CE16" i="8"/>
  <c r="CG16" i="8" s="1"/>
  <c r="AV16" i="8"/>
  <c r="AX16" i="8" s="1"/>
  <c r="O16" i="8"/>
  <c r="O41" i="8"/>
  <c r="AV41" i="8"/>
  <c r="AX41" i="8" s="1"/>
  <c r="AO41" i="8"/>
  <c r="AQ41" i="8" s="1"/>
  <c r="CE41" i="8"/>
  <c r="CG41" i="8" s="1"/>
  <c r="BX41" i="8"/>
  <c r="BZ41" i="8" s="1"/>
  <c r="BJ41" i="8"/>
  <c r="BL41" i="8" s="1"/>
  <c r="AC41" i="8"/>
  <c r="AC26" i="8"/>
  <c r="BJ26" i="8"/>
  <c r="BL26" i="8" s="1"/>
  <c r="AV26" i="8"/>
  <c r="AX26" i="8" s="1"/>
  <c r="CE26" i="8"/>
  <c r="CG26" i="8" s="1"/>
  <c r="O26" i="8"/>
  <c r="BX26" i="8"/>
  <c r="BZ26" i="8" s="1"/>
  <c r="AO26" i="8"/>
  <c r="AQ26" i="8" s="1"/>
  <c r="AC364" i="8"/>
  <c r="BE15" i="8"/>
  <c r="AV105" i="8"/>
  <c r="AX105" i="8" s="1"/>
  <c r="CE105" i="8"/>
  <c r="CG105" i="8" s="1"/>
  <c r="BJ105" i="8"/>
  <c r="BL105" i="8" s="1"/>
  <c r="BZ105" i="8"/>
  <c r="AO105" i="8"/>
  <c r="AQ105" i="8" s="1"/>
  <c r="O105" i="8"/>
  <c r="BC105" i="8"/>
  <c r="BE105" i="8" s="1"/>
  <c r="BE16" i="8"/>
  <c r="AO157" i="8"/>
  <c r="AQ157" i="8" s="1"/>
  <c r="BC120" i="8"/>
  <c r="BE120" i="8" s="1"/>
  <c r="CE132" i="8"/>
  <c r="CG132" i="8" s="1"/>
  <c r="AC132" i="8"/>
  <c r="AO132" i="8"/>
  <c r="AQ132" i="8" s="1"/>
  <c r="BZ132" i="8"/>
  <c r="AV132" i="8"/>
  <c r="AX132" i="8" s="1"/>
  <c r="BJ132" i="8"/>
  <c r="BL132" i="8" s="1"/>
  <c r="O132" i="8"/>
  <c r="AV157" i="8"/>
  <c r="AX157" i="8" s="1"/>
  <c r="BZ220" i="8"/>
  <c r="AC220" i="8"/>
  <c r="AV220" i="8"/>
  <c r="AX220" i="8" s="1"/>
  <c r="AO220" i="8"/>
  <c r="AQ220" i="8" s="1"/>
  <c r="BJ220" i="8"/>
  <c r="BL220" i="8" s="1"/>
  <c r="CE220" i="8"/>
  <c r="CG220" i="8" s="1"/>
  <c r="O220" i="8"/>
  <c r="BC220" i="8"/>
  <c r="BE220" i="8" s="1"/>
  <c r="CE360" i="8"/>
  <c r="CG360" i="8" s="1"/>
  <c r="AC178" i="8"/>
  <c r="AV178" i="8"/>
  <c r="AX178" i="8" s="1"/>
  <c r="BZ178" i="8"/>
  <c r="AO178" i="8"/>
  <c r="AQ178" i="8" s="1"/>
  <c r="CE178" i="8"/>
  <c r="CG178" i="8" s="1"/>
  <c r="BJ178" i="8"/>
  <c r="BL178" i="8" s="1"/>
  <c r="O178" i="8"/>
  <c r="BJ53" i="8"/>
  <c r="BL53" i="8" s="1"/>
  <c r="AV53" i="8"/>
  <c r="AX53" i="8" s="1"/>
  <c r="AO53" i="8"/>
  <c r="AQ53" i="8" s="1"/>
  <c r="AC53" i="8"/>
  <c r="BX53" i="8"/>
  <c r="BZ53" i="8" s="1"/>
  <c r="CE53" i="8"/>
  <c r="CG53" i="8" s="1"/>
  <c r="O53" i="8"/>
  <c r="CE364" i="8"/>
  <c r="CG364" i="8" s="1"/>
  <c r="CE253" i="8"/>
  <c r="CG253" i="8" s="1"/>
  <c r="BZ253" i="8"/>
  <c r="AO253" i="8"/>
  <c r="AQ253" i="8" s="1"/>
  <c r="AV253" i="8"/>
  <c r="AX253" i="8" s="1"/>
  <c r="BC253" i="8"/>
  <c r="BE253" i="8" s="1"/>
  <c r="O253" i="8"/>
  <c r="BZ162" i="8"/>
  <c r="AV162" i="8"/>
  <c r="AX162" i="8" s="1"/>
  <c r="O162" i="8"/>
  <c r="AC162" i="8"/>
  <c r="BJ162" i="8"/>
  <c r="BL162" i="8" s="1"/>
  <c r="CE162" i="8"/>
  <c r="CG162" i="8" s="1"/>
  <c r="AO162" i="8"/>
  <c r="AQ162" i="8" s="1"/>
  <c r="CE70" i="8"/>
  <c r="CG70" i="8" s="1"/>
  <c r="BJ70" i="8"/>
  <c r="BL70" i="8" s="1"/>
  <c r="BX70" i="8"/>
  <c r="BZ70" i="8" s="1"/>
  <c r="AO70" i="8"/>
  <c r="AQ70" i="8" s="1"/>
  <c r="AC70" i="8"/>
  <c r="AV70" i="8"/>
  <c r="AX70" i="8" s="1"/>
  <c r="O70" i="8"/>
  <c r="BC70" i="8"/>
  <c r="BE70" i="8" s="1"/>
  <c r="AC208" i="8"/>
  <c r="AO208" i="8"/>
  <c r="AQ208" i="8" s="1"/>
  <c r="CE208" i="8"/>
  <c r="CG208" i="8" s="1"/>
  <c r="BJ208" i="8"/>
  <c r="BL208" i="8" s="1"/>
  <c r="BZ208" i="8"/>
  <c r="AV208" i="8"/>
  <c r="AX208" i="8" s="1"/>
  <c r="CE302" i="8"/>
  <c r="CG302" i="8" s="1"/>
  <c r="AC302" i="8"/>
  <c r="AV302" i="8"/>
  <c r="AX302" i="8" s="1"/>
  <c r="AO302" i="8"/>
  <c r="AQ302" i="8" s="1"/>
  <c r="O302" i="8"/>
  <c r="AC246" i="8"/>
  <c r="BZ246" i="8"/>
  <c r="AO246" i="8"/>
  <c r="AQ246" i="8" s="1"/>
  <c r="CE246" i="8"/>
  <c r="CG246" i="8" s="1"/>
  <c r="AV246" i="8"/>
  <c r="AX246" i="8" s="1"/>
  <c r="CE37" i="8"/>
  <c r="CG37" i="8" s="1"/>
  <c r="BJ37" i="8"/>
  <c r="BL37" i="8" s="1"/>
  <c r="AV37" i="8"/>
  <c r="AX37" i="8" s="1"/>
  <c r="BX37" i="8"/>
  <c r="BZ37" i="8" s="1"/>
  <c r="O37" i="8"/>
  <c r="AC37" i="8"/>
  <c r="AO37" i="8"/>
  <c r="AQ37" i="8" s="1"/>
  <c r="AO173" i="8"/>
  <c r="AQ173" i="8" s="1"/>
  <c r="BJ173" i="8"/>
  <c r="BL173" i="8" s="1"/>
  <c r="BZ173" i="8"/>
  <c r="AC173" i="8"/>
  <c r="AV173" i="8"/>
  <c r="AX173" i="8" s="1"/>
  <c r="CE173" i="8"/>
  <c r="CG173" i="8" s="1"/>
  <c r="AC259" i="8"/>
  <c r="AV259" i="8"/>
  <c r="AX259" i="8" s="1"/>
  <c r="CE259" i="8"/>
  <c r="CG259" i="8" s="1"/>
  <c r="AO259" i="8"/>
  <c r="AQ259" i="8" s="1"/>
  <c r="O259" i="8"/>
  <c r="BC259" i="8"/>
  <c r="BE259" i="8" s="1"/>
  <c r="AC81" i="8"/>
  <c r="AV81" i="8"/>
  <c r="AX81" i="8" s="1"/>
  <c r="CE81" i="8"/>
  <c r="CG81" i="8" s="1"/>
  <c r="AO81" i="8"/>
  <c r="AQ81" i="8" s="1"/>
  <c r="BJ81" i="8"/>
  <c r="BL81" i="8" s="1"/>
  <c r="BZ81" i="8"/>
  <c r="O81" i="8"/>
  <c r="O40" i="8"/>
  <c r="BX40" i="8"/>
  <c r="BZ40" i="8" s="1"/>
  <c r="AO40" i="8"/>
  <c r="AQ40" i="8" s="1"/>
  <c r="CE40" i="8"/>
  <c r="CG40" i="8" s="1"/>
  <c r="AV40" i="8"/>
  <c r="AX40" i="8" s="1"/>
  <c r="BJ40" i="8"/>
  <c r="BL40" i="8" s="1"/>
  <c r="AC40" i="8"/>
  <c r="BX39" i="8"/>
  <c r="BZ39" i="8" s="1"/>
  <c r="AO39" i="8"/>
  <c r="AQ39" i="8" s="1"/>
  <c r="AC39" i="8"/>
  <c r="AV39" i="8"/>
  <c r="AX39" i="8" s="1"/>
  <c r="O39" i="8"/>
  <c r="CE39" i="8"/>
  <c r="CG39" i="8" s="1"/>
  <c r="AC206" i="8"/>
  <c r="BZ206" i="8"/>
  <c r="AO206" i="8"/>
  <c r="AQ206" i="8" s="1"/>
  <c r="CE206" i="8"/>
  <c r="CG206" i="8" s="1"/>
  <c r="AV206" i="8"/>
  <c r="AX206" i="8" s="1"/>
  <c r="BJ206" i="8"/>
  <c r="BL206" i="8" s="1"/>
  <c r="BC206" i="8"/>
  <c r="BE206" i="8" s="1"/>
  <c r="CE265" i="8"/>
  <c r="CG265" i="8" s="1"/>
  <c r="AO265" i="8"/>
  <c r="AQ265" i="8" s="1"/>
  <c r="AV265" i="8"/>
  <c r="AX265" i="8" s="1"/>
  <c r="O265" i="8"/>
  <c r="BC265" i="8"/>
  <c r="BE265" i="8" s="1"/>
  <c r="AV347" i="8"/>
  <c r="AX347" i="8" s="1"/>
  <c r="AO347" i="8"/>
  <c r="AQ347" i="8" s="1"/>
  <c r="CE347" i="8"/>
  <c r="CG347" i="8" s="1"/>
  <c r="AC347" i="8"/>
  <c r="O347" i="8"/>
  <c r="BX54" i="8"/>
  <c r="BZ54" i="8" s="1"/>
  <c r="AC54" i="8"/>
  <c r="CE54" i="8"/>
  <c r="CG54" i="8" s="1"/>
  <c r="AO54" i="8"/>
  <c r="AQ54" i="8" s="1"/>
  <c r="BJ54" i="8"/>
  <c r="BL54" i="8" s="1"/>
  <c r="AV54" i="8"/>
  <c r="AX54" i="8" s="1"/>
  <c r="O54" i="8"/>
  <c r="BC54" i="8"/>
  <c r="BE54" i="8" s="1"/>
  <c r="AC255" i="8"/>
  <c r="AV255" i="8"/>
  <c r="AX255" i="8" s="1"/>
  <c r="CE255" i="8"/>
  <c r="CG255" i="8" s="1"/>
  <c r="AO255" i="8"/>
  <c r="AQ255" i="8" s="1"/>
  <c r="BJ91" i="8"/>
  <c r="BL91" i="8" s="1"/>
  <c r="CE91" i="8"/>
  <c r="CG91" i="8" s="1"/>
  <c r="AO91" i="8"/>
  <c r="AQ91" i="8" s="1"/>
  <c r="BZ91" i="8"/>
  <c r="AC91" i="8"/>
  <c r="AV91" i="8"/>
  <c r="AX91" i="8" s="1"/>
  <c r="O91" i="8"/>
  <c r="AV143" i="8"/>
  <c r="AX143" i="8" s="1"/>
  <c r="CE143" i="8"/>
  <c r="CG143" i="8" s="1"/>
  <c r="AC143" i="8"/>
  <c r="BJ143" i="8"/>
  <c r="BL143" i="8" s="1"/>
  <c r="AO143" i="8"/>
  <c r="AQ143" i="8" s="1"/>
  <c r="BZ143" i="8"/>
  <c r="BC208" i="8"/>
  <c r="BE208" i="8" s="1"/>
  <c r="AV89" i="8"/>
  <c r="AX89" i="8" s="1"/>
  <c r="BJ89" i="8"/>
  <c r="BL89" i="8" s="1"/>
  <c r="CE89" i="8"/>
  <c r="CG89" i="8" s="1"/>
  <c r="AC89" i="8"/>
  <c r="O89" i="8"/>
  <c r="AO89" i="8"/>
  <c r="AQ89" i="8" s="1"/>
  <c r="BZ89" i="8"/>
  <c r="BC246" i="8"/>
  <c r="BE246" i="8" s="1"/>
  <c r="BC37" i="8"/>
  <c r="BE37" i="8" s="1"/>
  <c r="CE27" i="8"/>
  <c r="CG27" i="8" s="1"/>
  <c r="BJ27" i="8"/>
  <c r="BL27" i="8" s="1"/>
  <c r="BX27" i="8"/>
  <c r="BZ27" i="8" s="1"/>
  <c r="AC27" i="8"/>
  <c r="AV27" i="8"/>
  <c r="AX27" i="8" s="1"/>
  <c r="AO27" i="8"/>
  <c r="AQ27" i="8" s="1"/>
  <c r="BC173" i="8"/>
  <c r="BE173" i="8" s="1"/>
  <c r="AO95" i="8"/>
  <c r="AQ95" i="8" s="1"/>
  <c r="BZ95" i="8"/>
  <c r="AV95" i="8"/>
  <c r="AX95" i="8" s="1"/>
  <c r="BJ95" i="8"/>
  <c r="BL95" i="8" s="1"/>
  <c r="AC95" i="8"/>
  <c r="CE95" i="8"/>
  <c r="CG95" i="8" s="1"/>
  <c r="O95" i="8"/>
  <c r="AV294" i="8"/>
  <c r="AX294" i="8" s="1"/>
  <c r="CE294" i="8"/>
  <c r="CG294" i="8" s="1"/>
  <c r="AO294" i="8"/>
  <c r="AQ294" i="8" s="1"/>
  <c r="BZ231" i="8"/>
  <c r="CE231" i="8"/>
  <c r="CG231" i="8" s="1"/>
  <c r="BJ231" i="8"/>
  <c r="BL231" i="8" s="1"/>
  <c r="AV231" i="8"/>
  <c r="AX231" i="8" s="1"/>
  <c r="AO231" i="8"/>
  <c r="AQ231" i="8" s="1"/>
  <c r="AC231" i="8"/>
  <c r="BC81" i="8"/>
  <c r="BE81" i="8" s="1"/>
  <c r="BC40" i="8"/>
  <c r="BE40" i="8" s="1"/>
  <c r="BC39" i="8"/>
  <c r="BE39" i="8" s="1"/>
  <c r="CE352" i="8"/>
  <c r="CG352" i="8" s="1"/>
  <c r="AC352" i="8"/>
  <c r="AO352" i="8"/>
  <c r="AQ352" i="8" s="1"/>
  <c r="AV352" i="8"/>
  <c r="AX352" i="8" s="1"/>
  <c r="O352" i="8"/>
  <c r="CE170" i="8"/>
  <c r="CG170" i="8" s="1"/>
  <c r="AO170" i="8"/>
  <c r="AQ170" i="8" s="1"/>
  <c r="AV170" i="8"/>
  <c r="AX170" i="8" s="1"/>
  <c r="AC170" i="8"/>
  <c r="BJ170" i="8"/>
  <c r="BL170" i="8" s="1"/>
  <c r="BZ170" i="8"/>
  <c r="O170" i="8"/>
  <c r="AV288" i="8"/>
  <c r="AX288" i="8" s="1"/>
  <c r="AO288" i="8"/>
  <c r="AQ288" i="8" s="1"/>
  <c r="CE288" i="8"/>
  <c r="CG288" i="8" s="1"/>
  <c r="AO256" i="8"/>
  <c r="AQ256" i="8" s="1"/>
  <c r="AC256" i="8"/>
  <c r="O256" i="8"/>
  <c r="BC347" i="8"/>
  <c r="BE347" i="8" s="1"/>
  <c r="AO267" i="8"/>
  <c r="AQ267" i="8" s="1"/>
  <c r="AV267" i="8"/>
  <c r="AX267" i="8" s="1"/>
  <c r="CE267" i="8"/>
  <c r="CG267" i="8" s="1"/>
  <c r="O267" i="8"/>
  <c r="BC267" i="8"/>
  <c r="BE267" i="8" s="1"/>
  <c r="AV151" i="8"/>
  <c r="AX151" i="8" s="1"/>
  <c r="CE151" i="8"/>
  <c r="CG151" i="8" s="1"/>
  <c r="BZ151" i="8"/>
  <c r="BJ151" i="8"/>
  <c r="BL151" i="8" s="1"/>
  <c r="AC151" i="8"/>
  <c r="O151" i="8"/>
  <c r="BC151" i="8"/>
  <c r="BE151" i="8" s="1"/>
  <c r="BZ153" i="8"/>
  <c r="AV153" i="8"/>
  <c r="AX153" i="8" s="1"/>
  <c r="AC153" i="8"/>
  <c r="CE153" i="8"/>
  <c r="CG153" i="8" s="1"/>
  <c r="BJ153" i="8"/>
  <c r="BL153" i="8" s="1"/>
  <c r="AO153" i="8"/>
  <c r="AQ153" i="8" s="1"/>
  <c r="O153" i="8"/>
  <c r="BC153" i="8"/>
  <c r="BE153" i="8" s="1"/>
  <c r="BX44" i="8"/>
  <c r="BZ44" i="8" s="1"/>
  <c r="AC44" i="8"/>
  <c r="BJ44" i="8"/>
  <c r="BL44" i="8" s="1"/>
  <c r="AV44" i="8"/>
  <c r="AX44" i="8" s="1"/>
  <c r="CE44" i="8"/>
  <c r="CG44" i="8" s="1"/>
  <c r="AO44" i="8"/>
  <c r="AQ44" i="8" s="1"/>
  <c r="AV380" i="8"/>
  <c r="AX380" i="8" s="1"/>
  <c r="CE380" i="8"/>
  <c r="CG380" i="8" s="1"/>
  <c r="O380" i="8"/>
  <c r="AC380" i="8"/>
  <c r="AO380" i="8"/>
  <c r="AQ380" i="8" s="1"/>
  <c r="AO59" i="8"/>
  <c r="AQ59" i="8" s="1"/>
  <c r="AC59" i="8"/>
  <c r="CE59" i="8"/>
  <c r="CG59" i="8" s="1"/>
  <c r="AV59" i="8"/>
  <c r="AX59" i="8" s="1"/>
  <c r="BX59" i="8"/>
  <c r="BZ59" i="8" s="1"/>
  <c r="BJ59" i="8"/>
  <c r="BL59" i="8" s="1"/>
  <c r="AV13" i="8"/>
  <c r="AX13" i="8" s="1"/>
  <c r="CE13" i="8"/>
  <c r="CG13" i="8" s="1"/>
  <c r="BX13" i="8"/>
  <c r="BZ13" i="8" s="1"/>
  <c r="O13" i="8"/>
  <c r="BZ172" i="8"/>
  <c r="AO172" i="8"/>
  <c r="AQ172" i="8" s="1"/>
  <c r="AV172" i="8"/>
  <c r="AX172" i="8" s="1"/>
  <c r="CE172" i="8"/>
  <c r="CG172" i="8" s="1"/>
  <c r="AC172" i="8"/>
  <c r="BJ172" i="8"/>
  <c r="BL172" i="8" s="1"/>
  <c r="AO264" i="8"/>
  <c r="AQ264" i="8" s="1"/>
  <c r="AV264" i="8"/>
  <c r="AX264" i="8" s="1"/>
  <c r="CE264" i="8"/>
  <c r="CG264" i="8" s="1"/>
  <c r="O264" i="8"/>
  <c r="BC264" i="8"/>
  <c r="BE264" i="8" s="1"/>
  <c r="AC67" i="8"/>
  <c r="AO67" i="8"/>
  <c r="AQ67" i="8" s="1"/>
  <c r="CE67" i="8"/>
  <c r="CG67" i="8" s="1"/>
  <c r="BJ67" i="8"/>
  <c r="BL67" i="8" s="1"/>
  <c r="AV67" i="8"/>
  <c r="AX67" i="8" s="1"/>
  <c r="BX67" i="8"/>
  <c r="BZ67" i="8" s="1"/>
  <c r="BC67" i="8"/>
  <c r="BE67" i="8" s="1"/>
  <c r="O67" i="8"/>
  <c r="AC381" i="8"/>
  <c r="AV381" i="8"/>
  <c r="AX381" i="8" s="1"/>
  <c r="CE381" i="8"/>
  <c r="CG381" i="8" s="1"/>
  <c r="AO381" i="8"/>
  <c r="AQ381" i="8" s="1"/>
  <c r="O381" i="8"/>
  <c r="BC381" i="8"/>
  <c r="BE381" i="8" s="1"/>
  <c r="AO250" i="8"/>
  <c r="AQ250" i="8" s="1"/>
  <c r="BZ250" i="8"/>
  <c r="AC250" i="8"/>
  <c r="CE250" i="8"/>
  <c r="CG250" i="8" s="1"/>
  <c r="AV250" i="8"/>
  <c r="AX250" i="8" s="1"/>
  <c r="O250" i="8"/>
  <c r="BZ108" i="8"/>
  <c r="AV108" i="8"/>
  <c r="AX108" i="8" s="1"/>
  <c r="CE108" i="8"/>
  <c r="CG108" i="8" s="1"/>
  <c r="AO108" i="8"/>
  <c r="AQ108" i="8" s="1"/>
  <c r="AC108" i="8"/>
  <c r="AV268" i="8"/>
  <c r="AX268" i="8" s="1"/>
  <c r="AO268" i="8"/>
  <c r="AQ268" i="8" s="1"/>
  <c r="CE268" i="8"/>
  <c r="CG268" i="8" s="1"/>
  <c r="AC56" i="8"/>
  <c r="AV56" i="8"/>
  <c r="AX56" i="8" s="1"/>
  <c r="BJ56" i="8"/>
  <c r="BL56" i="8" s="1"/>
  <c r="AO56" i="8"/>
  <c r="AQ56" i="8" s="1"/>
  <c r="O56" i="8"/>
  <c r="BX56" i="8"/>
  <c r="BZ56" i="8" s="1"/>
  <c r="CE56" i="8"/>
  <c r="CG56" i="8" s="1"/>
  <c r="BC170" i="8"/>
  <c r="BE170" i="8" s="1"/>
  <c r="BC288" i="8"/>
  <c r="BE288" i="8" s="1"/>
  <c r="CE12" i="8"/>
  <c r="CG12" i="8" s="1"/>
  <c r="BX12" i="8"/>
  <c r="BZ12" i="8" s="1"/>
  <c r="BJ12" i="8"/>
  <c r="BL12" i="8" s="1"/>
  <c r="AO12" i="8"/>
  <c r="AQ12" i="8" s="1"/>
  <c r="AC12" i="8"/>
  <c r="AV12" i="8"/>
  <c r="AX12" i="8" s="1"/>
  <c r="BX65" i="8"/>
  <c r="BZ65" i="8" s="1"/>
  <c r="AC65" i="8"/>
  <c r="AO65" i="8"/>
  <c r="AQ65" i="8" s="1"/>
  <c r="CE65" i="8"/>
  <c r="CG65" i="8" s="1"/>
  <c r="BJ65" i="8"/>
  <c r="BL65" i="8" s="1"/>
  <c r="AV65" i="8"/>
  <c r="AX65" i="8" s="1"/>
  <c r="AV390" i="8"/>
  <c r="AX390" i="8" s="1"/>
  <c r="AC390" i="8"/>
  <c r="AO390" i="8"/>
  <c r="AQ390" i="8" s="1"/>
  <c r="CE390" i="8"/>
  <c r="CG390" i="8" s="1"/>
  <c r="O390" i="8"/>
  <c r="AV51" i="8"/>
  <c r="AX51" i="8" s="1"/>
  <c r="AO51" i="8"/>
  <c r="AQ51" i="8" s="1"/>
  <c r="CE51" i="8"/>
  <c r="CG51" i="8" s="1"/>
  <c r="BX51" i="8"/>
  <c r="BZ51" i="8" s="1"/>
  <c r="BJ51" i="8"/>
  <c r="BL51" i="8" s="1"/>
  <c r="AC51" i="8"/>
  <c r="O51" i="8"/>
  <c r="BC256" i="8"/>
  <c r="BE256" i="8" s="1"/>
  <c r="CE225" i="8"/>
  <c r="CG225" i="8" s="1"/>
  <c r="AC225" i="8"/>
  <c r="AO225" i="8"/>
  <c r="AQ225" i="8" s="1"/>
  <c r="BJ225" i="8"/>
  <c r="BL225" i="8" s="1"/>
  <c r="O225" i="8"/>
  <c r="BZ225" i="8"/>
  <c r="AV235" i="8"/>
  <c r="AX235" i="8" s="1"/>
  <c r="CE235" i="8"/>
  <c r="CG235" i="8" s="1"/>
  <c r="AC235" i="8"/>
  <c r="BZ235" i="8"/>
  <c r="O235" i="8"/>
  <c r="AO235" i="8"/>
  <c r="AQ235" i="8" s="1"/>
  <c r="BC235" i="8"/>
  <c r="BE235" i="8" s="1"/>
  <c r="BZ222" i="8"/>
  <c r="AO222" i="8"/>
  <c r="AQ222" i="8" s="1"/>
  <c r="CE222" i="8"/>
  <c r="CG222" i="8" s="1"/>
  <c r="AC222" i="8"/>
  <c r="BJ222" i="8"/>
  <c r="BL222" i="8" s="1"/>
  <c r="AV222" i="8"/>
  <c r="AX222" i="8" s="1"/>
  <c r="BC222" i="8"/>
  <c r="BE222" i="8" s="1"/>
  <c r="O222" i="8"/>
  <c r="AC96" i="8"/>
  <c r="CE96" i="8"/>
  <c r="CG96" i="8" s="1"/>
  <c r="AO96" i="8"/>
  <c r="AQ96" i="8" s="1"/>
  <c r="BZ96" i="8"/>
  <c r="BJ96" i="8"/>
  <c r="BL96" i="8" s="1"/>
  <c r="O96" i="8"/>
  <c r="AV96" i="8"/>
  <c r="AX96" i="8" s="1"/>
  <c r="AO387" i="8"/>
  <c r="AQ387" i="8" s="1"/>
  <c r="CE387" i="8"/>
  <c r="CG387" i="8" s="1"/>
  <c r="AC387" i="8"/>
  <c r="AV387" i="8"/>
  <c r="AX387" i="8" s="1"/>
  <c r="AC386" i="8"/>
  <c r="CE386" i="8"/>
  <c r="CG386" i="8" s="1"/>
  <c r="AO386" i="8"/>
  <c r="AQ386" i="8" s="1"/>
  <c r="AV386" i="8"/>
  <c r="AX386" i="8" s="1"/>
  <c r="CE277" i="8"/>
  <c r="CG277" i="8" s="1"/>
  <c r="AV277" i="8"/>
  <c r="AX277" i="8" s="1"/>
  <c r="AO277" i="8"/>
  <c r="AQ277" i="8" s="1"/>
  <c r="BZ236" i="8"/>
  <c r="AV236" i="8"/>
  <c r="AX236" i="8" s="1"/>
  <c r="AO236" i="8"/>
  <c r="AQ236" i="8" s="1"/>
  <c r="CE236" i="8"/>
  <c r="CG236" i="8" s="1"/>
  <c r="AC236" i="8"/>
  <c r="BC236" i="8"/>
  <c r="BE236" i="8" s="1"/>
  <c r="BZ82" i="8"/>
  <c r="AO82" i="8"/>
  <c r="AQ82" i="8" s="1"/>
  <c r="AC82" i="8"/>
  <c r="AV82" i="8"/>
  <c r="AX82" i="8" s="1"/>
  <c r="CE82" i="8"/>
  <c r="CG82" i="8" s="1"/>
  <c r="BJ82" i="8"/>
  <c r="BL82" i="8" s="1"/>
  <c r="AV225" i="8"/>
  <c r="AX225" i="8" s="1"/>
  <c r="CE100" i="8"/>
  <c r="CG100" i="8" s="1"/>
  <c r="BJ100" i="8"/>
  <c r="BL100" i="8" s="1"/>
  <c r="AV100" i="8"/>
  <c r="AX100" i="8" s="1"/>
  <c r="AO100" i="8"/>
  <c r="AQ100" i="8" s="1"/>
  <c r="BZ100" i="8"/>
  <c r="O100" i="8"/>
  <c r="BC100" i="8"/>
  <c r="BE100" i="8" s="1"/>
  <c r="AV57" i="8"/>
  <c r="AX57" i="8" s="1"/>
  <c r="AC57" i="8"/>
  <c r="CE57" i="8"/>
  <c r="CG57" i="8" s="1"/>
  <c r="BX57" i="8"/>
  <c r="BZ57" i="8" s="1"/>
  <c r="AO57" i="8"/>
  <c r="AQ57" i="8" s="1"/>
  <c r="BJ57" i="8"/>
  <c r="BL57" i="8" s="1"/>
  <c r="AO76" i="8"/>
  <c r="AQ76" i="8" s="1"/>
  <c r="BJ76" i="8"/>
  <c r="BL76" i="8" s="1"/>
  <c r="CE76" i="8"/>
  <c r="CG76" i="8" s="1"/>
  <c r="AC76" i="8"/>
  <c r="AV76" i="8"/>
  <c r="AX76" i="8" s="1"/>
  <c r="BX76" i="8"/>
  <c r="BZ76" i="8" s="1"/>
  <c r="O76" i="8"/>
  <c r="BJ152" i="8"/>
  <c r="BL152" i="8" s="1"/>
  <c r="AO152" i="8"/>
  <c r="AQ152" i="8" s="1"/>
  <c r="CE152" i="8"/>
  <c r="CG152" i="8" s="1"/>
  <c r="BZ152" i="8"/>
  <c r="AC152" i="8"/>
  <c r="AV152" i="8"/>
  <c r="AX152" i="8" s="1"/>
  <c r="O152" i="8"/>
  <c r="AO64" i="8"/>
  <c r="AQ64" i="8" s="1"/>
  <c r="AV64" i="8"/>
  <c r="AX64" i="8" s="1"/>
  <c r="AC64" i="8"/>
  <c r="CE64" i="8"/>
  <c r="CG64" i="8" s="1"/>
  <c r="BJ64" i="8"/>
  <c r="BL64" i="8" s="1"/>
  <c r="BX64" i="8"/>
  <c r="BZ64" i="8" s="1"/>
  <c r="O64" i="8"/>
  <c r="AV160" i="8"/>
  <c r="AX160" i="8" s="1"/>
  <c r="BJ160" i="8"/>
  <c r="BL160" i="8" s="1"/>
  <c r="BZ160" i="8"/>
  <c r="CE160" i="8"/>
  <c r="CG160" i="8" s="1"/>
  <c r="AO160" i="8"/>
  <c r="AQ160" i="8" s="1"/>
  <c r="AC160" i="8"/>
  <c r="BJ171" i="8"/>
  <c r="BL171" i="8" s="1"/>
  <c r="AC171" i="8"/>
  <c r="BZ171" i="8"/>
  <c r="CE171" i="8"/>
  <c r="CG171" i="8" s="1"/>
  <c r="AO171" i="8"/>
  <c r="AQ171" i="8" s="1"/>
  <c r="AV171" i="8"/>
  <c r="AX171" i="8" s="1"/>
  <c r="O171" i="8"/>
  <c r="BX58" i="8"/>
  <c r="BZ58" i="8" s="1"/>
  <c r="AC58" i="8"/>
  <c r="AO58" i="8"/>
  <c r="AQ58" i="8" s="1"/>
  <c r="CE58" i="8"/>
  <c r="CG58" i="8" s="1"/>
  <c r="AV58" i="8"/>
  <c r="AX58" i="8" s="1"/>
  <c r="BJ58" i="8"/>
  <c r="BL58" i="8" s="1"/>
  <c r="O58" i="8"/>
  <c r="BZ189" i="8"/>
  <c r="AC189" i="8"/>
  <c r="BJ189" i="8"/>
  <c r="BL189" i="8" s="1"/>
  <c r="AV189" i="8"/>
  <c r="AX189" i="8" s="1"/>
  <c r="CE189" i="8"/>
  <c r="CG189" i="8" s="1"/>
  <c r="AO189" i="8"/>
  <c r="AQ189" i="8" s="1"/>
  <c r="O189" i="8"/>
  <c r="AC150" i="8"/>
  <c r="BJ150" i="8"/>
  <c r="BL150" i="8" s="1"/>
  <c r="AO150" i="8"/>
  <c r="AQ150" i="8" s="1"/>
  <c r="CE150" i="8"/>
  <c r="CG150" i="8" s="1"/>
  <c r="AV150" i="8"/>
  <c r="AX150" i="8" s="1"/>
  <c r="BZ150" i="8"/>
  <c r="BC150" i="8"/>
  <c r="BE150" i="8" s="1"/>
  <c r="O150" i="8"/>
  <c r="AV147" i="8"/>
  <c r="AX147" i="8" s="1"/>
  <c r="AO147" i="8"/>
  <c r="AQ147" i="8" s="1"/>
  <c r="BJ147" i="8"/>
  <c r="BL147" i="8" s="1"/>
  <c r="CE147" i="8"/>
  <c r="CG147" i="8" s="1"/>
  <c r="AC147" i="8"/>
  <c r="CE285" i="8"/>
  <c r="CG285" i="8" s="1"/>
  <c r="AV285" i="8"/>
  <c r="AX285" i="8" s="1"/>
  <c r="AO285" i="8"/>
  <c r="AQ285" i="8" s="1"/>
  <c r="O284" i="8"/>
  <c r="AO122" i="8"/>
  <c r="AQ122" i="8" s="1"/>
  <c r="AC122" i="8"/>
  <c r="BZ122" i="8"/>
  <c r="CE122" i="8"/>
  <c r="CG122" i="8" s="1"/>
  <c r="AV122" i="8"/>
  <c r="AX122" i="8" s="1"/>
  <c r="BJ122" i="8"/>
  <c r="BL122" i="8" s="1"/>
  <c r="BZ145" i="8"/>
  <c r="BJ145" i="8"/>
  <c r="BL145" i="8" s="1"/>
  <c r="CE145" i="8"/>
  <c r="CG145" i="8" s="1"/>
  <c r="AV145" i="8"/>
  <c r="AX145" i="8" s="1"/>
  <c r="AO145" i="8"/>
  <c r="AQ145" i="8" s="1"/>
  <c r="AC145" i="8"/>
  <c r="BC387" i="8"/>
  <c r="BE387" i="8" s="1"/>
  <c r="AO269" i="8"/>
  <c r="AQ269" i="8" s="1"/>
  <c r="AV269" i="8"/>
  <c r="AX269" i="8" s="1"/>
  <c r="CE269" i="8"/>
  <c r="CG269" i="8" s="1"/>
  <c r="BZ114" i="8"/>
  <c r="CE114" i="8"/>
  <c r="CG114" i="8" s="1"/>
  <c r="AC114" i="8"/>
  <c r="AO114" i="8"/>
  <c r="AQ114" i="8" s="1"/>
  <c r="BJ114" i="8"/>
  <c r="BL114" i="8" s="1"/>
  <c r="AV114" i="8"/>
  <c r="AX114" i="8" s="1"/>
  <c r="AO226" i="8"/>
  <c r="AQ226" i="8" s="1"/>
  <c r="AV226" i="8"/>
  <c r="AX226" i="8" s="1"/>
  <c r="AC226" i="8"/>
  <c r="BJ226" i="8"/>
  <c r="BL226" i="8" s="1"/>
  <c r="CE226" i="8"/>
  <c r="CG226" i="8" s="1"/>
  <c r="BZ226" i="8"/>
  <c r="BZ88" i="8"/>
  <c r="AC88" i="8"/>
  <c r="AO88" i="8"/>
  <c r="AQ88" i="8" s="1"/>
  <c r="BJ88" i="8"/>
  <c r="BL88" i="8" s="1"/>
  <c r="AV88" i="8"/>
  <c r="AX88" i="8" s="1"/>
  <c r="CE88" i="8"/>
  <c r="CG88" i="8" s="1"/>
  <c r="CE86" i="8"/>
  <c r="CG86" i="8" s="1"/>
  <c r="BJ86" i="8"/>
  <c r="BL86" i="8" s="1"/>
  <c r="AV86" i="8"/>
  <c r="AX86" i="8" s="1"/>
  <c r="BZ86" i="8"/>
  <c r="AO86" i="8"/>
  <c r="AQ86" i="8" s="1"/>
  <c r="AC86" i="8"/>
  <c r="BC277" i="8"/>
  <c r="BE277" i="8" s="1"/>
  <c r="CE287" i="8"/>
  <c r="CG287" i="8" s="1"/>
  <c r="AO287" i="8"/>
  <c r="AQ287" i="8" s="1"/>
  <c r="AV287" i="8"/>
  <c r="AX287" i="8" s="1"/>
  <c r="O287" i="8"/>
  <c r="BZ251" i="8"/>
  <c r="AO251" i="8"/>
  <c r="AQ251" i="8" s="1"/>
  <c r="CE251" i="8"/>
  <c r="CG251" i="8" s="1"/>
  <c r="AV251" i="8"/>
  <c r="AX251" i="8" s="1"/>
  <c r="AC251" i="8"/>
  <c r="O251" i="8"/>
  <c r="BC82" i="8"/>
  <c r="BE82" i="8" s="1"/>
  <c r="O147" i="8"/>
  <c r="BJ182" i="8"/>
  <c r="BL182" i="8" s="1"/>
  <c r="AO182" i="8"/>
  <c r="AQ182" i="8" s="1"/>
  <c r="AV182" i="8"/>
  <c r="AX182" i="8" s="1"/>
  <c r="CE182" i="8"/>
  <c r="CG182" i="8" s="1"/>
  <c r="AC182" i="8"/>
  <c r="BZ182" i="8"/>
  <c r="O182" i="8"/>
  <c r="BC182" i="8"/>
  <c r="BE182" i="8" s="1"/>
  <c r="BC57" i="8"/>
  <c r="BE57" i="8" s="1"/>
  <c r="AV196" i="8"/>
  <c r="AX196" i="8" s="1"/>
  <c r="AC196" i="8"/>
  <c r="BZ196" i="8"/>
  <c r="AO196" i="8"/>
  <c r="AQ196" i="8" s="1"/>
  <c r="BJ196" i="8"/>
  <c r="BL196" i="8" s="1"/>
  <c r="CE196" i="8"/>
  <c r="CG196" i="8" s="1"/>
  <c r="O196" i="8"/>
  <c r="BC76" i="8"/>
  <c r="BE76" i="8" s="1"/>
  <c r="AO195" i="8"/>
  <c r="AQ195" i="8" s="1"/>
  <c r="AV195" i="8"/>
  <c r="AX195" i="8" s="1"/>
  <c r="AC195" i="8"/>
  <c r="BJ195" i="8"/>
  <c r="BL195" i="8" s="1"/>
  <c r="CE195" i="8"/>
  <c r="CG195" i="8" s="1"/>
  <c r="BZ195" i="8"/>
  <c r="CE284" i="8"/>
  <c r="CG284" i="8" s="1"/>
  <c r="AV284" i="8"/>
  <c r="AX284" i="8" s="1"/>
  <c r="AO284" i="8"/>
  <c r="AQ284" i="8" s="1"/>
  <c r="BC64" i="8"/>
  <c r="BE64" i="8" s="1"/>
  <c r="CE271" i="8"/>
  <c r="CG271" i="8" s="1"/>
  <c r="AV271" i="8"/>
  <c r="AX271" i="8" s="1"/>
  <c r="AO271" i="8"/>
  <c r="AQ271" i="8" s="1"/>
  <c r="O271" i="8"/>
  <c r="BZ185" i="8"/>
  <c r="CE185" i="8"/>
  <c r="CG185" i="8" s="1"/>
  <c r="BJ185" i="8"/>
  <c r="BL185" i="8" s="1"/>
  <c r="AV185" i="8"/>
  <c r="AX185" i="8" s="1"/>
  <c r="AC185" i="8"/>
  <c r="AO185" i="8"/>
  <c r="AQ185" i="8" s="1"/>
  <c r="BC160" i="8"/>
  <c r="BE160" i="8" s="1"/>
  <c r="AO181" i="8"/>
  <c r="AQ181" i="8" s="1"/>
  <c r="CE181" i="8"/>
  <c r="CG181" i="8" s="1"/>
  <c r="AC181" i="8"/>
  <c r="BZ181" i="8"/>
  <c r="AV181" i="8"/>
  <c r="AX181" i="8" s="1"/>
  <c r="O181" i="8"/>
  <c r="BJ181" i="8"/>
  <c r="BL181" i="8" s="1"/>
  <c r="CE177" i="8"/>
  <c r="CG177" i="8" s="1"/>
  <c r="AV177" i="8"/>
  <c r="AX177" i="8" s="1"/>
  <c r="BZ177" i="8"/>
  <c r="BJ177" i="8"/>
  <c r="BL177" i="8" s="1"/>
  <c r="AC177" i="8"/>
  <c r="AO177" i="8"/>
  <c r="AQ177" i="8" s="1"/>
  <c r="BC177" i="8"/>
  <c r="BE177" i="8" s="1"/>
  <c r="AO77" i="8"/>
  <c r="AQ77" i="8" s="1"/>
  <c r="BJ77" i="8"/>
  <c r="BL77" i="8" s="1"/>
  <c r="AC77" i="8"/>
  <c r="BX77" i="8"/>
  <c r="BZ77" i="8" s="1"/>
  <c r="CE77" i="8"/>
  <c r="CG77" i="8" s="1"/>
  <c r="AV77" i="8"/>
  <c r="AX77" i="8" s="1"/>
  <c r="O77" i="8"/>
  <c r="BC77" i="8"/>
  <c r="BE77" i="8" s="1"/>
  <c r="AV94" i="8"/>
  <c r="AX94" i="8" s="1"/>
  <c r="BJ94" i="8"/>
  <c r="BL94" i="8" s="1"/>
  <c r="AC94" i="8"/>
  <c r="CE94" i="8"/>
  <c r="CG94" i="8" s="1"/>
  <c r="BZ94" i="8"/>
  <c r="AO94" i="8"/>
  <c r="AQ94" i="8" s="1"/>
  <c r="O94" i="8"/>
  <c r="BC94" i="8"/>
  <c r="BE94" i="8" s="1"/>
  <c r="BJ203" i="8"/>
  <c r="BL203" i="8" s="1"/>
  <c r="AC203" i="8"/>
  <c r="AV203" i="8"/>
  <c r="AX203" i="8" s="1"/>
  <c r="BZ203" i="8"/>
  <c r="O203" i="8"/>
  <c r="AO203" i="8"/>
  <c r="AQ203" i="8" s="1"/>
  <c r="CE203" i="8"/>
  <c r="CG203" i="8" s="1"/>
  <c r="AV256" i="8"/>
  <c r="AX256" i="8" s="1"/>
  <c r="AO344" i="8"/>
  <c r="AQ344" i="8" s="1"/>
  <c r="CE344" i="8"/>
  <c r="CG344" i="8" s="1"/>
  <c r="AV344" i="8"/>
  <c r="AX344" i="8" s="1"/>
  <c r="AC344" i="8"/>
  <c r="AV316" i="8"/>
  <c r="AX316" i="8" s="1"/>
  <c r="AC316" i="8"/>
  <c r="AO316" i="8"/>
  <c r="AQ316" i="8" s="1"/>
  <c r="CE316" i="8"/>
  <c r="CG316" i="8" s="1"/>
  <c r="O316" i="8"/>
  <c r="AO297" i="8"/>
  <c r="AQ297" i="8" s="1"/>
  <c r="AC297" i="8"/>
  <c r="CE297" i="8"/>
  <c r="CG297" i="8" s="1"/>
  <c r="AV297" i="8"/>
  <c r="AX297" i="8" s="1"/>
  <c r="AO34" i="8"/>
  <c r="AQ34" i="8" s="1"/>
  <c r="AC34" i="8"/>
  <c r="BX34" i="8"/>
  <c r="BZ34" i="8" s="1"/>
  <c r="BJ34" i="8"/>
  <c r="BL34" i="8" s="1"/>
  <c r="CE34" i="8"/>
  <c r="CG34" i="8" s="1"/>
  <c r="AV34" i="8"/>
  <c r="AX34" i="8" s="1"/>
  <c r="AV184" i="8"/>
  <c r="AX184" i="8" s="1"/>
  <c r="CE184" i="8"/>
  <c r="CG184" i="8" s="1"/>
  <c r="BJ184" i="8"/>
  <c r="BL184" i="8" s="1"/>
  <c r="AO184" i="8"/>
  <c r="AQ184" i="8" s="1"/>
  <c r="BZ184" i="8"/>
  <c r="AC184" i="8"/>
  <c r="CE80" i="8"/>
  <c r="CG80" i="8" s="1"/>
  <c r="AO80" i="8"/>
  <c r="AQ80" i="8" s="1"/>
  <c r="BZ80" i="8"/>
  <c r="AV80" i="8"/>
  <c r="AX80" i="8" s="1"/>
  <c r="AC80" i="8"/>
  <c r="BJ80" i="8"/>
  <c r="BL80" i="8" s="1"/>
  <c r="O80" i="8"/>
  <c r="BX55" i="8"/>
  <c r="BZ55" i="8" s="1"/>
  <c r="AC55" i="8"/>
  <c r="BJ55" i="8"/>
  <c r="BL55" i="8" s="1"/>
  <c r="AV55" i="8"/>
  <c r="AX55" i="8" s="1"/>
  <c r="O55" i="8"/>
  <c r="AO55" i="8"/>
  <c r="AQ55" i="8" s="1"/>
  <c r="CE55" i="8"/>
  <c r="CG55" i="8" s="1"/>
  <c r="O255" i="8"/>
  <c r="O12" i="8"/>
  <c r="BZ124" i="8"/>
  <c r="CE124" i="8"/>
  <c r="CG124" i="8" s="1"/>
  <c r="AC124" i="8"/>
  <c r="BJ124" i="8"/>
  <c r="BL124" i="8" s="1"/>
  <c r="AV124" i="8"/>
  <c r="AX124" i="8" s="1"/>
  <c r="AO124" i="8"/>
  <c r="AQ124" i="8" s="1"/>
  <c r="O124" i="8"/>
  <c r="BC124" i="8"/>
  <c r="BE124" i="8" s="1"/>
  <c r="BE19" i="8"/>
  <c r="BC144" i="8"/>
  <c r="BE144" i="8" s="1"/>
  <c r="AC191" i="8"/>
  <c r="BZ191" i="8"/>
  <c r="O191" i="8"/>
  <c r="BJ191" i="8"/>
  <c r="BL191" i="8" s="1"/>
  <c r="CE191" i="8"/>
  <c r="CG191" i="8" s="1"/>
  <c r="BC24" i="8"/>
  <c r="BE24" i="8" s="1"/>
  <c r="BC221" i="8"/>
  <c r="BE221" i="8" s="1"/>
  <c r="BZ148" i="8"/>
  <c r="AO148" i="8"/>
  <c r="AQ148" i="8" s="1"/>
  <c r="CE148" i="8"/>
  <c r="CG148" i="8" s="1"/>
  <c r="BJ148" i="8"/>
  <c r="BL148" i="8" s="1"/>
  <c r="AV148" i="8"/>
  <c r="AX148" i="8" s="1"/>
  <c r="AC148" i="8"/>
  <c r="BC148" i="8"/>
  <c r="BE148" i="8" s="1"/>
  <c r="O148" i="8"/>
  <c r="AO90" i="8"/>
  <c r="AQ90" i="8" s="1"/>
  <c r="AC90" i="8"/>
  <c r="AV90" i="8"/>
  <c r="AX90" i="8" s="1"/>
  <c r="BZ90" i="8"/>
  <c r="CE90" i="8"/>
  <c r="CG90" i="8" s="1"/>
  <c r="AC372" i="8"/>
  <c r="AO372" i="8"/>
  <c r="AQ372" i="8" s="1"/>
  <c r="CE372" i="8"/>
  <c r="CG372" i="8" s="1"/>
  <c r="AV372" i="8"/>
  <c r="AX372" i="8" s="1"/>
  <c r="AO191" i="8"/>
  <c r="AQ191" i="8" s="1"/>
  <c r="AV29" i="8"/>
  <c r="AX29" i="8" s="1"/>
  <c r="AO29" i="8"/>
  <c r="AQ29" i="8" s="1"/>
  <c r="CE29" i="8"/>
  <c r="CG29" i="8" s="1"/>
  <c r="BX29" i="8"/>
  <c r="BZ29" i="8" s="1"/>
  <c r="BC29" i="8"/>
  <c r="BE29" i="8" s="1"/>
  <c r="AC29" i="8"/>
  <c r="BJ29" i="8"/>
  <c r="BL29" i="8" s="1"/>
  <c r="O29" i="8"/>
  <c r="CE354" i="8"/>
  <c r="CG354" i="8" s="1"/>
  <c r="AO354" i="8"/>
  <c r="AQ354" i="8" s="1"/>
  <c r="AV354" i="8"/>
  <c r="AX354" i="8" s="1"/>
  <c r="AC354" i="8"/>
  <c r="CE98" i="8"/>
  <c r="CG98" i="8" s="1"/>
  <c r="AV98" i="8"/>
  <c r="AX98" i="8" s="1"/>
  <c r="AO98" i="8"/>
  <c r="AQ98" i="8" s="1"/>
  <c r="BJ98" i="8"/>
  <c r="BL98" i="8" s="1"/>
  <c r="BZ98" i="8"/>
  <c r="AC31" i="8"/>
  <c r="AV31" i="8"/>
  <c r="AX31" i="8" s="1"/>
  <c r="BJ31" i="8"/>
  <c r="BL31" i="8" s="1"/>
  <c r="BX31" i="8"/>
  <c r="BZ31" i="8" s="1"/>
  <c r="AO31" i="8"/>
  <c r="AQ31" i="8" s="1"/>
  <c r="CE31" i="8"/>
  <c r="CG31" i="8" s="1"/>
  <c r="BC31" i="8"/>
  <c r="BE31" i="8" s="1"/>
  <c r="AV343" i="8"/>
  <c r="AX343" i="8" s="1"/>
  <c r="CE343" i="8"/>
  <c r="CG343" i="8" s="1"/>
  <c r="AO343" i="8"/>
  <c r="AQ343" i="8" s="1"/>
  <c r="AC343" i="8"/>
  <c r="O343" i="8"/>
  <c r="BC372" i="8"/>
  <c r="BE372" i="8" s="1"/>
  <c r="AO104" i="8"/>
  <c r="AQ104" i="8" s="1"/>
  <c r="CE104" i="8"/>
  <c r="CG104" i="8" s="1"/>
  <c r="AV104" i="8"/>
  <c r="AX104" i="8" s="1"/>
  <c r="BZ104" i="8"/>
  <c r="BJ104" i="8"/>
  <c r="BL104" i="8" s="1"/>
  <c r="O104" i="8"/>
  <c r="AO119" i="8"/>
  <c r="AQ119" i="8" s="1"/>
  <c r="BJ119" i="8"/>
  <c r="BL119" i="8" s="1"/>
  <c r="AC119" i="8"/>
  <c r="BZ119" i="8"/>
  <c r="CE119" i="8"/>
  <c r="CG119" i="8" s="1"/>
  <c r="AC18" i="8"/>
  <c r="BJ18" i="8"/>
  <c r="BL18" i="8" s="1"/>
  <c r="BX18" i="8"/>
  <c r="BZ18" i="8" s="1"/>
  <c r="CE18" i="8"/>
  <c r="CG18" i="8" s="1"/>
  <c r="CE165" i="8"/>
  <c r="CG165" i="8" s="1"/>
  <c r="AC165" i="8"/>
  <c r="BZ165" i="8"/>
  <c r="BJ165" i="8"/>
  <c r="BL165" i="8" s="1"/>
  <c r="AO165" i="8"/>
  <c r="AQ165" i="8" s="1"/>
  <c r="O165" i="8"/>
  <c r="AV165" i="8"/>
  <c r="AX165" i="8" s="1"/>
  <c r="CE74" i="8"/>
  <c r="CG74" i="8" s="1"/>
  <c r="BJ74" i="8"/>
  <c r="BL74" i="8" s="1"/>
  <c r="AO74" i="8"/>
  <c r="AQ74" i="8" s="1"/>
  <c r="AC74" i="8"/>
  <c r="AV74" i="8"/>
  <c r="AX74" i="8" s="1"/>
  <c r="BX74" i="8"/>
  <c r="BZ74" i="8" s="1"/>
  <c r="BC90" i="8"/>
  <c r="BE90" i="8" s="1"/>
  <c r="AV154" i="8"/>
  <c r="AX154" i="8" s="1"/>
  <c r="AO154" i="8"/>
  <c r="AQ154" i="8" s="1"/>
  <c r="AC154" i="8"/>
  <c r="CE154" i="8"/>
  <c r="CG154" i="8" s="1"/>
  <c r="BJ154" i="8"/>
  <c r="BL154" i="8" s="1"/>
  <c r="BZ154" i="8"/>
  <c r="AV353" i="8"/>
  <c r="AX353" i="8" s="1"/>
  <c r="AC353" i="8"/>
  <c r="CE353" i="8"/>
  <c r="CG353" i="8" s="1"/>
  <c r="AO353" i="8"/>
  <c r="AQ353" i="8" s="1"/>
  <c r="AO140" i="8"/>
  <c r="AQ140" i="8" s="1"/>
  <c r="AV140" i="8"/>
  <c r="AX140" i="8" s="1"/>
  <c r="AC140" i="8"/>
  <c r="CE140" i="8"/>
  <c r="CG140" i="8" s="1"/>
  <c r="BJ140" i="8"/>
  <c r="BL140" i="8" s="1"/>
  <c r="BZ140" i="8"/>
  <c r="CE283" i="8"/>
  <c r="CG283" i="8" s="1"/>
  <c r="AO283" i="8"/>
  <c r="AQ283" i="8" s="1"/>
  <c r="AV283" i="8"/>
  <c r="AX283" i="8" s="1"/>
  <c r="AV291" i="8"/>
  <c r="AX291" i="8" s="1"/>
  <c r="BJ17" i="8"/>
  <c r="BL17" i="8" s="1"/>
  <c r="AO17" i="8"/>
  <c r="AQ17" i="8" s="1"/>
  <c r="BX17" i="8"/>
  <c r="BZ17" i="8" s="1"/>
  <c r="AC17" i="8"/>
  <c r="AV17" i="8"/>
  <c r="AX17" i="8" s="1"/>
  <c r="CE17" i="8"/>
  <c r="CG17" i="8" s="1"/>
  <c r="O17" i="8"/>
  <c r="AO289" i="8"/>
  <c r="AQ289" i="8" s="1"/>
  <c r="AV289" i="8"/>
  <c r="AX289" i="8" s="1"/>
  <c r="CE289" i="8"/>
  <c r="CG289" i="8" s="1"/>
  <c r="BC289" i="8"/>
  <c r="BE289" i="8" s="1"/>
  <c r="O289" i="8"/>
  <c r="AC388" i="8"/>
  <c r="AO388" i="8"/>
  <c r="AQ388" i="8" s="1"/>
  <c r="AV388" i="8"/>
  <c r="AX388" i="8" s="1"/>
  <c r="CE388" i="8"/>
  <c r="CG388" i="8" s="1"/>
  <c r="O388" i="8"/>
  <c r="AV319" i="8"/>
  <c r="AX319" i="8" s="1"/>
  <c r="CE319" i="8"/>
  <c r="CG319" i="8" s="1"/>
  <c r="AC319" i="8"/>
  <c r="AO319" i="8"/>
  <c r="AQ319" i="8" s="1"/>
  <c r="AO168" i="8"/>
  <c r="AQ168" i="8" s="1"/>
  <c r="AV168" i="8"/>
  <c r="AX168" i="8" s="1"/>
  <c r="BZ168" i="8"/>
  <c r="CE168" i="8"/>
  <c r="CG168" i="8" s="1"/>
  <c r="BJ168" i="8"/>
  <c r="BL168" i="8" s="1"/>
  <c r="O168" i="8"/>
  <c r="CE72" i="8"/>
  <c r="CG72" i="8" s="1"/>
  <c r="BJ72" i="8"/>
  <c r="BL72" i="8" s="1"/>
  <c r="AO72" i="8"/>
  <c r="AQ72" i="8" s="1"/>
  <c r="BX72" i="8"/>
  <c r="BZ72" i="8" s="1"/>
  <c r="AC72" i="8"/>
  <c r="BC354" i="8"/>
  <c r="BE354" i="8" s="1"/>
  <c r="BC98" i="8"/>
  <c r="BE98" i="8" s="1"/>
  <c r="AC247" i="8"/>
  <c r="BZ247" i="8"/>
  <c r="AV247" i="8"/>
  <c r="AX247" i="8" s="1"/>
  <c r="CE247" i="8"/>
  <c r="CG247" i="8" s="1"/>
  <c r="AO247" i="8"/>
  <c r="AQ247" i="8" s="1"/>
  <c r="O247" i="8"/>
  <c r="BC104" i="8"/>
  <c r="BE104" i="8" s="1"/>
  <c r="O158" i="8"/>
  <c r="BJ213" i="8"/>
  <c r="BL213" i="8" s="1"/>
  <c r="AV213" i="8"/>
  <c r="AX213" i="8" s="1"/>
  <c r="AC213" i="8"/>
  <c r="AO213" i="8"/>
  <c r="AQ213" i="8" s="1"/>
  <c r="CE213" i="8"/>
  <c r="CG213" i="8" s="1"/>
  <c r="AO230" i="8"/>
  <c r="AQ230" i="8" s="1"/>
  <c r="O230" i="8"/>
  <c r="AC230" i="8"/>
  <c r="BZ230" i="8"/>
  <c r="AV230" i="8"/>
  <c r="AX230" i="8" s="1"/>
  <c r="CE166" i="8"/>
  <c r="CG166" i="8" s="1"/>
  <c r="AO85" i="8"/>
  <c r="AQ85" i="8" s="1"/>
  <c r="BJ85" i="8"/>
  <c r="BL85" i="8" s="1"/>
  <c r="CE85" i="8"/>
  <c r="CG85" i="8" s="1"/>
  <c r="O85" i="8"/>
  <c r="AV85" i="8"/>
  <c r="AX85" i="8" s="1"/>
  <c r="BZ85" i="8"/>
  <c r="BC119" i="8"/>
  <c r="BE119" i="8" s="1"/>
  <c r="BE18" i="8"/>
  <c r="BC165" i="8"/>
  <c r="BE165" i="8" s="1"/>
  <c r="BC74" i="8"/>
  <c r="BE74" i="8" s="1"/>
  <c r="O19" i="8"/>
  <c r="AC36" i="8"/>
  <c r="O36" i="8"/>
  <c r="AV36" i="8"/>
  <c r="AX36" i="8" s="1"/>
  <c r="AO36" i="8"/>
  <c r="AQ36" i="8" s="1"/>
  <c r="BX36" i="8"/>
  <c r="BZ36" i="8" s="1"/>
  <c r="CE36" i="8"/>
  <c r="CG36" i="8" s="1"/>
  <c r="BJ36" i="8"/>
  <c r="BL36" i="8" s="1"/>
  <c r="BJ79" i="8"/>
  <c r="BL79" i="8" s="1"/>
  <c r="CE79" i="8"/>
  <c r="CG79" i="8" s="1"/>
  <c r="AC79" i="8"/>
  <c r="AO79" i="8"/>
  <c r="AQ79" i="8" s="1"/>
  <c r="BZ79" i="8"/>
  <c r="AV79" i="8"/>
  <c r="AX79" i="8" s="1"/>
  <c r="O79" i="8"/>
  <c r="AO166" i="8"/>
  <c r="AQ166" i="8" s="1"/>
  <c r="AC166" i="8"/>
  <c r="BJ166" i="8"/>
  <c r="BL166" i="8" s="1"/>
  <c r="O166" i="8"/>
  <c r="CE291" i="8"/>
  <c r="CG291" i="8" s="1"/>
  <c r="AO291" i="8"/>
  <c r="AQ291" i="8" s="1"/>
  <c r="O291" i="8"/>
  <c r="AO158" i="8"/>
  <c r="AQ158" i="8" s="1"/>
  <c r="CE158" i="8"/>
  <c r="CG158" i="8" s="1"/>
  <c r="BZ158" i="8"/>
  <c r="BJ158" i="8"/>
  <c r="BL158" i="8" s="1"/>
  <c r="AC158" i="8"/>
  <c r="AV158" i="8"/>
  <c r="AX158" i="8" s="1"/>
  <c r="AO367" i="8"/>
  <c r="AQ367" i="8" s="1"/>
  <c r="AV367" i="8"/>
  <c r="AX367" i="8" s="1"/>
  <c r="CE367" i="8"/>
  <c r="CG367" i="8" s="1"/>
  <c r="AC367" i="8"/>
  <c r="AC38" i="8"/>
  <c r="CE38" i="8"/>
  <c r="CG38" i="8" s="1"/>
  <c r="BX38" i="8"/>
  <c r="BZ38" i="8" s="1"/>
  <c r="AV38" i="8"/>
  <c r="AX38" i="8" s="1"/>
  <c r="BJ38" i="8"/>
  <c r="BL38" i="8" s="1"/>
  <c r="AO38" i="8"/>
  <c r="AQ38" i="8" s="1"/>
  <c r="O38" i="8"/>
  <c r="AV376" i="8"/>
  <c r="AX376" i="8" s="1"/>
  <c r="AO376" i="8"/>
  <c r="AQ376" i="8" s="1"/>
  <c r="CE376" i="8"/>
  <c r="CG376" i="8" s="1"/>
  <c r="AC376" i="8"/>
  <c r="AO49" i="8"/>
  <c r="AQ49" i="8" s="1"/>
  <c r="CE49" i="8"/>
  <c r="CG49" i="8" s="1"/>
  <c r="BX49" i="8"/>
  <c r="BZ49" i="8" s="1"/>
  <c r="AC49" i="8"/>
  <c r="BJ49" i="8"/>
  <c r="BL49" i="8" s="1"/>
  <c r="AV49" i="8"/>
  <c r="AX49" i="8" s="1"/>
  <c r="O49" i="8"/>
  <c r="O72" i="8"/>
  <c r="AV369" i="8"/>
  <c r="AX369" i="8" s="1"/>
  <c r="CE369" i="8"/>
  <c r="CG369" i="8" s="1"/>
  <c r="AC369" i="8"/>
  <c r="AO369" i="8"/>
  <c r="AQ369" i="8" s="1"/>
  <c r="O369" i="8"/>
  <c r="AV373" i="8"/>
  <c r="AX373" i="8" s="1"/>
  <c r="AO373" i="8"/>
  <c r="AQ373" i="8" s="1"/>
  <c r="AC373" i="8"/>
  <c r="CE373" i="8"/>
  <c r="CG373" i="8" s="1"/>
  <c r="O373" i="8"/>
  <c r="AV146" i="8"/>
  <c r="AX146" i="8" s="1"/>
  <c r="AC146" i="8"/>
  <c r="BZ146" i="8"/>
  <c r="AO146" i="8"/>
  <c r="AQ146" i="8" s="1"/>
  <c r="CE146" i="8"/>
  <c r="CG146" i="8" s="1"/>
  <c r="BJ146" i="8"/>
  <c r="BL146" i="8" s="1"/>
  <c r="O146" i="8"/>
  <c r="BC230" i="8"/>
  <c r="BE230" i="8" s="1"/>
  <c r="BC85" i="8"/>
  <c r="BE85" i="8" s="1"/>
  <c r="AC382" i="8"/>
  <c r="AO382" i="8"/>
  <c r="AQ382" i="8" s="1"/>
  <c r="CE382" i="8"/>
  <c r="CG382" i="8" s="1"/>
  <c r="AV382" i="8"/>
  <c r="AX382" i="8" s="1"/>
  <c r="O382" i="8"/>
  <c r="BC382" i="8"/>
  <c r="BE382" i="8" s="1"/>
  <c r="BC36" i="8"/>
  <c r="BE36" i="8" s="1"/>
  <c r="CE230" i="8"/>
  <c r="CG230" i="8" s="1"/>
  <c r="BJ134" i="8"/>
  <c r="BL134" i="8" s="1"/>
  <c r="CE134" i="8"/>
  <c r="CG134" i="8" s="1"/>
  <c r="AO134" i="8"/>
  <c r="AQ134" i="8" s="1"/>
  <c r="AC134" i="8"/>
  <c r="AV134" i="8"/>
  <c r="AX134" i="8" s="1"/>
  <c r="BZ134" i="8"/>
  <c r="O134" i="8"/>
  <c r="AO212" i="8"/>
  <c r="AQ212" i="8" s="1"/>
  <c r="O212" i="8"/>
  <c r="BJ212" i="8"/>
  <c r="BL212" i="8" s="1"/>
  <c r="CE212" i="8"/>
  <c r="CG212" i="8" s="1"/>
  <c r="AC212" i="8"/>
  <c r="BC166" i="8"/>
  <c r="BE166" i="8" s="1"/>
  <c r="AC351" i="8"/>
  <c r="AO351" i="8"/>
  <c r="AQ351" i="8" s="1"/>
  <c r="CE351" i="8"/>
  <c r="CG351" i="8" s="1"/>
  <c r="AV351" i="8"/>
  <c r="AX351" i="8" s="1"/>
  <c r="AV166" i="8"/>
  <c r="AX166" i="8" s="1"/>
  <c r="BC158" i="8"/>
  <c r="BE158" i="8" s="1"/>
  <c r="BC367" i="8"/>
  <c r="BE367" i="8" s="1"/>
  <c r="BC38" i="8"/>
  <c r="BE38" i="8" s="1"/>
  <c r="BC376" i="8"/>
  <c r="BE376" i="8" s="1"/>
  <c r="BC49" i="8"/>
  <c r="BE49" i="8" s="1"/>
  <c r="AO102" i="8"/>
  <c r="AQ102" i="8" s="1"/>
  <c r="BJ102" i="8"/>
  <c r="BL102" i="8" s="1"/>
  <c r="AV102" i="8"/>
  <c r="AX102" i="8" s="1"/>
  <c r="BZ102" i="8"/>
  <c r="CE102" i="8"/>
  <c r="CG102" i="8" s="1"/>
  <c r="AO385" i="8"/>
  <c r="AQ385" i="8" s="1"/>
  <c r="CE385" i="8"/>
  <c r="CG385" i="8" s="1"/>
  <c r="AV385" i="8"/>
  <c r="AX385" i="8" s="1"/>
  <c r="AC385" i="8"/>
  <c r="O90" i="8"/>
  <c r="BC134" i="8"/>
  <c r="BE134" i="8" s="1"/>
  <c r="BC373" i="8"/>
  <c r="BE373" i="8" s="1"/>
  <c r="AV317" i="8"/>
  <c r="AX317" i="8" s="1"/>
  <c r="AC317" i="8"/>
  <c r="O317" i="8"/>
  <c r="AO317" i="8"/>
  <c r="AQ317" i="8" s="1"/>
  <c r="BC317" i="8"/>
  <c r="BE317" i="8" s="1"/>
  <c r="CE317" i="8"/>
  <c r="CG317" i="8" s="1"/>
  <c r="AC19" i="8"/>
  <c r="BJ19" i="8"/>
  <c r="BL19" i="8" s="1"/>
  <c r="BX19" i="8"/>
  <c r="BZ19" i="8" s="1"/>
  <c r="CE19" i="8"/>
  <c r="CG19" i="8" s="1"/>
  <c r="AO19" i="8"/>
  <c r="AQ19" i="8" s="1"/>
  <c r="AV19" i="8"/>
  <c r="AX19" i="8" s="1"/>
  <c r="AV144" i="8"/>
  <c r="AX144" i="8" s="1"/>
  <c r="AO144" i="8"/>
  <c r="AQ144" i="8" s="1"/>
  <c r="BZ144" i="8"/>
  <c r="CE144" i="8"/>
  <c r="CG144" i="8" s="1"/>
  <c r="BJ144" i="8"/>
  <c r="BL144" i="8" s="1"/>
  <c r="AC144" i="8"/>
  <c r="AO24" i="8"/>
  <c r="AQ24" i="8" s="1"/>
  <c r="AC24" i="8"/>
  <c r="AV24" i="8"/>
  <c r="AX24" i="8" s="1"/>
  <c r="CE24" i="8"/>
  <c r="CG24" i="8" s="1"/>
  <c r="BX24" i="8"/>
  <c r="BZ24" i="8" s="1"/>
  <c r="BJ24" i="8"/>
  <c r="BL24" i="8" s="1"/>
  <c r="AV221" i="8"/>
  <c r="AX221" i="8" s="1"/>
  <c r="BZ221" i="8"/>
  <c r="AO221" i="8"/>
  <c r="AQ221" i="8" s="1"/>
  <c r="BJ221" i="8"/>
  <c r="BL221" i="8" s="1"/>
  <c r="CE221" i="8"/>
  <c r="CG221" i="8" s="1"/>
  <c r="AC221" i="8"/>
  <c r="BX61" i="8"/>
  <c r="BZ61" i="8" s="1"/>
  <c r="AO61" i="8"/>
  <c r="AQ61" i="8" s="1"/>
  <c r="AV61" i="8"/>
  <c r="AX61" i="8" s="1"/>
  <c r="BJ61" i="8"/>
  <c r="BL61" i="8" s="1"/>
  <c r="CE61" i="8"/>
  <c r="CG61" i="8" s="1"/>
  <c r="AC61" i="8"/>
  <c r="AV21" i="8"/>
  <c r="AX21" i="8" s="1"/>
  <c r="CE21" i="8"/>
  <c r="CG21" i="8" s="1"/>
  <c r="AC21" i="8"/>
  <c r="AO21" i="8"/>
  <c r="AQ21" i="8" s="1"/>
  <c r="BJ21" i="8"/>
  <c r="BL21" i="8" s="1"/>
  <c r="BX21" i="8"/>
  <c r="BZ21" i="8" s="1"/>
  <c r="O21" i="8"/>
  <c r="CE315" i="8"/>
  <c r="CG315" i="8" s="1"/>
  <c r="AV315" i="8"/>
  <c r="AX315" i="8" s="1"/>
  <c r="AC315" i="8"/>
  <c r="AO315" i="8"/>
  <c r="AQ315" i="8" s="1"/>
  <c r="AC310" i="8"/>
  <c r="CE310" i="8"/>
  <c r="CG310" i="8" s="1"/>
  <c r="AV310" i="8"/>
  <c r="AX310" i="8" s="1"/>
  <c r="AO310" i="8"/>
  <c r="AQ310" i="8" s="1"/>
  <c r="AV119" i="8"/>
  <c r="AX119" i="8" s="1"/>
  <c r="AC366" i="8"/>
  <c r="AO366" i="8"/>
  <c r="AQ366" i="8" s="1"/>
  <c r="AV366" i="8"/>
  <c r="AX366" i="8" s="1"/>
  <c r="BC366" i="8"/>
  <c r="BE366" i="8" s="1"/>
  <c r="CE366" i="8"/>
  <c r="CG366" i="8" s="1"/>
  <c r="CE322" i="8"/>
  <c r="CG322" i="8" s="1"/>
  <c r="AO322" i="8"/>
  <c r="AQ322" i="8" s="1"/>
  <c r="AV322" i="8"/>
  <c r="AX322" i="8" s="1"/>
  <c r="AC322" i="8"/>
  <c r="O322" i="8"/>
  <c r="AC350" i="8"/>
  <c r="AO350" i="8"/>
  <c r="AQ350" i="8" s="1"/>
  <c r="AV350" i="8"/>
  <c r="AX350" i="8" s="1"/>
  <c r="CE350" i="8"/>
  <c r="CG350" i="8" s="1"/>
  <c r="AC198" i="8"/>
  <c r="AV198" i="8"/>
  <c r="AX198" i="8" s="1"/>
  <c r="CE198" i="8"/>
  <c r="CG198" i="8" s="1"/>
  <c r="AO198" i="8"/>
  <c r="AQ198" i="8" s="1"/>
  <c r="BZ198" i="8"/>
  <c r="BJ198" i="8"/>
  <c r="BL198" i="8" s="1"/>
  <c r="CE362" i="8"/>
  <c r="CG362" i="8" s="1"/>
  <c r="AV362" i="8"/>
  <c r="AX362" i="8" s="1"/>
  <c r="AO362" i="8"/>
  <c r="AQ362" i="8" s="1"/>
  <c r="AC362" i="8"/>
  <c r="BZ200" i="8"/>
  <c r="AO200" i="8"/>
  <c r="AQ200" i="8" s="1"/>
  <c r="BJ200" i="8"/>
  <c r="BL200" i="8" s="1"/>
  <c r="CE200" i="8"/>
  <c r="CG200" i="8" s="1"/>
  <c r="AV200" i="8"/>
  <c r="AX200" i="8" s="1"/>
  <c r="AC200" i="8"/>
  <c r="O200" i="8"/>
  <c r="AO43" i="8"/>
  <c r="AQ43" i="8" s="1"/>
  <c r="AC43" i="8"/>
  <c r="CE43" i="8"/>
  <c r="CG43" i="8" s="1"/>
  <c r="BJ43" i="8"/>
  <c r="BL43" i="8" s="1"/>
  <c r="AV43" i="8"/>
  <c r="AX43" i="8" s="1"/>
  <c r="BX43" i="8"/>
  <c r="BZ43" i="8" s="1"/>
  <c r="BC351" i="8"/>
  <c r="BE351" i="8" s="1"/>
  <c r="AV136" i="8"/>
  <c r="AX136" i="8" s="1"/>
  <c r="AC136" i="8"/>
  <c r="BJ136" i="8"/>
  <c r="BL136" i="8" s="1"/>
  <c r="AO136" i="8"/>
  <c r="AQ136" i="8" s="1"/>
  <c r="BZ136" i="8"/>
  <c r="O136" i="8"/>
  <c r="AV191" i="8"/>
  <c r="AX191" i="8" s="1"/>
  <c r="BC102" i="8"/>
  <c r="BE102" i="8" s="1"/>
  <c r="BC385" i="8"/>
  <c r="BE385" i="8" s="1"/>
  <c r="BJ68" i="8"/>
  <c r="BL68" i="8" s="1"/>
  <c r="CE68" i="8"/>
  <c r="CG68" i="8" s="1"/>
  <c r="AC68" i="8"/>
  <c r="AO68" i="8"/>
  <c r="AQ68" i="8" s="1"/>
  <c r="BX68" i="8"/>
  <c r="BZ68" i="8" s="1"/>
  <c r="AV68" i="8"/>
  <c r="AX68" i="8" s="1"/>
  <c r="O68" i="8"/>
  <c r="BC322" i="8"/>
  <c r="BE322" i="8" s="1"/>
  <c r="BJ169" i="8"/>
  <c r="BL169" i="8" s="1"/>
  <c r="CE169" i="8"/>
  <c r="CG169" i="8" s="1"/>
  <c r="BZ169" i="8"/>
  <c r="AV169" i="8"/>
  <c r="AX169" i="8" s="1"/>
  <c r="AO169" i="8"/>
  <c r="AQ169" i="8" s="1"/>
  <c r="AC169" i="8"/>
  <c r="O169" i="8"/>
  <c r="AC207" i="8"/>
  <c r="AO207" i="8"/>
  <c r="AQ207" i="8" s="1"/>
  <c r="AV207" i="8"/>
  <c r="AX207" i="8" s="1"/>
  <c r="BJ207" i="8"/>
  <c r="BL207" i="8" s="1"/>
  <c r="CE207" i="8"/>
  <c r="CG207" i="8" s="1"/>
  <c r="BZ207" i="8"/>
  <c r="AC142" i="8"/>
  <c r="AV142" i="8"/>
  <c r="AX142" i="8" s="1"/>
  <c r="BJ142" i="8"/>
  <c r="BL142" i="8" s="1"/>
  <c r="BZ142" i="8"/>
  <c r="AO142" i="8"/>
  <c r="AQ142" i="8" s="1"/>
  <c r="CE142" i="8"/>
  <c r="CG142" i="8" s="1"/>
  <c r="BJ123" i="8"/>
  <c r="BL123" i="8" s="1"/>
  <c r="CE123" i="8"/>
  <c r="CG123" i="8" s="1"/>
  <c r="BZ123" i="8"/>
  <c r="AC123" i="8"/>
  <c r="AV123" i="8"/>
  <c r="AX123" i="8" s="1"/>
  <c r="AO123" i="8"/>
  <c r="AQ123" i="8" s="1"/>
  <c r="AC323" i="8"/>
  <c r="AO323" i="8"/>
  <c r="AQ323" i="8" s="1"/>
  <c r="CE323" i="8"/>
  <c r="CG323" i="8" s="1"/>
  <c r="AV323" i="8"/>
  <c r="AX323" i="8" s="1"/>
  <c r="BZ183" i="8"/>
  <c r="AC349" i="8"/>
  <c r="AV349" i="8"/>
  <c r="AX349" i="8" s="1"/>
  <c r="AO349" i="8"/>
  <c r="AQ349" i="8" s="1"/>
  <c r="CE349" i="8"/>
  <c r="CG349" i="8" s="1"/>
  <c r="AV164" i="8"/>
  <c r="AX164" i="8" s="1"/>
  <c r="BZ164" i="8"/>
  <c r="CE164" i="8"/>
  <c r="CG164" i="8" s="1"/>
  <c r="AC164" i="8"/>
  <c r="AO164" i="8"/>
  <c r="AQ164" i="8" s="1"/>
  <c r="BJ164" i="8"/>
  <c r="BL164" i="8" s="1"/>
  <c r="O356" i="8"/>
  <c r="O20" i="8"/>
  <c r="AC35" i="8"/>
  <c r="AV35" i="8"/>
  <c r="AX35" i="8" s="1"/>
  <c r="CE35" i="8"/>
  <c r="CG35" i="8" s="1"/>
  <c r="AO35" i="8"/>
  <c r="AQ35" i="8" s="1"/>
  <c r="BJ35" i="8"/>
  <c r="BL35" i="8" s="1"/>
  <c r="BX35" i="8"/>
  <c r="BZ35" i="8" s="1"/>
  <c r="BZ131" i="8"/>
  <c r="BJ131" i="8"/>
  <c r="BL131" i="8" s="1"/>
  <c r="AO131" i="8"/>
  <c r="AQ131" i="8" s="1"/>
  <c r="CE131" i="8"/>
  <c r="CG131" i="8" s="1"/>
  <c r="AV131" i="8"/>
  <c r="AX131" i="8" s="1"/>
  <c r="AC131" i="8"/>
  <c r="BC207" i="8"/>
  <c r="BE207" i="8" s="1"/>
  <c r="O197" i="8"/>
  <c r="AV32" i="8"/>
  <c r="AX32" i="8" s="1"/>
  <c r="CE357" i="8"/>
  <c r="CG357" i="8" s="1"/>
  <c r="AC357" i="8"/>
  <c r="AO357" i="8"/>
  <c r="AQ357" i="8" s="1"/>
  <c r="AV357" i="8"/>
  <c r="AX357" i="8" s="1"/>
  <c r="BZ87" i="8"/>
  <c r="AV87" i="8"/>
  <c r="AX87" i="8" s="1"/>
  <c r="CE87" i="8"/>
  <c r="CG87" i="8" s="1"/>
  <c r="AC87" i="8"/>
  <c r="BJ87" i="8"/>
  <c r="BL87" i="8" s="1"/>
  <c r="AO87" i="8"/>
  <c r="AQ87" i="8" s="1"/>
  <c r="CE389" i="8"/>
  <c r="CG389" i="8" s="1"/>
  <c r="AC389" i="8"/>
  <c r="AV389" i="8"/>
  <c r="AX389" i="8" s="1"/>
  <c r="BJ202" i="8"/>
  <c r="BL202" i="8" s="1"/>
  <c r="CE202" i="8"/>
  <c r="CG202" i="8" s="1"/>
  <c r="BZ202" i="8"/>
  <c r="AO202" i="8"/>
  <c r="AQ202" i="8" s="1"/>
  <c r="AC202" i="8"/>
  <c r="AV202" i="8"/>
  <c r="AX202" i="8" s="1"/>
  <c r="AO276" i="8"/>
  <c r="AQ276" i="8" s="1"/>
  <c r="AV276" i="8"/>
  <c r="AX276" i="8" s="1"/>
  <c r="CE276" i="8"/>
  <c r="CG276" i="8" s="1"/>
  <c r="AO258" i="8"/>
  <c r="AQ258" i="8" s="1"/>
  <c r="CE258" i="8"/>
  <c r="CG258" i="8" s="1"/>
  <c r="AC258" i="8"/>
  <c r="AV258" i="8"/>
  <c r="AX258" i="8" s="1"/>
  <c r="AO194" i="8"/>
  <c r="AQ194" i="8" s="1"/>
  <c r="BZ194" i="8"/>
  <c r="BJ194" i="8"/>
  <c r="BL194" i="8" s="1"/>
  <c r="AC194" i="8"/>
  <c r="AV194" i="8"/>
  <c r="AX194" i="8" s="1"/>
  <c r="CE194" i="8"/>
  <c r="CG194" i="8" s="1"/>
  <c r="AO263" i="8"/>
  <c r="AQ263" i="8" s="1"/>
  <c r="CE263" i="8"/>
  <c r="CG263" i="8" s="1"/>
  <c r="AV263" i="8"/>
  <c r="AX263" i="8" s="1"/>
  <c r="AO188" i="8"/>
  <c r="AQ188" i="8" s="1"/>
  <c r="CE188" i="8"/>
  <c r="CG188" i="8" s="1"/>
  <c r="BZ188" i="8"/>
  <c r="AC188" i="8"/>
  <c r="AV188" i="8"/>
  <c r="AX188" i="8" s="1"/>
  <c r="BJ188" i="8"/>
  <c r="BL188" i="8" s="1"/>
  <c r="BC35" i="8"/>
  <c r="BE35" i="8" s="1"/>
  <c r="BC131" i="8"/>
  <c r="BE131" i="8" s="1"/>
  <c r="O276" i="8"/>
  <c r="O194" i="8"/>
  <c r="AO224" i="8"/>
  <c r="AQ224" i="8" s="1"/>
  <c r="CE224" i="8"/>
  <c r="CG224" i="8" s="1"/>
  <c r="AC224" i="8"/>
  <c r="BZ224" i="8"/>
  <c r="AV224" i="8"/>
  <c r="AX224" i="8" s="1"/>
  <c r="BJ224" i="8"/>
  <c r="BL224" i="8" s="1"/>
  <c r="O224" i="8"/>
  <c r="BZ234" i="8"/>
  <c r="AO234" i="8"/>
  <c r="AQ234" i="8" s="1"/>
  <c r="AV234" i="8"/>
  <c r="AX234" i="8" s="1"/>
  <c r="CE234" i="8"/>
  <c r="CG234" i="8" s="1"/>
  <c r="AC234" i="8"/>
  <c r="AC32" i="8"/>
  <c r="BJ32" i="8"/>
  <c r="BL32" i="8" s="1"/>
  <c r="BX32" i="8"/>
  <c r="BZ32" i="8" s="1"/>
  <c r="AO32" i="8"/>
  <c r="AQ32" i="8" s="1"/>
  <c r="BC357" i="8"/>
  <c r="BE357" i="8" s="1"/>
  <c r="BC87" i="8"/>
  <c r="BE87" i="8" s="1"/>
  <c r="O349" i="8"/>
  <c r="AC192" i="8"/>
  <c r="AO192" i="8"/>
  <c r="AQ192" i="8" s="1"/>
  <c r="CE192" i="8"/>
  <c r="CG192" i="8" s="1"/>
  <c r="BZ192" i="8"/>
  <c r="BJ192" i="8"/>
  <c r="BL192" i="8" s="1"/>
  <c r="AV192" i="8"/>
  <c r="AX192" i="8" s="1"/>
  <c r="BC389" i="8"/>
  <c r="BE389" i="8" s="1"/>
  <c r="BC202" i="8"/>
  <c r="BE202" i="8" s="1"/>
  <c r="BC263" i="8"/>
  <c r="BE263" i="8" s="1"/>
  <c r="BC188" i="8"/>
  <c r="BE188" i="8" s="1"/>
  <c r="BZ141" i="8"/>
  <c r="CE141" i="8"/>
  <c r="CG141" i="8" s="1"/>
  <c r="AC141" i="8"/>
  <c r="AV141" i="8"/>
  <c r="AX141" i="8" s="1"/>
  <c r="AO141" i="8"/>
  <c r="AQ141" i="8" s="1"/>
  <c r="BJ141" i="8"/>
  <c r="BL141" i="8" s="1"/>
  <c r="AV129" i="8"/>
  <c r="AX129" i="8" s="1"/>
  <c r="AO129" i="8"/>
  <c r="AQ129" i="8" s="1"/>
  <c r="BZ129" i="8"/>
  <c r="BJ129" i="8"/>
  <c r="BL129" i="8" s="1"/>
  <c r="CE129" i="8"/>
  <c r="CG129" i="8" s="1"/>
  <c r="AC129" i="8"/>
  <c r="CE20" i="8"/>
  <c r="CG20" i="8" s="1"/>
  <c r="AC20" i="8"/>
  <c r="BJ20" i="8"/>
  <c r="BL20" i="8" s="1"/>
  <c r="AV20" i="8"/>
  <c r="AX20" i="8" s="1"/>
  <c r="AO20" i="8"/>
  <c r="AQ20" i="8" s="1"/>
  <c r="BX20" i="8"/>
  <c r="BZ20" i="8" s="1"/>
  <c r="AO197" i="8"/>
  <c r="AQ197" i="8" s="1"/>
  <c r="BJ197" i="8"/>
  <c r="BL197" i="8" s="1"/>
  <c r="CE197" i="8"/>
  <c r="CG197" i="8" s="1"/>
  <c r="AC197" i="8"/>
  <c r="AV197" i="8"/>
  <c r="AX197" i="8" s="1"/>
  <c r="BZ197" i="8"/>
  <c r="AC193" i="8"/>
  <c r="CE193" i="8"/>
  <c r="CG193" i="8" s="1"/>
  <c r="AV193" i="8"/>
  <c r="AX193" i="8" s="1"/>
  <c r="AO193" i="8"/>
  <c r="AQ193" i="8" s="1"/>
  <c r="BJ193" i="8"/>
  <c r="BL193" i="8" s="1"/>
  <c r="BZ193" i="8"/>
  <c r="O135" i="8"/>
  <c r="O179" i="8"/>
  <c r="AC358" i="8"/>
  <c r="CE358" i="8"/>
  <c r="CG358" i="8" s="1"/>
  <c r="AV358" i="8"/>
  <c r="AX358" i="8" s="1"/>
  <c r="AO358" i="8"/>
  <c r="AQ358" i="8" s="1"/>
  <c r="BZ99" i="8"/>
  <c r="BJ99" i="8"/>
  <c r="BL99" i="8" s="1"/>
  <c r="CE99" i="8"/>
  <c r="CG99" i="8" s="1"/>
  <c r="AV99" i="8"/>
  <c r="AX99" i="8" s="1"/>
  <c r="AO99" i="8"/>
  <c r="AQ99" i="8" s="1"/>
  <c r="AV176" i="8"/>
  <c r="AX176" i="8" s="1"/>
  <c r="AO176" i="8"/>
  <c r="AQ176" i="8" s="1"/>
  <c r="AC176" i="8"/>
  <c r="BJ176" i="8"/>
  <c r="BL176" i="8" s="1"/>
  <c r="CE176" i="8"/>
  <c r="CG176" i="8" s="1"/>
  <c r="BZ176" i="8"/>
  <c r="BC141" i="8"/>
  <c r="BE141" i="8" s="1"/>
  <c r="BC129" i="8"/>
  <c r="BE129" i="8" s="1"/>
  <c r="O193" i="8"/>
  <c r="CE292" i="8"/>
  <c r="CG292" i="8" s="1"/>
  <c r="AV292" i="8"/>
  <c r="AX292" i="8" s="1"/>
  <c r="AO292" i="8"/>
  <c r="AQ292" i="8" s="1"/>
  <c r="AV312" i="8"/>
  <c r="AX312" i="8" s="1"/>
  <c r="AC312" i="8"/>
  <c r="CE312" i="8"/>
  <c r="CG312" i="8" s="1"/>
  <c r="AO312" i="8"/>
  <c r="AQ312" i="8" s="1"/>
  <c r="BZ227" i="8"/>
  <c r="AO227" i="8"/>
  <c r="AQ227" i="8" s="1"/>
  <c r="AC227" i="8"/>
  <c r="BJ227" i="8"/>
  <c r="BL227" i="8" s="1"/>
  <c r="CE227" i="8"/>
  <c r="CG227" i="8" s="1"/>
  <c r="AV227" i="8"/>
  <c r="AX227" i="8" s="1"/>
  <c r="AO389" i="8"/>
  <c r="AQ389" i="8" s="1"/>
  <c r="CE32" i="8"/>
  <c r="CG32" i="8" s="1"/>
  <c r="AC183" i="8"/>
  <c r="AO183" i="8"/>
  <c r="AQ183" i="8" s="1"/>
  <c r="CE183" i="8"/>
  <c r="CG183" i="8" s="1"/>
  <c r="BJ183" i="8"/>
  <c r="BL183" i="8" s="1"/>
  <c r="AV183" i="8"/>
  <c r="AX183" i="8" s="1"/>
  <c r="BJ22" i="8"/>
  <c r="BL22" i="8" s="1"/>
  <c r="CE22" i="8"/>
  <c r="CG22" i="8" s="1"/>
  <c r="AC22" i="8"/>
  <c r="AV22" i="8"/>
  <c r="AX22" i="8" s="1"/>
  <c r="AO22" i="8"/>
  <c r="AQ22" i="8" s="1"/>
  <c r="BX22" i="8"/>
  <c r="BZ22" i="8" s="1"/>
  <c r="AO314" i="8"/>
  <c r="AQ314" i="8" s="1"/>
  <c r="CE314" i="8"/>
  <c r="CG314" i="8" s="1"/>
  <c r="AV314" i="8"/>
  <c r="AX314" i="8" s="1"/>
  <c r="AC314" i="8"/>
  <c r="BJ155" i="8"/>
  <c r="BL155" i="8" s="1"/>
  <c r="AV155" i="8"/>
  <c r="AX155" i="8" s="1"/>
  <c r="AC155" i="8"/>
  <c r="CE155" i="8"/>
  <c r="CG155" i="8" s="1"/>
  <c r="AO155" i="8"/>
  <c r="AQ155" i="8" s="1"/>
  <c r="BZ155" i="8"/>
  <c r="CE135" i="8"/>
  <c r="CG135" i="8" s="1"/>
  <c r="AC135" i="8"/>
  <c r="BJ135" i="8"/>
  <c r="BL135" i="8" s="1"/>
  <c r="AO135" i="8"/>
  <c r="AQ135" i="8" s="1"/>
  <c r="AV135" i="8"/>
  <c r="AX135" i="8" s="1"/>
  <c r="BZ135" i="8"/>
  <c r="CE356" i="8"/>
  <c r="CG356" i="8" s="1"/>
  <c r="AC356" i="8"/>
  <c r="AV356" i="8"/>
  <c r="AX356" i="8" s="1"/>
  <c r="AO356" i="8"/>
  <c r="AQ356" i="8" s="1"/>
  <c r="AO179" i="8"/>
  <c r="AQ179" i="8" s="1"/>
  <c r="AV179" i="8"/>
  <c r="AX179" i="8" s="1"/>
  <c r="BJ179" i="8"/>
  <c r="BL179" i="8" s="1"/>
  <c r="AC179" i="8"/>
  <c r="CE179" i="8"/>
  <c r="CG179" i="8" s="1"/>
  <c r="BZ179" i="8"/>
  <c r="BJ106" i="8"/>
  <c r="BL106" i="8" s="1"/>
  <c r="AV106" i="8"/>
  <c r="AX106" i="8" s="1"/>
  <c r="BZ106" i="8"/>
  <c r="AO106" i="8"/>
  <c r="AQ106" i="8" s="1"/>
  <c r="CE106" i="8"/>
  <c r="CG106" i="8" s="1"/>
  <c r="AC111" i="8"/>
  <c r="BJ111" i="8"/>
  <c r="BL111" i="8" s="1"/>
  <c r="AV111" i="8"/>
  <c r="AX111" i="8" s="1"/>
  <c r="AO111" i="8"/>
  <c r="AQ111" i="8" s="1"/>
  <c r="BZ111" i="8"/>
  <c r="CE111" i="8"/>
  <c r="CG111" i="8" s="1"/>
  <c r="BC358" i="8"/>
  <c r="BE358" i="8" s="1"/>
  <c r="BC99" i="8"/>
  <c r="BE99" i="8" s="1"/>
  <c r="BC176" i="8"/>
  <c r="BE176" i="8" s="1"/>
  <c r="O258" i="8"/>
  <c r="O32" i="8"/>
  <c r="AC138" i="8"/>
  <c r="CE138" i="8"/>
  <c r="CG138" i="8" s="1"/>
  <c r="BJ138" i="8"/>
  <c r="BL138" i="8" s="1"/>
  <c r="BZ138" i="8"/>
  <c r="AV138" i="8"/>
  <c r="AX138" i="8" s="1"/>
  <c r="AO138" i="8"/>
  <c r="AQ138" i="8" s="1"/>
  <c r="CE266" i="8"/>
  <c r="CG266" i="8" s="1"/>
  <c r="AV266" i="8"/>
  <c r="AX266" i="8" s="1"/>
  <c r="AO266" i="8"/>
  <c r="AQ266" i="8" s="1"/>
  <c r="AV311" i="8"/>
  <c r="AX311" i="8" s="1"/>
  <c r="CE311" i="8"/>
  <c r="CG311" i="8" s="1"/>
  <c r="AC311" i="8"/>
  <c r="BC292" i="8"/>
  <c r="BE292" i="8" s="1"/>
  <c r="O207" i="8"/>
  <c r="O142" i="8"/>
  <c r="O123" i="8"/>
  <c r="O323" i="8"/>
  <c r="BC312" i="8"/>
  <c r="BE312" i="8" s="1"/>
  <c r="BC227" i="8"/>
  <c r="BE227" i="8" s="1"/>
  <c r="O164" i="8"/>
  <c r="O311" i="8"/>
  <c r="O9" i="8"/>
  <c r="BX9" i="8"/>
  <c r="BZ9" i="8" s="1"/>
  <c r="AC9" i="8"/>
  <c r="AV9" i="8"/>
  <c r="AX9" i="8" s="1"/>
  <c r="CE9" i="8"/>
  <c r="CG9" i="8" s="1"/>
  <c r="H285" i="8" l="1"/>
  <c r="H22" i="8"/>
  <c r="H35" i="8"/>
  <c r="H11" i="8"/>
  <c r="H44" i="8"/>
  <c r="H46" i="8"/>
  <c r="H164" i="8"/>
  <c r="H123" i="8"/>
  <c r="H106" i="8"/>
  <c r="H183" i="8"/>
  <c r="H193" i="8"/>
  <c r="H349" i="8"/>
  <c r="H224" i="8"/>
  <c r="H276" i="8"/>
  <c r="H87" i="8"/>
  <c r="H310" i="8"/>
  <c r="H61" i="8"/>
  <c r="H24" i="8"/>
  <c r="H319" i="8"/>
  <c r="H289" i="8"/>
  <c r="H353" i="8"/>
  <c r="H31" i="8"/>
  <c r="H98" i="8"/>
  <c r="H34" i="8"/>
  <c r="H297" i="8"/>
  <c r="H94" i="8"/>
  <c r="H77" i="8"/>
  <c r="H86" i="8"/>
  <c r="H58" i="8"/>
  <c r="H250" i="8"/>
  <c r="H267" i="8"/>
  <c r="H294" i="8"/>
  <c r="H206" i="8"/>
  <c r="H246" i="8"/>
  <c r="H379" i="8"/>
  <c r="H305" i="8"/>
  <c r="H262" i="8"/>
  <c r="H64" i="8"/>
  <c r="H258" i="8"/>
  <c r="H358" i="8"/>
  <c r="H317" i="8"/>
  <c r="H148" i="8"/>
  <c r="H177" i="8"/>
  <c r="H268" i="8"/>
  <c r="H288" i="8"/>
  <c r="H89" i="8"/>
  <c r="H91" i="8"/>
  <c r="H54" i="8"/>
  <c r="H40" i="8"/>
  <c r="H173" i="8"/>
  <c r="H105" i="8"/>
  <c r="H186" i="8"/>
  <c r="H45" i="8"/>
  <c r="H363" i="8"/>
  <c r="H313" i="8"/>
  <c r="H27" i="8"/>
  <c r="H188" i="8"/>
  <c r="H200" i="8"/>
  <c r="H21" i="8"/>
  <c r="H369" i="8"/>
  <c r="H168" i="8"/>
  <c r="H17" i="8"/>
  <c r="H18" i="8"/>
  <c r="H9" i="8"/>
  <c r="H207" i="8"/>
  <c r="H111" i="8"/>
  <c r="H314" i="8"/>
  <c r="H227" i="8"/>
  <c r="H129" i="8"/>
  <c r="H202" i="8"/>
  <c r="H357" i="8"/>
  <c r="H315" i="8"/>
  <c r="H221" i="8"/>
  <c r="H90" i="8"/>
  <c r="H376" i="8"/>
  <c r="H79" i="8"/>
  <c r="H36" i="8"/>
  <c r="H283" i="8"/>
  <c r="H12" i="8"/>
  <c r="H184" i="8"/>
  <c r="H88" i="8"/>
  <c r="H122" i="8"/>
  <c r="H160" i="8"/>
  <c r="H82" i="8"/>
  <c r="H236" i="8"/>
  <c r="H39" i="8"/>
  <c r="H53" i="8"/>
  <c r="H41" i="8"/>
  <c r="H238" i="8"/>
  <c r="H371" i="8"/>
  <c r="H19" i="8"/>
  <c r="H119" i="8"/>
  <c r="H142" i="8"/>
  <c r="H198" i="8"/>
  <c r="H146" i="8"/>
  <c r="H367" i="8"/>
  <c r="H251" i="8"/>
  <c r="H114" i="8"/>
  <c r="H323" i="8"/>
  <c r="H266" i="8"/>
  <c r="H155" i="8"/>
  <c r="H192" i="8"/>
  <c r="H194" i="8"/>
  <c r="H263" i="8"/>
  <c r="H131" i="8"/>
  <c r="H20" i="8"/>
  <c r="H366" i="8"/>
  <c r="H385" i="8"/>
  <c r="H291" i="8"/>
  <c r="H213" i="8"/>
  <c r="H140" i="8"/>
  <c r="H74" i="8"/>
  <c r="H104" i="8"/>
  <c r="H354" i="8"/>
  <c r="H29" i="8"/>
  <c r="H372" i="8"/>
  <c r="H80" i="8"/>
  <c r="H344" i="8"/>
  <c r="H185" i="8"/>
  <c r="H195" i="8"/>
  <c r="H147" i="8"/>
  <c r="H287" i="8"/>
  <c r="H171" i="8"/>
  <c r="H152" i="8"/>
  <c r="H387" i="8"/>
  <c r="H96" i="8"/>
  <c r="H65" i="8"/>
  <c r="H13" i="8"/>
  <c r="H59" i="8"/>
  <c r="H37" i="8"/>
  <c r="H208" i="8"/>
  <c r="H16" i="8"/>
  <c r="H370" i="8"/>
  <c r="H228" i="8"/>
  <c r="H157" i="8"/>
  <c r="H43" i="8"/>
  <c r="H176" i="8"/>
  <c r="H179" i="8"/>
  <c r="H169" i="8"/>
  <c r="H322" i="8"/>
  <c r="H212" i="8"/>
  <c r="H382" i="8"/>
  <c r="H166" i="8"/>
  <c r="H158" i="8"/>
  <c r="H343" i="8"/>
  <c r="H316" i="8"/>
  <c r="H203" i="8"/>
  <c r="H390" i="8"/>
  <c r="H352" i="8"/>
  <c r="H265" i="8"/>
  <c r="H259" i="8"/>
  <c r="H220" i="8"/>
  <c r="H132" i="8"/>
  <c r="H364" i="8"/>
  <c r="H345" i="8"/>
  <c r="H355" i="8"/>
  <c r="H172" i="8"/>
  <c r="H138" i="8"/>
  <c r="H312" i="8"/>
  <c r="H135" i="8"/>
  <c r="H230" i="8"/>
  <c r="H388" i="8"/>
  <c r="H181" i="8"/>
  <c r="H196" i="8"/>
  <c r="H277" i="8"/>
  <c r="H381" i="8"/>
  <c r="H380" i="8"/>
  <c r="H170" i="8"/>
  <c r="H253" i="8"/>
  <c r="H137" i="8"/>
  <c r="H384" i="8"/>
  <c r="H161" i="8"/>
  <c r="H187" i="8"/>
  <c r="H214" i="8"/>
  <c r="H223" i="8"/>
  <c r="H292" i="8"/>
  <c r="H143" i="8"/>
  <c r="H389" i="8"/>
  <c r="H356" i="8"/>
  <c r="H136" i="8"/>
  <c r="H134" i="8"/>
  <c r="H373" i="8"/>
  <c r="H247" i="8"/>
  <c r="H165" i="8"/>
  <c r="H271" i="8"/>
  <c r="H182" i="8"/>
  <c r="H145" i="8"/>
  <c r="H284" i="8"/>
  <c r="H347" i="8"/>
  <c r="H162" i="8"/>
  <c r="H154" i="8"/>
  <c r="H365" i="8"/>
  <c r="H386" i="8"/>
  <c r="H360" i="8"/>
  <c r="H197" i="8"/>
  <c r="H351" i="8"/>
  <c r="H191" i="8"/>
  <c r="H150" i="8"/>
  <c r="H189" i="8"/>
  <c r="H222" i="8"/>
  <c r="H264" i="8"/>
  <c r="H153" i="8"/>
  <c r="H151" i="8"/>
  <c r="H256" i="8"/>
  <c r="H302" i="8"/>
  <c r="H178" i="8"/>
  <c r="H324" i="8"/>
  <c r="H175" i="8"/>
  <c r="H375" i="8"/>
  <c r="H144" i="8"/>
  <c r="H362" i="8"/>
  <c r="H234" i="8"/>
  <c r="H124" i="8"/>
  <c r="H109" i="8"/>
  <c r="H108" i="8"/>
  <c r="H81" i="8"/>
  <c r="H102" i="8"/>
  <c r="H85" i="8"/>
  <c r="H95" i="8"/>
  <c r="H100" i="8"/>
  <c r="H99" i="8"/>
  <c r="H67" i="8"/>
  <c r="H70" i="8"/>
  <c r="H72" i="8"/>
  <c r="H55" i="8"/>
  <c r="H56" i="8"/>
  <c r="H51" i="8"/>
  <c r="H49" i="8"/>
  <c r="H141" i="8"/>
  <c r="H242" i="8"/>
  <c r="H231" i="8"/>
  <c r="H120" i="8"/>
  <c r="H76" i="8"/>
  <c r="H348" i="8"/>
  <c r="H226" i="8"/>
  <c r="H350" i="8"/>
  <c r="H269" i="8"/>
  <c r="H255" i="8"/>
  <c r="H235" i="8"/>
  <c r="H229" i="8"/>
  <c r="H225" i="8"/>
  <c r="H57" i="8"/>
  <c r="H68" i="8"/>
  <c r="H38" i="8"/>
  <c r="H32" i="8"/>
  <c r="H26" i="8"/>
  <c r="H25" i="8"/>
  <c r="H15" i="8"/>
  <c r="H311" i="8"/>
  <c r="O62" i="8"/>
  <c r="AO62" i="8" l="1"/>
  <c r="AQ62" i="8" s="1"/>
  <c r="CE62" i="8"/>
  <c r="CG62" i="8" s="1"/>
  <c r="AC62" i="8"/>
  <c r="BX62" i="8"/>
  <c r="BZ62" i="8" s="1"/>
  <c r="AV62" i="8"/>
  <c r="AX62" i="8" s="1"/>
  <c r="BJ62" i="8"/>
  <c r="BL62" i="8" s="1"/>
  <c r="BC62" i="8"/>
  <c r="BE62" i="8" s="1"/>
  <c r="H62" i="8" l="1"/>
  <c r="CE71" i="8"/>
  <c r="CG71" i="8" s="1"/>
  <c r="AV71" i="8" l="1"/>
  <c r="AX71" i="8" s="1"/>
  <c r="BC71" i="8"/>
  <c r="BE71" i="8" s="1"/>
  <c r="BX71" i="8"/>
  <c r="BZ71" i="8" s="1"/>
  <c r="BJ71" i="8"/>
  <c r="BL71" i="8" s="1"/>
  <c r="O71" i="8"/>
  <c r="AC71" i="8"/>
  <c r="AO71" i="8"/>
  <c r="AQ71" i="8" s="1"/>
  <c r="H71" i="8" l="1"/>
  <c r="AV92" i="8"/>
  <c r="AX92" i="8" s="1"/>
  <c r="BJ92" i="8"/>
  <c r="BL92" i="8" s="1"/>
  <c r="CE92" i="8"/>
  <c r="CG92" i="8" s="1"/>
  <c r="BC92" i="8"/>
  <c r="BE92" i="8" s="1"/>
  <c r="O92" i="8"/>
  <c r="BZ92" i="8"/>
  <c r="AC92" i="8"/>
  <c r="AO92" i="8"/>
  <c r="AQ92" i="8" s="1"/>
  <c r="H92" i="8" l="1"/>
  <c r="AO112" i="8"/>
  <c r="AQ112" i="8" s="1"/>
  <c r="CE112" i="8"/>
  <c r="CG112" i="8" s="1"/>
  <c r="BJ112" i="8"/>
  <c r="BL112" i="8" s="1"/>
  <c r="AC112" i="8"/>
  <c r="BC112" i="8"/>
  <c r="BE112" i="8" s="1"/>
  <c r="O112" i="8"/>
  <c r="BZ112" i="8"/>
  <c r="AV112" i="8"/>
  <c r="AX112" i="8" s="1"/>
  <c r="H112" i="8" l="1"/>
  <c r="AV115" i="8"/>
  <c r="AX115" i="8" s="1"/>
  <c r="AC115" i="8" l="1"/>
  <c r="BZ115" i="8"/>
  <c r="CE115" i="8"/>
  <c r="CG115" i="8" s="1"/>
  <c r="AO115" i="8"/>
  <c r="AQ115" i="8" s="1"/>
  <c r="BJ115" i="8"/>
  <c r="BL115" i="8" s="1"/>
  <c r="BC115" i="8"/>
  <c r="BE115" i="8" s="1"/>
  <c r="O115" i="8"/>
  <c r="H115" i="8" l="1"/>
  <c r="O118" i="8"/>
  <c r="AO118" i="8" l="1"/>
  <c r="AQ118" i="8" s="1"/>
  <c r="CE118" i="8"/>
  <c r="CG118" i="8" s="1"/>
  <c r="BZ118" i="8"/>
  <c r="BC118" i="8"/>
  <c r="BE118" i="8" s="1"/>
  <c r="AC118" i="8"/>
  <c r="AV118" i="8"/>
  <c r="AX118" i="8" s="1"/>
  <c r="BJ118" i="8"/>
  <c r="BL118" i="8" s="1"/>
  <c r="H118" i="8" l="1"/>
  <c r="AV121" i="8"/>
  <c r="AX121" i="8" s="1"/>
  <c r="AO121" i="8"/>
  <c r="AQ121" i="8" s="1"/>
  <c r="CE121" i="8"/>
  <c r="CG121" i="8" s="1"/>
  <c r="O121" i="8"/>
  <c r="BZ121" i="8"/>
  <c r="BC121" i="8"/>
  <c r="BE121" i="8" s="1"/>
  <c r="AC121" i="8"/>
  <c r="BJ121" i="8"/>
  <c r="BL121" i="8" s="1"/>
  <c r="H121" i="8" l="1"/>
  <c r="AO261" i="8"/>
  <c r="AQ261" i="8" s="1"/>
  <c r="CE261" i="8"/>
  <c r="CG261" i="8" s="1"/>
  <c r="AV261" i="8"/>
  <c r="AX261" i="8" s="1"/>
  <c r="O261" i="8"/>
  <c r="BC261" i="8"/>
  <c r="BE261" i="8" s="1"/>
  <c r="H261" i="8" l="1"/>
  <c r="BC301" i="8"/>
  <c r="BE301" i="8" s="1"/>
  <c r="AV301" i="8"/>
  <c r="AX301" i="8" s="1"/>
  <c r="AC301" i="8"/>
  <c r="AO301" i="8"/>
  <c r="AQ301" i="8" s="1"/>
  <c r="CE301" i="8"/>
  <c r="CG301" i="8" s="1"/>
  <c r="O301" i="8"/>
  <c r="H301" i="8" l="1"/>
  <c r="AV66" i="8"/>
  <c r="AX66" i="8" s="1"/>
  <c r="AO66" i="8"/>
  <c r="AQ66" i="8" s="1"/>
  <c r="BJ66" i="8"/>
  <c r="BL66" i="8" s="1"/>
  <c r="BX66" i="8"/>
  <c r="BZ66" i="8" s="1"/>
  <c r="AC66" i="8"/>
  <c r="BC66" i="8"/>
  <c r="BE66" i="8" s="1"/>
  <c r="O66" i="8"/>
  <c r="CE66" i="8"/>
  <c r="CG66" i="8" s="1"/>
  <c r="H66" i="8" l="1"/>
  <c r="AV204" i="8"/>
  <c r="AX204" i="8" s="1"/>
  <c r="AO127" i="8"/>
  <c r="AQ127" i="8" s="1"/>
  <c r="BZ156" i="8"/>
  <c r="BC204" i="8"/>
  <c r="BE204" i="8" s="1"/>
  <c r="AC211" i="8"/>
  <c r="AV252" i="8"/>
  <c r="AX252" i="8" s="1"/>
  <c r="AO75" i="8"/>
  <c r="AQ75" i="8" s="1"/>
  <c r="O282" i="8"/>
  <c r="O127" i="8"/>
  <c r="BZ167" i="8"/>
  <c r="AO249" i="8"/>
  <c r="AQ249" i="8" s="1"/>
  <c r="BJ211" i="8"/>
  <c r="BL211" i="8" s="1"/>
  <c r="AC163" i="8"/>
  <c r="BC126" i="8"/>
  <c r="BE126" i="8" s="1"/>
  <c r="BZ97" i="8"/>
  <c r="CE272" i="8"/>
  <c r="CG272" i="8" s="1"/>
  <c r="BJ139" i="8"/>
  <c r="BL139" i="8" s="1"/>
  <c r="AO233" i="8"/>
  <c r="AQ233" i="8" s="1"/>
  <c r="O128" i="8"/>
  <c r="CE128" i="8"/>
  <c r="CG128" i="8" s="1"/>
  <c r="AO199" i="8"/>
  <c r="AQ199" i="8" s="1"/>
  <c r="BC260" i="8"/>
  <c r="BE260" i="8" s="1"/>
  <c r="CE260" i="8"/>
  <c r="CG260" i="8" s="1"/>
  <c r="CE218" i="8"/>
  <c r="CG218" i="8" s="1"/>
  <c r="AC303" i="8"/>
  <c r="BC219" i="8"/>
  <c r="BE219" i="8" s="1"/>
  <c r="O219" i="8"/>
  <c r="O116" i="8"/>
  <c r="BJ130" i="8"/>
  <c r="BL130" i="8" s="1"/>
  <c r="CE204" i="8"/>
  <c r="CG204" i="8" s="1"/>
  <c r="BJ190" i="8" l="1"/>
  <c r="BL190" i="8" s="1"/>
  <c r="AC190" i="8"/>
  <c r="BC190" i="8"/>
  <c r="BE190" i="8" s="1"/>
  <c r="AO190" i="8"/>
  <c r="AQ190" i="8" s="1"/>
  <c r="AV190" i="8"/>
  <c r="AX190" i="8" s="1"/>
  <c r="CE190" i="8"/>
  <c r="CG190" i="8" s="1"/>
  <c r="CE180" i="8"/>
  <c r="CG180" i="8" s="1"/>
  <c r="BJ180" i="8"/>
  <c r="BL180" i="8" s="1"/>
  <c r="AC180" i="8"/>
  <c r="O180" i="8"/>
  <c r="AO180" i="8"/>
  <c r="AQ180" i="8" s="1"/>
  <c r="O252" i="8"/>
  <c r="BC117" i="8"/>
  <c r="BE117" i="8" s="1"/>
  <c r="BZ117" i="8"/>
  <c r="AO117" i="8"/>
  <c r="AQ117" i="8" s="1"/>
  <c r="O117" i="8"/>
  <c r="AC117" i="8"/>
  <c r="BJ117" i="8"/>
  <c r="BL117" i="8" s="1"/>
  <c r="CE117" i="8"/>
  <c r="CG117" i="8" s="1"/>
  <c r="AV117" i="8"/>
  <c r="AX117" i="8" s="1"/>
  <c r="O272" i="8"/>
  <c r="AV272" i="8"/>
  <c r="AX272" i="8" s="1"/>
  <c r="AO272" i="8"/>
  <c r="AQ272" i="8" s="1"/>
  <c r="AO304" i="8"/>
  <c r="AQ304" i="8" s="1"/>
  <c r="AC304" i="8"/>
  <c r="AV304" i="8"/>
  <c r="AX304" i="8" s="1"/>
  <c r="CE304" i="8"/>
  <c r="CG304" i="8" s="1"/>
  <c r="O304" i="8"/>
  <c r="BJ128" i="8"/>
  <c r="BL128" i="8" s="1"/>
  <c r="BJ163" i="8"/>
  <c r="BL163" i="8" s="1"/>
  <c r="CE163" i="8"/>
  <c r="CG163" i="8" s="1"/>
  <c r="BZ163" i="8"/>
  <c r="AO163" i="8"/>
  <c r="AQ163" i="8" s="1"/>
  <c r="BC163" i="8"/>
  <c r="BE163" i="8" s="1"/>
  <c r="O163" i="8"/>
  <c r="AV163" i="8"/>
  <c r="AX163" i="8" s="1"/>
  <c r="BC237" i="8"/>
  <c r="BE237" i="8" s="1"/>
  <c r="AO237" i="8"/>
  <c r="AQ237" i="8" s="1"/>
  <c r="CE237" i="8"/>
  <c r="CG237" i="8" s="1"/>
  <c r="AC237" i="8"/>
  <c r="O237" i="8"/>
  <c r="AV237" i="8"/>
  <c r="AX237" i="8" s="1"/>
  <c r="BZ237" i="8"/>
  <c r="BJ125" i="8"/>
  <c r="BL125" i="8" s="1"/>
  <c r="BC125" i="8"/>
  <c r="BE125" i="8" s="1"/>
  <c r="BZ125" i="8"/>
  <c r="AV125" i="8"/>
  <c r="AX125" i="8" s="1"/>
  <c r="O125" i="8"/>
  <c r="AC125" i="8"/>
  <c r="AO125" i="8"/>
  <c r="AQ125" i="8" s="1"/>
  <c r="CE125" i="8"/>
  <c r="CG125" i="8" s="1"/>
  <c r="BZ180" i="8"/>
  <c r="AV130" i="8"/>
  <c r="AX130" i="8" s="1"/>
  <c r="BZ133" i="8"/>
  <c r="BJ133" i="8"/>
  <c r="BL133" i="8" s="1"/>
  <c r="O133" i="8"/>
  <c r="AO133" i="8"/>
  <c r="AQ133" i="8" s="1"/>
  <c r="AC133" i="8"/>
  <c r="BC133" i="8"/>
  <c r="BE133" i="8" s="1"/>
  <c r="AV133" i="8"/>
  <c r="AX133" i="8" s="1"/>
  <c r="AC139" i="8"/>
  <c r="BZ139" i="8"/>
  <c r="CE139" i="8"/>
  <c r="CG139" i="8" s="1"/>
  <c r="BC139" i="8"/>
  <c r="BE139" i="8" s="1"/>
  <c r="AV139" i="8"/>
  <c r="AX139" i="8" s="1"/>
  <c r="O139" i="8"/>
  <c r="AO139" i="8"/>
  <c r="AQ139" i="8" s="1"/>
  <c r="CE167" i="8"/>
  <c r="CG167" i="8" s="1"/>
  <c r="BC167" i="8"/>
  <c r="BE167" i="8" s="1"/>
  <c r="AC167" i="8"/>
  <c r="BJ167" i="8"/>
  <c r="BL167" i="8" s="1"/>
  <c r="O167" i="8"/>
  <c r="O97" i="8"/>
  <c r="AV210" i="8"/>
  <c r="AX210" i="8" s="1"/>
  <c r="BC210" i="8"/>
  <c r="BE210" i="8" s="1"/>
  <c r="CE210" i="8"/>
  <c r="CG210" i="8" s="1"/>
  <c r="BJ210" i="8"/>
  <c r="BL210" i="8" s="1"/>
  <c r="AO210" i="8"/>
  <c r="AQ210" i="8" s="1"/>
  <c r="AC210" i="8"/>
  <c r="O210" i="8"/>
  <c r="AV218" i="8"/>
  <c r="AX218" i="8" s="1"/>
  <c r="AO159" i="8"/>
  <c r="AQ159" i="8" s="1"/>
  <c r="BC159" i="8"/>
  <c r="BE159" i="8" s="1"/>
  <c r="BZ159" i="8"/>
  <c r="AC159" i="8"/>
  <c r="O159" i="8"/>
  <c r="BJ159" i="8"/>
  <c r="BL159" i="8" s="1"/>
  <c r="AC156" i="8"/>
  <c r="BC156" i="8"/>
  <c r="BE156" i="8" s="1"/>
  <c r="AO156" i="8"/>
  <c r="AQ156" i="8" s="1"/>
  <c r="BJ156" i="8"/>
  <c r="BL156" i="8" s="1"/>
  <c r="O156" i="8"/>
  <c r="AV156" i="8"/>
  <c r="AX156" i="8" s="1"/>
  <c r="CE156" i="8"/>
  <c r="CG156" i="8" s="1"/>
  <c r="CE127" i="8"/>
  <c r="CG127" i="8" s="1"/>
  <c r="AV127" i="8"/>
  <c r="AX127" i="8" s="1"/>
  <c r="BZ127" i="8"/>
  <c r="AC127" i="8"/>
  <c r="BC127" i="8"/>
  <c r="BE127" i="8" s="1"/>
  <c r="CE133" i="8"/>
  <c r="CG133" i="8" s="1"/>
  <c r="CE211" i="8"/>
  <c r="CG211" i="8" s="1"/>
  <c r="AO211" i="8"/>
  <c r="AQ211" i="8" s="1"/>
  <c r="AV211" i="8"/>
  <c r="AX211" i="8" s="1"/>
  <c r="BC211" i="8"/>
  <c r="BE211" i="8" s="1"/>
  <c r="O211" i="8"/>
  <c r="CE282" i="8"/>
  <c r="CG282" i="8" s="1"/>
  <c r="AV282" i="8"/>
  <c r="AX282" i="8" s="1"/>
  <c r="AO282" i="8"/>
  <c r="AQ282" i="8" s="1"/>
  <c r="AC282" i="8"/>
  <c r="BC282" i="8"/>
  <c r="BE282" i="8" s="1"/>
  <c r="O75" i="8"/>
  <c r="AV159" i="8"/>
  <c r="AX159" i="8" s="1"/>
  <c r="AO167" i="8"/>
  <c r="AQ167" i="8" s="1"/>
  <c r="BC272" i="8"/>
  <c r="BE272" i="8" s="1"/>
  <c r="AO219" i="8"/>
  <c r="AQ219" i="8" s="1"/>
  <c r="CE219" i="8"/>
  <c r="CG219" i="8" s="1"/>
  <c r="BZ219" i="8"/>
  <c r="BJ219" i="8"/>
  <c r="BL219" i="8" s="1"/>
  <c r="AC219" i="8"/>
  <c r="BC252" i="8"/>
  <c r="BE252" i="8" s="1"/>
  <c r="AO252" i="8"/>
  <c r="AQ252" i="8" s="1"/>
  <c r="CE252" i="8"/>
  <c r="CG252" i="8" s="1"/>
  <c r="BZ252" i="8"/>
  <c r="AC252" i="8"/>
  <c r="AO116" i="8"/>
  <c r="AQ116" i="8" s="1"/>
  <c r="BJ116" i="8"/>
  <c r="BL116" i="8" s="1"/>
  <c r="AC116" i="8"/>
  <c r="BZ116" i="8"/>
  <c r="CE116" i="8"/>
  <c r="CG116" i="8" s="1"/>
  <c r="AV116" i="8"/>
  <c r="AX116" i="8" s="1"/>
  <c r="BZ218" i="8"/>
  <c r="BJ218" i="8"/>
  <c r="BL218" i="8" s="1"/>
  <c r="O218" i="8"/>
  <c r="BC218" i="8"/>
  <c r="BE218" i="8" s="1"/>
  <c r="AO218" i="8"/>
  <c r="AQ218" i="8" s="1"/>
  <c r="AC218" i="8"/>
  <c r="AV307" i="8"/>
  <c r="AX307" i="8" s="1"/>
  <c r="AO97" i="8"/>
  <c r="AQ97" i="8" s="1"/>
  <c r="AV97" i="8"/>
  <c r="AX97" i="8" s="1"/>
  <c r="AC97" i="8"/>
  <c r="CE97" i="8"/>
  <c r="CG97" i="8" s="1"/>
  <c r="BJ97" i="8"/>
  <c r="BL97" i="8" s="1"/>
  <c r="BC97" i="8"/>
  <c r="BE97" i="8" s="1"/>
  <c r="BC180" i="8"/>
  <c r="BE180" i="8" s="1"/>
  <c r="AV201" i="8"/>
  <c r="AX201" i="8" s="1"/>
  <c r="BC201" i="8"/>
  <c r="BE201" i="8" s="1"/>
  <c r="BJ201" i="8"/>
  <c r="BL201" i="8" s="1"/>
  <c r="CE201" i="8"/>
  <c r="CG201" i="8" s="1"/>
  <c r="AC201" i="8"/>
  <c r="BZ201" i="8"/>
  <c r="O201" i="8"/>
  <c r="AO201" i="8"/>
  <c r="AQ201" i="8" s="1"/>
  <c r="AV167" i="8"/>
  <c r="AX167" i="8" s="1"/>
  <c r="BC304" i="8"/>
  <c r="BE304" i="8" s="1"/>
  <c r="AC215" i="8"/>
  <c r="BC215" i="8"/>
  <c r="BE215" i="8" s="1"/>
  <c r="AO215" i="8"/>
  <c r="AQ215" i="8" s="1"/>
  <c r="CE215" i="8"/>
  <c r="CG215" i="8" s="1"/>
  <c r="AV215" i="8"/>
  <c r="AX215" i="8" s="1"/>
  <c r="O215" i="8"/>
  <c r="BJ215" i="8"/>
  <c r="BL215" i="8" s="1"/>
  <c r="AO257" i="8"/>
  <c r="AQ257" i="8" s="1"/>
  <c r="BC257" i="8"/>
  <c r="BE257" i="8" s="1"/>
  <c r="CE257" i="8"/>
  <c r="CG257" i="8" s="1"/>
  <c r="AC257" i="8"/>
  <c r="O257" i="8"/>
  <c r="AV257" i="8"/>
  <c r="AX257" i="8" s="1"/>
  <c r="AV128" i="8"/>
  <c r="AX128" i="8" s="1"/>
  <c r="AO128" i="8"/>
  <c r="AQ128" i="8" s="1"/>
  <c r="AC128" i="8"/>
  <c r="BZ128" i="8"/>
  <c r="BC128" i="8"/>
  <c r="BE128" i="8" s="1"/>
  <c r="O190" i="8"/>
  <c r="AO130" i="8"/>
  <c r="AQ130" i="8" s="1"/>
  <c r="CE130" i="8"/>
  <c r="CG130" i="8" s="1"/>
  <c r="BC130" i="8"/>
  <c r="BE130" i="8" s="1"/>
  <c r="BZ130" i="8"/>
  <c r="O130" i="8"/>
  <c r="AC130" i="8"/>
  <c r="AC149" i="8"/>
  <c r="BJ149" i="8"/>
  <c r="BL149" i="8" s="1"/>
  <c r="CE149" i="8"/>
  <c r="CG149" i="8" s="1"/>
  <c r="AV149" i="8"/>
  <c r="AX149" i="8" s="1"/>
  <c r="AO149" i="8"/>
  <c r="AQ149" i="8" s="1"/>
  <c r="BC149" i="8"/>
  <c r="BE149" i="8" s="1"/>
  <c r="O149" i="8"/>
  <c r="AV126" i="8"/>
  <c r="AX126" i="8" s="1"/>
  <c r="BJ126" i="8"/>
  <c r="BL126" i="8" s="1"/>
  <c r="CE126" i="8"/>
  <c r="CG126" i="8" s="1"/>
  <c r="O126" i="8"/>
  <c r="AC126" i="8"/>
  <c r="AO126" i="8"/>
  <c r="AQ126" i="8" s="1"/>
  <c r="O240" i="8"/>
  <c r="AO240" i="8"/>
  <c r="AQ240" i="8" s="1"/>
  <c r="CE240" i="8"/>
  <c r="CG240" i="8" s="1"/>
  <c r="AC240" i="8"/>
  <c r="BC240" i="8"/>
  <c r="BE240" i="8" s="1"/>
  <c r="AV240" i="8"/>
  <c r="AX240" i="8" s="1"/>
  <c r="BC233" i="8"/>
  <c r="BE233" i="8" s="1"/>
  <c r="O233" i="8"/>
  <c r="AC233" i="8"/>
  <c r="CE233" i="8"/>
  <c r="CG233" i="8" s="1"/>
  <c r="BZ233" i="8"/>
  <c r="AC249" i="8"/>
  <c r="CE249" i="8"/>
  <c r="CG249" i="8" s="1"/>
  <c r="AV249" i="8"/>
  <c r="AX249" i="8" s="1"/>
  <c r="BC249" i="8"/>
  <c r="BE249" i="8" s="1"/>
  <c r="O249" i="8"/>
  <c r="BZ249" i="8"/>
  <c r="CE159" i="8"/>
  <c r="CG159" i="8" s="1"/>
  <c r="BX75" i="8"/>
  <c r="BZ75" i="8" s="1"/>
  <c r="AC75" i="8"/>
  <c r="CE75" i="8"/>
  <c r="CG75" i="8" s="1"/>
  <c r="AV75" i="8"/>
  <c r="AX75" i="8" s="1"/>
  <c r="BJ75" i="8"/>
  <c r="BL75" i="8" s="1"/>
  <c r="BC75" i="8"/>
  <c r="BE75" i="8" s="1"/>
  <c r="BZ126" i="8"/>
  <c r="AV219" i="8"/>
  <c r="AX219" i="8" s="1"/>
  <c r="BJ204" i="8"/>
  <c r="BL204" i="8" s="1"/>
  <c r="BZ204" i="8"/>
  <c r="AC204" i="8"/>
  <c r="O204" i="8"/>
  <c r="AO204" i="8"/>
  <c r="AQ204" i="8" s="1"/>
  <c r="AO307" i="8"/>
  <c r="AQ307" i="8" s="1"/>
  <c r="BC307" i="8"/>
  <c r="BE307" i="8" s="1"/>
  <c r="AC307" i="8"/>
  <c r="CE307" i="8"/>
  <c r="CG307" i="8" s="1"/>
  <c r="O307" i="8"/>
  <c r="AV180" i="8"/>
  <c r="AX180" i="8" s="1"/>
  <c r="AV303" i="8"/>
  <c r="AX303" i="8" s="1"/>
  <c r="CE303" i="8"/>
  <c r="CG303" i="8" s="1"/>
  <c r="O303" i="8"/>
  <c r="BC303" i="8"/>
  <c r="BE303" i="8" s="1"/>
  <c r="AO303" i="8"/>
  <c r="AQ303" i="8" s="1"/>
  <c r="AV260" i="8"/>
  <c r="AX260" i="8" s="1"/>
  <c r="AO260" i="8"/>
  <c r="AQ260" i="8" s="1"/>
  <c r="AC260" i="8"/>
  <c r="O260" i="8"/>
  <c r="BC199" i="8"/>
  <c r="BE199" i="8" s="1"/>
  <c r="CE199" i="8"/>
  <c r="CG199" i="8" s="1"/>
  <c r="BZ199" i="8"/>
  <c r="BJ199" i="8"/>
  <c r="BL199" i="8" s="1"/>
  <c r="AV199" i="8"/>
  <c r="AX199" i="8" s="1"/>
  <c r="AC199" i="8"/>
  <c r="O199" i="8"/>
  <c r="BJ127" i="8"/>
  <c r="BL127" i="8" s="1"/>
  <c r="BZ149" i="8"/>
  <c r="AV233" i="8"/>
  <c r="AX233" i="8" s="1"/>
  <c r="BZ190" i="8"/>
  <c r="BC116" i="8"/>
  <c r="BE116" i="8" s="1"/>
  <c r="H116" i="8" l="1"/>
  <c r="H127" i="8"/>
  <c r="H219" i="8"/>
  <c r="H75" i="8"/>
  <c r="H126" i="8"/>
  <c r="H149" i="8"/>
  <c r="H130" i="8"/>
  <c r="H128" i="8"/>
  <c r="H257" i="8"/>
  <c r="H139" i="8"/>
  <c r="H180" i="8"/>
  <c r="H282" i="8"/>
  <c r="H125" i="8"/>
  <c r="H159" i="8"/>
  <c r="H199" i="8"/>
  <c r="H240" i="8"/>
  <c r="H190" i="8"/>
  <c r="H211" i="8"/>
  <c r="H237" i="8"/>
  <c r="H272" i="8"/>
  <c r="H303" i="8"/>
  <c r="H307" i="8"/>
  <c r="H249" i="8"/>
  <c r="H233" i="8"/>
  <c r="H215" i="8"/>
  <c r="H156" i="8"/>
  <c r="H210" i="8"/>
  <c r="H167" i="8"/>
  <c r="H133" i="8"/>
  <c r="H304" i="8"/>
  <c r="H252" i="8"/>
  <c r="H201" i="8"/>
  <c r="H117" i="8"/>
  <c r="H97" i="8"/>
  <c r="H260" i="8"/>
  <c r="H163" i="8"/>
  <c r="H218" i="8"/>
  <c r="H204" i="8"/>
  <c r="T329" i="8"/>
  <c r="V329" i="8" s="1"/>
  <c r="M329" i="8"/>
  <c r="O329" i="8" s="1"/>
  <c r="T330" i="8"/>
  <c r="V330" i="8" s="1"/>
  <c r="M330" i="8"/>
  <c r="O330" i="8" s="1"/>
  <c r="CE330" i="8"/>
  <c r="CG330" i="8" s="1"/>
  <c r="BC329" i="8"/>
  <c r="BE329" i="8" s="1"/>
  <c r="BX329" i="8"/>
  <c r="BZ329" i="8" s="1"/>
  <c r="AA329" i="8"/>
  <c r="AC329" i="8" s="1"/>
  <c r="AO329" i="8"/>
  <c r="AQ329" i="8" s="1"/>
  <c r="CE329" i="8"/>
  <c r="CG329" i="8" s="1"/>
  <c r="AV329" i="8"/>
  <c r="AX329" i="8" s="1"/>
  <c r="BJ329" i="8"/>
  <c r="BL329" i="8" s="1"/>
  <c r="AV330" i="8"/>
  <c r="AX330" i="8" s="1"/>
  <c r="AA330" i="8"/>
  <c r="AC330" i="8" s="1"/>
  <c r="BJ330" i="8"/>
  <c r="BL330" i="8" s="1"/>
  <c r="BC330" i="8"/>
  <c r="BE330" i="8" s="1"/>
  <c r="AO330" i="8"/>
  <c r="AQ330" i="8" s="1"/>
  <c r="BX330" i="8"/>
  <c r="BZ330" i="8" s="1"/>
  <c r="H329" i="8" l="1"/>
  <c r="H330" i="8"/>
  <c r="BZ378" i="8"/>
  <c r="T378" i="8" l="1"/>
  <c r="V378" i="8" s="1"/>
  <c r="M378" i="8"/>
  <c r="O378" i="8" s="1"/>
  <c r="AO378" i="8"/>
  <c r="AQ378" i="8" s="1"/>
  <c r="CE378" i="8"/>
  <c r="CG378" i="8" s="1"/>
  <c r="BJ378" i="8"/>
  <c r="BL378" i="8" s="1"/>
  <c r="AV378" i="8"/>
  <c r="AX378" i="8" s="1"/>
  <c r="AA378" i="8"/>
  <c r="AC378" i="8" s="1"/>
  <c r="BC378" i="8"/>
  <c r="BE378" i="8" s="1"/>
  <c r="H378" i="8" l="1"/>
  <c r="BJ374" i="8"/>
  <c r="BL374" i="8" s="1"/>
  <c r="M239" i="8" l="1"/>
  <c r="T359" i="8"/>
  <c r="V359" i="8" s="1"/>
  <c r="M359" i="8"/>
  <c r="T273" i="8"/>
  <c r="V273" i="8" s="1"/>
  <c r="M273" i="8"/>
  <c r="O273" i="8" s="1"/>
  <c r="T274" i="8"/>
  <c r="V274" i="8" s="1"/>
  <c r="M274" i="8"/>
  <c r="O274" i="8" s="1"/>
  <c r="T332" i="8"/>
  <c r="V332" i="8" s="1"/>
  <c r="M332" i="8"/>
  <c r="O332" i="8" s="1"/>
  <c r="T286" i="8"/>
  <c r="V286" i="8" s="1"/>
  <c r="M286" i="8"/>
  <c r="O286" i="8" s="1"/>
  <c r="T73" i="8"/>
  <c r="V73" i="8" s="1"/>
  <c r="M73" i="8"/>
  <c r="O73" i="8" s="1"/>
  <c r="T205" i="8"/>
  <c r="V205" i="8" s="1"/>
  <c r="M205" i="8"/>
  <c r="O205" i="8" s="1"/>
  <c r="T327" i="8"/>
  <c r="V327" i="8" s="1"/>
  <c r="M327" i="8"/>
  <c r="O327" i="8" s="1"/>
  <c r="T281" i="8"/>
  <c r="V281" i="8" s="1"/>
  <c r="M281" i="8"/>
  <c r="O281" i="8" s="1"/>
  <c r="T232" i="8"/>
  <c r="V232" i="8" s="1"/>
  <c r="M232" i="8"/>
  <c r="O232" i="8" s="1"/>
  <c r="T295" i="8"/>
  <c r="V295" i="8" s="1"/>
  <c r="M295" i="8"/>
  <c r="O295" i="8" s="1"/>
  <c r="T333" i="8"/>
  <c r="V333" i="8" s="1"/>
  <c r="M333" i="8"/>
  <c r="O333" i="8" s="1"/>
  <c r="T383" i="8"/>
  <c r="V383" i="8" s="1"/>
  <c r="M383" i="8"/>
  <c r="O383" i="8" s="1"/>
  <c r="T245" i="8"/>
  <c r="V245" i="8" s="1"/>
  <c r="M245" i="8"/>
  <c r="O245" i="8" s="1"/>
  <c r="T340" i="8"/>
  <c r="V340" i="8" s="1"/>
  <c r="M340" i="8"/>
  <c r="O340" i="8" s="1"/>
  <c r="T243" i="8"/>
  <c r="V243" i="8" s="1"/>
  <c r="M243" i="8"/>
  <c r="O243" i="8" s="1"/>
  <c r="T321" i="8"/>
  <c r="V321" i="8" s="1"/>
  <c r="M321" i="8"/>
  <c r="T338" i="8"/>
  <c r="V338" i="8" s="1"/>
  <c r="M338" i="8"/>
  <c r="O338" i="8" s="1"/>
  <c r="T336" i="8"/>
  <c r="V336" i="8" s="1"/>
  <c r="M336" i="8"/>
  <c r="O336" i="8" s="1"/>
  <c r="T296" i="8"/>
  <c r="V296" i="8" s="1"/>
  <c r="M296" i="8"/>
  <c r="O296" i="8" s="1"/>
  <c r="T325" i="8"/>
  <c r="V325" i="8" s="1"/>
  <c r="M325" i="8"/>
  <c r="O325" i="8" s="1"/>
  <c r="T318" i="8"/>
  <c r="V318" i="8" s="1"/>
  <c r="M318" i="8"/>
  <c r="O318" i="8" s="1"/>
  <c r="T361" i="8"/>
  <c r="V361" i="8" s="1"/>
  <c r="M361" i="8"/>
  <c r="O361" i="8" s="1"/>
  <c r="T337" i="8"/>
  <c r="V337" i="8" s="1"/>
  <c r="M337" i="8"/>
  <c r="O337" i="8" s="1"/>
  <c r="T368" i="8"/>
  <c r="V368" i="8" s="1"/>
  <c r="M368" i="8"/>
  <c r="O368" i="8" s="1"/>
  <c r="T298" i="8"/>
  <c r="V298" i="8" s="1"/>
  <c r="M298" i="8"/>
  <c r="O298" i="8" s="1"/>
  <c r="T30" i="8"/>
  <c r="V30" i="8" s="1"/>
  <c r="M30" i="8"/>
  <c r="O30" i="8" s="1"/>
  <c r="T248" i="8"/>
  <c r="V248" i="8" s="1"/>
  <c r="M248" i="8"/>
  <c r="O248" i="8" s="1"/>
  <c r="T279" i="8"/>
  <c r="V279" i="8" s="1"/>
  <c r="M279" i="8"/>
  <c r="O279" i="8" s="1"/>
  <c r="T346" i="8"/>
  <c r="V346" i="8" s="1"/>
  <c r="M346" i="8"/>
  <c r="O346" i="8" s="1"/>
  <c r="T334" i="8"/>
  <c r="V334" i="8" s="1"/>
  <c r="M334" i="8"/>
  <c r="O334" i="8" s="1"/>
  <c r="T300" i="8"/>
  <c r="V300" i="8" s="1"/>
  <c r="M300" i="8"/>
  <c r="O300" i="8" s="1"/>
  <c r="T278" i="8"/>
  <c r="V278" i="8" s="1"/>
  <c r="M278" i="8"/>
  <c r="T377" i="8"/>
  <c r="V377" i="8" s="1"/>
  <c r="M377" i="8"/>
  <c r="O377" i="8" s="1"/>
  <c r="T78" i="8"/>
  <c r="V78" i="8" s="1"/>
  <c r="M78" i="8"/>
  <c r="O78" i="8" s="1"/>
  <c r="T101" i="8"/>
  <c r="V101" i="8" s="1"/>
  <c r="M101" i="8"/>
  <c r="O101" i="8" s="1"/>
  <c r="T306" i="8"/>
  <c r="V306" i="8" s="1"/>
  <c r="M306" i="8"/>
  <c r="O306" i="8" s="1"/>
  <c r="T244" i="8"/>
  <c r="V244" i="8" s="1"/>
  <c r="M244" i="8"/>
  <c r="O244" i="8" s="1"/>
  <c r="T341" i="8"/>
  <c r="V341" i="8" s="1"/>
  <c r="M341" i="8"/>
  <c r="T342" i="8"/>
  <c r="V342" i="8" s="1"/>
  <c r="M342" i="8"/>
  <c r="O342" i="8" s="1"/>
  <c r="T308" i="8"/>
  <c r="V308" i="8" s="1"/>
  <c r="M308" i="8"/>
  <c r="O308" i="8" s="1"/>
  <c r="T320" i="8"/>
  <c r="V320" i="8" s="1"/>
  <c r="M320" i="8"/>
  <c r="O320" i="8" s="1"/>
  <c r="T326" i="8"/>
  <c r="V326" i="8" s="1"/>
  <c r="M326" i="8"/>
  <c r="O326" i="8" s="1"/>
  <c r="T293" i="8"/>
  <c r="V293" i="8" s="1"/>
  <c r="M293" i="8"/>
  <c r="O293" i="8" s="1"/>
  <c r="T339" i="8"/>
  <c r="V339" i="8" s="1"/>
  <c r="M339" i="8"/>
  <c r="O339" i="8" s="1"/>
  <c r="T290" i="8"/>
  <c r="V290" i="8" s="1"/>
  <c r="M290" i="8"/>
  <c r="O290" i="8" s="1"/>
  <c r="T254" i="8"/>
  <c r="V254" i="8" s="1"/>
  <c r="M254" i="8"/>
  <c r="O254" i="8" s="1"/>
  <c r="T328" i="8"/>
  <c r="V328" i="8" s="1"/>
  <c r="M328" i="8"/>
  <c r="O328" i="8" s="1"/>
  <c r="T309" i="8"/>
  <c r="V309" i="8" s="1"/>
  <c r="M309" i="8"/>
  <c r="O309" i="8" s="1"/>
  <c r="T280" i="8"/>
  <c r="V280" i="8" s="1"/>
  <c r="M280" i="8"/>
  <c r="O280" i="8" s="1"/>
  <c r="T299" i="8"/>
  <c r="V299" i="8" s="1"/>
  <c r="M299" i="8"/>
  <c r="O299" i="8" s="1"/>
  <c r="T275" i="8"/>
  <c r="V275" i="8" s="1"/>
  <c r="M275" i="8"/>
  <c r="O275" i="8" s="1"/>
  <c r="T216" i="8"/>
  <c r="V216" i="8" s="1"/>
  <c r="M216" i="8"/>
  <c r="O216" i="8" s="1"/>
  <c r="T110" i="8"/>
  <c r="V110" i="8" s="1"/>
  <c r="M110" i="8"/>
  <c r="O110" i="8" s="1"/>
  <c r="T331" i="8"/>
  <c r="V331" i="8" s="1"/>
  <c r="M331" i="8"/>
  <c r="O331" i="8" s="1"/>
  <c r="T270" i="8"/>
  <c r="V270" i="8" s="1"/>
  <c r="M270" i="8"/>
  <c r="O270" i="8" s="1"/>
  <c r="T335" i="8"/>
  <c r="V335" i="8" s="1"/>
  <c r="M335" i="8"/>
  <c r="O335" i="8" s="1"/>
  <c r="BJ110" i="8"/>
  <c r="BL110" i="8" s="1"/>
  <c r="BX279" i="8"/>
  <c r="BZ279" i="8" s="1"/>
  <c r="BX239" i="8"/>
  <c r="BZ239" i="8" s="1"/>
  <c r="T239" i="8"/>
  <c r="V239" i="8" s="1"/>
  <c r="BX290" i="8"/>
  <c r="BZ290" i="8" s="1"/>
  <c r="BX318" i="8"/>
  <c r="BZ318" i="8" s="1"/>
  <c r="CE320" i="8"/>
  <c r="CG320" i="8" s="1"/>
  <c r="BJ306" i="8"/>
  <c r="BL306" i="8" s="1"/>
  <c r="AV299" i="8"/>
  <c r="AX299" i="8" s="1"/>
  <c r="BJ281" i="8"/>
  <c r="BL281" i="8" s="1"/>
  <c r="AA244" i="8"/>
  <c r="AC244" i="8" s="1"/>
  <c r="BX286" i="8"/>
  <c r="BZ286" i="8" s="1"/>
  <c r="AA232" i="8"/>
  <c r="AC232" i="8" s="1"/>
  <c r="BX293" i="8"/>
  <c r="BZ293" i="8" s="1"/>
  <c r="CE300" i="8"/>
  <c r="CG300" i="8" s="1"/>
  <c r="AA333" i="8"/>
  <c r="AC333" i="8" s="1"/>
  <c r="BX342" i="8"/>
  <c r="BZ342" i="8" s="1"/>
  <c r="CE340" i="8"/>
  <c r="CG340" i="8" s="1"/>
  <c r="BX243" i="8"/>
  <c r="BZ243" i="8" s="1"/>
  <c r="CE332" i="8"/>
  <c r="CG332" i="8" s="1"/>
  <c r="BX296" i="8"/>
  <c r="BZ296" i="8" s="1"/>
  <c r="BX309" i="8"/>
  <c r="BZ309" i="8" s="1"/>
  <c r="BJ309" i="8"/>
  <c r="BL309" i="8" s="1"/>
  <c r="AV368" i="8"/>
  <c r="AX368" i="8" s="1"/>
  <c r="BX274" i="8"/>
  <c r="BZ274" i="8" s="1"/>
  <c r="BX308" i="8"/>
  <c r="BZ308" i="8" s="1"/>
  <c r="BX280" i="8"/>
  <c r="BZ280" i="8" s="1"/>
  <c r="BX336" i="8"/>
  <c r="BZ336" i="8" s="1"/>
  <c r="BX361" i="8"/>
  <c r="BZ361" i="8" s="1"/>
  <c r="BX254" i="8"/>
  <c r="BZ254" i="8" s="1"/>
  <c r="CE205" i="8"/>
  <c r="CG205" i="8" s="1"/>
  <c r="BX331" i="8"/>
  <c r="BZ331" i="8" s="1"/>
  <c r="BX248" i="8"/>
  <c r="BZ248" i="8" s="1"/>
  <c r="CE331" i="8"/>
  <c r="CG331" i="8" s="1"/>
  <c r="BX328" i="8"/>
  <c r="BZ328" i="8" s="1"/>
  <c r="BX325" i="8"/>
  <c r="BZ325" i="8" s="1"/>
  <c r="BX334" i="8"/>
  <c r="BZ334" i="8" s="1"/>
  <c r="BX333" i="8"/>
  <c r="BZ333" i="8" s="1"/>
  <c r="BJ300" i="8"/>
  <c r="BL300" i="8" s="1"/>
  <c r="BX368" i="8"/>
  <c r="BZ368" i="8" s="1"/>
  <c r="AA101" i="8"/>
  <c r="AC101" i="8" s="1"/>
  <c r="CE101" i="8"/>
  <c r="CG101" i="8" s="1"/>
  <c r="BX327" i="8"/>
  <c r="BZ327" i="8" s="1"/>
  <c r="BX244" i="8"/>
  <c r="BZ244" i="8" s="1"/>
  <c r="BC244" i="8"/>
  <c r="BE244" i="8" s="1"/>
  <c r="AO298" i="8"/>
  <c r="AQ298" i="8" s="1"/>
  <c r="BJ298" i="8"/>
  <c r="BL298" i="8" s="1"/>
  <c r="CE298" i="8"/>
  <c r="CG298" i="8" s="1"/>
  <c r="AA298" i="8"/>
  <c r="AC298" i="8" s="1"/>
  <c r="AV298" i="8"/>
  <c r="AX298" i="8" s="1"/>
  <c r="BC298" i="8"/>
  <c r="BE298" i="8" s="1"/>
  <c r="BX298" i="8"/>
  <c r="BZ298" i="8" s="1"/>
  <c r="BJ254" i="8"/>
  <c r="BL254" i="8" s="1"/>
  <c r="AV254" i="8"/>
  <c r="AX254" i="8" s="1"/>
  <c r="BC254" i="8"/>
  <c r="BE254" i="8" s="1"/>
  <c r="AA254" i="8"/>
  <c r="AC254" i="8" s="1"/>
  <c r="AO254" i="8"/>
  <c r="AQ254" i="8" s="1"/>
  <c r="CE254" i="8"/>
  <c r="CG254" i="8" s="1"/>
  <c r="AV383" i="8"/>
  <c r="AX383" i="8" s="1"/>
  <c r="AA383" i="8"/>
  <c r="AC383" i="8" s="1"/>
  <c r="BJ383" i="8"/>
  <c r="BL383" i="8" s="1"/>
  <c r="BC383" i="8"/>
  <c r="BE383" i="8" s="1"/>
  <c r="AO383" i="8"/>
  <c r="AQ383" i="8" s="1"/>
  <c r="CE383" i="8"/>
  <c r="CG383" i="8" s="1"/>
  <c r="AV245" i="8"/>
  <c r="AX245" i="8" s="1"/>
  <c r="BJ245" i="8"/>
  <c r="BL245" i="8" s="1"/>
  <c r="BC245" i="8"/>
  <c r="BE245" i="8" s="1"/>
  <c r="AA245" i="8"/>
  <c r="AC245" i="8" s="1"/>
  <c r="CE245" i="8"/>
  <c r="CG245" i="8" s="1"/>
  <c r="AO245" i="8"/>
  <c r="AQ245" i="8" s="1"/>
  <c r="AV275" i="8"/>
  <c r="AX275" i="8" s="1"/>
  <c r="BJ275" i="8"/>
  <c r="BL275" i="8" s="1"/>
  <c r="AO275" i="8"/>
  <c r="AQ275" i="8" s="1"/>
  <c r="BC275" i="8"/>
  <c r="BE275" i="8" s="1"/>
  <c r="CE275" i="8"/>
  <c r="CG275" i="8" s="1"/>
  <c r="AA275" i="8"/>
  <c r="AC275" i="8" s="1"/>
  <c r="BX275" i="8"/>
  <c r="BZ275" i="8" s="1"/>
  <c r="AA339" i="8"/>
  <c r="AC339" i="8" s="1"/>
  <c r="AO332" i="8"/>
  <c r="AQ332" i="8" s="1"/>
  <c r="BJ332" i="8"/>
  <c r="BL332" i="8" s="1"/>
  <c r="BC332" i="8"/>
  <c r="BE332" i="8" s="1"/>
  <c r="AA332" i="8"/>
  <c r="AC332" i="8" s="1"/>
  <c r="AV332" i="8"/>
  <c r="AX332" i="8" s="1"/>
  <c r="BX326" i="8"/>
  <c r="BZ326" i="8" s="1"/>
  <c r="AV296" i="8"/>
  <c r="AX296" i="8" s="1"/>
  <c r="AO296" i="8"/>
  <c r="AQ296" i="8" s="1"/>
  <c r="BJ296" i="8"/>
  <c r="BL296" i="8" s="1"/>
  <c r="AA296" i="8"/>
  <c r="AC296" i="8" s="1"/>
  <c r="BC296" i="8"/>
  <c r="BE296" i="8" s="1"/>
  <c r="CE296" i="8"/>
  <c r="CG296" i="8" s="1"/>
  <c r="BX332" i="8"/>
  <c r="BZ332" i="8" s="1"/>
  <c r="AV318" i="8"/>
  <c r="AX318" i="8" s="1"/>
  <c r="AO318" i="8"/>
  <c r="AQ318" i="8" s="1"/>
  <c r="CE318" i="8"/>
  <c r="CG318" i="8" s="1"/>
  <c r="BJ318" i="8"/>
  <c r="BL318" i="8" s="1"/>
  <c r="AA318" i="8"/>
  <c r="AC318" i="8" s="1"/>
  <c r="BC318" i="8"/>
  <c r="BE318" i="8" s="1"/>
  <c r="BJ377" i="8"/>
  <c r="BL377" i="8" s="1"/>
  <c r="AA377" i="8"/>
  <c r="AC377" i="8" s="1"/>
  <c r="CE377" i="8"/>
  <c r="CG377" i="8" s="1"/>
  <c r="AO377" i="8"/>
  <c r="AQ377" i="8" s="1"/>
  <c r="AV377" i="8"/>
  <c r="AX377" i="8" s="1"/>
  <c r="BC377" i="8"/>
  <c r="BE377" i="8" s="1"/>
  <c r="BC78" i="8"/>
  <c r="BE78" i="8" s="1"/>
  <c r="AV78" i="8"/>
  <c r="AX78" i="8" s="1"/>
  <c r="CE78" i="8"/>
  <c r="CG78" i="8" s="1"/>
  <c r="AO78" i="8"/>
  <c r="AQ78" i="8" s="1"/>
  <c r="AA78" i="8"/>
  <c r="AC78" i="8" s="1"/>
  <c r="BJ78" i="8"/>
  <c r="BL78" i="8" s="1"/>
  <c r="BX73" i="8"/>
  <c r="BZ73" i="8" s="1"/>
  <c r="CE299" i="8"/>
  <c r="CG299" i="8" s="1"/>
  <c r="AO299" i="8"/>
  <c r="AQ299" i="8" s="1"/>
  <c r="BC299" i="8"/>
  <c r="BE299" i="8" s="1"/>
  <c r="AA299" i="8"/>
  <c r="AC299" i="8" s="1"/>
  <c r="BJ299" i="8"/>
  <c r="BL299" i="8" s="1"/>
  <c r="BX299" i="8"/>
  <c r="BZ299" i="8" s="1"/>
  <c r="CG209" i="8"/>
  <c r="O209" i="8"/>
  <c r="BJ209" i="8"/>
  <c r="BL209" i="8" s="1"/>
  <c r="BC209" i="8"/>
  <c r="BE209" i="8" s="1"/>
  <c r="BX209" i="8"/>
  <c r="BZ209" i="8" s="1"/>
  <c r="AO209" i="8"/>
  <c r="AQ209" i="8" s="1"/>
  <c r="AA209" i="8"/>
  <c r="AC209" i="8" s="1"/>
  <c r="AV209" i="8"/>
  <c r="AX209" i="8" s="1"/>
  <c r="AO337" i="8"/>
  <c r="AQ337" i="8" s="1"/>
  <c r="BC337" i="8"/>
  <c r="BE337" i="8" s="1"/>
  <c r="AV337" i="8"/>
  <c r="AX337" i="8" s="1"/>
  <c r="BJ337" i="8"/>
  <c r="BL337" i="8" s="1"/>
  <c r="AA337" i="8"/>
  <c r="AC337" i="8" s="1"/>
  <c r="AO320" i="8"/>
  <c r="AQ320" i="8" s="1"/>
  <c r="BJ320" i="8"/>
  <c r="BL320" i="8" s="1"/>
  <c r="BC320" i="8"/>
  <c r="BE320" i="8" s="1"/>
  <c r="AV320" i="8"/>
  <c r="AX320" i="8" s="1"/>
  <c r="BC335" i="8"/>
  <c r="BE335" i="8" s="1"/>
  <c r="BJ335" i="8"/>
  <c r="BL335" i="8" s="1"/>
  <c r="AV335" i="8"/>
  <c r="AX335" i="8" s="1"/>
  <c r="AO335" i="8"/>
  <c r="AQ335" i="8" s="1"/>
  <c r="AA335" i="8"/>
  <c r="AC335" i="8" s="1"/>
  <c r="CE335" i="8"/>
  <c r="CG335" i="8" s="1"/>
  <c r="BX335" i="8"/>
  <c r="BZ335" i="8" s="1"/>
  <c r="AO326" i="8"/>
  <c r="AQ326" i="8" s="1"/>
  <c r="AA326" i="8"/>
  <c r="AC326" i="8" s="1"/>
  <c r="CE326" i="8"/>
  <c r="CG326" i="8" s="1"/>
  <c r="AV326" i="8"/>
  <c r="AX326" i="8" s="1"/>
  <c r="BC326" i="8"/>
  <c r="BE326" i="8" s="1"/>
  <c r="BJ326" i="8"/>
  <c r="BL326" i="8" s="1"/>
  <c r="AO293" i="8"/>
  <c r="AQ293" i="8" s="1"/>
  <c r="AV293" i="8"/>
  <c r="AX293" i="8" s="1"/>
  <c r="BJ293" i="8"/>
  <c r="BL293" i="8" s="1"/>
  <c r="BC293" i="8"/>
  <c r="BE293" i="8" s="1"/>
  <c r="CE293" i="8"/>
  <c r="CG293" i="8" s="1"/>
  <c r="AA293" i="8"/>
  <c r="AC293" i="8" s="1"/>
  <c r="BJ339" i="8"/>
  <c r="BL339" i="8" s="1"/>
  <c r="AV339" i="8"/>
  <c r="AX339" i="8" s="1"/>
  <c r="BC339" i="8"/>
  <c r="BE339" i="8" s="1"/>
  <c r="AO339" i="8"/>
  <c r="AQ339" i="8" s="1"/>
  <c r="CE339" i="8"/>
  <c r="CG339" i="8" s="1"/>
  <c r="BC295" i="8"/>
  <c r="BE295" i="8" s="1"/>
  <c r="AV295" i="8"/>
  <c r="AX295" i="8" s="1"/>
  <c r="AA295" i="8"/>
  <c r="AC295" i="8" s="1"/>
  <c r="CE295" i="8"/>
  <c r="CG295" i="8" s="1"/>
  <c r="AO295" i="8"/>
  <c r="AQ295" i="8" s="1"/>
  <c r="BJ295" i="8"/>
  <c r="BL295" i="8" s="1"/>
  <c r="AV290" i="8"/>
  <c r="AX290" i="8" s="1"/>
  <c r="BJ290" i="8"/>
  <c r="BL290" i="8" s="1"/>
  <c r="BC290" i="8"/>
  <c r="BE290" i="8" s="1"/>
  <c r="AO290" i="8"/>
  <c r="AQ290" i="8" s="1"/>
  <c r="CE290" i="8"/>
  <c r="CG290" i="8" s="1"/>
  <c r="AA290" i="8"/>
  <c r="AC290" i="8" s="1"/>
  <c r="AV308" i="8"/>
  <c r="AX308" i="8" s="1"/>
  <c r="CE308" i="8"/>
  <c r="CG308" i="8" s="1"/>
  <c r="AA308" i="8"/>
  <c r="AC308" i="8" s="1"/>
  <c r="BC308" i="8"/>
  <c r="BE308" i="8" s="1"/>
  <c r="BJ308" i="8"/>
  <c r="BL308" i="8" s="1"/>
  <c r="AO308" i="8"/>
  <c r="AQ308" i="8" s="1"/>
  <c r="BX383" i="8"/>
  <c r="BZ383" i="8" s="1"/>
  <c r="AA309" i="8"/>
  <c r="AC309" i="8" s="1"/>
  <c r="BC309" i="8"/>
  <c r="BE309" i="8" s="1"/>
  <c r="AV309" i="8"/>
  <c r="AX309" i="8" s="1"/>
  <c r="AO309" i="8"/>
  <c r="AQ309" i="8" s="1"/>
  <c r="CE309" i="8"/>
  <c r="CG309" i="8" s="1"/>
  <c r="BX245" i="8"/>
  <c r="BZ245" i="8" s="1"/>
  <c r="BC328" i="8"/>
  <c r="BE328" i="8" s="1"/>
  <c r="BJ342" i="8"/>
  <c r="BL342" i="8" s="1"/>
  <c r="CE338" i="8"/>
  <c r="CG338" i="8" s="1"/>
  <c r="AA338" i="8"/>
  <c r="AC338" i="8" s="1"/>
  <c r="BJ338" i="8"/>
  <c r="BL338" i="8" s="1"/>
  <c r="AV338" i="8"/>
  <c r="AX338" i="8" s="1"/>
  <c r="AO338" i="8"/>
  <c r="AQ338" i="8" s="1"/>
  <c r="AA274" i="8"/>
  <c r="AC274" i="8" s="1"/>
  <c r="CE274" i="8"/>
  <c r="CG274" i="8" s="1"/>
  <c r="AV274" i="8"/>
  <c r="AX274" i="8" s="1"/>
  <c r="BC274" i="8"/>
  <c r="BE274" i="8" s="1"/>
  <c r="AO274" i="8"/>
  <c r="AQ274" i="8" s="1"/>
  <c r="BC341" i="8"/>
  <c r="BE341" i="8" s="1"/>
  <c r="AO341" i="8"/>
  <c r="AQ341" i="8" s="1"/>
  <c r="CE341" i="8"/>
  <c r="CG341" i="8" s="1"/>
  <c r="AV341" i="8"/>
  <c r="AX341" i="8" s="1"/>
  <c r="BJ341" i="8"/>
  <c r="BL341" i="8" s="1"/>
  <c r="O341" i="8"/>
  <c r="AA341" i="8"/>
  <c r="AC341" i="8" s="1"/>
  <c r="BJ232" i="8"/>
  <c r="BL232" i="8" s="1"/>
  <c r="AO232" i="8"/>
  <c r="AQ232" i="8" s="1"/>
  <c r="BC232" i="8"/>
  <c r="BE232" i="8" s="1"/>
  <c r="CE232" i="8"/>
  <c r="CG232" i="8" s="1"/>
  <c r="AV232" i="8"/>
  <c r="AX232" i="8" s="1"/>
  <c r="BJ239" i="8"/>
  <c r="BL239" i="8" s="1"/>
  <c r="AV239" i="8"/>
  <c r="AX239" i="8" s="1"/>
  <c r="CE239" i="8"/>
  <c r="CG239" i="8" s="1"/>
  <c r="BC239" i="8"/>
  <c r="BE239" i="8" s="1"/>
  <c r="O239" i="8"/>
  <c r="AO239" i="8"/>
  <c r="AQ239" i="8" s="1"/>
  <c r="AA239" i="8"/>
  <c r="AC239" i="8" s="1"/>
  <c r="AO336" i="8"/>
  <c r="AQ336" i="8" s="1"/>
  <c r="BC336" i="8"/>
  <c r="BE336" i="8" s="1"/>
  <c r="AA336" i="8"/>
  <c r="AC336" i="8" s="1"/>
  <c r="AV336" i="8"/>
  <c r="AX336" i="8" s="1"/>
  <c r="BJ336" i="8"/>
  <c r="BL336" i="8" s="1"/>
  <c r="CE336" i="8"/>
  <c r="CG336" i="8" s="1"/>
  <c r="AV325" i="8"/>
  <c r="AX325" i="8" s="1"/>
  <c r="AA325" i="8"/>
  <c r="AC325" i="8" s="1"/>
  <c r="CE325" i="8"/>
  <c r="CG325" i="8" s="1"/>
  <c r="AO325" i="8"/>
  <c r="AQ325" i="8" s="1"/>
  <c r="BJ325" i="8"/>
  <c r="BL325" i="8" s="1"/>
  <c r="BC325" i="8"/>
  <c r="BE325" i="8" s="1"/>
  <c r="BX377" i="8"/>
  <c r="BZ377" i="8" s="1"/>
  <c r="AV361" i="8"/>
  <c r="AX361" i="8" s="1"/>
  <c r="AO361" i="8"/>
  <c r="AQ361" i="8" s="1"/>
  <c r="CE361" i="8"/>
  <c r="CG361" i="8" s="1"/>
  <c r="AA361" i="8"/>
  <c r="AC361" i="8" s="1"/>
  <c r="BC361" i="8"/>
  <c r="BE361" i="8" s="1"/>
  <c r="BJ361" i="8"/>
  <c r="BL361" i="8" s="1"/>
  <c r="AV328" i="8"/>
  <c r="AX328" i="8" s="1"/>
  <c r="BC286" i="8"/>
  <c r="BE286" i="8" s="1"/>
  <c r="AV286" i="8"/>
  <c r="AX286" i="8" s="1"/>
  <c r="AO286" i="8"/>
  <c r="AQ286" i="8" s="1"/>
  <c r="BJ286" i="8"/>
  <c r="BL286" i="8" s="1"/>
  <c r="CE286" i="8"/>
  <c r="CG286" i="8" s="1"/>
  <c r="AA286" i="8"/>
  <c r="AC286" i="8" s="1"/>
  <c r="BX78" i="8"/>
  <c r="BZ78" i="8" s="1"/>
  <c r="AO368" i="8"/>
  <c r="AQ368" i="8" s="1"/>
  <c r="CE368" i="8"/>
  <c r="CG368" i="8" s="1"/>
  <c r="BC368" i="8"/>
  <c r="BE368" i="8" s="1"/>
  <c r="BJ368" i="8"/>
  <c r="BL368" i="8" s="1"/>
  <c r="AA368" i="8"/>
  <c r="AC368" i="8" s="1"/>
  <c r="AA320" i="8"/>
  <c r="AC320" i="8" s="1"/>
  <c r="BC278" i="8"/>
  <c r="BE278" i="8" s="1"/>
  <c r="CE278" i="8"/>
  <c r="CG278" i="8" s="1"/>
  <c r="AO278" i="8"/>
  <c r="AQ278" i="8" s="1"/>
  <c r="BJ278" i="8"/>
  <c r="BL278" i="8" s="1"/>
  <c r="AV278" i="8"/>
  <c r="AX278" i="8" s="1"/>
  <c r="O278" i="8"/>
  <c r="AA278" i="8"/>
  <c r="AC278" i="8" s="1"/>
  <c r="BX341" i="8"/>
  <c r="BZ341" i="8" s="1"/>
  <c r="BX338" i="8"/>
  <c r="BZ338" i="8" s="1"/>
  <c r="BX232" i="8"/>
  <c r="BZ232" i="8" s="1"/>
  <c r="BJ274" i="8"/>
  <c r="BL274" i="8" s="1"/>
  <c r="CE342" i="8"/>
  <c r="CG342" i="8" s="1"/>
  <c r="AO342" i="8"/>
  <c r="AQ342" i="8" s="1"/>
  <c r="AV342" i="8"/>
  <c r="AX342" i="8" s="1"/>
  <c r="BC342" i="8"/>
  <c r="BE342" i="8" s="1"/>
  <c r="AA342" i="8"/>
  <c r="AC342" i="8" s="1"/>
  <c r="BX339" i="8"/>
  <c r="BZ339" i="8" s="1"/>
  <c r="BX278" i="8"/>
  <c r="BZ278" i="8" s="1"/>
  <c r="BX295" i="8"/>
  <c r="BZ295" i="8" s="1"/>
  <c r="BC338" i="8"/>
  <c r="BE338" i="8" s="1"/>
  <c r="AV333" i="8"/>
  <c r="AX333" i="8" s="1"/>
  <c r="CE333" i="8"/>
  <c r="CG333" i="8" s="1"/>
  <c r="BC333" i="8"/>
  <c r="BE333" i="8" s="1"/>
  <c r="AO333" i="8"/>
  <c r="AQ333" i="8" s="1"/>
  <c r="BJ333" i="8"/>
  <c r="BL333" i="8" s="1"/>
  <c r="CE328" i="8"/>
  <c r="CG328" i="8" s="1"/>
  <c r="AA328" i="8"/>
  <c r="AC328" i="8" s="1"/>
  <c r="BJ328" i="8"/>
  <c r="BL328" i="8" s="1"/>
  <c r="AO328" i="8"/>
  <c r="AQ328" i="8" s="1"/>
  <c r="BX337" i="8"/>
  <c r="BZ337" i="8" s="1"/>
  <c r="CE280" i="8"/>
  <c r="CG280" i="8" s="1"/>
  <c r="AV280" i="8"/>
  <c r="AX280" i="8" s="1"/>
  <c r="AO280" i="8"/>
  <c r="AQ280" i="8" s="1"/>
  <c r="BJ280" i="8"/>
  <c r="BL280" i="8" s="1"/>
  <c r="AA280" i="8"/>
  <c r="AC280" i="8" s="1"/>
  <c r="BC280" i="8"/>
  <c r="BE280" i="8" s="1"/>
  <c r="BX320" i="8"/>
  <c r="BZ320" i="8" s="1"/>
  <c r="AV241" i="8"/>
  <c r="AX241" i="8" s="1"/>
  <c r="BC241" i="8"/>
  <c r="BE241" i="8" s="1"/>
  <c r="AA241" i="8"/>
  <c r="AC241" i="8" s="1"/>
  <c r="BJ241" i="8"/>
  <c r="BL241" i="8" s="1"/>
  <c r="CG241" i="8"/>
  <c r="O241" i="8"/>
  <c r="AO241" i="8"/>
  <c r="AQ241" i="8" s="1"/>
  <c r="BX241" i="8"/>
  <c r="BZ241" i="8" s="1"/>
  <c r="O359" i="8"/>
  <c r="CE359" i="8"/>
  <c r="CG359" i="8" s="1"/>
  <c r="AO359" i="8"/>
  <c r="AQ359" i="8" s="1"/>
  <c r="BJ359" i="8"/>
  <c r="BL359" i="8" s="1"/>
  <c r="BX359" i="8"/>
  <c r="BZ359" i="8" s="1"/>
  <c r="AV359" i="8"/>
  <c r="AX359" i="8" s="1"/>
  <c r="AA359" i="8"/>
  <c r="AC359" i="8" s="1"/>
  <c r="BC359" i="8"/>
  <c r="BE359" i="8" s="1"/>
  <c r="O321" i="8"/>
  <c r="AV321" i="8"/>
  <c r="AX321" i="8" s="1"/>
  <c r="AA321" i="8"/>
  <c r="AC321" i="8" s="1"/>
  <c r="BJ321" i="8"/>
  <c r="BL321" i="8" s="1"/>
  <c r="AO321" i="8"/>
  <c r="AQ321" i="8" s="1"/>
  <c r="CE321" i="8"/>
  <c r="CG321" i="8" s="1"/>
  <c r="BC321" i="8"/>
  <c r="BE321" i="8" s="1"/>
  <c r="BX321" i="8"/>
  <c r="BZ321" i="8" s="1"/>
  <c r="CE337" i="8"/>
  <c r="CG337" i="8" s="1"/>
  <c r="BC73" i="8"/>
  <c r="BE73" i="8" s="1"/>
  <c r="AA73" i="8"/>
  <c r="AC73" i="8" s="1"/>
  <c r="AO73" i="8"/>
  <c r="AQ73" i="8" s="1"/>
  <c r="AV73" i="8"/>
  <c r="AX73" i="8" s="1"/>
  <c r="BJ73" i="8"/>
  <c r="BL73" i="8" s="1"/>
  <c r="CE73" i="8"/>
  <c r="CG73" i="8" s="1"/>
  <c r="BX30" i="8"/>
  <c r="BZ30" i="8" s="1"/>
  <c r="CE248" i="8"/>
  <c r="CG248" i="8" s="1"/>
  <c r="AA248" i="8"/>
  <c r="AC248" i="8" s="1"/>
  <c r="AO248" i="8"/>
  <c r="AQ248" i="8" s="1"/>
  <c r="AV248" i="8"/>
  <c r="AX248" i="8" s="1"/>
  <c r="BC248" i="8"/>
  <c r="BE248" i="8" s="1"/>
  <c r="BJ248" i="8"/>
  <c r="BL248" i="8" s="1"/>
  <c r="CE327" i="8"/>
  <c r="CG327" i="8" s="1"/>
  <c r="AV327" i="8"/>
  <c r="AX327" i="8" s="1"/>
  <c r="BC327" i="8"/>
  <c r="BE327" i="8" s="1"/>
  <c r="BJ327" i="8"/>
  <c r="BL327" i="8" s="1"/>
  <c r="AO327" i="8"/>
  <c r="AQ327" i="8" s="1"/>
  <c r="BX273" i="8"/>
  <c r="BZ273" i="8" s="1"/>
  <c r="AO334" i="8"/>
  <c r="AQ334" i="8" s="1"/>
  <c r="BC334" i="8"/>
  <c r="BE334" i="8" s="1"/>
  <c r="BJ334" i="8"/>
  <c r="BL334" i="8" s="1"/>
  <c r="AA334" i="8"/>
  <c r="AC334" i="8" s="1"/>
  <c r="AV340" i="8"/>
  <c r="AX340" i="8" s="1"/>
  <c r="BC340" i="8"/>
  <c r="BE340" i="8" s="1"/>
  <c r="AO340" i="8"/>
  <c r="AQ340" i="8" s="1"/>
  <c r="AA340" i="8"/>
  <c r="AC340" i="8" s="1"/>
  <c r="BJ340" i="8"/>
  <c r="BL340" i="8" s="1"/>
  <c r="CE243" i="8"/>
  <c r="CG243" i="8" s="1"/>
  <c r="AA243" i="8"/>
  <c r="AC243" i="8" s="1"/>
  <c r="AV243" i="8"/>
  <c r="AX243" i="8" s="1"/>
  <c r="BJ243" i="8"/>
  <c r="BL243" i="8" s="1"/>
  <c r="AO243" i="8"/>
  <c r="AQ243" i="8" s="1"/>
  <c r="BC243" i="8"/>
  <c r="BE243" i="8" s="1"/>
  <c r="AA110" i="8"/>
  <c r="AC110" i="8" s="1"/>
  <c r="BC110" i="8"/>
  <c r="BE110" i="8" s="1"/>
  <c r="CE110" i="8"/>
  <c r="CG110" i="8" s="1"/>
  <c r="BJ346" i="8"/>
  <c r="BL346" i="8" s="1"/>
  <c r="CE270" i="8"/>
  <c r="CG270" i="8" s="1"/>
  <c r="BJ270" i="8"/>
  <c r="BL270" i="8" s="1"/>
  <c r="BC270" i="8"/>
  <c r="BE270" i="8" s="1"/>
  <c r="AO270" i="8"/>
  <c r="AQ270" i="8" s="1"/>
  <c r="AA270" i="8"/>
  <c r="AC270" i="8" s="1"/>
  <c r="AA281" i="8"/>
  <c r="AC281" i="8" s="1"/>
  <c r="O374" i="8"/>
  <c r="AO374" i="8"/>
  <c r="AQ374" i="8" s="1"/>
  <c r="CG374" i="8"/>
  <c r="AA374" i="8"/>
  <c r="AC374" i="8" s="1"/>
  <c r="BC374" i="8"/>
  <c r="BE374" i="8" s="1"/>
  <c r="AV374" i="8"/>
  <c r="AX374" i="8" s="1"/>
  <c r="AV331" i="8"/>
  <c r="AX331" i="8" s="1"/>
  <c r="BJ216" i="8"/>
  <c r="BL216" i="8" s="1"/>
  <c r="AV334" i="8"/>
  <c r="AX334" i="8" s="1"/>
  <c r="BJ205" i="8"/>
  <c r="BL205" i="8" s="1"/>
  <c r="AA205" i="8"/>
  <c r="AC205" i="8" s="1"/>
  <c r="AO205" i="8"/>
  <c r="AQ205" i="8" s="1"/>
  <c r="AV205" i="8"/>
  <c r="AX205" i="8" s="1"/>
  <c r="BC205" i="8"/>
  <c r="BE205" i="8" s="1"/>
  <c r="AV216" i="8"/>
  <c r="AX216" i="8" s="1"/>
  <c r="AA216" i="8"/>
  <c r="AC216" i="8" s="1"/>
  <c r="BC216" i="8"/>
  <c r="BE216" i="8" s="1"/>
  <c r="CE216" i="8"/>
  <c r="CG216" i="8" s="1"/>
  <c r="AO216" i="8"/>
  <c r="AQ216" i="8" s="1"/>
  <c r="CE306" i="8"/>
  <c r="CG306" i="8" s="1"/>
  <c r="AA306" i="8"/>
  <c r="AC306" i="8" s="1"/>
  <c r="AO306" i="8"/>
  <c r="AQ306" i="8" s="1"/>
  <c r="BC306" i="8"/>
  <c r="BE306" i="8" s="1"/>
  <c r="AV279" i="8"/>
  <c r="AX279" i="8" s="1"/>
  <c r="BJ279" i="8"/>
  <c r="BL279" i="8" s="1"/>
  <c r="AA279" i="8"/>
  <c r="AC279" i="8" s="1"/>
  <c r="AO279" i="8"/>
  <c r="AQ279" i="8" s="1"/>
  <c r="CE279" i="8"/>
  <c r="CG279" i="8" s="1"/>
  <c r="BC279" i="8"/>
  <c r="BE279" i="8" s="1"/>
  <c r="AA346" i="8"/>
  <c r="AC346" i="8" s="1"/>
  <c r="CE346" i="8"/>
  <c r="CG346" i="8" s="1"/>
  <c r="BC346" i="8"/>
  <c r="BE346" i="8" s="1"/>
  <c r="AV270" i="8"/>
  <c r="AX270" i="8" s="1"/>
  <c r="AV281" i="8"/>
  <c r="AX281" i="8" s="1"/>
  <c r="AO281" i="8"/>
  <c r="AQ281" i="8" s="1"/>
  <c r="BC281" i="8"/>
  <c r="BE281" i="8" s="1"/>
  <c r="CE281" i="8"/>
  <c r="CG281" i="8" s="1"/>
  <c r="AO300" i="8"/>
  <c r="AQ300" i="8" s="1"/>
  <c r="AA300" i="8"/>
  <c r="AC300" i="8" s="1"/>
  <c r="AV300" i="8"/>
  <c r="AX300" i="8" s="1"/>
  <c r="AO30" i="8"/>
  <c r="AQ30" i="8" s="1"/>
  <c r="BJ30" i="8"/>
  <c r="BL30" i="8" s="1"/>
  <c r="AO110" i="8"/>
  <c r="AQ110" i="8" s="1"/>
  <c r="BX101" i="8"/>
  <c r="BZ101" i="8" s="1"/>
  <c r="BX340" i="8"/>
  <c r="BZ340" i="8" s="1"/>
  <c r="BX110" i="8"/>
  <c r="BZ110" i="8" s="1"/>
  <c r="BJ331" i="8"/>
  <c r="BL331" i="8" s="1"/>
  <c r="AO331" i="8"/>
  <c r="AQ331" i="8" s="1"/>
  <c r="BC331" i="8"/>
  <c r="BE331" i="8" s="1"/>
  <c r="AA331" i="8"/>
  <c r="AC331" i="8" s="1"/>
  <c r="AO244" i="8"/>
  <c r="AQ244" i="8" s="1"/>
  <c r="BJ244" i="8"/>
  <c r="BL244" i="8" s="1"/>
  <c r="CE244" i="8"/>
  <c r="CG244" i="8" s="1"/>
  <c r="AV244" i="8"/>
  <c r="AX244" i="8" s="1"/>
  <c r="AV306" i="8"/>
  <c r="AX306" i="8" s="1"/>
  <c r="BX270" i="8"/>
  <c r="BZ270" i="8" s="1"/>
  <c r="BX374" i="8"/>
  <c r="BZ374" i="8" s="1"/>
  <c r="BC300" i="8"/>
  <c r="BE300" i="8" s="1"/>
  <c r="AO346" i="8"/>
  <c r="AQ346" i="8" s="1"/>
  <c r="AO101" i="8"/>
  <c r="AQ101" i="8" s="1"/>
  <c r="BC101" i="8"/>
  <c r="BE101" i="8" s="1"/>
  <c r="BJ101" i="8"/>
  <c r="BL101" i="8" s="1"/>
  <c r="AV101" i="8"/>
  <c r="AX101" i="8" s="1"/>
  <c r="BC30" i="8"/>
  <c r="BE30" i="8" s="1"/>
  <c r="AA30" i="8"/>
  <c r="AC30" i="8" s="1"/>
  <c r="CE30" i="8"/>
  <c r="CG30" i="8" s="1"/>
  <c r="AV30" i="8"/>
  <c r="AX30" i="8" s="1"/>
  <c r="BX205" i="8"/>
  <c r="BZ205" i="8" s="1"/>
  <c r="BX216" i="8"/>
  <c r="BZ216" i="8" s="1"/>
  <c r="BX306" i="8"/>
  <c r="BZ306" i="8" s="1"/>
  <c r="BX346" i="8"/>
  <c r="BZ346" i="8" s="1"/>
  <c r="AA327" i="8"/>
  <c r="AC327" i="8" s="1"/>
  <c r="AV346" i="8"/>
  <c r="AX346" i="8" s="1"/>
  <c r="CE273" i="8"/>
  <c r="CG273" i="8" s="1"/>
  <c r="AO273" i="8"/>
  <c r="AQ273" i="8" s="1"/>
  <c r="AA273" i="8"/>
  <c r="AC273" i="8" s="1"/>
  <c r="AV273" i="8"/>
  <c r="AX273" i="8" s="1"/>
  <c r="BC273" i="8"/>
  <c r="BE273" i="8" s="1"/>
  <c r="BJ273" i="8"/>
  <c r="BL273" i="8" s="1"/>
  <c r="BX281" i="8"/>
  <c r="BZ281" i="8" s="1"/>
  <c r="BX300" i="8"/>
  <c r="BZ300" i="8" s="1"/>
  <c r="CE334" i="8"/>
  <c r="CG334" i="8" s="1"/>
  <c r="AV110" i="8"/>
  <c r="AX110" i="8" s="1"/>
  <c r="H239" i="8" l="1"/>
  <c r="H334" i="8"/>
  <c r="H340" i="8"/>
  <c r="H30" i="8"/>
  <c r="H281" i="8"/>
  <c r="H306" i="8"/>
  <c r="H374" i="8"/>
  <c r="H335" i="8"/>
  <c r="H331" i="8"/>
  <c r="H299" i="8"/>
  <c r="H309" i="8"/>
  <c r="H254" i="8"/>
  <c r="H339" i="8"/>
  <c r="H326" i="8"/>
  <c r="H308" i="8"/>
  <c r="H279" i="8"/>
  <c r="H368" i="8"/>
  <c r="H361" i="8"/>
  <c r="H383" i="8"/>
  <c r="H205" i="8"/>
  <c r="H286" i="8"/>
  <c r="H274" i="8"/>
  <c r="H336" i="8"/>
  <c r="H241" i="8"/>
  <c r="H295" i="8"/>
  <c r="H216" i="8"/>
  <c r="H321" i="8"/>
  <c r="H359" i="8"/>
  <c r="H278" i="8"/>
  <c r="H341" i="8"/>
  <c r="H270" i="8"/>
  <c r="H275" i="8"/>
  <c r="H280" i="8"/>
  <c r="H328" i="8"/>
  <c r="H290" i="8"/>
  <c r="H293" i="8"/>
  <c r="H320" i="8"/>
  <c r="H342" i="8"/>
  <c r="H377" i="8"/>
  <c r="H300" i="8"/>
  <c r="H346" i="8"/>
  <c r="H248" i="8"/>
  <c r="H337" i="8"/>
  <c r="H318" i="8"/>
  <c r="H296" i="8"/>
  <c r="H338" i="8"/>
  <c r="H243" i="8"/>
  <c r="H245" i="8"/>
  <c r="H333" i="8"/>
  <c r="H232" i="8"/>
  <c r="H327" i="8"/>
  <c r="H332" i="8"/>
  <c r="H110" i="8"/>
  <c r="H101" i="8"/>
  <c r="H73" i="8"/>
  <c r="H325" i="8"/>
  <c r="H298" i="8"/>
  <c r="H273" i="8"/>
  <c r="H244" i="8"/>
  <c r="H209" i="8"/>
  <c r="H78" i="8"/>
</calcChain>
</file>

<file path=xl/comments1.xml><?xml version="1.0" encoding="utf-8"?>
<comments xmlns="http://schemas.openxmlformats.org/spreadsheetml/2006/main">
  <authors>
    <author>Autor</author>
  </authors>
  <commentList>
    <comment ref="F10" authorId="0" shapeId="0">
      <text>
        <r>
          <rPr>
            <b/>
            <sz val="9"/>
            <color indexed="81"/>
            <rFont val="Tahoma"/>
            <family val="2"/>
          </rPr>
          <t>La poliza no está firmada por el tomador</t>
        </r>
      </text>
    </comment>
    <comment ref="L10" authorId="0" shapeId="0">
      <text>
        <r>
          <rPr>
            <b/>
            <sz val="9"/>
            <color indexed="81"/>
            <rFont val="Tahoma"/>
            <family val="2"/>
          </rPr>
          <t xml:space="preserve">EL VALOR DE LA PROPUESTA SEGÚN EL FORMATO 1 ES DE $197.735.910
Que el valor asegurado en la poliza es de $19.773.472.
NO CUMPLE: El valor asegurado no corresponde al 10% del valor de la oferta ni del 10% del presupuesto oficial estimado. </t>
        </r>
      </text>
    </comment>
    <comment ref="F11" authorId="0" shapeId="0">
      <text>
        <r>
          <rPr>
            <b/>
            <sz val="9"/>
            <color indexed="81"/>
            <rFont val="Tahoma"/>
            <family val="2"/>
          </rPr>
          <t>El objeto de los contratos presentados no correponde a venta de disposivitos medicos, sino a compraventa de equipos biomedicos, lo cual es completamente diferente al objeto del presente proceso de contratación, asi mismo, el contrato 2 no fue celebrado dentro de las fechas exigidas en el pliego.</t>
        </r>
        <r>
          <rPr>
            <sz val="9"/>
            <color indexed="81"/>
            <rFont val="Tahoma"/>
            <family val="2"/>
          </rPr>
          <t xml:space="preserve">
</t>
        </r>
      </text>
    </comment>
  </commentList>
</comments>
</file>

<file path=xl/sharedStrings.xml><?xml version="1.0" encoding="utf-8"?>
<sst xmlns="http://schemas.openxmlformats.org/spreadsheetml/2006/main" count="935" uniqueCount="589">
  <si>
    <t>ITEM</t>
  </si>
  <si>
    <t>Puntaje por Precio:</t>
  </si>
  <si>
    <t>Puntaje por Descuento:</t>
  </si>
  <si>
    <t>PRECIO TECHO</t>
  </si>
  <si>
    <t>Mayor descuento</t>
  </si>
  <si>
    <t>Puntaje ganador</t>
  </si>
  <si>
    <t>DESCUENTO. F</t>
  </si>
  <si>
    <t>puntaje precio</t>
  </si>
  <si>
    <t>puntaje descuento</t>
  </si>
  <si>
    <t>puntaje total</t>
  </si>
  <si>
    <t>PRODUCTO</t>
  </si>
  <si>
    <t>Menor Valor Unitario</t>
  </si>
  <si>
    <t>BURETROL X 150 ML</t>
  </si>
  <si>
    <t>CATETER TERMODILUCION 7.5 FR. CINCO VÍAS</t>
  </si>
  <si>
    <t>CYSTOFLO X 2000 ML</t>
  </si>
  <si>
    <t>EQUIPO PARA CRIOPRECIPITADO</t>
  </si>
  <si>
    <t>BOLSA NPT X 2000 ML</t>
  </si>
  <si>
    <t>CATETER INTRAVENOSO # 14</t>
  </si>
  <si>
    <t>CATETER INTRAVENOSO # 16</t>
  </si>
  <si>
    <t>CATETER INTRAVENOSO # 18</t>
  </si>
  <si>
    <t>CATETER INTRAVENOSO # 20</t>
  </si>
  <si>
    <t>CATETER INTRAVENOSO # 22</t>
  </si>
  <si>
    <t>CATETER INTRAVENOSO # 24</t>
  </si>
  <si>
    <t>JERINGA PARA INSULINA 1ML</t>
  </si>
  <si>
    <t>CATETER ARTERIAL 20 GA X 8 CM</t>
  </si>
  <si>
    <t>CATETER ARTERIAL 20 GA X 5 CM</t>
  </si>
  <si>
    <t>ADAPTADOR MACHO MACHO</t>
  </si>
  <si>
    <t>AGUJA SPINOCAN 20G</t>
  </si>
  <si>
    <t>AGUJA SPINOCAN 25 G</t>
  </si>
  <si>
    <t>AGUJA SPINOCAN 27 G</t>
  </si>
  <si>
    <t>CATETER CENTRAL BILUMEN</t>
  </si>
  <si>
    <t>CATETER CENTRAL TRILUMEN</t>
  </si>
  <si>
    <t>CATETER CENTRAL MONOLUMEN</t>
  </si>
  <si>
    <t>CATETER CENTRAL DE INSERCIÓN PERIFÉRICA BILUMEN</t>
  </si>
  <si>
    <t>LLAVES DE TRES VIAS PARA INFUSION DE SOLUCIONES INYECTABLES (DISCOFIX RAMPA X 3)</t>
  </si>
  <si>
    <t>LLAVE DE TRES VIAS</t>
  </si>
  <si>
    <t>PERIFIX MINISET 401 G18 LOR + FILTRO</t>
  </si>
  <si>
    <t>AGUJA SPINOCAN 26 G</t>
  </si>
  <si>
    <t>DOBLE SAFEFLOW CON EXTENSION</t>
  </si>
  <si>
    <t>EXTENSION ORIGINAL PERFUSOR M 75CM</t>
  </si>
  <si>
    <t>AGUJA SPINOCAN N° 22 G</t>
  </si>
  <si>
    <t>VENDAS DE YESO DE 4 X 5</t>
  </si>
  <si>
    <t>VENDAS DE YESO DE 6 X 5</t>
  </si>
  <si>
    <t>CAMISA URETERAL 10.7 FR X 35</t>
  </si>
  <si>
    <t>CAMISA URETERAL 10.7 FR X 45</t>
  </si>
  <si>
    <t>GUIA URETERAL ROADRUNNER RPC</t>
  </si>
  <si>
    <t>CANASTILLA DE CALCULO NGAGE</t>
  </si>
  <si>
    <t>VENDAS DE ALGODON LAMINADO 6X5"</t>
  </si>
  <si>
    <t>VENDAS DE ALGODON LAMINADO 4X5"</t>
  </si>
  <si>
    <t>VENDAS DE TELA 4"X5</t>
  </si>
  <si>
    <t>VENDAS DE TELA 6 X 5</t>
  </si>
  <si>
    <t>SONDA FOLEY 2 VÍAS 20FR</t>
  </si>
  <si>
    <t>SONDA FOLEY 2 VIAS 14FR</t>
  </si>
  <si>
    <t>SONDA FOLEY 2 VIAS 16FR</t>
  </si>
  <si>
    <t>SONDA FOLEY 2 VIAS 18FR</t>
  </si>
  <si>
    <t>SONDA FOLEY 2 VIAS 12FR</t>
  </si>
  <si>
    <t>SONDA NELATON N° 6</t>
  </si>
  <si>
    <t>SONDA NELATON Nº 8</t>
  </si>
  <si>
    <t>JERINGA 5ML</t>
  </si>
  <si>
    <t>JERINGA 3ML</t>
  </si>
  <si>
    <t>JERINGA 10ML</t>
  </si>
  <si>
    <t>JERINGA 20ML</t>
  </si>
  <si>
    <t>JERINGA 60ML CON PIBOTE CORTO</t>
  </si>
  <si>
    <t>BOLSA PARA COLOSTOMIA 57MM</t>
  </si>
  <si>
    <t>GALLETA PARA COLOSTOMIA Nº57 (BARRERA)</t>
  </si>
  <si>
    <t>GALLETA DE COLOSTOMIA 45 MM (BARRERA)</t>
  </si>
  <si>
    <t>CANULA NASAL  PARA OXIGENO ADULTO</t>
  </si>
  <si>
    <t>CANULA NASAL PARA OXIGENO PEDIATRICA</t>
  </si>
  <si>
    <t>NARICES DE CAMELLO FILTRO HUMIDIFICADOR</t>
  </si>
  <si>
    <t>CANULA DE TRAQUEOSTOMIA PLASTICA 7.5</t>
  </si>
  <si>
    <t>CANULA DE TRAQUEOSTOMIA PLASTICA 8.0 02-265</t>
  </si>
  <si>
    <t>CANULA DE TRAQUEOSTOMIA PLASTICA 8.5 02-266</t>
  </si>
  <si>
    <t>CANULA DE TRAQUEOSTOMIA PLASTICA 4.5</t>
  </si>
  <si>
    <t>CANULA DE TRAQUEOSTOMIA PLASTICA 6.0</t>
  </si>
  <si>
    <t>CATETER DOBLE J 6 FR X 24</t>
  </si>
  <si>
    <t>CATETER DE DRENAJE MULTIPROPOSITO DE 8FR</t>
  </si>
  <si>
    <t>GUIA INTUBACION REF: ETS-90203-14</t>
  </si>
  <si>
    <t>GUIA INTUBACION PEDIATRICA</t>
  </si>
  <si>
    <t>CIRCUITO ANESTESIA LISO POR DENTRO</t>
  </si>
  <si>
    <t>CODO PARA ANESTESIA CON CAPNOGRAFO</t>
  </si>
  <si>
    <t>CIRCUITO DE ANESTESIA PEDIATRICO CON BALON DE 1LT</t>
  </si>
  <si>
    <t>SONDA DE SUCCION Nº 18</t>
  </si>
  <si>
    <t>SONDA LEVIN Nº 20</t>
  </si>
  <si>
    <t>SONDA NELATON Nº 20</t>
  </si>
  <si>
    <t>SONDA DE SUCCION Nº 16</t>
  </si>
  <si>
    <t>SONDA FOLEY 3 VIAS Nº 18</t>
  </si>
  <si>
    <t>SONDA NELATON Nº 12</t>
  </si>
  <si>
    <t>SONDA NELATON Nº 10</t>
  </si>
  <si>
    <t>SONDA NELATON Nº 18</t>
  </si>
  <si>
    <t>SONDA NELATON Nº 16</t>
  </si>
  <si>
    <t>SONDA LEVIN Nº 14</t>
  </si>
  <si>
    <t>SONDA LEVIN Nº 16</t>
  </si>
  <si>
    <t>SONDA LEVIN Nº 18</t>
  </si>
  <si>
    <t>SONDA DE SUCCION Nº 12</t>
  </si>
  <si>
    <t>SONDA NELATON Nº 14</t>
  </si>
  <si>
    <t>SONDA DE SUCCION Nº 14</t>
  </si>
  <si>
    <t>SONDA FOLEY 3 VIAS Nº 20</t>
  </si>
  <si>
    <t>SONDA FOLEY 3 VIAS Nº 22</t>
  </si>
  <si>
    <t>TUBO TORAX 36FR</t>
  </si>
  <si>
    <t>SONDA FOLEY 3 VIAS N° 24</t>
  </si>
  <si>
    <t>COLECTOR URETRAL 25MM TALLA S</t>
  </si>
  <si>
    <t>COLECTOR URETRAL 30MM TALLA M</t>
  </si>
  <si>
    <t>HUMIDIFICADOR</t>
  </si>
  <si>
    <t>HOJA BISTURI 10</t>
  </si>
  <si>
    <t>HOJA BISTURI 11</t>
  </si>
  <si>
    <t>HOJA BISTURI 12</t>
  </si>
  <si>
    <t>HOJA BISTURI 15</t>
  </si>
  <si>
    <t>HOJA BISTURI 20</t>
  </si>
  <si>
    <t>HOJA BISTURI 21</t>
  </si>
  <si>
    <t>HOJA BISTURI 24</t>
  </si>
  <si>
    <t>TUBO ENDOTRAQUEAL Nº 4.5</t>
  </si>
  <si>
    <t>TUBO ENDOTRAQUEAL Nº 5.5</t>
  </si>
  <si>
    <t>TUBO ENDOTRAQUEAL Nº 6.0</t>
  </si>
  <si>
    <t>TUBO ENDOTRAQUEAL Nº 6.5</t>
  </si>
  <si>
    <t>TUBO ENDOTRAQUEAL Nº 7.0</t>
  </si>
  <si>
    <t>TUBO ENDOTRAQUEAL Nº 7.5</t>
  </si>
  <si>
    <t>TUBO ENDOTRAQUEAL Nº 8.0</t>
  </si>
  <si>
    <t>TUBO ENDOTRAQUEAL Nº 8.5</t>
  </si>
  <si>
    <t>TUBO ENDOTRAQUEAL Nº 9.0</t>
  </si>
  <si>
    <t>TUBO  RAE ORAL 6.5</t>
  </si>
  <si>
    <t>TUBO ENDOTRAQUEAL Nº 2.5</t>
  </si>
  <si>
    <t>TUBO ENDOTRAQUEAL Nº 3.0</t>
  </si>
  <si>
    <t>TUBO ENDOTRAQUEAL Nº 3.5</t>
  </si>
  <si>
    <t>TUBO ENDOTRAQUEAL Nº 4.0</t>
  </si>
  <si>
    <t>TUBO TORAX Nº 30 FR</t>
  </si>
  <si>
    <t>TUBO TORAX Nº 28 FR</t>
  </si>
  <si>
    <t>TUBO TORAX Nº 20 FR</t>
  </si>
  <si>
    <t>TUBO TORAX Nº 34 FR</t>
  </si>
  <si>
    <t>TUBO TORAX Nº 32 FR</t>
  </si>
  <si>
    <t>TUBO TORAX Nº 26 FR</t>
  </si>
  <si>
    <t>TUBOS EN T X 12</t>
  </si>
  <si>
    <t>TUBO ENDOTRAQUEAL REFORZADO BALON 8.5</t>
  </si>
  <si>
    <t>TUBO RAE NASAL 7.0</t>
  </si>
  <si>
    <t>TUBO ENDOTRAQUEAL REFORZADO CURVO C/B 6.0</t>
  </si>
  <si>
    <t>TUBO ENDOTRAQUEAL REFORZADO CURVO C/B 8.0</t>
  </si>
  <si>
    <t>TUBO RAE NASAL 7.5</t>
  </si>
  <si>
    <t>TUBO ENDOTRAQUEAL REFORZADO CURVO C/B 7.0</t>
  </si>
  <si>
    <t>TUBO ENDOTRAQUEAL REFORZADO 7.5</t>
  </si>
  <si>
    <t>TUBO RAE NASAL 6.5</t>
  </si>
  <si>
    <t>CIRCUITO JACKSON RES C/B 3LT  957145</t>
  </si>
  <si>
    <t>TUBO TORAX Nº. 38</t>
  </si>
  <si>
    <t>CANULA DE GUEDEL 100MM</t>
  </si>
  <si>
    <t>CANULA DE GUEDEL 90MM</t>
  </si>
  <si>
    <t>CANULA DE GUEDEL 80MM</t>
  </si>
  <si>
    <t>TUBO  RAE ORAL 7.0</t>
  </si>
  <si>
    <t>TUBO  RAE ORAL 7.5</t>
  </si>
  <si>
    <t>VENDAJE ELASTICO 4 PULGADAS X 5 YARDAS</t>
  </si>
  <si>
    <t>VENDAJE ELASTICO 6 PULGADAS X 5 YARDAS</t>
  </si>
  <si>
    <t>MICROPORE (2") X 48MM X 6 UNIDADES</t>
  </si>
  <si>
    <t>MICROPORE (3") X 72MM X 4 UNIDADES</t>
  </si>
  <si>
    <t>COMPRESAS X UNIDAD</t>
  </si>
  <si>
    <t>GASA CURACION (10X10) 0259</t>
  </si>
  <si>
    <t>MICROPORE (1") X 24MM X 12 UNIDADES</t>
  </si>
  <si>
    <t>ESPARADRAPO LEUK. TELA 12 X 10 YARDAS X 900 (CM)</t>
  </si>
  <si>
    <t>BOLSA PARA GALLETA DE COLOSTOMIA 70MM</t>
  </si>
  <si>
    <t>BOLSA PARA COLOSTOMIA N° 45( CONVATEC)</t>
  </si>
  <si>
    <t>EXTENSION MONITOREO PRESION 48"</t>
  </si>
  <si>
    <t>EXTENSION PARA ANESTESIA</t>
  </si>
  <si>
    <t>MASCARA CON RESERVORIO PEDIATRICA</t>
  </si>
  <si>
    <t>MASCARA PARA OXIGENO PEDIATRICA</t>
  </si>
  <si>
    <t>MASCARILLA  OXIGENO CON RESERVORIO</t>
  </si>
  <si>
    <t>MASCARA DE TRAQUEOSTOMIA O TIENDA</t>
  </si>
  <si>
    <t>MASCARILLA DE ANESTESIA PEDIATRICA Nº2</t>
  </si>
  <si>
    <t>MASCARILLA DE ANESTESIA PEDIATRICA Nº3</t>
  </si>
  <si>
    <t>MASCARILLA OXIGENO CON VENTURY</t>
  </si>
  <si>
    <t>MASCARILLA DE ANESTESIA ADULTO GRANDE Nº 6</t>
  </si>
  <si>
    <t>MASCARILLA DE ANESTESIA Nº 5</t>
  </si>
  <si>
    <t>MASCARILLA DE ANESTESIA Nº4</t>
  </si>
  <si>
    <t>MASCARILLA DE OXIGENO VENTURY PEDIATRICA</t>
  </si>
  <si>
    <t>BAJALENGUA</t>
  </si>
  <si>
    <t>LAPIZ PARA ELECTROBISTURI DESECHABLE</t>
  </si>
  <si>
    <t>APLICADORES DE ALGODÓN X UNIDAD</t>
  </si>
  <si>
    <t>ELECTRODO MULTIFUNCIONAL ADULTO ZOLL</t>
  </si>
  <si>
    <t>SODA PARA ANESTESIA X GALON</t>
  </si>
  <si>
    <t>CUCHILLA RASURADORA CLIPPER INHALAMBRICA 9680</t>
  </si>
  <si>
    <t>INDICADORES BIOLOGICOS ATTEST  1292 VAPOR</t>
  </si>
  <si>
    <t>APOSITO HIDROCELULAR POLIUR+SILIC 10X20CM (SILTEC)</t>
  </si>
  <si>
    <t>GALLETA DE COLOSTOMIA 70MM</t>
  </si>
  <si>
    <t>PRESERVATIVOS</t>
  </si>
  <si>
    <t>TERMOMETRO DIGITAL PUNTA RIGIDA</t>
  </si>
  <si>
    <t>ALCOHOL ANTISEPTICO DE 70º X 750ML</t>
  </si>
  <si>
    <t>COMPRESA ADHESION BACTERIANA 7X9 (CUTIMED SORBACT)</t>
  </si>
  <si>
    <t>APOSITO HIDROCOL EXTRADEL 10X10 (CUTIMED HYDRO L)</t>
  </si>
  <si>
    <t>MANGUERA EXTENSION  OXIGENO</t>
  </si>
  <si>
    <t>APOSITO ESPUMA POLIURE / SILICONA 20X20 (SILTEC)</t>
  </si>
  <si>
    <t>CARTUCHO ACT KAOLIN I-STAT  O2ACTK</t>
  </si>
  <si>
    <t>AGUJA HIPODERMICA 18</t>
  </si>
  <si>
    <t>AGUJA HIPODERMICA 23</t>
  </si>
  <si>
    <t>AGUJA PARA BLOQUEO  REF. 4894260 U 100</t>
  </si>
  <si>
    <t>AGUJA PARA BLOQUEO REF.4894502 U 50</t>
  </si>
  <si>
    <t>GUANTE NITRILO TALLA M</t>
  </si>
  <si>
    <t>INTRODUCTOR PERCUTANEO  8.0 FR KIT</t>
  </si>
  <si>
    <t>COLLAR PHILADELFIA TALLA S</t>
  </si>
  <si>
    <t>COLLAR PHILADELFIA TALLA M</t>
  </si>
  <si>
    <t>COLLAR PHILADELFIA TALLA L</t>
  </si>
  <si>
    <t>RECOLECTOR ORINA</t>
  </si>
  <si>
    <t>RECOLECTOR COPROLOGICO</t>
  </si>
  <si>
    <t>CURITAS REDONDAS CAJA * 100</t>
  </si>
  <si>
    <t>GUIA URETRAL DE NITINOL HIDROFILICA</t>
  </si>
  <si>
    <t>CONECTOR EN Y 3/8 X 3/8 X 3/8</t>
  </si>
  <si>
    <t>CANULA TRAQUEAL VARIO FLEXOANILLADA EXTRALARGA XL</t>
  </si>
  <si>
    <t>HUMIDIFICADOR CON VENTURI</t>
  </si>
  <si>
    <t>LINEA PARA CAPNOGRAFO</t>
  </si>
  <si>
    <t>MASCARA LARINGEA SUPRAGLOTICA NO. 2.0</t>
  </si>
  <si>
    <t>MASCARA LARINGEA SUPRAGLOTICA DESECH NRO 3.0</t>
  </si>
  <si>
    <t>MICRONEBULIZADOR CON MASCARA Y MANGUERA HUDSON</t>
  </si>
  <si>
    <t>MASCARA LARINGEA SUPRAGLOTICA 4.0</t>
  </si>
  <si>
    <t>MASCARA LARINGEA SUPRAGLOTICA DESECHABLE 5</t>
  </si>
  <si>
    <t>MICRONEBULIZADOR PEDIATRICO CON MASC Y MANGUERA</t>
  </si>
  <si>
    <t>EXOVAC  DE 1/4</t>
  </si>
  <si>
    <t>EXOVAC 1/8</t>
  </si>
  <si>
    <t>RIÑONERA PLASTICA</t>
  </si>
  <si>
    <t>EXOVAC DE 3/16</t>
  </si>
  <si>
    <t>INTRODUCTOR PERCUTANEO 8.5F (KIT)</t>
  </si>
  <si>
    <t>SISTEMA DE SUCCION CERRADA O SONDA 14FR</t>
  </si>
  <si>
    <t>DREN DE PENROSE 1/4 X30 CMS</t>
  </si>
  <si>
    <t>DREN DE PENROSE 1/2 X30CMS</t>
  </si>
  <si>
    <t>LATEX GRUESO X MTS</t>
  </si>
  <si>
    <t>SISTEMA DE DRENAJE TORACICO (PLEUR-EVAC)</t>
  </si>
  <si>
    <t>FILTRO BACTERIANO BARRIERBAC S</t>
  </si>
  <si>
    <t>SPECIMEN TRAP</t>
  </si>
  <si>
    <t>MASCARAS DE OXIGENO ADULTO CON MANGUERA</t>
  </si>
  <si>
    <t>SENSOR BIS QUATRO ADULTO</t>
  </si>
  <si>
    <t>CINTA CONTROL EXPOSICION AUTOCLAVE A VAPOR-1322</t>
  </si>
  <si>
    <t>PLACA UNIPOLAR ADULTO 1149 PAQ. X 25 (PARCHE)</t>
  </si>
  <si>
    <t>GUANTE ESTERIL  Nº 6 1/2</t>
  </si>
  <si>
    <t>GUANTE ESTERIL  Nº 7</t>
  </si>
  <si>
    <t>GUANTE ESTERIL  Nº 7 1/2</t>
  </si>
  <si>
    <t>GUANTE ESTERIL  Nº 8</t>
  </si>
  <si>
    <t>SETS ESTANDAR PARA EQUIPO RANGER (CALENTA FLUIDOS)</t>
  </si>
  <si>
    <t>GEL HIDRAT C/ACIDO BOR E HIDANTOINA X85 (SAF-GEL)</t>
  </si>
  <si>
    <t>ELECTRODO ASA 30 ANGULADO 24 CHARR</t>
  </si>
  <si>
    <t>TRAMPA DE AGUA PARA MAQUINA DE ANESTESIA-WATERLOCK</t>
  </si>
  <si>
    <t>CIRCUITO JACKSON PEDIATRICO DE 1 LITRO</t>
  </si>
  <si>
    <t>HEMOCONCENTRADOR ADULTO Y PEDIATRICO PARA CIRUGIA CARDIACA</t>
  </si>
  <si>
    <t>CARTUCHO PARA GASES ARTERIALES I-STAT 02EG7+</t>
  </si>
  <si>
    <t>HEMOCLIP PLUS SMALL (AMARILLO)</t>
  </si>
  <si>
    <t>HEMOCLIP PLUS MEDIUM LARGE (VERDE)</t>
  </si>
  <si>
    <t>DUODERM CGF APOS GEL CONTROL 15X20CM</t>
  </si>
  <si>
    <t>DETERGENTE LUBRICANTE CON ENZIMAS</t>
  </si>
  <si>
    <t>TUBO ENDOTRAQUEAL REFORZADO CURVO C/B 6.5</t>
  </si>
  <si>
    <t>INHALOCAMARA ADULTO</t>
  </si>
  <si>
    <t>DREN DE PEN ROSE DE 3/4 X 30CM</t>
  </si>
  <si>
    <t>DUODERM CGF APOSITO 15 X 15</t>
  </si>
  <si>
    <t>STOMAHESIVE PASTA TUBO X 56.7 GR</t>
  </si>
  <si>
    <t>AQUACEL AG BURN APOS HYDROFIBER 23X30 403788</t>
  </si>
  <si>
    <t>FLEBOEXTRACTOR (EXTRACTOR DE VENAS O VARICES)</t>
  </si>
  <si>
    <t>CINTA PARA INCONTINENCIA URINARIA FEMENINA</t>
  </si>
  <si>
    <t>CANULA PARA SUCCION YANKAUER PLASTICA</t>
  </si>
  <si>
    <t>TUBO SUCCION CON DOBLE CONECTOR 7MM</t>
  </si>
  <si>
    <t>JERINGA  GASES ARTERIALES 23GX25MM</t>
  </si>
  <si>
    <t>CLAMPS UMBILICAL PLASTICO</t>
  </si>
  <si>
    <t>APOSITO DOBLADO 7.5 X20 ESTERIL 4403</t>
  </si>
  <si>
    <t>MECHA GINECOLOGICA 5X80 SOBRE X 1 2246</t>
  </si>
  <si>
    <t>GEL HIDROACTIVO X 30GR (DUODERM)</t>
  </si>
  <si>
    <t>APOSITO RECTAN NO DOBLADO 3X4  4402</t>
  </si>
  <si>
    <t>APOSITO GASA 10X20 SOBRE X1 - 4405</t>
  </si>
  <si>
    <t>APOSITO GASA ALGODON 10 X 10X1  4404</t>
  </si>
  <si>
    <t>GASA NO TEJIDA 3X3X5 SOBRE X5  0418</t>
  </si>
  <si>
    <t>APOSITO GASA ALG ESPECIAL 12.5X22.5  4407</t>
  </si>
  <si>
    <t>TORUNDA DE ALGODON X 3 (2.5CMX2.5CM) 0339</t>
  </si>
  <si>
    <t>GASA ESTERIL TEJIDA 7.5 X 7.5</t>
  </si>
  <si>
    <t>CANULA NASOFARINGEA 24 FR</t>
  </si>
  <si>
    <t>HISOPOS PARA SUPERFICIES ATP</t>
  </si>
  <si>
    <t>ELECTRODO PARA DESFIBRILADOR NIHON KODEN</t>
  </si>
  <si>
    <t>AMBU RESUCITADOR ADULTO</t>
  </si>
  <si>
    <t>AMBU RESUCITADOR PEDIATRICO</t>
  </si>
  <si>
    <t>DISPOSITIVO DE INFUSION INTRAOSEA ADULTO WMBIGAE</t>
  </si>
  <si>
    <t>DISPOSITIVO DE INFUSION INTRAOSEA PEDIATRICO BIG-P</t>
  </si>
  <si>
    <t>PURELL (ALCOHOL GLICERINADO)</t>
  </si>
  <si>
    <t>NIPLES CON TUERCA DESECHABLE</t>
  </si>
  <si>
    <t>APOSITO ANTIM C/IMPREGN ARGENICA 20X30 (AG EXTRA)</t>
  </si>
  <si>
    <t>SISTEMA DE MANEJO FECAL SONDA RECTAL EN SILICONA FLEXI SEAL</t>
  </si>
  <si>
    <t>DUODERM ET APOS 15X15</t>
  </si>
  <si>
    <t>ELECTRODO DE COPA DE ORO CABLE 1.5M PARA EKG</t>
  </si>
  <si>
    <t>GUANTE EXAMEN TALLA M</t>
  </si>
  <si>
    <t>GUANTE EXAMEN TALLA S</t>
  </si>
  <si>
    <t>DETERGENTE POLIENZIMATICO SPRAY</t>
  </si>
  <si>
    <t>APOSITO AQUACEL AG+EXTRA 15 CM  X 15 CM</t>
  </si>
  <si>
    <t>CATETER BILUMEN 7 FR X 10 MM</t>
  </si>
  <si>
    <t>GEL CONDUCTOR ULTRAS X 250 ML</t>
  </si>
  <si>
    <t>FILTRO EXTENSIÓN SET DE 0.2 MICRAS PARA NUTRICION</t>
  </si>
  <si>
    <t>FILTRO EXTENSIÓN SET DE 1.2 MICRAS PARA NUTRICION</t>
  </si>
  <si>
    <t>EQUIPO TRANSFUSION (ADMIN) DE SANGRE S/A EN Y</t>
  </si>
  <si>
    <t>AGUJA SPINOCAN 22 X 4 - 3/4</t>
  </si>
  <si>
    <t>DESINFECTANTE HDQ</t>
  </si>
  <si>
    <t>POLVO PROTECTOR STOMAHESIVE</t>
  </si>
  <si>
    <t>GUANTE DE NITRILO TALLA S</t>
  </si>
  <si>
    <t>INCENTIVO DE UNA CAMARA ADULTO</t>
  </si>
  <si>
    <t>PRUEBAS BOWIE PARA AUTOCLAVE DE VACIO</t>
  </si>
  <si>
    <t>CABESTRILLO TALLA M</t>
  </si>
  <si>
    <t>CABESTRILLO TALLA L</t>
  </si>
  <si>
    <t>AGUJA HIPODERMICA DESECHABLE # 30 X 1/2</t>
  </si>
  <si>
    <t>TRANSDUCTOR SENCILLO CON DOBLE SISTEMA DE FLUSHING NT</t>
  </si>
  <si>
    <t>RETRACTOR DE ALEXIS TALLA XS</t>
  </si>
  <si>
    <t>AGUJA HIPODERMICA DESECHABLE N° 26 X 1/2</t>
  </si>
  <si>
    <t>CÁNULAS DE ALTO FLUJO PARA VENTILADORES DRAGUER SAVINA 300</t>
  </si>
  <si>
    <t>CATETER UMBILICAL 5FR</t>
  </si>
  <si>
    <t>HEMOLOCK MORADO CLIP EN POLIMERO</t>
  </si>
  <si>
    <t>COTONOIDE 1X1 SOBRE X 10 UND REF 2232</t>
  </si>
  <si>
    <t>COTONOIDE 0.5X0.5 SOBRE X 10 UND REF 2228</t>
  </si>
  <si>
    <t>COTONOIDE 1.5X1.5 SOBRE X 10 UND REF 2235</t>
  </si>
  <si>
    <t>COTONOIDE 1.5X3 SOBRE X 10 UND REF 2236</t>
  </si>
  <si>
    <t>TORUNDA DE GASA RADIOPACA 1/4X1/2 X 4 UND REF 2216</t>
  </si>
  <si>
    <t>CIRCUITO INSPIRATORIO CALEFACTADO  (REF: MP05601)</t>
  </si>
  <si>
    <t>FIJADOR PARA CITOLOGIA FRASCO X 150 ML</t>
  </si>
  <si>
    <t>MATRIZ EQUILIBRANTE DE HERIDAS PRISMA DE  28 CM²</t>
  </si>
  <si>
    <t>MASCARA LARINGEA DESECHABLE N° 1.0</t>
  </si>
  <si>
    <t>PROTECTOR CUTANEO EN SPRAY CON SILICONA X 50ML</t>
  </si>
  <si>
    <t>APOSITO AQUACEL AG+EXTRA 10 CM X 10 CM</t>
  </si>
  <si>
    <t>APOSITO HIDROCELULAR  POLIURE / SILICONA 15X15 CM</t>
  </si>
  <si>
    <t>APÓSITO HIDROCELULAR DE POLIURETANO CON SILICONA 12,5 X 12,5 CM</t>
  </si>
  <si>
    <t>LIBERADOR DE ADHESIVO EN SPRAY CON SILICONA FCO X 50 ML</t>
  </si>
  <si>
    <t>INTERFASE PARA VENTILACION MECANICA  NO INVASIVA  TALLA S</t>
  </si>
  <si>
    <t>INTERFASE PARA VENTILACION MECANICA  NO INVASIVA  TALLA M</t>
  </si>
  <si>
    <t>INTERFASE PARA VENTILACION MECANICA  NO INVASIVA  TALLA L</t>
  </si>
  <si>
    <t>ACIDOS GRASOS HIPEROXIGENADOS FCO X 30 ML</t>
  </si>
  <si>
    <t>FIJADOR SIN SUTURA</t>
  </si>
  <si>
    <t>SENSOR DE TEMPERATURA HOUSING REF:2601191</t>
  </si>
  <si>
    <t>1243A COMPLY STERIGAGE INTEGRADOR QUIMICO VAPOR.CA</t>
  </si>
  <si>
    <t>APOSITO HIDROCELULAR POLIUR+SILIC 10X10CM (SILTEC)</t>
  </si>
  <si>
    <t>BOLSA PARA AUTOTRANSFUSION X450 ML</t>
  </si>
  <si>
    <t>COMPRESA 4PLY 18INX18IN (45CMX45CM)2242X5</t>
  </si>
  <si>
    <t>AGUJA MULTIPLE VACUTAINER CAJA X100 LIBCOM</t>
  </si>
  <si>
    <t>CUMPLE</t>
  </si>
  <si>
    <t xml:space="preserve"> CUMPLE</t>
  </si>
  <si>
    <t>NO CUMPLE</t>
  </si>
  <si>
    <t>EXPERIENCIA</t>
  </si>
  <si>
    <t>POLIZA DE SERIEDAD DE LA PROPUESTA</t>
  </si>
  <si>
    <t>CERTIFICADO CUMPLIMIENTO PARAFISCALES</t>
  </si>
  <si>
    <t>CERTIFICADO DE CAMARA DE COMERCIO</t>
  </si>
  <si>
    <t xml:space="preserve"> FOTOCOPIA DE LA CEDULA DE CIUDADANIA</t>
  </si>
  <si>
    <t>REGISTRO UNICO TRIBUTARIO (DIAN)</t>
  </si>
  <si>
    <t>CARTA DE PRESENTACION DE LA PROPUESTA</t>
  </si>
  <si>
    <t>REQUISITOS JURIDICOS</t>
  </si>
  <si>
    <t>OFERENTES</t>
  </si>
  <si>
    <t>CANTIDADES</t>
  </si>
  <si>
    <t>KIT DE TRAQUEOSTOMIA PERCUTANEA</t>
  </si>
  <si>
    <t>CATETER POWER PICC TRILUMEN 5FR REF 4375118</t>
  </si>
  <si>
    <t>CATETER POWER PICC BILUMEN 5FR REF 4275118</t>
  </si>
  <si>
    <t>CATETER POWER PICC MONOLUMEN 4FR REF 4174118</t>
  </si>
  <si>
    <t>TUBO ENDOBRONQUIAL IZQUIERDO Nº 37</t>
  </si>
  <si>
    <t>TUBO ENDOBRONQUIAL  IZQUIERDO Nº 39</t>
  </si>
  <si>
    <t>TUBO ENDOBRONQUIAL IZQUIERDO Nº 35</t>
  </si>
  <si>
    <t>TUBO ENDOBRONQUIAL DERECHO N°37</t>
  </si>
  <si>
    <t>CATETER DOBLE J 4.8X24MM</t>
  </si>
  <si>
    <t>CANULA NASAL ADULTO OPTIFLOW TALLA M REF: OPT944</t>
  </si>
  <si>
    <t>TUBO ENDOBRONQUIAL Nº 39 DERECHO</t>
  </si>
  <si>
    <t>TUBO ENDOBRONQUIAL DER. X 35</t>
  </si>
  <si>
    <t>INTRODUCTOR PERCUTANEO 6 FR</t>
  </si>
  <si>
    <t>CINTA CONTROL PEROXIDO 1228</t>
  </si>
  <si>
    <t>BARRERA LISA 20X20 REF:21715 (STOMAHESIVE)</t>
  </si>
  <si>
    <t>PELÍCULA TRANSPARENTE EN ROLLO 10CM X 10M</t>
  </si>
  <si>
    <t>SULFATO FERRICO AL 13% FRASCO X 500 ML (FORMULA MAGISTRAL)</t>
  </si>
  <si>
    <t>CUCHILLAS PARA DERMATOMO ELECTRICO</t>
  </si>
  <si>
    <t>EQUIPO EN Y TUR PARA IRRIGACION URINARIA</t>
  </si>
  <si>
    <t>ESPUMA DE BAÑO PARA LA PIEL CLINISAM FCO X 200 ML</t>
  </si>
  <si>
    <t>PUNTAS PARA ELECTROBISTURI ESPATULADA LARGA</t>
  </si>
  <si>
    <t>GASA ADHESIVA STRETCH 10CMS X 10MT</t>
  </si>
  <si>
    <t>HEMOLOCK DORADO CLIP EN POLIMERO</t>
  </si>
  <si>
    <t>CANULA DE TRAQUEOSTOMIA PLASTICA 7.0</t>
  </si>
  <si>
    <t>CONECTOR RECTO 1/2 X 1/2</t>
  </si>
  <si>
    <t>APLICADOR CON CHG 2%-IPA 70%-SLN CUTANEA 3ML</t>
  </si>
  <si>
    <t>JERINGA  60ML PIBOTE LARGO</t>
  </si>
  <si>
    <t>CONECTOR EN Y 1/2 X 3/8 X 3/8</t>
  </si>
  <si>
    <t>SONDA FOLEY # 24  2 VIAS</t>
  </si>
  <si>
    <t>HEMOCLIP PLUS MEDIUM (AZUL)</t>
  </si>
  <si>
    <t>KIT TOMA DE CITOLOGIAS ( ESPÉ,CITOCE, ESPÁTY PORTAOBJS)</t>
  </si>
  <si>
    <t>APLICADOR CON CHG 2%-IPA 70%-SLN CUTANEA 1ML</t>
  </si>
  <si>
    <t>GUANTE ESTERIL N° 8 1/2</t>
  </si>
  <si>
    <t>SONDA DE SUCCION Nº 10</t>
  </si>
  <si>
    <t>SONDA DE SUCCION Nº 8</t>
  </si>
  <si>
    <t>ELECTRODOS DE MONITOREO DE ELECTROCADIOGRAFIA</t>
  </si>
  <si>
    <t>AGUJA HIPODERMICA 21</t>
  </si>
  <si>
    <t>AGUJA HIPODERMICA 22</t>
  </si>
  <si>
    <t>MEDIA DE COMPRESION NEUMATICA HST EL MUSLO TALLA L</t>
  </si>
  <si>
    <t>MEDIA DE COMPRESION NEUMATICA HST EL MUSLO TALLA M</t>
  </si>
  <si>
    <t>MEDIA DE COMPRESION NEUMATICA HST LA RODILLA TALLA M</t>
  </si>
  <si>
    <t># OFERENTE</t>
  </si>
  <si>
    <t>PROVEEDOR</t>
  </si>
  <si>
    <t>ÍTEMS EVALUADOS</t>
  </si>
  <si>
    <t>1. REGISTRO INVIMA VIGENTE O SOLICITUD DE RENOVACIÓN</t>
  </si>
  <si>
    <t>2. FICHA TÉCNICA-FOTOS CLARAS DEL PRODUCTO OFERTADO</t>
  </si>
  <si>
    <t>3. ENVIAR CARTA DE COMPROMISO DONDE SE INDIQUE QUE LOS DISPOSITIVOS MEDICOS TENDRÁN UNA FECHA DE VENCIMIENTO NO INFERIOR AL 75% DE SU VIDA ÚTIL Y QUE EL SUMINISTRO DE PRODUCTOS SE REALIZARA DENTRO DE LAS 48 HORAS CONTADAS A PARTIR DE LA SOLICITUD DE PEDIDO GENERADA DESDE EL SERVICIO FARMACÉUTICO (DÍA 24 HORAS).</t>
  </si>
  <si>
    <t>OBSERVACIONES</t>
  </si>
  <si>
    <t>4. LOS DISPOSITIVOS MEDICOS DEBEN SER OFERTADOS EN LAS MARCAS Y CANTIDADES SEÑALADAS, ATENDER A OBSERVACIONES, NO SE APRUEBA SINO PROPONEN LAS CANTIDADES</t>
  </si>
  <si>
    <t>5.ENVIAR CERTIFICADO VIGENTE DE DISTRIBUIDOR AUTORIZADO POR PRODUCTO .</t>
  </si>
  <si>
    <t>6. ENVIAR DOCUMENTO QUE ACREDITE SU CONDICIÓN DE DISTRIBUIDOR MAYORISTA EMITIDA POR EL ENTE REGULADOR DEL DEPARTAMENTO EN EL QUE SE ENCUENTRA LOCALIZADO.</t>
  </si>
  <si>
    <t>7. ENVIAR CERTIFICADO TÉCNICO DE CONDICIONES SANITARIAS VIGENTE(FAVORABLE/NO FAVORABLE)</t>
  </si>
  <si>
    <t>SEGUNDA EVALUACION, ITEMS QUE CUMPLEN</t>
  </si>
  <si>
    <t>SEGUNDA EVALUACION,ITEMS QUE NO CUMPLEN</t>
  </si>
  <si>
    <t>SI</t>
  </si>
  <si>
    <t xml:space="preserve">CUMPLE CON CARTA DE COMPROMISO </t>
  </si>
  <si>
    <t>CUMPLE, CON CONCEPTO FAVORABLE</t>
  </si>
  <si>
    <t>CUMPLE CON CARTA DE COMPROMISO</t>
  </si>
  <si>
    <t>MEDIHOSPITALARIOS</t>
  </si>
  <si>
    <t>GOTHAPLAST</t>
  </si>
  <si>
    <t>DISCOLMETS</t>
  </si>
  <si>
    <t>SHERLEG LABORATORIES SAS</t>
  </si>
  <si>
    <r>
      <t xml:space="preserve"> NO APLICA ES  FABRICANTE                                                                                                                                                                                                   </t>
    </r>
    <r>
      <rPr>
        <b/>
        <sz val="10"/>
        <color rgb="FFFF0000"/>
        <rFont val="Calibri"/>
        <family val="2"/>
        <scheme val="minor"/>
      </rPr>
      <t/>
    </r>
  </si>
  <si>
    <t>CUMPLE(FABRICANTE)</t>
  </si>
  <si>
    <t xml:space="preserve">NOTA: </t>
  </si>
  <si>
    <t>Cuando se presente empate en el puntaje final entre varios oferentes, se dará aplicación a lo establecido por el estatuto de contratación del Hospital, el cual establece en su artículo 9º.-“Del tratamiento y preferencia de las ofertas territoriales. En igualdad de condiciones para contratar, se preferirá, en su orden, la oferta de bienes y servicios de origen Local, Caldense, Nacional y Extranjera”. Si persiste el empate, la Empresa Social del Estado aceptara la oferta que haya sido presentada primero en el tiempo.</t>
  </si>
  <si>
    <t>VALOR TOTAL PRESUPUESTADO</t>
  </si>
  <si>
    <t xml:space="preserve">TOALLA IMPREGNADA CON ALCOHOL ISOPROPILICO </t>
  </si>
  <si>
    <t>FIJACION ESTERIL IV 6.5X7CMS  REF 1683</t>
  </si>
  <si>
    <t>MÁSCARA DE ALTA EFICIENCIA N95</t>
  </si>
  <si>
    <t>RECEPTAL CON SOLIDIFICANTE 1500-1800 ML</t>
  </si>
  <si>
    <t>TEGADERM I.V 8.5X10.5CM 1685</t>
  </si>
  <si>
    <t xml:space="preserve">ESPIROMETRO INCENTIVO INSPIRATORIO TRIPLE </t>
  </si>
  <si>
    <t xml:space="preserve">PLACA BINOVULADA </t>
  </si>
  <si>
    <t>SET DE INFUSION MACROGOTEO LIBRE DE AGUJA Y LIBRE DEHP</t>
  </si>
  <si>
    <t>TEGADERM CON PAD 9X10 3586</t>
  </si>
  <si>
    <t>DETERGENTE CLORO ORGANICO TABLETAS</t>
  </si>
  <si>
    <t xml:space="preserve">Cateter de Linea Media de Inserción Periférica </t>
  </si>
  <si>
    <t>Conector para jeringa luer lock - Enfit</t>
  </si>
  <si>
    <t>VENDA ELASTICA CON OXIDO DE ZINC-BOTA DE UNNA 10,2X914,9 CM</t>
  </si>
  <si>
    <t>ESPECULO VAGINAL DES. SENCILLO MONHEL</t>
  </si>
  <si>
    <t>SOLUCIÓN DESINFECTANTE Y ESTERILIZANTE A BASE DE GLUTARALDEHIDO AL 2%</t>
  </si>
  <si>
    <t xml:space="preserve">SONDA NASOGASTRICA 12FR </t>
  </si>
  <si>
    <t xml:space="preserve">DETERGENTE MULTI ENZIMATICO </t>
  </si>
  <si>
    <t>CAMPO QUIRURGICO ANTIMICROBIANO IONES DE PLATA 65 CM X 45 CM</t>
  </si>
  <si>
    <t>KIT CATETER HEMODIALISIS DOBLE LUMEN RECTO 14FRX (20CM)</t>
  </si>
  <si>
    <t>TEGADERM CON CLORHEXIDINA 8.5X 11.5 CM REF:1657R</t>
  </si>
  <si>
    <t>SONDA NASOGASTRICA 12FR (PUNTA PESADA)</t>
  </si>
  <si>
    <t>KIT CATETER HEMODIALIS DOBLE LUMEN PRECURVO 14FR</t>
  </si>
  <si>
    <t>ELECTRODO DE CORTE BIPOLAR 21 FR</t>
  </si>
  <si>
    <t>SISTEMA DE OSTOMIA ESTEEM+FLEX CONVEX 20MM-43MM</t>
  </si>
  <si>
    <t>TUBO TORAX Nº 24 FR</t>
  </si>
  <si>
    <t>CONECTOR RECTO DE 1/2 X 3/8</t>
  </si>
  <si>
    <t>CATETER DE DRENAJE MULTIPROPOSITO DE 10 FR</t>
  </si>
  <si>
    <t>TUBOS EN T X 14</t>
  </si>
  <si>
    <t>RETRACTOR DE ALEXIS TALLA S</t>
  </si>
  <si>
    <t>CIRCUITO AIRVO SPIRAL REF:900PT561</t>
  </si>
  <si>
    <t>VALOR UNITARIO SIN IVA</t>
  </si>
  <si>
    <t>VALOR DEL IVA UNIDAD</t>
  </si>
  <si>
    <t>VALOR UNITARIO IVA INCLUIDO</t>
  </si>
  <si>
    <t>1. KCI</t>
  </si>
  <si>
    <t>2. CALDAS MEDICAS S.A.S</t>
  </si>
  <si>
    <t>3. ADVANCED STERILIZATION PRODUCTS COLOMBIA S.A.S</t>
  </si>
  <si>
    <t xml:space="preserve">6.SUMINISTROS HOSPITALARIOS DEL EJE CAFETERO LTDA </t>
  </si>
  <si>
    <t>7. MEDIHOSPITALARIOS S.A.S</t>
  </si>
  <si>
    <t>8.LABORATORIOS GOTHAPLAST</t>
  </si>
  <si>
    <t>9. ARROW MEDICAL S.A.S</t>
  </si>
  <si>
    <t>11. SHERLEG LABORATORIES S.A.S</t>
  </si>
  <si>
    <t>12.DISCOLMET S.A.S</t>
  </si>
  <si>
    <t xml:space="preserve">Desde el 24 de marzo de 2023 y hasta el 24 de marzo de 2026. </t>
  </si>
  <si>
    <t>Dos (2)
contratos CELEBRADOS, INICIADOS, EJECUTADOS Y DEBIDAMENTE TERMINADOS en los
ultimos tres (3) ahos contados hasta la fecha de la presentación de la propuesta.</t>
  </si>
  <si>
    <t>PORCENTAJE A ACREDITAR EN EXPERIENCIA 20%</t>
  </si>
  <si>
    <t>PRESUPUESTO OFICIAL CONVOCATORIA PUBLICA</t>
  </si>
  <si>
    <t>NO  CUMPLE</t>
  </si>
  <si>
    <t>12. DISCOLMETS S.A.S</t>
  </si>
  <si>
    <t>11.SHERLEG LABORATORIES S.A.S</t>
  </si>
  <si>
    <t>10.  BECTON DICKINSON DE COLOMBIA LTDA</t>
  </si>
  <si>
    <t>9.ARROW MEDICAL S.A.S</t>
  </si>
  <si>
    <t>8. LABORATORIOS GOTHAPLAST LTDA</t>
  </si>
  <si>
    <t>7. MEDIHOSPITALARIOS S.A.S.</t>
  </si>
  <si>
    <t>6. SUMINISTROS HOSPITALARIOS DEL EJE CAFETERO LTDA</t>
  </si>
  <si>
    <t>5.  SPECIAL PRODUCTS SURGERY S.A.S.</t>
  </si>
  <si>
    <t>4.BIOTRONITECH COLOMBIA S.A.</t>
  </si>
  <si>
    <t>1. KCI COLOMBIA S.A.S</t>
  </si>
  <si>
    <t>EVALUACION REQUISITOS HABILITANTES JURIDICOS Y DE EXPERIENCIA                CONVOCATORIA 009-2026</t>
  </si>
  <si>
    <t>27, 41, 42, 43, 44, 48, 49, 51, 53, 54, 55, 56, 58, 60, 61, 62, 64, 65, 66, 67, 74, 75, 76, 77, 78, 79, 80, 81, 82, 84, 85, 86, 87, 88, 89, 90, 92, 93, 94, 95, 96, 99, 101, 103, 104, 105, 106, 108, 111, 113, 114, 115, 116, 117, 121, 123, 124, 128, 129, 130, 132, 133, 134, 135, 137, 139, 140, 141, 143, 146, 149, 150, 153, 154, 156, 158, 160, 162, 169, 170, 171, 172, 175, 176, 179, 182, 183, 185, 186, 188, 189, 190, 191, 192, 194, 197, 199, 200, 202, 204, 205, 208, 209, 210, 214, 215, 216, 217, 218, 220, 221, 223, 225, 226, 227, 228, 229, 230, 235, 237, 238, 241, 243, 244, 247, 248, 249, 250, 254, 255, 256, 257, 258, 259, 261, 262, 264, 265, 266, 268, 269, 270, 271, 273, 275, 278, 279, 282, 283, 284, 286, 287, 288, 289, 290, 292, 293, 294, 299, 300, 301, 302, 303, 306, 307, 308, 310, 313, 317, 319, 320, 321, 322, 323, 324, 325, 328, 331, 332, 333, 334, 335, 337, 338, 342, 343, 344, 345, 346, 347, 348, 349, 351, 353, 354, 356, 357, 359, 360, 369, 370, 372, 373, 374, 375, 378, 382</t>
  </si>
  <si>
    <t xml:space="preserve">5, 7, 8, 9, 11, 12, 13, 14, 15, 16, 17, 18, 19, 20, 21, 22, 25, 26, 28, 29, 30, 31, 32, 33, 34, 35, 36, 37, 38, 39, 40, </t>
  </si>
  <si>
    <r>
      <rPr>
        <b/>
        <sz val="10"/>
        <color theme="1"/>
        <rFont val="Calibri"/>
        <family val="2"/>
      </rPr>
      <t xml:space="preserve">CUENTA CON CERTIFICADO VIGENTE DE DISTRIBUIDOR: : 5, 7, 8, 9, 11, 12, 13, 14, 15, 16, 17, 18, 19, 20, 21, 22, 25, 26, 28, 29, 30, 31, 32, 33, 34, 35, 36, 37, 38, 39, 40.
</t>
    </r>
    <r>
      <rPr>
        <b/>
        <sz val="10"/>
        <color rgb="FFFF0000"/>
        <rFont val="Calibri"/>
        <family val="2"/>
      </rPr>
      <t xml:space="preserve"> LOS ITEM: 27, 169, 191,  334, 337, 249,  257,    </t>
    </r>
    <r>
      <rPr>
        <b/>
        <sz val="10"/>
        <color theme="1"/>
        <rFont val="Calibri"/>
        <family val="2"/>
      </rPr>
      <t xml:space="preserve"> </t>
    </r>
    <r>
      <rPr>
        <sz val="10"/>
        <color theme="1"/>
        <rFont val="Calibri"/>
        <family val="2"/>
      </rPr>
      <t xml:space="preserve">NO CUENTA CON CERTIFICADO DE DISTRIBUIDOR AUTORIZADO 
</t>
    </r>
    <r>
      <rPr>
        <b/>
        <sz val="10"/>
        <color rgb="FFFF0000"/>
        <rFont val="Calibri"/>
        <family val="2"/>
      </rPr>
      <t xml:space="preserve"> LOS ITEMS: 41, 42, 43, 44, 48, 49, 51, 53, 54, 55, 56, 58, 60, 61, 62, 64, 65, 66, 67, 74, 75, 76, 77, 78, 79, 80, 81, 82, 84, 85, 86, 87, 88, 89, 90, 92, 93, 94, 95, 96, 99, 101, 103, 104, 105, 106, 108, 111, 113, 114, 115, 116, 117, 121, 123, 124, 128, 129, 130, 132, 133, 134, 135, 137, 139, 140, 141, 143, 146, 149, 150, 153, 154, 156, 158, 160, 162, 169, 170, 171, 172, 175, 176, 179, 182, 183, 185, 186, 188, 189, 190, 191, 192, 194, 197, 199, 200, 202, 204, 205, 208, 209, 210, 214, 215, 216, 217, 218, 220, 221, 223, 225, 226, 227, 228, 229, 230, 235, 237, 238, 241, 243, 244, 247, 248, 249, 250, 254, 255, 256, 257, 258, 259, 261, 262, 264, 265, 266, 268, 269, 270, 271, 273, 275, 278, 279, 282, 283, 284, 286, 287, 288, 289, 290, 292, 293, 294, 299, 300, 301, 302, 303, 306, 307, 308, 310, 313, 317, 319, 320, 321, 322, 323, 324, 325, 328, 331, 332, 333, 334, 335, 337, 338, 342, 343, 344, 345, 346, 347, 348, 349, 351, 353, 354, 356, 357, 359, 360, 369, 370, 372, 373, 374, 375, 378, 382. NO SON EVALUADOS, NO ADJUNTAN DOCUEMNTOS TECNICOS.</t>
    </r>
  </si>
  <si>
    <r>
      <rPr>
        <b/>
        <sz val="10"/>
        <color theme="1"/>
        <rFont val="Calibri"/>
        <family val="2"/>
      </rPr>
      <t xml:space="preserve">CUMPLE CON LAS OBSERVACIONES MINIMAS EXIGIDAS: 5, 7, 8, 9, 11, 12, 13, 14, 15, 16, 17, 19, 20, 21, 22, 25, 26, 27, 28, 29, 30, 31, 32, 33, 34, 35, 36, 37, 38, 39, 40, 
</t>
    </r>
    <r>
      <rPr>
        <b/>
        <sz val="10"/>
        <color rgb="FFFF0000"/>
        <rFont val="Calibri"/>
        <family val="2"/>
      </rPr>
      <t xml:space="preserve">LOS SIGUIENTES ITEMS NO ES POSIBLE EVALUAR LAS OBSERVACIONES MINIMAS EXIGIDAS   41, 42, 43, 44, 48, 49, 51, 53, 54, 55, 56, 58, 60, 61, 62, 64, 65, 66, 67, 74, 75, 76, 77, 78, 79, 80, 81, 82, 84, 85, 86, 87, 88, 89, 90, 92, 93, 94, 95, 96, 99, 101, 103, 104, 105, 106, 108, 111, 113, 114, 115, 116, 117, 121, 123, 124, 128, 129, 130, 132, 133, 134, 135, 137, 139, 140, 141, 143, 146, 149, 150, 153, 154, 156, 158, 160, 162, 169, 170, 171, 172, 175, 176, 179, 182, 183, 185, 186, 188, 189, 190, 191, 192, 194, 197, 199, 200, 202, 204, 205, 208, 209, 210, 214, 215, 216, 217, 218, 220, 221, 223, 225, 226, 227, 228, 229, 230, 235, 237, 238, 241, 243, 244, 247, 248, 249, 250, 254, 255, 256, 257, 258, 259, 261, 262, 264, 265, 266, 268, 269, 270, 271, 273, 275, 278, 279, 282, 283, 284, 286, 287, 288, 289, 290, 292, 293, 294, 299, 300, 301, 302, 303, 306, 307, 308, 310, 313, 317, 319, 320, 321, 322, 323, 324, 325, 328, 331, 332, 333, 334, 335, 337, 338, 342, 343, 344, 345, 346, 347, 348, 349, 351, 353, 354, 356, 357, 359, 360, 369, 370, 372, 373, 374, 375, 378, 382. 
</t>
    </r>
  </si>
  <si>
    <r>
      <rPr>
        <b/>
        <sz val="10"/>
        <color theme="1"/>
        <rFont val="Calibri"/>
        <family val="2"/>
      </rPr>
      <t xml:space="preserve">CUMPLE CON LA FICHA TÉCNICA LOS ITEMS: 5, 7, 8, 9, 11, 12, 13, 14, 15, 16, 17, 18, 19, 20, 21, 22, 25, 26, 27, 28, 29, 30, 31, 32, 33, 34, 35, 36, 37, 38, 39, 40, </t>
    </r>
    <r>
      <rPr>
        <sz val="10"/>
        <color theme="1"/>
        <rFont val="Calibri"/>
        <family val="2"/>
      </rPr>
      <t xml:space="preserve">
</t>
    </r>
    <r>
      <rPr>
        <b/>
        <sz val="10"/>
        <color theme="1"/>
        <rFont val="Calibri"/>
        <family val="2"/>
      </rPr>
      <t xml:space="preserve">
</t>
    </r>
    <r>
      <rPr>
        <b/>
        <sz val="10"/>
        <color rgb="FFFF0000"/>
        <rFont val="Calibri"/>
        <family val="2"/>
      </rPr>
      <t>LOS ITEMS 
SON OFERTADOS EN EL MODELO DE PROPUESTA CON PRECIO Y CANTIDAD, PERO NO ANEXAN NINGUN TIPO DE DOCUMENTO TECNICO: 41, 42, 43, 44, 48, 49, 51, 53, 54, 55, 56, 58, 60, 61, 62, 64, 65, 66, 67, 74, 75, 76, 77, 78, 79, 80, 81, 82, 84, 85, 86, 87, 88, 89, 90, 92, 93, 94, 95, 96, 99, 101, 103, 104, 105, 106, 108, 111, 113, 114, 115, 116, 117, 121, 123, 124, 128, 129, 130, 132, 133, 134, 135, 137, 139, 140, 141, 143, 146, 149, 150, 153, 154, 156, 158, 160, 162, 169, 170, 171, 172, 175, 176, 179, 182, 183, 185, 186, 188, 189, 190, 191, 192, 194, 197, 199, 200, 202, 204, 205, 208, 209, 210, 214, 215, 216, 217, 218, 220, 221, 223, 225, 226, 227, 228, 229, 230, 235, 237, 238, 241, 243, 244, 247, 248, 249, 250, 254, 255, 256, 257, 258, 259, 261, 262, 264, 265, 266, 268, 269, 270, 271, 273, 275, 278, 279, 282, 283, 284, 286, 287, 288, 289, 290, 292, 293, 294, 299, 300, 301, 302, 303, 306, 307, 308, 310, 313, 317, 319, 320, 321, 322, 323, 324, 325, 328, 331, 332, 333, 334, 335, 337, 338, 342, 343, 344, 345, 346, 347, 348, 349, 351, 353, 354, 356, 357, 359, 360, 369, 370, 372, 373, 374, 375, 378, 382</t>
    </r>
    <r>
      <rPr>
        <b/>
        <sz val="10"/>
        <color theme="1"/>
        <rFont val="Calibri"/>
        <family val="2"/>
      </rPr>
      <t xml:space="preserve"> NO ADJUNTAN FICHA TECNICA, NO ADJUNTAN FOTO DEL PRODUCTO
</t>
    </r>
  </si>
  <si>
    <r>
      <rPr>
        <b/>
        <sz val="10"/>
        <color theme="1"/>
        <rFont val="Calibri"/>
        <family val="2"/>
      </rPr>
      <t xml:space="preserve">REGISTRO INVIMA SE ENCUENTRA VIGENTE PARA  LOS ITEMS:  5, 7, 8, 9, 11, 12, 13, 14, 15, 16, 17, 18, 19, 20, 21, 22, 25, 26, 27, 28, 29, 30, 31, 32, 33, 34, 35, 36, 37, 38, 39, 40, 
</t>
    </r>
    <r>
      <rPr>
        <b/>
        <sz val="10"/>
        <color rgb="FFFF0000"/>
        <rFont val="Calibri"/>
        <family val="2"/>
      </rPr>
      <t xml:space="preserve">
</t>
    </r>
    <r>
      <rPr>
        <b/>
        <sz val="10"/>
        <color theme="1"/>
        <rFont val="Calibri"/>
        <family val="2"/>
      </rPr>
      <t xml:space="preserve">
</t>
    </r>
    <r>
      <rPr>
        <b/>
        <sz val="10"/>
        <color rgb="FFFF0000"/>
        <rFont val="Calibri"/>
        <family val="2"/>
      </rPr>
      <t>LOS ITEMS 
SON OFERTADOS EN EL MODELO DE PROPUESTA CON PRECIO Y CANTIDAD, PERO NO ANEXAN NINGUN TIPO DE DOCUMENTO TECNICO: 41, 42, 43, 44, 48, 49, 51, 53, 54, 55, 56, 58, 60, 61, 62, 64, 65, 66, 67, 74, 75, 76, 77, 78, 79, 80, 81, 82, 84, 85, 86, 87, 88, 89, 90, 92, 93, 94, 95, 96, 99, 101, 103, 104, 105, 106, 108, 111, 113, 114, 115, 116, 117, 121, 123, 124, 128, 129, 130, 132, 133, 134, 135, 137, 139, 140, 141, 143, 146, 149, 150, 153, 154, 156, 158, 160, 162, 169, 170, 171, 172, 175, 176, 179, 182, 183, 185, 186, 188, 189, 190, 191, 192, 194, 197, 199, 200, 202, 204, 205, 208, 209, 210, 214, 215, 216, 217, 218, 220, 221, 223, 225, 226, 227, 228, 229, 230, 235, 237, 238, 241, 243, 244, 247, 248, 249, 250, 254, 255, 256, 257, 258, 259, 261, 262, 264, 265, 266, 268, 269, 270, 271, 273, 275, 278, 279, 282, 283, 284, 286, 287, 288, 289, 290, 292, 293, 294, 299, 300, 301, 302, 303, 306, 307, 308, 310, 313, 317, 319, 320, 321, 322, 323, 324, 325, 328, 331, 332, 333, 334, 335, 337, 338, 342, 343, 344, 345, 346, 347, 348, 349, 351, 353, 354, 356, 357, 359, 360, 369, 370, 372, 373, 374, 375, 378, 382 NO ANEXAN DOCUMENTOS DE REGISTRO INVIMA</t>
    </r>
  </si>
  <si>
    <r>
      <t xml:space="preserve">ITEM EVALUADOS: 5, 7, 8, 9, 11, 12, 13, 14, 15, 16, 17, </t>
    </r>
    <r>
      <rPr>
        <b/>
        <sz val="10"/>
        <color rgb="FFFF0000"/>
        <rFont val="Calibri"/>
        <family val="2"/>
      </rPr>
      <t>18</t>
    </r>
    <r>
      <rPr>
        <b/>
        <sz val="10"/>
        <color theme="1"/>
        <rFont val="Calibri"/>
        <family val="2"/>
      </rPr>
      <t xml:space="preserve">, 19, 20, 21, 22, 25, 26, </t>
    </r>
    <r>
      <rPr>
        <b/>
        <sz val="10"/>
        <color rgb="FFFF0000"/>
        <rFont val="Calibri"/>
        <family val="2"/>
      </rPr>
      <t>27</t>
    </r>
    <r>
      <rPr>
        <b/>
        <sz val="10"/>
        <color theme="1"/>
        <rFont val="Calibri"/>
        <family val="2"/>
      </rPr>
      <t xml:space="preserve">, 28, 29, 30, 31, 32, 33, 34, 35, 36, 37, 38, 39, 40, 
</t>
    </r>
    <r>
      <rPr>
        <b/>
        <sz val="10"/>
        <color rgb="FFFF0000"/>
        <rFont val="Calibri"/>
        <family val="2"/>
      </rPr>
      <t xml:space="preserve">
SON OFERTADOS EN EL MODELO DE PROPUESTA CON PRECIO Y CANTIDAD, PERO NO ANEXAN NINGUN TIPO DE DOCUMENTO TECNICO POR TANTO NO SON EVALUADOS: 41, 42, 43, 44, 48, 49, 51, 53, 54, 55, 56, 58, 60, 61, 62, 64, 65, 66, 67, 74, 75, 76, 77, 78, 79, 80, 81, 82, 84, 85, 86, 87, 88, 89, 90, 92, 93, 94, 95, 96, 99, 101, 103, 104, 105, 106, 108, 111, 113, 114, 115, 116, 117, 121, 123, 124, 128, 129, 130, 132, 133, 134, 135, 137, 139, 140, 141, 143, 146, 149, 150, 153, 154, 156, 158, 160, 162, 169, 170, 171, 172, 175, 176, 179, 182, 183, 185, 186, 188, 189, 190, 191, 192, 194, 197, 199, 200, 202, 204, 205, 208, 209, 210, 214, 215, 216, 217, 218, 220, 221, 223, 225, 226, 227, 228, 229, 230, 235, 237, 238, 241, 243, 244, 247, 248, 249, 250, 254, 255, 256, 257, 258, 259, 261, 262, 264, 265, 266, 268, 269, 270, 271, 273, 275, 278, 279, 282, 283, 284, 286, 287, 288, 289, 290, 292, 293, 294, 299, 300, 301, 302, 303, 306, 307, 308, 310, 313, 317, 319, 320, 321, 322, 323, 324, 325, 328, 331, 332, 333, 334, 335, 337, 338, 342, 343, 344, 345, 346, 347, 348, 349, 351, 353, 354, 356, 357, 359, 360, 369, 370, 372, 373, 374, 375, 378, 382
LOS ITEMS NO CUENTAN CON CARTA DE DISTRIBUIDOR AUTPRIZADO : 27</t>
    </r>
  </si>
  <si>
    <t>N / A</t>
  </si>
  <si>
    <t>2,6,7,18,19,22,24,28,30,31,32,35,47,48,49,50,52,59,62,65,69,70,71,72,78,85,88,90,99,104,106,112,115,123,139,147,154,161,177,188,191,196, 197, 199, 202,205,222,224,227,230, 235,237, 248,258,261,262,264,269,270,290,291,342,343,344,370</t>
  </si>
  <si>
    <r>
      <t xml:space="preserve">CUMPLE CON LAS CONDICIONES MINIMAS EXIGIDAS EN LA CONVOCATORIA PARA LOS ITEMS:  2,6,7,18,19,22,24,28,30,31,32,35,47,48,49,50,52,59,62,65,69,70,71,72,78,85,88,90,99,104,106,112,115,123,139,147,154,161,177,188,191,196, 197, 199, 202,205,222,224,227,230, 235,237, 248,258,261,262,264,269,270,290,291,342,343,344,370
</t>
    </r>
    <r>
      <rPr>
        <b/>
        <sz val="10"/>
        <color rgb="FFFF0000"/>
        <rFont val="Calibri"/>
        <family val="2"/>
        <scheme val="minor"/>
      </rPr>
      <t xml:space="preserve">
</t>
    </r>
  </si>
  <si>
    <r>
      <rPr>
        <b/>
        <sz val="10"/>
        <color theme="1"/>
        <rFont val="Calibri"/>
        <family val="2"/>
        <scheme val="minor"/>
      </rPr>
      <t xml:space="preserve">CUMPLE CON LA FICHA TECNICA - FOTOS LOS ITEMS: </t>
    </r>
    <r>
      <rPr>
        <b/>
        <sz val="10"/>
        <rFont val="Calibri"/>
        <family val="2"/>
        <scheme val="minor"/>
      </rPr>
      <t>2,6,7,18,19,22,24,28,30,31,32,35,47,48,49,50,59,62,65,69,70,71,72,78,85,88,90,99,104,106,112,115,123,139,147,154,161,177,188,191,196, 197, 199, 202,205,224,227,230, 235,237, 248,258,261,262,264,269,270,290,291,342,343,344,370</t>
    </r>
    <r>
      <rPr>
        <sz val="10"/>
        <color theme="1"/>
        <rFont val="Calibri"/>
        <family val="2"/>
        <scheme val="minor"/>
      </rPr>
      <t xml:space="preserve">
</t>
    </r>
    <r>
      <rPr>
        <b/>
        <sz val="10"/>
        <color rgb="FFFF0000"/>
        <rFont val="Calibri"/>
        <family val="2"/>
        <scheme val="minor"/>
      </rPr>
      <t xml:space="preserve">
LOS ITEMS : 52, 222 </t>
    </r>
    <r>
      <rPr>
        <b/>
        <sz val="10"/>
        <rFont val="Calibri"/>
        <family val="2"/>
        <scheme val="minor"/>
      </rPr>
      <t xml:space="preserve">FICHA TECNICA PARA LOS ITEM NO  PERMITE ABRIR ARCHIVO DICE ACCESO DENEGADO
</t>
    </r>
    <r>
      <rPr>
        <b/>
        <sz val="10"/>
        <color rgb="FFFF0000"/>
        <rFont val="Calibri"/>
        <family val="2"/>
        <scheme val="minor"/>
      </rPr>
      <t xml:space="preserve">
</t>
    </r>
    <r>
      <rPr>
        <b/>
        <sz val="10"/>
        <rFont val="Calibri"/>
        <family val="2"/>
        <scheme val="minor"/>
      </rPr>
      <t xml:space="preserve">
</t>
    </r>
    <r>
      <rPr>
        <b/>
        <sz val="10"/>
        <color theme="1"/>
        <rFont val="Calibri"/>
        <family val="2"/>
        <scheme val="minor"/>
      </rPr>
      <t xml:space="preserve">
</t>
    </r>
  </si>
  <si>
    <r>
      <t>REGISTRO INVIMA SE ENCUENTRA VIGENTE PARA LOS ITEMS: 2,6,7,18,19,22,24,28,30,31,32,35,47,48,49,50,52,59,62,65,69,70,71,72,78,85,88,90,99,104,106,112,115,123,139,147,154,161,177,188,191,196, 197, 199, 202,205,222,224,227,230, 235,237, 248,258,261,262,264,269,270,290,291,342,343,344,370</t>
    </r>
    <r>
      <rPr>
        <b/>
        <sz val="10"/>
        <color rgb="FFFF0000"/>
        <rFont val="Calibri"/>
        <family val="2"/>
        <scheme val="minor"/>
      </rPr>
      <t xml:space="preserve">
</t>
    </r>
    <r>
      <rPr>
        <b/>
        <sz val="10"/>
        <color theme="1"/>
        <rFont val="Calibri"/>
        <family val="2"/>
        <scheme val="minor"/>
      </rPr>
      <t xml:space="preserve">
</t>
    </r>
    <r>
      <rPr>
        <b/>
        <sz val="10"/>
        <color rgb="FFFF0000"/>
        <rFont val="Calibri"/>
        <family val="2"/>
        <scheme val="minor"/>
      </rPr>
      <t/>
    </r>
  </si>
  <si>
    <r>
      <t>ITEM:</t>
    </r>
    <r>
      <rPr>
        <b/>
        <sz val="10"/>
        <color rgb="FFFF0000"/>
        <rFont val="Calibri"/>
        <family val="2"/>
        <scheme val="minor"/>
      </rPr>
      <t xml:space="preserve"> </t>
    </r>
    <r>
      <rPr>
        <b/>
        <sz val="10"/>
        <rFont val="Calibri"/>
        <family val="2"/>
        <scheme val="minor"/>
      </rPr>
      <t>2,6,7,18,19,22,24,28,30,31,32,35,47,48,49,50,</t>
    </r>
    <r>
      <rPr>
        <b/>
        <sz val="10"/>
        <color rgb="FFFF0000"/>
        <rFont val="Calibri"/>
        <family val="2"/>
        <scheme val="minor"/>
      </rPr>
      <t>52,</t>
    </r>
    <r>
      <rPr>
        <b/>
        <sz val="10"/>
        <rFont val="Calibri"/>
        <family val="2"/>
        <scheme val="minor"/>
      </rPr>
      <t>59,62,65,69,70,71,72,78,85,88,90,99,104,106,112,115,123,139,147,154,161,177,188,191,196, 197, 199, 202,205,</t>
    </r>
    <r>
      <rPr>
        <b/>
        <sz val="10"/>
        <color rgb="FFFF0000"/>
        <rFont val="Calibri"/>
        <family val="2"/>
        <scheme val="minor"/>
      </rPr>
      <t>222,</t>
    </r>
    <r>
      <rPr>
        <b/>
        <sz val="10"/>
        <rFont val="Calibri"/>
        <family val="2"/>
        <scheme val="minor"/>
      </rPr>
      <t>224,227,230, 235,237, 248,258,261,262,264,269,270,290,291,342,343,344,370</t>
    </r>
  </si>
  <si>
    <t>14, 38, 42, 114, 137, 152, 160, 165, 225, 259, 294</t>
  </si>
  <si>
    <t>CUENTA CON CERTIFICADO VIGENTE DE DISTRIBUIDOR: 14, 38, 42, 114, 137, 152, 160, 165, 225, 259, 294</t>
  </si>
  <si>
    <t>CUMPLE CON LA FICHA TÉCNICA LOS ITEMS: 14, 38, 42, 114, 137, 152, 160, 165, 225, 259, 294</t>
  </si>
  <si>
    <t>REGISTRO INVIMA SE ENCUENTRA VIGENTE PARA  LOS ITEMS: 14, 38, 42, 114, 137, 152, 160, 165, 225, 259, 294</t>
  </si>
  <si>
    <r>
      <t xml:space="preserve">ITEM EVALUADOS: </t>
    </r>
    <r>
      <rPr>
        <b/>
        <sz val="10"/>
        <rFont val="Calibri"/>
        <family val="2"/>
        <scheme val="minor"/>
      </rPr>
      <t>14, 38, 42, 114, 137, 152, 160, 165, 225, 259, 294</t>
    </r>
  </si>
  <si>
    <t>BECTON DIKINSON</t>
  </si>
  <si>
    <t>45, 95, 98, 134,253, 280</t>
  </si>
  <si>
    <t>76, 92, 93, 113, 121, 122, 132, 143, 145, 155, 166, 198,  297, 312, 363</t>
  </si>
  <si>
    <r>
      <t xml:space="preserve">CUENTA CON CERTIFICADO VIGENTE DE DISTRIBUIDOR: 76, 92, 93, 113, 121, 122, 132, 143, 145, 155, 166, 198, 253, 297, 312, 363
</t>
    </r>
    <r>
      <rPr>
        <b/>
        <sz val="10"/>
        <color rgb="FFFF0000"/>
        <rFont val="Calibri"/>
        <family val="2"/>
        <scheme val="minor"/>
      </rPr>
      <t/>
    </r>
  </si>
  <si>
    <r>
      <t xml:space="preserve">CUMPLE CON LA FICHA TÉCNICA LOS ITEMS: 76, 92, 93, 113, 121, 122, 132, 143, 145, 155, 166, 198, 297, 312, 363
</t>
    </r>
    <r>
      <rPr>
        <b/>
        <sz val="10"/>
        <color rgb="FFFF0000"/>
        <rFont val="Calibri"/>
        <family val="2"/>
        <scheme val="minor"/>
      </rPr>
      <t xml:space="preserve">LOS ITEMS  253, : </t>
    </r>
    <r>
      <rPr>
        <sz val="10"/>
        <color theme="1"/>
        <rFont val="Calibri"/>
        <family val="2"/>
        <scheme val="minor"/>
      </rPr>
      <t>NO CUMPLE CON LAS CONDICIONES MINIMAS EXIGIDAS EN LA OBSERVACION DE LA SOLICITUD</t>
    </r>
    <r>
      <rPr>
        <b/>
        <sz val="10"/>
        <color theme="1"/>
        <rFont val="Calibri"/>
        <family val="2"/>
        <scheme val="minor"/>
      </rPr>
      <t xml:space="preserve">
</t>
    </r>
    <r>
      <rPr>
        <b/>
        <sz val="10"/>
        <color rgb="FFFF0000"/>
        <rFont val="Calibri"/>
        <family val="2"/>
        <scheme val="minor"/>
      </rPr>
      <t xml:space="preserve">
</t>
    </r>
  </si>
  <si>
    <r>
      <rPr>
        <b/>
        <sz val="10"/>
        <rFont val="Calibri"/>
        <family val="2"/>
        <scheme val="minor"/>
      </rPr>
      <t>CUMPLE CON LA FICHA TÉCNICA LOS ITEMS: 76, 92, 93, 113, 121, 122, 132, 143, 145, 155, 166, 198, 253, 297, 312, 363</t>
    </r>
    <r>
      <rPr>
        <sz val="10"/>
        <color theme="1"/>
        <rFont val="Calibri"/>
        <family val="2"/>
        <scheme val="minor"/>
      </rPr>
      <t xml:space="preserve">
</t>
    </r>
    <r>
      <rPr>
        <b/>
        <sz val="10"/>
        <color rgb="FFFF0000"/>
        <rFont val="Calibri"/>
        <family val="2"/>
        <scheme val="minor"/>
      </rPr>
      <t/>
    </r>
  </si>
  <si>
    <r>
      <t xml:space="preserve">REGISTRO INVIMA SE ENCUENTRA VIGENTE PARA  LOS ITEMS: 76, 92, 93, 113, 121, 122, 132, 143, 145, 155, 166, 198, 253, 297, 312, 363
</t>
    </r>
    <r>
      <rPr>
        <b/>
        <sz val="10"/>
        <color rgb="FFFF0000"/>
        <rFont val="Calibri"/>
        <family val="2"/>
        <scheme val="minor"/>
      </rPr>
      <t xml:space="preserve">
</t>
    </r>
  </si>
  <si>
    <r>
      <t xml:space="preserve">ITEM EVALUADOS: </t>
    </r>
    <r>
      <rPr>
        <b/>
        <sz val="10"/>
        <color rgb="FFFF0000"/>
        <rFont val="Calibri"/>
        <family val="2"/>
        <scheme val="minor"/>
      </rPr>
      <t xml:space="preserve">
</t>
    </r>
    <r>
      <rPr>
        <b/>
        <sz val="10"/>
        <color theme="1"/>
        <rFont val="Calibri"/>
        <family val="2"/>
        <scheme val="minor"/>
      </rPr>
      <t xml:space="preserve">
76, 92, 93, 113, 121, 122, 132, 143, 145, 155, 166, 198, </t>
    </r>
    <r>
      <rPr>
        <b/>
        <sz val="10"/>
        <color rgb="FFFF0000"/>
        <rFont val="Calibri"/>
        <family val="2"/>
        <scheme val="minor"/>
      </rPr>
      <t xml:space="preserve">253, </t>
    </r>
    <r>
      <rPr>
        <b/>
        <sz val="10"/>
        <color theme="1"/>
        <rFont val="Calibri"/>
        <family val="2"/>
        <scheme val="minor"/>
      </rPr>
      <t xml:space="preserve">297, 312, 363
</t>
    </r>
    <r>
      <rPr>
        <b/>
        <sz val="10"/>
        <color rgb="FFFF0000"/>
        <rFont val="Calibri"/>
        <family val="2"/>
        <scheme val="minor"/>
      </rPr>
      <t>LOS ITEMS NO EVALUADOS PRECIO MAYOR: 45, 95, 98, 134, 280</t>
    </r>
  </si>
  <si>
    <t>ARROW</t>
  </si>
  <si>
    <t>11, 43, 45, 59, 69, 98, 113, 121, 134, 156, 211, 222, 224, 235, 304</t>
  </si>
  <si>
    <t>7, 21, 22, 26, 35, 48, 51, 52, 53, 58, 68, 74, 78, 88, 99, 115, 120 , 206, 208 , 227, 235, 264, 274, 290 , 369</t>
  </si>
  <si>
    <t xml:space="preserve">ITEM EVALUADOS CUENTAN CON CERTIFICADO DE DISTRIBUIDOR AUTORIZADO: 7, 21, 22, 26, 35, 43, 48, 51, 52, 53, 58, 59, 68, 69, 74, 78, 88, 99, 113, 115, 120 , 156, 206, 208, 211, 222 , 227, 235, 264, 274, 290 , 369
</t>
  </si>
  <si>
    <t>ITEM EVALUADOS: 7, 21, 22, 26, 35, 43, 48, 51, 52, 53, 58, 59, 68, 69, 74, 78, 88, 99, 113, 115, 120 , 206, 208, 211, , 227, 235, 264, 274, 290 , 369
ITEM NO CUMPLE CON OBSERVACIONES MINIMAS EXIGIDAS: 11, 43</t>
  </si>
  <si>
    <t>ITEM EVALUADOS CUMPLE CON FICHA TECNICA: : 7, 11, 21, 22, 26, 35, 43, 48, 51, 52, 53, 58, 59, 68, 69, 74, 78, 88, 99, 113, 115, 120 , 156, 206, 208, 211, 222 , 227, 235, 264, 274, 290 , 369</t>
  </si>
  <si>
    <t>REGISTRO INVIMA SE ENCUENTRA VIGENTE PARA LOS ITEMS:7, 11, 21, 22, 26, 35, 43, 48, 51, 52, 53, 58, 59, 68, 69, 74, 78, 88, 99, 113, 115, 120 , 156, 206, 208, 211, 222 , 227, 235, 264, 274, 290 , 369</t>
  </si>
  <si>
    <r>
      <t xml:space="preserve">ITEM EVALUADOS: 7, 21, 22, 26, 35, 48, 51, 52, 53, 58, 68, 74, 78, 88, 99, 115, 120 , 206, 208 , 227, 235, 264, 274, 290 , 369
</t>
    </r>
    <r>
      <rPr>
        <b/>
        <sz val="10"/>
        <color rgb="FFFF0000"/>
        <rFont val="Calibri"/>
        <family val="2"/>
        <scheme val="minor"/>
      </rPr>
      <t xml:space="preserve">ITEM NO EVALUADOS POR NO CUMPLIR PRECIOS : 45, 59, 69, 98, 113, 121, 134, 224, 304, </t>
    </r>
    <r>
      <rPr>
        <b/>
        <sz val="10"/>
        <color rgb="FF000000"/>
        <rFont val="Calibri"/>
        <family val="2"/>
        <scheme val="minor"/>
      </rPr>
      <t xml:space="preserve">
</t>
    </r>
    <r>
      <rPr>
        <b/>
        <sz val="10"/>
        <color rgb="FFFF0000"/>
        <rFont val="Calibri"/>
        <family val="2"/>
        <scheme val="minor"/>
      </rPr>
      <t>ITEM NO CUMPLE CON OBSERVACIONES MINIMAS EXIGIDAS: 11, 43, 156, 222,
ITEMS NO ADJUNTAN MATERIAL FOTOGRAFICO: 211
ITEM NO CUMPLE POR PRECIO MILITRO ACTIVO: 235</t>
    </r>
  </si>
  <si>
    <r>
      <t xml:space="preserve">1, 2, 3, 4, 5, 6, 7, 8, 9, 10, 12, 13, 14, 15, 16, 17, 18, 19, 20, 21, 22, 23, 24, 25, 26, 27, 28, 29, 30, 31, 32, 33, 34, 35, 36, 37, 38, 39, 40, 41, 42, 44, 45, 46, 47, 48, 49, 50, 51, 52, 53, 54, 55, 57, 58, 59, 60, 61, 62, 63, 64, 65, 66, 67, 68, 69, 70, 71, 72, 73, 74, 75, 76, 77, 78, 79, 80, 81, 82, 83, 84, 85, 86, 87, 88, 89, 90, 91, 92, 93, 94, 95, 96, 97, 98, 99, 100, 101, 103, 104, 106, 107, 108, 109, 110, 111, 112, 113, 114, 115, 116, 117, 118, 119, 120, 121, 122, 123, 124, 125, 126, 127, 128, 129, 130, 131, 132, 133, 134, 135, 136, 137, 139, 140, 141, 142, 143, 144, 145, 146, 147, 148, 149, 150, 151, 153, 154, 155, 156, 157, 158, 159, 161, 162, 163, 164, 166, 167, 168, 169, 170, 171, 172, 173, 174, 175, 176, 177, 179, 181, 182, 183, 184, 185, 186, 187, 188, 189, 190, 191, 192, 194, 195, 196, 197, 198, 199, 200, 201, 202, 204, 205, 206, 208, 209, 210, 212, 214, 215, 216, 217, 218, 220, 221, 223, 224, 225, 226, 227, 228, 229, 230, 231, 232, 233, 234, 235, 236, 237, 238, 239, 240, 241, 242, 243, 244, 245, 246, 247, 248, 249, 250, 251, 252, 254, 255, 258, 259, 260, 261, 262, 263, 264, 265, 266, 268, 269, 270, 271, 272, 273, 274, 275, 276, 277, 278, 279, 281, 282, 283, 284, 286, 287, 288, 289, 290, 292, 293, 294, 295, 296, 297, 298, 299, 300, 301, 302, 303, 304, 305, 306, 307, 308, 309, 310, 312, 313, 314, 315, 316, 317, 318, 319, 320, 321, 322, 323, 324, 325, 326, 328, 331, 332, 333, 334, 335, 336, 337, 338, 339, 340, 342, 343, 344, 345, 346, 347, 348, 349, 350, 351, 353, 354, 355, 356, 357, 359, 360, 361, 362, 363, 364, 365, 366, 369, 370, 372, 373, 374, 375, 376, 377, 378, 383
</t>
    </r>
    <r>
      <rPr>
        <sz val="11"/>
        <color rgb="FFFF0000"/>
        <rFont val="Calibri, sans-serif"/>
      </rPr>
      <t xml:space="preserve">
</t>
    </r>
    <r>
      <rPr>
        <b/>
        <sz val="11"/>
        <rFont val="Calibri, sans-serif"/>
      </rPr>
      <t>11, 43, (3M)</t>
    </r>
  </si>
  <si>
    <r>
      <rPr>
        <b/>
        <sz val="10"/>
        <color rgb="FF000000"/>
        <rFont val="Calibri"/>
        <family val="2"/>
      </rPr>
      <t>CUENTA CON CERTIFICADO VIGENTE DE DISTRIBUIDOR: 1,2,3,4,5,6,7,8,9,10,11,12,13,14,15,16,17,18,19,20,21,22,23,24,25,26,28,29,30,31,32,33,34,35,36,37,38,40,41,42,43,44,47,48,49,50,51,52,53,54,55,56,57,58,59,60,61,62,63,64,65,66,68,69,70,71,72,73,74,75,76,77,78,79,80,81,82,83,84,85,86,87,88,89,90,91,92,93,94,95,96,97,99,100,101,103,104,105,106,107,108,109,110,111,112,114,115,116,117,118,119,120,122,123,124,125,126,127,128,129,130,131,132,133,135,136,137,139,140,142,143,144,145,146,147,148,149,150,151,153,154,155,156,157,158,159,161,162,163,164,166,168,169,170,171,172,173,174,175,176,177,179,181,182,183,184,185,186,187,188,189,190,191,192,194,195,196,197,198,199,200,201,202,204,205,206,208,210,212,214,215,217,218,220,221,224,225,227,228,229,230,231,232,233,234,235,236,237,238,239,240,241,242,243,244,246,247,248,249,250,251,252,254,255,258,259,260,261,262,263,264,265,268,269,270,271,272,273,274,275,276,277,278,279,281,282,283,284,286,287,288,289,290,291,292,293,294,295,296,297,298,299,300,301,303,304,305,306,307,308,309,310,312,313,314,315,316,317,318,319,320,321,322,323,324,325,326,328,329,331,332,333,335,336,338,339,340,341,342,343,344,345,346,347,348,349,350,351,353,354,356,357,359,360,361,362,363,364,365,366,369,370,372,374,375,376,377,378,383</t>
    </r>
    <r>
      <rPr>
        <b/>
        <sz val="10"/>
        <color rgb="FFFF0000"/>
        <rFont val="Calibri"/>
        <family val="2"/>
      </rPr>
      <t xml:space="preserve">
</t>
    </r>
    <r>
      <rPr>
        <sz val="10"/>
        <color rgb="FFFF0000"/>
        <rFont val="Calibri"/>
        <family val="2"/>
      </rPr>
      <t xml:space="preserve">
</t>
    </r>
    <r>
      <rPr>
        <b/>
        <sz val="10"/>
        <color rgb="FFFF0000"/>
        <rFont val="Calibri"/>
        <family val="2"/>
      </rPr>
      <t>LOS ITEMS NO CUMPLEN NO CUENTANCON CON CERTIFICACIÓN DE DISTRIBUIDOR AUTORIZADO: 27,39,45,46,67,98,113,121,134,141,167,209,216,223,226,245,266,302,334,337,355,373,382</t>
    </r>
  </si>
  <si>
    <r>
      <rPr>
        <b/>
        <sz val="10"/>
        <color rgb="FF000000"/>
        <rFont val="Calibri"/>
        <family val="2"/>
      </rPr>
      <t xml:space="preserve">CUMPLE CON LAS OBSERVACIONES LOS ITEMS: 1,2,3,4,5,6,7,8,9,10,12,13,14,15,16,17,18,19,20,21,22,23,24,25,26,27,28,29,30,31,32,33,34,35,36,37,38,39,40,41,42,44,45,46,47,48,49,50,51,52,53,54,55,57,58,59,60,61,62,63,64,65,66,67,68,69,70,71,72,73,74,75,76,77,78,79,80,81,82,83,84,85,86,87,88,89,90,91,92,93,94,95,96,97,98,99,100,101,103,104,106,107,108,109,110,111,112,113,114,115,116,117,118,119,120,121,122,123,124,125,126,127,128,129,130,131,132,133,134,135,136,137,139,140,141,142,143,144,145,146,147,148,149,150,151,153,154,155,156,157,158,159,161,162,163,164,166,167,168,169,170,171,172,173,174,175,176,177,179,181,182,183,184,185,186,187,188,189,190,191,192,194,195,196,198,199,200,201,204,205,206,208,209,210,212,214,215,216,217,218,220,221,223,224,225,226,227,228,229,230,231,232,233,234,235,236,238,239,240,241,242,243,244,245,246,247,249,250,251,252,254,255,258,259,260,261,263,264,265,266,268,269,271,272,273,274,275,276,277,278,279,281,282,283,284,286,287,288,289,290,292,293,294,295,296,297,298,299,300,301,302,303,304,305,306,307,308,309,310,312,313,314,315,316,317,318,319,320,321,322,323,324,325,326,328,331,332,333,334,335,336,337,338,339,340,342,345,346,347,348,349,350,351,353,354,355,356,357,359,360,361,362,363,364,365,366,369,370,372,373,374,375,376,377,378,382,383
</t>
    </r>
    <r>
      <rPr>
        <b/>
        <sz val="10"/>
        <color rgb="FFFF0000"/>
        <rFont val="Calibri"/>
        <family val="2"/>
      </rPr>
      <t xml:space="preserve">
LOS ITEMEN NO CUMPLEN POR OBSERVACIONES EXIGIDAS, FICHA TECNICA:56,105,329,341
(11,43,197,202,237,248,262,270,291, ,343,344 ACLARAR QUE MARCA SE OFRECE, DEBIDO A QUE UNA DE LAS MARCAS NO CUMPLE CON OBSERVACIONES).</t>
    </r>
  </si>
  <si>
    <r>
      <rPr>
        <b/>
        <sz val="10"/>
        <color theme="1"/>
        <rFont val="Calibri"/>
        <family val="2"/>
      </rPr>
      <t xml:space="preserve">CUMPLE CON LA FICHA TÉCNICA LOS ITEMS: </t>
    </r>
    <r>
      <rPr>
        <sz val="10"/>
        <color theme="1"/>
        <rFont val="Calibri"/>
        <family val="2"/>
      </rPr>
      <t xml:space="preserve">
</t>
    </r>
    <r>
      <rPr>
        <b/>
        <sz val="10"/>
        <color theme="1"/>
        <rFont val="Calibri"/>
        <family val="2"/>
      </rPr>
      <t xml:space="preserve">LOS ITEMS CUMPELN CON FICHA TECNICA: 1,2,3,4,5,6,7,8,9,10,11,12,13,14,15,16,17,18,19,20,21,22,23,24,25,26,27,28,29,30,31,32,33,34,35,36,37,38,39,40,41,42,43,44,45,46,47,48,49,50,51,52,53,54,55,56,57,58,59,60,61,62,63,64,65,66,67,68,69,70,71,72,73,74,75,76,77,78,79,80,81,82,83,84,85,86,87,88,89,90,91,92,93,94,95,96,97,98,99,100,101,103,104,105,106,107,108,109,110,111,112,113,114,115,116,117,118,119,120,121,122,123,124,125,126,127,128,129,130,131,132,133,134,135,136,137,139,140,141,142,143,144,145,146,147,148,149,150,151,153,154,155,156,157,158,159,161,162,163,164,166,167,168,169,170,171,172,173,174,175,176,177,179,181,182,183,184,185,186,187,188,189,190,191,192,194,195,196,197,198,199,200,201,202,204,205,206,208,209,210,212,214,215,216,217,218,220,221,223,224,225,226,227,228,229,230,231,232,233,234,235,236,237,238,239,240,241,242,243,244,245,246,247,248,249,250,251,252,254,255,258,259,260,261,262,263,264,265,266,268,269,270,271,272,273,274,275,276,277,278,279,281,282,283,284,286,287,288,289,290,291,292,293,294,295,296,297,298,299,300,301,302,303,304,305,306,307,308,309,310,312,313,314,315,316,317,318,319,320,321,322,323,324,325,326,328,329,331,332,333,334,335,336,337,338,339,340,341,342,343,344,345,346,347,348,349,350,351,353,354,355,356,357,359,360,361,362,363,364,365,366,369,370,372,373,374,375,376,377,378,382,383
</t>
    </r>
  </si>
  <si>
    <t xml:space="preserve">
LOS ITEMS CUMPLEN CO RS VIGENTE: 1,2,3,4,5,6,7,8,9,10,11,12,13,14,15,16,17,18,19,20,21,22,23,24,25,26,27,28,29,30,31,32,33,34,35,36,37,38,39,40,41,42,43,44,45,46,47,48,49,50,51,52,53,54,55,56,57,58,59,60,61,62,63,64,65,66,67,68,69,70,71,72,73,74,75,76,77,78,79,80,81,82,83,84,85,86,87,88,89,90,91,92,93,94,95,96,97,98,99,100,101,103,104,105,106,107,108,109,110,111,112,113,114,115,116,117,118,119,120,121,122,123,124,125,126,127,128,129,130,131,132,133,134,135,136,137,139,140,141,142,143,144,145,146,147,148,149,150,151,153,154,155,156,157,158,159,161,162,163,164,166,167,168,169,170,171,172,173,174,175,176,177,179,181,182,183,184,185,186,187,188,189,190,191,192,194,195,196,197,198,199,200,201,202,204,205,206,208,209,210,212,214,215,216,217,218,220,221,223,224,225,226,227,228,229,230,231,232,233,234,235,236,237,238,239,240,241,242,243,244,245,246,247,248,249,250,251,252,254,255,258,259,260,261,262,263,264,265,266,268,269,270,271,272,273,274,275,276,277,278,279,281,282,283,284,286,287,288,289,290,291,292,293,294,295,296,297,298,299,300,301,302,303,304,305,306,307,308,309,310,312,313,314,315,316,317,318,319,320,321,322,323,324,325,326,328,329,331,332,333,334,335,336,337,338,339,340,341,342,343,344,345,346,347,348,349,350,351,353,354,355,356,357,359,360,361,362,363,364,365,366,369,370,372,373,374,375,376,377,378,382,383
</t>
  </si>
  <si>
    <r>
      <t>1,2,3,4,5,6,7,8,9,10,12,13,14,15,16,17,18,19,20,21,22,23,24,25,26,28,29,30,31,32,33,34,35,36,37,38,40,41,42,44,47,48,49,50,51,52,53,54,55,57,58,59,60,61,62,63,64,65,66,68,69,70,71,72,73,74,75,76,77,78,79,80,81,82,83,84,85,86,87,88,89,90,91,92,93,94,95,96,97,99,100,101,103,104,106,107,108,109,110,111,112,114,115,116,117,118,119,120,122,123,124,125,126,127,128,129,130,131,132,133,135,136,137,139,140,142,143,144,145,146,147,148,149,150,151,153,154,155,156,157,158,159,161,162,163,164,166,168,169,170,171,172,173,174,175,176,177,179,181,182,183,184,185,186,187,188,189,190,191,192,194,195,196,198,199,200,201,204,205,206,208,210,212,214,215,217,218,220,221,224,225,227,228,229,230,231,232,233,234,235,236,238,239,240,241,242,243,244,246,247,249,250,251,252,254,255,258,259,260,261,263,264,265,268,269,271,272,273,274,275,276,277,278,279,281,282,283,284,286,287,288,289,290,292,293,294,295,296,297,298,299,300,301,303,304,305,306,307,308,309,310,312,313,314,315,316,317,318,319,320,321,322,323,324,325,326,328,331,332,333,335,336,338,339,340,342,345,346,347,348,349,350,351,353,354,356,357,359,360,361,362,363,364,365,366,369,370,372,374,375,376,377,378,383</t>
    </r>
    <r>
      <rPr>
        <sz val="10"/>
        <color rgb="FFFF0000"/>
        <rFont val="Calibri, sans-serif"/>
      </rPr>
      <t xml:space="preserve">
ITEMS EVALUADOS NO CU,PLEN: 11,27,39,43,45,46,56,67,98,105,113,121,134,141,167,197,202,209,216,223,226,237,245,248,262,266,270,291,302,329,334,337,341,343,344,355,373,382
LOS ITEMS NO CONTIENEN DOCUMENTOS: 102
LOS ITEMS NO EVALUADOS PRECIO MAYOR: 203, 211, 219</t>
    </r>
  </si>
  <si>
    <t>56,75,190,213</t>
  </si>
  <si>
    <t>CUENTA CON CERTIFICION VIGENTE DE DISTRIBUIDOR AUTORIZADOLOS ITEMS :  11,43,56,75,190,213</t>
  </si>
  <si>
    <r>
      <t xml:space="preserve">CUMPLE CON LA FICHA TECNICA - FOTOS LOS ITEMS:56,75,190,213 
</t>
    </r>
    <r>
      <rPr>
        <sz val="10"/>
        <color rgb="FFFF0000"/>
        <rFont val="Calibri"/>
        <family val="2"/>
      </rPr>
      <t>LOS ITEMS : 11,43 NO CUMPLE CON LA DESCRIPCIÓN DEL PRODUCTO REQUERIDO</t>
    </r>
    <r>
      <rPr>
        <b/>
        <sz val="10"/>
        <color theme="1"/>
        <rFont val="Calibri"/>
        <family val="2"/>
      </rPr>
      <t xml:space="preserve">
.</t>
    </r>
    <r>
      <rPr>
        <b/>
        <sz val="10"/>
        <color theme="1"/>
        <rFont val="Calibri"/>
        <family val="2"/>
      </rPr>
      <t xml:space="preserve">
</t>
    </r>
  </si>
  <si>
    <r>
      <rPr>
        <b/>
        <sz val="10"/>
        <color theme="1"/>
        <rFont val="Calibri"/>
        <family val="2"/>
      </rPr>
      <t xml:space="preserve">CUMPLE CON LAS CONDICIONES MINIMAS EXIGIDAS PARA LOS SIGUIENTES ITEMS: </t>
    </r>
    <r>
      <rPr>
        <sz val="10"/>
        <color theme="1"/>
        <rFont val="Calibri"/>
        <family val="2"/>
      </rPr>
      <t xml:space="preserve">
11,43,56,75,190,213</t>
    </r>
  </si>
  <si>
    <t xml:space="preserve">REGISTRO INVIMA VIGENTE PARA LOS SIGUIENTES ITEMS:  11,43,56,75,190,213
</t>
  </si>
  <si>
    <r>
      <rPr>
        <b/>
        <sz val="10"/>
        <color theme="1"/>
        <rFont val="Calibri"/>
        <family val="2"/>
      </rPr>
      <t>ITEM:</t>
    </r>
    <r>
      <rPr>
        <b/>
        <sz val="10"/>
        <color rgb="FFFF0000"/>
        <rFont val="Calibri"/>
        <family val="2"/>
      </rPr>
      <t>11,43</t>
    </r>
    <r>
      <rPr>
        <b/>
        <sz val="10"/>
        <color theme="1"/>
        <rFont val="Calibri"/>
        <family val="2"/>
      </rPr>
      <t>,56,75,190,213</t>
    </r>
    <r>
      <rPr>
        <b/>
        <sz val="10"/>
        <color rgb="FFFF0000"/>
        <rFont val="Calibri"/>
        <family val="2"/>
      </rPr>
      <t xml:space="preserve">
</t>
    </r>
  </si>
  <si>
    <t>SUMHEC</t>
  </si>
  <si>
    <t>4, 11, 13, 15, 16, 34, 43, 48, 52, 71, 76, 99, 102, 119, 158, 171, 197, 201, 220, 223, 226, 233, 244, 248, 270, 343, 344, 350</t>
  </si>
  <si>
    <r>
      <rPr>
        <sz val="11"/>
        <rFont val="Calibri"/>
        <family val="2"/>
        <scheme val="minor"/>
      </rPr>
      <t>7,8,40,77,79,81,82,99,116,132,175,189,220</t>
    </r>
    <r>
      <rPr>
        <sz val="11"/>
        <color theme="1"/>
        <rFont val="Calibri"/>
        <family val="2"/>
        <scheme val="minor"/>
      </rPr>
      <t>260,266,</t>
    </r>
    <r>
      <rPr>
        <sz val="11"/>
        <rFont val="Calibri"/>
        <family val="2"/>
        <scheme val="minor"/>
      </rPr>
      <t>272,293,335,</t>
    </r>
    <r>
      <rPr>
        <sz val="11"/>
        <color rgb="FFFF0000"/>
        <rFont val="Calibri"/>
        <family val="2"/>
        <scheme val="minor"/>
      </rPr>
      <t xml:space="preserve">
</t>
    </r>
    <r>
      <rPr>
        <sz val="11"/>
        <color theme="1"/>
        <rFont val="Calibri"/>
        <family val="2"/>
        <scheme val="minor"/>
      </rPr>
      <t xml:space="preserve">
</t>
    </r>
  </si>
  <si>
    <r>
      <t xml:space="preserve">CUENTA CON CERTIFICADO VIGENTE DE DISTRIBUIDOR:  4,7,8,11,13,15,16,34,40,43,52,76,77,79,81,82,99,116,132,175,189,197,201,226,233,248,260,266,270,272,293,335,343,344
</t>
    </r>
    <r>
      <rPr>
        <b/>
        <sz val="10"/>
        <color rgb="FFFF0000"/>
        <rFont val="Calibri"/>
        <family val="2"/>
        <scheme val="minor"/>
      </rPr>
      <t/>
    </r>
  </si>
  <si>
    <r>
      <t xml:space="preserve">CUMPLE CON LA FICHA TÉCNICA LOS ITEMS: 4,7,8,13,15,16,34,40,52,77,79,81,82,99,116,132,175,189,201,260,266,272,293,335,
los item 52 cumple conla siguiente referencia del fabricante ;  8888301713 Tubo de Succión conector de 9/32" x 10' (7mm x 3.1 m)
</t>
    </r>
    <r>
      <rPr>
        <b/>
        <sz val="10"/>
        <color rgb="FFFF0000"/>
        <rFont val="Calibri"/>
        <family val="2"/>
        <scheme val="minor"/>
      </rPr>
      <t xml:space="preserve">LOS ITEMS  11 ,43,76,226 ,233,197,248,270,343,344 : </t>
    </r>
    <r>
      <rPr>
        <sz val="10"/>
        <color theme="1"/>
        <rFont val="Calibri"/>
        <family val="2"/>
        <scheme val="minor"/>
      </rPr>
      <t>NO CUMPLE CON LAS CONDICIONES MINIMAS EXIGIDAS EN LA OBSERVACION DE LA SOLICITUD</t>
    </r>
    <r>
      <rPr>
        <b/>
        <sz val="10"/>
        <color theme="1"/>
        <rFont val="Calibri"/>
        <family val="2"/>
        <scheme val="minor"/>
      </rPr>
      <t xml:space="preserve">
</t>
    </r>
    <r>
      <rPr>
        <b/>
        <sz val="10"/>
        <color rgb="FFFF0000"/>
        <rFont val="Calibri"/>
        <family val="2"/>
        <scheme val="minor"/>
      </rPr>
      <t xml:space="preserve">
LOS ITEM  11, 43 : NO CUMPLE CON LA PERMEABILIDAD A VAPOR EXIGIDA EN LA OBSERVACIÓN</t>
    </r>
  </si>
  <si>
    <r>
      <rPr>
        <b/>
        <sz val="10"/>
        <rFont val="Calibri"/>
        <family val="2"/>
        <scheme val="minor"/>
      </rPr>
      <t>CUMPLE CON LA FICHA TÉCNICA LOS ITEMS: 4,7,8,13,15,16,34,40,52,77,79,81,82,99,116,132,175,189,201,260,266,270,272,293</t>
    </r>
    <r>
      <rPr>
        <sz val="10"/>
        <color theme="1"/>
        <rFont val="Calibri"/>
        <family val="2"/>
        <scheme val="minor"/>
      </rPr>
      <t xml:space="preserve">
</t>
    </r>
    <r>
      <rPr>
        <b/>
        <sz val="10"/>
        <color theme="1"/>
        <rFont val="Calibri"/>
        <family val="2"/>
        <scheme val="minor"/>
      </rPr>
      <t>,335</t>
    </r>
    <r>
      <rPr>
        <sz val="10"/>
        <color theme="1"/>
        <rFont val="Calibri"/>
        <family val="2"/>
        <scheme val="minor"/>
      </rPr>
      <t xml:space="preserve">
</t>
    </r>
    <r>
      <rPr>
        <b/>
        <sz val="10"/>
        <color rgb="FFFF0000"/>
        <rFont val="Calibri"/>
        <family val="2"/>
        <scheme val="minor"/>
      </rPr>
      <t xml:space="preserve">LOS ITEMS  11 ,43,76,197,226,233,248,270,343,344 </t>
    </r>
    <r>
      <rPr>
        <b/>
        <sz val="10"/>
        <color theme="1"/>
        <rFont val="Calibri"/>
        <family val="2"/>
        <scheme val="minor"/>
      </rPr>
      <t xml:space="preserve">:NO CUMPLE CON LAS CONDICIONES MINIMAS EXIGIDAS EN LA OBSERVACION DE LA SOLICITUD
</t>
    </r>
    <r>
      <rPr>
        <sz val="10"/>
        <color theme="1"/>
        <rFont val="Calibri"/>
        <family val="2"/>
        <scheme val="minor"/>
      </rPr>
      <t xml:space="preserve">
</t>
    </r>
    <r>
      <rPr>
        <b/>
        <sz val="10"/>
        <color rgb="FFFF0000"/>
        <rFont val="Calibri"/>
        <family val="2"/>
        <scheme val="minor"/>
      </rPr>
      <t xml:space="preserve">
</t>
    </r>
  </si>
  <si>
    <r>
      <t xml:space="preserve">REGISTRO INVIMA SE ENCUENTRA VIGENTE PARA  LOS ITEMS:  4,7,8,11,13,15,16,34,40,43,52,76,77,79,81,82,99,116,132,175,189,197,226,233,248,260,266,270,272,293,335,343,344
</t>
    </r>
    <r>
      <rPr>
        <b/>
        <sz val="10"/>
        <color rgb="FFFF0000"/>
        <rFont val="Calibri"/>
        <family val="2"/>
        <scheme val="minor"/>
      </rPr>
      <t xml:space="preserve">
LOS ITEMS 201  </t>
    </r>
    <r>
      <rPr>
        <b/>
        <sz val="10"/>
        <color theme="1"/>
        <rFont val="Calibri"/>
        <family val="2"/>
        <scheme val="minor"/>
      </rPr>
      <t xml:space="preserve">REGISTRO INVIMA NO SE ENCUENTRA VIGENTE PARA  
</t>
    </r>
  </si>
  <si>
    <r>
      <t xml:space="preserve">ITEM EVALUADOS: </t>
    </r>
    <r>
      <rPr>
        <b/>
        <sz val="10"/>
        <color rgb="FFFF0000"/>
        <rFont val="Calibri"/>
        <family val="2"/>
        <scheme val="minor"/>
      </rPr>
      <t>4,</t>
    </r>
    <r>
      <rPr>
        <b/>
        <sz val="10"/>
        <color theme="1"/>
        <rFont val="Calibri"/>
        <family val="2"/>
        <scheme val="minor"/>
      </rPr>
      <t>7,8,</t>
    </r>
    <r>
      <rPr>
        <b/>
        <sz val="10"/>
        <color rgb="FFFF0000"/>
        <rFont val="Calibri"/>
        <family val="2"/>
        <scheme val="minor"/>
      </rPr>
      <t>11,13,15,16,34,</t>
    </r>
    <r>
      <rPr>
        <b/>
        <sz val="10"/>
        <rFont val="Calibri"/>
        <family val="2"/>
        <scheme val="minor"/>
      </rPr>
      <t>40,</t>
    </r>
    <r>
      <rPr>
        <b/>
        <sz val="10"/>
        <color rgb="FFFF0000"/>
        <rFont val="Calibri"/>
        <family val="2"/>
        <scheme val="minor"/>
      </rPr>
      <t>43,48,52,71,76,</t>
    </r>
    <r>
      <rPr>
        <b/>
        <sz val="10"/>
        <color theme="1"/>
        <rFont val="Calibri"/>
        <family val="2"/>
        <scheme val="minor"/>
      </rPr>
      <t>77</t>
    </r>
    <r>
      <rPr>
        <b/>
        <sz val="10"/>
        <color rgb="FFFF0000"/>
        <rFont val="Calibri"/>
        <family val="2"/>
        <scheme val="minor"/>
      </rPr>
      <t>,</t>
    </r>
    <r>
      <rPr>
        <b/>
        <sz val="10"/>
        <color theme="1"/>
        <rFont val="Calibri"/>
        <family val="2"/>
        <scheme val="minor"/>
      </rPr>
      <t>79,81,82,99,116,132,175,189,</t>
    </r>
    <r>
      <rPr>
        <b/>
        <sz val="10"/>
        <color rgb="FFFF0000"/>
        <rFont val="Calibri"/>
        <family val="2"/>
        <scheme val="minor"/>
      </rPr>
      <t>197,201,220,233,248,270,350,</t>
    </r>
    <r>
      <rPr>
        <b/>
        <sz val="10"/>
        <rFont val="Calibri"/>
        <family val="2"/>
        <scheme val="minor"/>
      </rPr>
      <t>220</t>
    </r>
    <r>
      <rPr>
        <b/>
        <sz val="10"/>
        <color rgb="FFFF0000"/>
        <rFont val="Calibri"/>
        <family val="2"/>
        <scheme val="minor"/>
      </rPr>
      <t>,226,233,248,</t>
    </r>
    <r>
      <rPr>
        <b/>
        <sz val="10"/>
        <color theme="1"/>
        <rFont val="Calibri"/>
        <family val="2"/>
        <scheme val="minor"/>
      </rPr>
      <t>260,266,</t>
    </r>
    <r>
      <rPr>
        <b/>
        <sz val="10"/>
        <color rgb="FFFF0000"/>
        <rFont val="Calibri"/>
        <family val="2"/>
        <scheme val="minor"/>
      </rPr>
      <t>270,</t>
    </r>
    <r>
      <rPr>
        <b/>
        <sz val="10"/>
        <rFont val="Calibri"/>
        <family val="2"/>
        <scheme val="minor"/>
      </rPr>
      <t>272,293,335,</t>
    </r>
    <r>
      <rPr>
        <b/>
        <sz val="10"/>
        <color rgb="FFFF0000"/>
        <rFont val="Calibri"/>
        <family val="2"/>
        <scheme val="minor"/>
      </rPr>
      <t xml:space="preserve">343,344
</t>
    </r>
    <r>
      <rPr>
        <b/>
        <sz val="10"/>
        <color theme="1"/>
        <rFont val="Calibri"/>
        <family val="2"/>
        <scheme val="minor"/>
      </rPr>
      <t xml:space="preserve">
ITEM NO EVALUADOS POR NO TENER CANTIDADES Y  PRECIOS EN EL MODELO DE PROPUESTA:</t>
    </r>
    <r>
      <rPr>
        <b/>
        <sz val="10"/>
        <color rgb="FFFF0000"/>
        <rFont val="Calibri"/>
        <family val="2"/>
        <scheme val="minor"/>
      </rPr>
      <t xml:space="preserve">
LOS ITEM 48,99,102,158,223,244: </t>
    </r>
    <r>
      <rPr>
        <b/>
        <sz val="10"/>
        <color theme="1"/>
        <rFont val="Calibri"/>
        <family val="2"/>
        <scheme val="minor"/>
      </rPr>
      <t xml:space="preserve">SON OFERTADOS EN EL MODELO DE PROPUESTA CON PRECIO Y CANTIDAD, PERO NO ANEXAN NINGUN TIPO DE DOCUMENTO TECNICO,
</t>
    </r>
    <r>
      <rPr>
        <b/>
        <sz val="10"/>
        <color rgb="FFFF0000"/>
        <rFont val="Calibri"/>
        <family val="2"/>
        <scheme val="minor"/>
      </rPr>
      <t>LOS ITEM  4,13,15,16,34,52,71,119,171,197,220,233,248,270,350</t>
    </r>
    <r>
      <rPr>
        <b/>
        <sz val="10"/>
        <color theme="1"/>
        <rFont val="Calibri"/>
        <family val="2"/>
        <scheme val="minor"/>
      </rPr>
      <t xml:space="preserve">: LOS PRECIOS OFERTADOS SUPERAN EL PRECIO TECHO DEL MODELO DE PROPUESTA </t>
    </r>
  </si>
  <si>
    <t>SPS</t>
  </si>
  <si>
    <t>234, 257, 298, 305, 316, 329, 340, 341</t>
  </si>
  <si>
    <t>CUENTA CON CERTIFICION VIGENTE DE DISTRIBUIDOR AUTORIZADOLOS ITEMS : 234, 257, 298, 305, 316, 329, 340, 341</t>
  </si>
  <si>
    <t>CUMPLE CON LAS CONDICIONES MINIMAS EXIGIDAS EN LA CONVOCATORIA PARA LOS ITEMS:  234, 257, 298, 305, 316, 329, 340, 341</t>
  </si>
  <si>
    <r>
      <rPr>
        <b/>
        <sz val="10"/>
        <color theme="1"/>
        <rFont val="Calibri"/>
        <family val="2"/>
        <scheme val="minor"/>
      </rPr>
      <t xml:space="preserve">CUMPLE CON LA FICHA TECNICA - FOTOS LOS ITEMS: </t>
    </r>
    <r>
      <rPr>
        <sz val="10"/>
        <color theme="1"/>
        <rFont val="Calibri"/>
        <family val="2"/>
        <scheme val="minor"/>
      </rPr>
      <t>234, 257, 298, 305, 316, 329, 340, 341</t>
    </r>
    <r>
      <rPr>
        <b/>
        <sz val="10"/>
        <color theme="1"/>
        <rFont val="Calibri"/>
        <family val="2"/>
        <scheme val="minor"/>
      </rPr>
      <t xml:space="preserve">
</t>
    </r>
    <r>
      <rPr>
        <b/>
        <sz val="10"/>
        <color rgb="FFFF0000"/>
        <rFont val="Calibri"/>
        <family val="2"/>
        <scheme val="minor"/>
      </rPr>
      <t/>
    </r>
  </si>
  <si>
    <r>
      <rPr>
        <b/>
        <sz val="10"/>
        <color theme="1"/>
        <rFont val="Calibri"/>
        <family val="2"/>
        <scheme val="minor"/>
      </rPr>
      <t>REGISTRO INVIMA SE ENCUENTRA VIGENTE PARA LOS ITEMS:234, 257, 298, 305, 316, 329, 340, 341</t>
    </r>
    <r>
      <rPr>
        <sz val="10"/>
        <color theme="1"/>
        <rFont val="Calibri"/>
        <family val="2"/>
        <scheme val="minor"/>
      </rPr>
      <t xml:space="preserve">
</t>
    </r>
    <r>
      <rPr>
        <b/>
        <sz val="10"/>
        <color theme="1"/>
        <rFont val="Calibri"/>
        <family val="2"/>
        <scheme val="minor"/>
      </rPr>
      <t xml:space="preserve">
</t>
    </r>
  </si>
  <si>
    <t>BIOTRONITECH</t>
  </si>
  <si>
    <t>222, 304,318, 235</t>
  </si>
  <si>
    <t xml:space="preserve"> 21, 74, 172, 206, 369 </t>
  </si>
  <si>
    <t>CUENTA CON CERTIFICADO VIGENTE DE DISTRIBUIDOR: 21, 74, 172, 206, 222, 235, 304, 318, 369</t>
  </si>
  <si>
    <r>
      <rPr>
        <b/>
        <sz val="10"/>
        <color theme="1"/>
        <rFont val="Calibri"/>
        <family val="2"/>
      </rPr>
      <t>ITEM EVALUADOS CUMPLEN CON OBSERVACIONES:  21, 74, 172, 206, 235, 369</t>
    </r>
    <r>
      <rPr>
        <b/>
        <sz val="10"/>
        <color rgb="FFFF0000"/>
        <rFont val="Calibri"/>
        <family val="2"/>
      </rPr>
      <t xml:space="preserve">
</t>
    </r>
    <r>
      <rPr>
        <b/>
        <sz val="10"/>
        <color theme="1"/>
        <rFont val="Calibri"/>
        <family val="2"/>
      </rPr>
      <t xml:space="preserve">
</t>
    </r>
  </si>
  <si>
    <r>
      <rPr>
        <b/>
        <sz val="10"/>
        <color theme="1"/>
        <rFont val="Calibri"/>
        <family val="2"/>
      </rPr>
      <t>ITEM EVALUADOS CUMPLE CON FICHA TECNICA:  21, 74, 172, 206, 222, 304, 369</t>
    </r>
    <r>
      <rPr>
        <b/>
        <sz val="10"/>
        <color rgb="FFFF0000"/>
        <rFont val="Calibri"/>
        <family val="2"/>
      </rPr>
      <t xml:space="preserve">
</t>
    </r>
    <r>
      <rPr>
        <b/>
        <sz val="10"/>
        <color theme="1"/>
        <rFont val="Calibri"/>
        <family val="2"/>
      </rPr>
      <t xml:space="preserve">
</t>
    </r>
  </si>
  <si>
    <r>
      <rPr>
        <b/>
        <sz val="10"/>
        <color theme="1"/>
        <rFont val="Calibri"/>
        <family val="2"/>
      </rPr>
      <t>REGISTRO INVIMA SE ENCUENTRA VIGENTE PARA  LOS ITEMS:  21, 74, 172, 206, 222, 235, 304, 318, 369</t>
    </r>
    <r>
      <rPr>
        <b/>
        <sz val="10"/>
        <color rgb="FFFF0000"/>
        <rFont val="Calibri"/>
        <family val="2"/>
      </rPr>
      <t xml:space="preserve">
</t>
    </r>
    <r>
      <rPr>
        <b/>
        <sz val="10"/>
        <color theme="1"/>
        <rFont val="Calibri"/>
        <family val="2"/>
      </rPr>
      <t xml:space="preserve">
</t>
    </r>
  </si>
  <si>
    <r>
      <t xml:space="preserve">ITEM EVALUADOS:  21, 74, 172, 206, 369 </t>
    </r>
    <r>
      <rPr>
        <b/>
        <sz val="10"/>
        <color rgb="FFFF0000"/>
        <rFont val="Calibri"/>
        <family val="2"/>
      </rPr>
      <t xml:space="preserve">
</t>
    </r>
    <r>
      <rPr>
        <b/>
        <sz val="10"/>
        <color theme="1"/>
        <rFont val="Calibri"/>
        <family val="2"/>
      </rPr>
      <t xml:space="preserve">
</t>
    </r>
    <r>
      <rPr>
        <b/>
        <sz val="10"/>
        <color rgb="FFFF0000"/>
        <rFont val="Calibri"/>
        <family val="2"/>
      </rPr>
      <t>ITEM NO EVALUADOS POR NO CUMPLIR PRECIOS : 222, 304
ITEM NO CUMPLE CON OBSERVACIONES MINIMAS EXIGIDAS: 318, 235</t>
    </r>
  </si>
  <si>
    <t>ASP</t>
  </si>
  <si>
    <r>
      <t xml:space="preserve">CUENTA CON CERTIFICADO VIGENTE DE DISTRIBUIDOR: 1, 2, 3, 4, 5, 6, 7, 8, 9, 10, 12, 13, 14, 15, 16, 17, 18, 19, 20, 21, 22, 23, 25, 26, 27, 28, 29, 30, 31, 33, 34, 35, 36, 37, 38, , 41, 42, 44, 46, 48, 49, 50, 51, 52, 53, 54, 55, 56, 57, 58, 59, 60, 61, 62, 63, 64, 65, 66, 67, 68, 69, 71, 72, 73, 75, 76, 77, 81, 85, 86, 87, 88, 89, 90, 91, 92, 93, 94, 95, 96, 97, 99, 100, 101, 103, 104, 106, 107, 108, 109, 111, 112, 114, 115, 117, 118, 120, 122, 123, 125, 126, 128, 129, 131, 132, 133, 135, 136, 137, 139, 140, 141, 143, 145, 147, 148, 149, 150, 151, 153, 154, 155, 156, 161, 162, 164, 167, 168, 169, 170, 175, 176, 177, 179, 183, 188, 192, 194, 196, 197, 198, 199, 200, 202, 204, 205, 209, 210, 214, 216, 217, 218, 219, 220, 222, 223, 224, 226, 227, 228, 229, 230, 234, 237, 238, 243, 248, 249, 251, 252, 254, 258, 260, 261, 262, 264, 265, 266, 268, 269, 270, 271, 273, 278, 279, 283, 284, 289, 290, 291, 292, 293, 295, 297, 299, 300, 302, 306, 307, 310, 312, 316, 317, 319, 320, 323, 324, 325, 328, 331, 332, 333, 335, 340, 341, 342, 343, 344, 345, 346, 347, 348, 349, 351, 353, 354, 355, 356, 357, 359, 360, 363, 369, 370, 372, 381.
</t>
    </r>
    <r>
      <rPr>
        <b/>
        <sz val="10"/>
        <color rgb="FFFF0000"/>
        <rFont val="Calibri"/>
        <family val="2"/>
      </rPr>
      <t xml:space="preserve"> LOS ITEM : 32, 40, 252,    </t>
    </r>
    <r>
      <rPr>
        <b/>
        <sz val="10"/>
        <color theme="1"/>
        <rFont val="Calibri"/>
        <family val="2"/>
      </rPr>
      <t xml:space="preserve"> </t>
    </r>
    <r>
      <rPr>
        <sz val="10"/>
        <color theme="1"/>
        <rFont val="Calibri"/>
        <family val="2"/>
      </rPr>
      <t xml:space="preserve">NO CUENTA CON CERTIFICADO DE DISTRIBUIDOR AUTORIZADO 
</t>
    </r>
  </si>
  <si>
    <r>
      <t xml:space="preserve">CUMPLE  LOS ITEMS: 1, 2, 3, 4, 5, 6, 7, 9, 10, 12, 13, 14, 15, 16, 17, 20, 21, 22, 23, 27, 28, 29, 30, 32, 33, 34, 35, 36, 37, 38, 41, 42, 44, 46, 48, 49, 50, 51, 52, 54, 55, 57, 58, 59, 60,  61, 62, 63, 64, 65, 66, 67, 68,69, 72, 73, 75, 76, 77, 81, 86, 87, 88, 89, 90, 91, 92, 93, 94, 95, 96, 97, 99, 100, 101, 103, 104, 106, 107, 108, 109, 111, 112, 114, 115, 117, 118, 120, 122, 123, 125, 126, 128, 129, 132,133, 135, 136, 137, 139, 140, 141, 143, 145, 147, 148, 149, 150, 151, 153, 154, 155, 158, 161, 162, 164, 167, 168, 170, 175, 176, 177, 179, 183, 188, 192, 194, 196, 198, 199, 200, 204, 205, 209, 210, 214, 216, 217, 218, 220, 223, 227, 229, 230, 234, 238, 243, 249, 251, 252, 254, 258, 260, 261, 264, 265, 268, 269, 271, 273, 278, 279, 283, 284, 289, 290, 292, 293, 295, 297, 299, 300, 302, 305, 306, 307, 310, 312, 316, 319, 320, 323, 324, 325, 328, 331, 332, 333, 335, 342, 345, 346, 347, 348, 349, 351, 353, 355, 356, 357, 359, 360, 363, 369, 370, 372, 381.
</t>
    </r>
    <r>
      <rPr>
        <b/>
        <sz val="10"/>
        <color rgb="FFFF0000"/>
        <rFont val="Calibri"/>
        <family val="2"/>
      </rPr>
      <t xml:space="preserve">LOS ITEMS 8, </t>
    </r>
    <r>
      <rPr>
        <sz val="10"/>
        <color rgb="FFFF0000"/>
        <rFont val="Calibri"/>
        <family val="2"/>
      </rPr>
      <t>18,</t>
    </r>
    <r>
      <rPr>
        <b/>
        <sz val="10"/>
        <color rgb="FFFF0000"/>
        <rFont val="Calibri"/>
        <family val="2"/>
      </rPr>
      <t xml:space="preserve"> 19, 25,</t>
    </r>
    <r>
      <rPr>
        <sz val="10"/>
        <color rgb="FFFF0000"/>
        <rFont val="Calibri"/>
        <family val="2"/>
      </rPr>
      <t xml:space="preserve"> 26, </t>
    </r>
    <r>
      <rPr>
        <b/>
        <sz val="10"/>
        <color rgb="FFFF0000"/>
        <rFont val="Calibri"/>
        <family val="2"/>
      </rPr>
      <t xml:space="preserve">31, 40, </t>
    </r>
    <r>
      <rPr>
        <sz val="10"/>
        <color rgb="FFFF0000"/>
        <rFont val="Calibri"/>
        <family val="2"/>
      </rPr>
      <t>53,</t>
    </r>
    <r>
      <rPr>
        <b/>
        <sz val="10"/>
        <color rgb="FFFF0000"/>
        <rFont val="Calibri"/>
        <family val="2"/>
      </rPr>
      <t xml:space="preserve"> 56, </t>
    </r>
    <r>
      <rPr>
        <b/>
        <sz val="10"/>
        <color theme="1"/>
        <rFont val="Calibri"/>
        <family val="2"/>
      </rPr>
      <t xml:space="preserve">  </t>
    </r>
    <r>
      <rPr>
        <b/>
        <sz val="10"/>
        <color rgb="FFFF0000"/>
        <rFont val="Calibri"/>
        <family val="2"/>
      </rPr>
      <t xml:space="preserve">71,  85, </t>
    </r>
    <r>
      <rPr>
        <sz val="10"/>
        <color rgb="FFFF0000"/>
        <rFont val="Calibri"/>
        <family val="2"/>
      </rPr>
      <t>131,</t>
    </r>
    <r>
      <rPr>
        <b/>
        <sz val="10"/>
        <color rgb="FFFF0000"/>
        <rFont val="Calibri"/>
        <family val="2"/>
      </rPr>
      <t xml:space="preserve">  </t>
    </r>
    <r>
      <rPr>
        <sz val="10"/>
        <color rgb="FFFF0000"/>
        <rFont val="Calibri"/>
        <family val="2"/>
      </rPr>
      <t>156,</t>
    </r>
    <r>
      <rPr>
        <b/>
        <sz val="10"/>
        <color rgb="FFFF0000"/>
        <rFont val="Calibri"/>
        <family val="2"/>
      </rPr>
      <t xml:space="preserve">  197, 202, 219, 222, 224, 226, 228, 237, 248,  262, 266, 270,  291, 316,  317, 340, 341, 343,  344, </t>
    </r>
    <r>
      <rPr>
        <sz val="10"/>
        <color rgb="FFFF0000"/>
        <rFont val="Calibri"/>
        <family val="2"/>
      </rPr>
      <t>354,</t>
    </r>
    <r>
      <rPr>
        <b/>
        <sz val="10"/>
        <color rgb="FFFF0000"/>
        <rFont val="Calibri"/>
        <family val="2"/>
      </rPr>
      <t xml:space="preserve">   :NO CUMPLE CON LAS CONDICIONES MINIMAS EXIGIDAS EN LA OBSERVACION DE LA SOLICITUD</t>
    </r>
    <r>
      <rPr>
        <b/>
        <sz val="10"/>
        <color theme="1"/>
        <rFont val="Calibri"/>
        <family val="2"/>
      </rPr>
      <t xml:space="preserve">
</t>
    </r>
  </si>
  <si>
    <r>
      <rPr>
        <b/>
        <sz val="10"/>
        <color theme="1"/>
        <rFont val="Calibri"/>
        <family val="2"/>
      </rPr>
      <t>CUMPLE CON LA FICHA TÉCNICA LOS ITEMS: 1, 2, 3, 4, 5, 6, 7, 8, 9, 10, 12, 13, 14, 15, 16, 17, 18, 19, 20, 21, 22, 23, 25, 26, 27, 28, 29, 30, 31, 33, 34, 35, 36, 37, 38, , 41, 42, 44, 46, 48, 49, 50, 51, 52, 53, 54, 55, 56, 57, 58, 59, 60, 61, 62, 63, 64, 65, 66, 67, 68, 69, 71, 72, 73, 75, 76, 77, 81, 85, 86, 87, 88, 89, 90, 91, 92, 93, 94, 95, 96, 97, 99, 100, 101, 103, 104, 106, 107, 108, 109, 111, 112, 114, 115, 117, 118, 120, 122, 123, 125, 126, 128, 129, 131, 132, 133, 135, 136, 137, 139, 140, 141, 143, 145, 147, 148, 149, 150, 151, 153, 154, 155, 156, 161, 162, 164, 167, 168, 170, 175, 176, 177, 179, 183, 188, 192, 194, 196, 197, 198, 199, 200, 202, 204, 205, 209, 210, 214, 216, 217, 218, 219, 220, 222, 223, 224, 226, 227, 228, 229, 230, 234, 237, 238, 243, 248, 249, 251, 252, 254, 258, 260, 261, 262, 264, 265, 266, 268, 269, 270, 271, 273, 278, 279, 283, 284, 289, 290, 291, 292, 293, 295, 297, 299, 300, 302, 306, 307, 310, 312, 317, 319, 320, 323, 324, 325, 328, 331, 332, 333, 335, 340, 341, 342, 343, 344, 345, 346, 347, 348, 349, 351, 353, 354, 355, 356, 357, 359, 360, 363, 369, 370, 372, 381.</t>
    </r>
    <r>
      <rPr>
        <sz val="10"/>
        <color theme="1"/>
        <rFont val="Calibri"/>
        <family val="2"/>
      </rPr>
      <t xml:space="preserve">
</t>
    </r>
    <r>
      <rPr>
        <b/>
        <sz val="10"/>
        <color rgb="FFFF0000"/>
        <rFont val="Calibri"/>
        <family val="2"/>
      </rPr>
      <t xml:space="preserve">
</t>
    </r>
    <r>
      <rPr>
        <sz val="10"/>
        <color theme="1"/>
        <rFont val="Calibri"/>
        <family val="2"/>
      </rPr>
      <t xml:space="preserve">
</t>
    </r>
    <r>
      <rPr>
        <sz val="10"/>
        <color rgb="FFFF0000"/>
        <rFont val="Calibri"/>
        <family val="2"/>
      </rPr>
      <t xml:space="preserve">
</t>
    </r>
    <r>
      <rPr>
        <b/>
        <sz val="10"/>
        <color rgb="FFFF0000"/>
        <rFont val="Calibri"/>
        <family val="2"/>
      </rPr>
      <t xml:space="preserve">LOS ITEM 40, 32,  158, 305, 169 , 316,    </t>
    </r>
    <r>
      <rPr>
        <sz val="10"/>
        <color rgb="FFFF0000"/>
        <rFont val="Calibri"/>
        <family val="2"/>
      </rPr>
      <t>:</t>
    </r>
    <r>
      <rPr>
        <b/>
        <sz val="10"/>
        <color rgb="FFFF0000"/>
        <rFont val="Calibri"/>
        <family val="2"/>
      </rPr>
      <t xml:space="preserve"> NO ADJUNTAN FICHA TECNICA O NO CUMPLE CON FICHA TENICA
LOS ITEMS 40,  128, 218,  252,        : NO ADJUNTAN FOTO DEL PRODUCTO
</t>
    </r>
    <r>
      <rPr>
        <b/>
        <sz val="10"/>
        <color theme="1"/>
        <rFont val="Calibri"/>
        <family val="2"/>
      </rPr>
      <t xml:space="preserve">
</t>
    </r>
  </si>
  <si>
    <r>
      <rPr>
        <b/>
        <sz val="10"/>
        <color theme="1"/>
        <rFont val="Calibri"/>
        <family val="2"/>
      </rPr>
      <t xml:space="preserve">REGISTRO INVIMA SE ENCUENTRA VIGENTE PARA  LOS ITEMS: 1, 2, 3, 4, 5, 6, 7, 8, 9, 10, 12, 13, 14, 15, 16, 17, 18, 19, 20, 21, 22, 23, 25, 26, 27, 28, 29, 30, 31, 32, 33, 34, 35, 36, 37, 38, 40, 41, 42, 44, 46, 48, 49, 50, 51, 52, 53, 54, 55, 56, 57, 58, 59, 60, 61, 62, 63, 64, 65, 66, 67, 68, 69, 71, 72, 73, 75, 76, 77, 81, 85, 86, 87, 88, 89, 90, 91, 92, 93, 94, 95, 96, 97, 99, 100, 101, 103, 104, 106, 107, 108, 109, 111, 112, 114, 115, 117, 118, 120, 122, 123, 125, 126, 128, 129, 131, 132, 133, 135, 136, 137, 139, 140, 141, 143, 145, 147, 148, 149, 150, 151, 153, 154, 155, 156, 158, 161, 162, 164, 167, 168, 169, 170, 175, 176, 177, 179, 183, 188, 192, 194, 196, 197, 198, 199, 200, 202, 204, 205, 209, 210, 214, 216, 217, 218, 219, 220, 222, 223, 224, 226, 227, 228, 229, 230, 234, 237, 238, 243, 248, 249, 251, 252, 254, 258, 260, 261, 262, 264, 265, 266, 268, 269, 270, 271, 273, 278, 279, 283, 284, 289, 290, 291, 292, 293, 295, 297, 299, 300, 302, 305, 306, 307, 310, 312, 316, 317, 319, 320, 323, 324, 325, 328, 331, 332, 333, 335, 340, 341, 342, 343, 344, 345, 346, 347, 348, 349, 351, 353, 354, 355, 356, 357, 359, 360, 363, 369, 370, 372, 381
</t>
    </r>
    <r>
      <rPr>
        <b/>
        <sz val="10"/>
        <color rgb="FFFF0000"/>
        <rFont val="Calibri"/>
        <family val="2"/>
      </rPr>
      <t>LOS ITEM  32, 40,  158,  NO ANEXAN DOCUMENTO DE REGISTRO INVIMA</t>
    </r>
    <r>
      <rPr>
        <b/>
        <sz val="10"/>
        <color theme="1"/>
        <rFont val="Calibri"/>
        <family val="2"/>
      </rPr>
      <t xml:space="preserve">
</t>
    </r>
  </si>
  <si>
    <r>
      <t xml:space="preserve">ITEM EVALUADOS: 1, 2, 3, 4, 5, 6, 7, </t>
    </r>
    <r>
      <rPr>
        <b/>
        <sz val="10"/>
        <color rgb="FFFF0000"/>
        <rFont val="Calibri"/>
        <family val="2"/>
      </rPr>
      <t>8</t>
    </r>
    <r>
      <rPr>
        <b/>
        <sz val="10"/>
        <color theme="1"/>
        <rFont val="Calibri"/>
        <family val="2"/>
      </rPr>
      <t xml:space="preserve">, 9, 10, 12, 13, 14, 15, 16, 17, </t>
    </r>
    <r>
      <rPr>
        <b/>
        <sz val="10"/>
        <color rgb="FFFF0000"/>
        <rFont val="Calibri"/>
        <family val="2"/>
      </rPr>
      <t>18</t>
    </r>
    <r>
      <rPr>
        <b/>
        <sz val="10"/>
        <color theme="1"/>
        <rFont val="Calibri"/>
        <family val="2"/>
      </rPr>
      <t xml:space="preserve">, </t>
    </r>
    <r>
      <rPr>
        <b/>
        <sz val="10"/>
        <color rgb="FFFF0000"/>
        <rFont val="Calibri"/>
        <family val="2"/>
      </rPr>
      <t>19</t>
    </r>
    <r>
      <rPr>
        <b/>
        <sz val="10"/>
        <color theme="1"/>
        <rFont val="Calibri"/>
        <family val="2"/>
      </rPr>
      <t xml:space="preserve">, 20, 21, 22, 23, </t>
    </r>
    <r>
      <rPr>
        <b/>
        <sz val="10"/>
        <color rgb="FFFF0000"/>
        <rFont val="Calibri"/>
        <family val="2"/>
      </rPr>
      <t>25</t>
    </r>
    <r>
      <rPr>
        <b/>
        <sz val="10"/>
        <color theme="1"/>
        <rFont val="Calibri"/>
        <family val="2"/>
      </rPr>
      <t xml:space="preserve">, </t>
    </r>
    <r>
      <rPr>
        <b/>
        <sz val="10"/>
        <color rgb="FFFF0000"/>
        <rFont val="Calibri"/>
        <family val="2"/>
      </rPr>
      <t>26</t>
    </r>
    <r>
      <rPr>
        <b/>
        <sz val="10"/>
        <color theme="1"/>
        <rFont val="Calibri"/>
        <family val="2"/>
      </rPr>
      <t xml:space="preserve">, 27, 28, 29, 30, </t>
    </r>
    <r>
      <rPr>
        <b/>
        <sz val="10"/>
        <color rgb="FFFF0000"/>
        <rFont val="Calibri"/>
        <family val="2"/>
      </rPr>
      <t>31</t>
    </r>
    <r>
      <rPr>
        <b/>
        <sz val="10"/>
        <color theme="1"/>
        <rFont val="Calibri"/>
        <family val="2"/>
      </rPr>
      <t xml:space="preserve">, </t>
    </r>
    <r>
      <rPr>
        <b/>
        <sz val="10"/>
        <color rgb="FFFF0000"/>
        <rFont val="Calibri"/>
        <family val="2"/>
      </rPr>
      <t>32</t>
    </r>
    <r>
      <rPr>
        <b/>
        <sz val="10"/>
        <color theme="1"/>
        <rFont val="Calibri"/>
        <family val="2"/>
      </rPr>
      <t xml:space="preserve">, 33, 34, 35, 36, 37, 38, </t>
    </r>
    <r>
      <rPr>
        <b/>
        <sz val="10"/>
        <color rgb="FFFF0000"/>
        <rFont val="Calibri"/>
        <family val="2"/>
      </rPr>
      <t>40</t>
    </r>
    <r>
      <rPr>
        <b/>
        <sz val="10"/>
        <color theme="1"/>
        <rFont val="Calibri"/>
        <family val="2"/>
      </rPr>
      <t xml:space="preserve">, </t>
    </r>
    <r>
      <rPr>
        <b/>
        <sz val="10"/>
        <color rgb="FFFF0000"/>
        <rFont val="Calibri"/>
        <family val="2"/>
      </rPr>
      <t>41</t>
    </r>
    <r>
      <rPr>
        <b/>
        <sz val="10"/>
        <color theme="1"/>
        <rFont val="Calibri"/>
        <family val="2"/>
      </rPr>
      <t xml:space="preserve">, 42, 44, 46, 48, 49, </t>
    </r>
    <r>
      <rPr>
        <b/>
        <sz val="10"/>
        <color rgb="FFFF0000"/>
        <rFont val="Calibri"/>
        <family val="2"/>
      </rPr>
      <t>50</t>
    </r>
    <r>
      <rPr>
        <b/>
        <sz val="10"/>
        <color theme="1"/>
        <rFont val="Calibri"/>
        <family val="2"/>
      </rPr>
      <t xml:space="preserve">, 51, 52, </t>
    </r>
    <r>
      <rPr>
        <b/>
        <sz val="10"/>
        <color rgb="FFFF0000"/>
        <rFont val="Calibri"/>
        <family val="2"/>
      </rPr>
      <t>53</t>
    </r>
    <r>
      <rPr>
        <b/>
        <sz val="10"/>
        <color theme="1"/>
        <rFont val="Calibri"/>
        <family val="2"/>
      </rPr>
      <t xml:space="preserve">, 54, 55, </t>
    </r>
    <r>
      <rPr>
        <b/>
        <sz val="10"/>
        <color rgb="FFFF0000"/>
        <rFont val="Calibri"/>
        <family val="2"/>
      </rPr>
      <t>56</t>
    </r>
    <r>
      <rPr>
        <b/>
        <sz val="10"/>
        <color theme="1"/>
        <rFont val="Calibri"/>
        <family val="2"/>
      </rPr>
      <t xml:space="preserve">, 57, 58, 59, 60, </t>
    </r>
    <r>
      <rPr>
        <b/>
        <sz val="10"/>
        <color rgb="FFFF0000"/>
        <rFont val="Calibri"/>
        <family val="2"/>
      </rPr>
      <t>61</t>
    </r>
    <r>
      <rPr>
        <b/>
        <sz val="10"/>
        <color theme="1"/>
        <rFont val="Calibri"/>
        <family val="2"/>
      </rPr>
      <t xml:space="preserve">, 62, 63, 64, 65, 66, 67, 68, 69, </t>
    </r>
    <r>
      <rPr>
        <b/>
        <sz val="10"/>
        <color rgb="FFFF0000"/>
        <rFont val="Calibri"/>
        <family val="2"/>
      </rPr>
      <t>71</t>
    </r>
    <r>
      <rPr>
        <b/>
        <sz val="10"/>
        <color theme="1"/>
        <rFont val="Calibri"/>
        <family val="2"/>
      </rPr>
      <t xml:space="preserve">, 72, 73, 75, 76, 77, 81, </t>
    </r>
    <r>
      <rPr>
        <b/>
        <sz val="10"/>
        <color rgb="FFFF0000"/>
        <rFont val="Calibri"/>
        <family val="2"/>
      </rPr>
      <t>85</t>
    </r>
    <r>
      <rPr>
        <b/>
        <sz val="10"/>
        <color theme="1"/>
        <rFont val="Calibri"/>
        <family val="2"/>
      </rPr>
      <t xml:space="preserve">, 86, 87, 88, 89, 90, 91, </t>
    </r>
    <r>
      <rPr>
        <b/>
        <sz val="10"/>
        <color rgb="FFFF0000"/>
        <rFont val="Calibri"/>
        <family val="2"/>
      </rPr>
      <t>92</t>
    </r>
    <r>
      <rPr>
        <b/>
        <sz val="10"/>
        <color theme="1"/>
        <rFont val="Calibri"/>
        <family val="2"/>
      </rPr>
      <t xml:space="preserve">, 93, 94, 95, 96, 97, 99, 100, 101, 103, 104, 106, 107, 108, 109, 111, 112, 114, 115, 117, 118, 120, 122, 123, 125, 126, </t>
    </r>
    <r>
      <rPr>
        <b/>
        <sz val="10"/>
        <color rgb="FFFF0000"/>
        <rFont val="Calibri"/>
        <family val="2"/>
      </rPr>
      <t>128</t>
    </r>
    <r>
      <rPr>
        <b/>
        <sz val="10"/>
        <color theme="1"/>
        <rFont val="Calibri"/>
        <family val="2"/>
      </rPr>
      <t xml:space="preserve">, 129, </t>
    </r>
    <r>
      <rPr>
        <b/>
        <sz val="10"/>
        <color rgb="FFFF0000"/>
        <rFont val="Calibri"/>
        <family val="2"/>
      </rPr>
      <t>131,</t>
    </r>
    <r>
      <rPr>
        <b/>
        <sz val="10"/>
        <color theme="1"/>
        <rFont val="Calibri"/>
        <family val="2"/>
      </rPr>
      <t xml:space="preserve"> 132, 133, 135, 136, 137, 139, 140, 141, 143, 145, 147, 148, 149, 150, 151, 153, 154, 155, </t>
    </r>
    <r>
      <rPr>
        <b/>
        <sz val="10"/>
        <color rgb="FFFF0000"/>
        <rFont val="Calibri"/>
        <family val="2"/>
      </rPr>
      <t>156</t>
    </r>
    <r>
      <rPr>
        <b/>
        <sz val="10"/>
        <color theme="1"/>
        <rFont val="Calibri"/>
        <family val="2"/>
      </rPr>
      <t xml:space="preserve">, </t>
    </r>
    <r>
      <rPr>
        <b/>
        <sz val="10"/>
        <color rgb="FFFF0000"/>
        <rFont val="Calibri"/>
        <family val="2"/>
      </rPr>
      <t>158</t>
    </r>
    <r>
      <rPr>
        <b/>
        <sz val="10"/>
        <color theme="1"/>
        <rFont val="Calibri"/>
        <family val="2"/>
      </rPr>
      <t xml:space="preserve">, 161, 162, 164, 167, 168, </t>
    </r>
    <r>
      <rPr>
        <b/>
        <sz val="10"/>
        <color rgb="FFFF0000"/>
        <rFont val="Calibri"/>
        <family val="2"/>
      </rPr>
      <t>169</t>
    </r>
    <r>
      <rPr>
        <b/>
        <sz val="10"/>
        <color theme="1"/>
        <rFont val="Calibri"/>
        <family val="2"/>
      </rPr>
      <t xml:space="preserve">, 170, 175, 176, 177, 179, 183, 188, 192, 194, 196, </t>
    </r>
    <r>
      <rPr>
        <b/>
        <sz val="10"/>
        <color rgb="FFFF0000"/>
        <rFont val="Calibri"/>
        <family val="2"/>
      </rPr>
      <t>197</t>
    </r>
    <r>
      <rPr>
        <b/>
        <sz val="10"/>
        <color theme="1"/>
        <rFont val="Calibri"/>
        <family val="2"/>
      </rPr>
      <t xml:space="preserve">, 198, 199, 200, </t>
    </r>
    <r>
      <rPr>
        <b/>
        <sz val="10"/>
        <color rgb="FFFF0000"/>
        <rFont val="Calibri"/>
        <family val="2"/>
      </rPr>
      <t>202</t>
    </r>
    <r>
      <rPr>
        <b/>
        <sz val="10"/>
        <color theme="1"/>
        <rFont val="Calibri"/>
        <family val="2"/>
      </rPr>
      <t xml:space="preserve">, 204, 205, 209, 210, 214, 216, 217, </t>
    </r>
    <r>
      <rPr>
        <b/>
        <sz val="10"/>
        <color rgb="FFFF0000"/>
        <rFont val="Calibri"/>
        <family val="2"/>
      </rPr>
      <t>218</t>
    </r>
    <r>
      <rPr>
        <b/>
        <sz val="10"/>
        <color theme="1"/>
        <rFont val="Calibri"/>
        <family val="2"/>
      </rPr>
      <t xml:space="preserve">, </t>
    </r>
    <r>
      <rPr>
        <b/>
        <sz val="10"/>
        <color rgb="FFFF0000"/>
        <rFont val="Calibri"/>
        <family val="2"/>
      </rPr>
      <t>219</t>
    </r>
    <r>
      <rPr>
        <b/>
        <sz val="10"/>
        <color theme="1"/>
        <rFont val="Calibri"/>
        <family val="2"/>
      </rPr>
      <t>, 220,</t>
    </r>
    <r>
      <rPr>
        <b/>
        <sz val="10"/>
        <color rgb="FFFF0000"/>
        <rFont val="Calibri"/>
        <family val="2"/>
      </rPr>
      <t xml:space="preserve"> 222</t>
    </r>
    <r>
      <rPr>
        <b/>
        <sz val="10"/>
        <color theme="1"/>
        <rFont val="Calibri"/>
        <family val="2"/>
      </rPr>
      <t xml:space="preserve">, 223, </t>
    </r>
    <r>
      <rPr>
        <b/>
        <sz val="10"/>
        <color rgb="FFFF0000"/>
        <rFont val="Calibri"/>
        <family val="2"/>
      </rPr>
      <t>224</t>
    </r>
    <r>
      <rPr>
        <b/>
        <sz val="10"/>
        <color theme="1"/>
        <rFont val="Calibri"/>
        <family val="2"/>
      </rPr>
      <t xml:space="preserve">, </t>
    </r>
    <r>
      <rPr>
        <b/>
        <sz val="10"/>
        <color rgb="FFFF0000"/>
        <rFont val="Calibri"/>
        <family val="2"/>
      </rPr>
      <t>226</t>
    </r>
    <r>
      <rPr>
        <b/>
        <sz val="10"/>
        <color theme="1"/>
        <rFont val="Calibri"/>
        <family val="2"/>
      </rPr>
      <t xml:space="preserve">, 227, </t>
    </r>
    <r>
      <rPr>
        <b/>
        <sz val="10"/>
        <color rgb="FFFF0000"/>
        <rFont val="Calibri"/>
        <family val="2"/>
      </rPr>
      <t>228</t>
    </r>
    <r>
      <rPr>
        <b/>
        <sz val="10"/>
        <color theme="1"/>
        <rFont val="Calibri"/>
        <family val="2"/>
      </rPr>
      <t xml:space="preserve">, 229, 230, 234, </t>
    </r>
    <r>
      <rPr>
        <b/>
        <sz val="10"/>
        <color rgb="FFFF0000"/>
        <rFont val="Calibri"/>
        <family val="2"/>
      </rPr>
      <t>237</t>
    </r>
    <r>
      <rPr>
        <b/>
        <sz val="10"/>
        <color theme="1"/>
        <rFont val="Calibri"/>
        <family val="2"/>
      </rPr>
      <t xml:space="preserve">, 238, 243, </t>
    </r>
    <r>
      <rPr>
        <b/>
        <sz val="10"/>
        <color rgb="FFFF0000"/>
        <rFont val="Calibri"/>
        <family val="2"/>
      </rPr>
      <t>248</t>
    </r>
    <r>
      <rPr>
        <b/>
        <sz val="10"/>
        <color theme="1"/>
        <rFont val="Calibri"/>
        <family val="2"/>
      </rPr>
      <t xml:space="preserve">, 249, 251, </t>
    </r>
    <r>
      <rPr>
        <b/>
        <sz val="10"/>
        <color rgb="FFFF0000"/>
        <rFont val="Calibri"/>
        <family val="2"/>
      </rPr>
      <t>252</t>
    </r>
    <r>
      <rPr>
        <b/>
        <sz val="10"/>
        <color theme="1"/>
        <rFont val="Calibri"/>
        <family val="2"/>
      </rPr>
      <t xml:space="preserve">, 254, 258, 260, 261, </t>
    </r>
    <r>
      <rPr>
        <b/>
        <sz val="10"/>
        <color rgb="FFFF0000"/>
        <rFont val="Calibri"/>
        <family val="2"/>
      </rPr>
      <t>262</t>
    </r>
    <r>
      <rPr>
        <b/>
        <sz val="10"/>
        <color theme="1"/>
        <rFont val="Calibri"/>
        <family val="2"/>
      </rPr>
      <t xml:space="preserve">, 264, 265, </t>
    </r>
    <r>
      <rPr>
        <b/>
        <sz val="10"/>
        <color rgb="FFFF0000"/>
        <rFont val="Calibri"/>
        <family val="2"/>
      </rPr>
      <t>266</t>
    </r>
    <r>
      <rPr>
        <b/>
        <sz val="10"/>
        <color theme="1"/>
        <rFont val="Calibri"/>
        <family val="2"/>
      </rPr>
      <t xml:space="preserve">, 268, 269, </t>
    </r>
    <r>
      <rPr>
        <b/>
        <sz val="10"/>
        <color rgb="FFFF0000"/>
        <rFont val="Calibri"/>
        <family val="2"/>
      </rPr>
      <t>270</t>
    </r>
    <r>
      <rPr>
        <b/>
        <sz val="10"/>
        <color theme="1"/>
        <rFont val="Calibri"/>
        <family val="2"/>
      </rPr>
      <t xml:space="preserve">, 271, 273, 278, 279, 283, 284, 289, 290, </t>
    </r>
    <r>
      <rPr>
        <b/>
        <sz val="10"/>
        <color rgb="FFFF0000"/>
        <rFont val="Calibri"/>
        <family val="2"/>
      </rPr>
      <t>291</t>
    </r>
    <r>
      <rPr>
        <b/>
        <sz val="10"/>
        <color theme="1"/>
        <rFont val="Calibri"/>
        <family val="2"/>
      </rPr>
      <t xml:space="preserve">, 292, 293, 295, 297, 299, 300, 302, </t>
    </r>
    <r>
      <rPr>
        <b/>
        <sz val="10"/>
        <color rgb="FFFF0000"/>
        <rFont val="Calibri"/>
        <family val="2"/>
      </rPr>
      <t>305</t>
    </r>
    <r>
      <rPr>
        <b/>
        <sz val="10"/>
        <color theme="1"/>
        <rFont val="Calibri"/>
        <family val="2"/>
      </rPr>
      <t xml:space="preserve">, 306, 307, 310, 312, </t>
    </r>
    <r>
      <rPr>
        <b/>
        <sz val="10"/>
        <color rgb="FFFF0000"/>
        <rFont val="Calibri"/>
        <family val="2"/>
      </rPr>
      <t>316</t>
    </r>
    <r>
      <rPr>
        <b/>
        <sz val="10"/>
        <color theme="1"/>
        <rFont val="Calibri"/>
        <family val="2"/>
      </rPr>
      <t xml:space="preserve">, </t>
    </r>
    <r>
      <rPr>
        <b/>
        <sz val="10"/>
        <color rgb="FFFF0000"/>
        <rFont val="Calibri"/>
        <family val="2"/>
      </rPr>
      <t>317</t>
    </r>
    <r>
      <rPr>
        <b/>
        <sz val="10"/>
        <color theme="1"/>
        <rFont val="Calibri"/>
        <family val="2"/>
      </rPr>
      <t xml:space="preserve">, 319, 320, 323, 324, 325, 328, 331, 332, 333, 335, </t>
    </r>
    <r>
      <rPr>
        <b/>
        <sz val="10"/>
        <color rgb="FFFF0000"/>
        <rFont val="Calibri"/>
        <family val="2"/>
      </rPr>
      <t>340</t>
    </r>
    <r>
      <rPr>
        <b/>
        <sz val="10"/>
        <color theme="1"/>
        <rFont val="Calibri"/>
        <family val="2"/>
      </rPr>
      <t xml:space="preserve">, </t>
    </r>
    <r>
      <rPr>
        <b/>
        <sz val="10"/>
        <color rgb="FFFF0000"/>
        <rFont val="Calibri"/>
        <family val="2"/>
      </rPr>
      <t>341</t>
    </r>
    <r>
      <rPr>
        <b/>
        <sz val="10"/>
        <color theme="1"/>
        <rFont val="Calibri"/>
        <family val="2"/>
      </rPr>
      <t>, 342,</t>
    </r>
    <r>
      <rPr>
        <b/>
        <sz val="10"/>
        <color rgb="FFFF0000"/>
        <rFont val="Calibri"/>
        <family val="2"/>
      </rPr>
      <t xml:space="preserve"> 343</t>
    </r>
    <r>
      <rPr>
        <b/>
        <sz val="10"/>
        <color theme="1"/>
        <rFont val="Calibri"/>
        <family val="2"/>
      </rPr>
      <t xml:space="preserve">, </t>
    </r>
    <r>
      <rPr>
        <b/>
        <sz val="10"/>
        <color rgb="FFFF0000"/>
        <rFont val="Calibri"/>
        <family val="2"/>
      </rPr>
      <t>344</t>
    </r>
    <r>
      <rPr>
        <b/>
        <sz val="10"/>
        <color theme="1"/>
        <rFont val="Calibri"/>
        <family val="2"/>
      </rPr>
      <t xml:space="preserve">, 345, 346, 347, 348, 349, 351, 353, </t>
    </r>
    <r>
      <rPr>
        <b/>
        <sz val="10"/>
        <color rgb="FFFF0000"/>
        <rFont val="Calibri"/>
        <family val="2"/>
      </rPr>
      <t>354</t>
    </r>
    <r>
      <rPr>
        <b/>
        <sz val="10"/>
        <color theme="1"/>
        <rFont val="Calibri"/>
        <family val="2"/>
      </rPr>
      <t>, 355, 356, 357, 359, 360, 363, 369, 370, 372, 381.</t>
    </r>
    <r>
      <rPr>
        <b/>
        <sz val="10"/>
        <color rgb="FFFF0000"/>
        <rFont val="Calibri"/>
        <family val="2"/>
      </rPr>
      <t xml:space="preserve">
</t>
    </r>
    <r>
      <rPr>
        <b/>
        <sz val="10"/>
        <color theme="1"/>
        <rFont val="Calibri"/>
        <family val="2"/>
      </rPr>
      <t xml:space="preserve">
</t>
    </r>
    <r>
      <rPr>
        <b/>
        <sz val="10"/>
        <color rgb="FFFF0000"/>
        <rFont val="Calibri"/>
        <family val="2"/>
      </rPr>
      <t xml:space="preserve">
ITEM NO EVALUADOS POR NO TENER CANTIDADES Y  PRECIOS EN EL MODELO DE PROPUESTA: 50
LOS ITEM     32,  40,      SON OFERTADOS EN EL MODELO DE PROPUESTA CON PRECIO Y CANTIDAD, PERO NO ANEXAN NINGUN TIPO DE DOCUMENTO TECNICO</t>
    </r>
    <r>
      <rPr>
        <b/>
        <sz val="10"/>
        <color theme="1"/>
        <rFont val="Calibri"/>
        <family val="2"/>
      </rPr>
      <t xml:space="preserve">
</t>
    </r>
  </si>
  <si>
    <t xml:space="preserve">CALDAS MEDICAS </t>
  </si>
  <si>
    <t>138,240, 296, 304</t>
  </si>
  <si>
    <t>8, 11, 21, 43, 44, 57, 61, 74, 79, 82, 102, 180, 206, 212,256, 272, 369</t>
  </si>
  <si>
    <t>CUENTA CON CERTIFICION VIGENTE DE DISTRIBUIDOR AUTORIZADOLOS ITEMS :  8, 11, 21, 43, 44, 57, 61, 74, 79, 82, 102, 180, 206, 212, 240, 256, 272, 369</t>
  </si>
  <si>
    <t>CUMPLE CON LAS CONDICIONES MINIMAS EXIGIDAS EN LA CONVOCATORIA PARA LOS ITEMS: 8, 11, 21, 43, 44, 57, 61, 74, 79, 82, 102, 180, 206, 212, 240, 256, 272, 369</t>
  </si>
  <si>
    <r>
      <t xml:space="preserve">CUMPLE CON LA FICHA TECNICA - FOTOS LOS ITEMS: 8, 11, 21, 43, 44, 57, 61, 74, 79, 82, 206, 256, 369
</t>
    </r>
    <r>
      <rPr>
        <sz val="10"/>
        <color rgb="FFFF0000"/>
        <rFont val="Calibri"/>
        <family val="2"/>
        <scheme val="minor"/>
      </rPr>
      <t xml:space="preserve">LOS ITEMS : 102,180 LA FICHA TECNICA NO SE DEJA ABRIR 
LOS ITEMS :  212,240,272 NO CUMPLE CON LA DESCRIPCIÓN DEL  VOLUMEN </t>
    </r>
    <r>
      <rPr>
        <b/>
        <sz val="10"/>
        <color theme="1"/>
        <rFont val="Calibri"/>
        <family val="2"/>
        <scheme val="minor"/>
      </rPr>
      <t xml:space="preserve">
</t>
    </r>
  </si>
  <si>
    <t>REGISTRO INVIMA SE ENCUENTRA VIGENTE PARA LOS ITEMS: 8, 11, 21, 43, 44, 57, 61, 74, 79, 82, 102, 180, 206, 212, 240, 256, 272, 369</t>
  </si>
  <si>
    <r>
      <t xml:space="preserve">ITEM: 8, 11, 21, 43, 44, 57, 61, 74, 79, 82, </t>
    </r>
    <r>
      <rPr>
        <b/>
        <sz val="10"/>
        <color rgb="FFFF0000"/>
        <rFont val="Calibri"/>
        <family val="2"/>
        <scheme val="minor"/>
      </rPr>
      <t>102,</t>
    </r>
    <r>
      <rPr>
        <b/>
        <sz val="10"/>
        <color theme="1"/>
        <rFont val="Calibri"/>
        <family val="2"/>
        <scheme val="minor"/>
      </rPr>
      <t xml:space="preserve"> </t>
    </r>
    <r>
      <rPr>
        <b/>
        <sz val="10"/>
        <color rgb="FFFF0000"/>
        <rFont val="Calibri"/>
        <family val="2"/>
        <scheme val="minor"/>
      </rPr>
      <t xml:space="preserve">180, </t>
    </r>
    <r>
      <rPr>
        <b/>
        <sz val="10"/>
        <color theme="1"/>
        <rFont val="Calibri"/>
        <family val="2"/>
        <scheme val="minor"/>
      </rPr>
      <t xml:space="preserve">206, </t>
    </r>
    <r>
      <rPr>
        <b/>
        <sz val="10"/>
        <color rgb="FFFF0000"/>
        <rFont val="Calibri"/>
        <family val="2"/>
        <scheme val="minor"/>
      </rPr>
      <t>212, 240,</t>
    </r>
    <r>
      <rPr>
        <b/>
        <sz val="10"/>
        <color theme="1"/>
        <rFont val="Calibri"/>
        <family val="2"/>
        <scheme val="minor"/>
      </rPr>
      <t xml:space="preserve"> 256, </t>
    </r>
    <r>
      <rPr>
        <b/>
        <sz val="10"/>
        <color rgb="FFFF0000"/>
        <rFont val="Calibri"/>
        <family val="2"/>
        <scheme val="minor"/>
      </rPr>
      <t>272,</t>
    </r>
    <r>
      <rPr>
        <b/>
        <sz val="10"/>
        <color theme="1"/>
        <rFont val="Calibri"/>
        <family val="2"/>
        <scheme val="minor"/>
      </rPr>
      <t xml:space="preserve"> 369
</t>
    </r>
    <r>
      <rPr>
        <sz val="10"/>
        <color rgb="FFFF0000"/>
        <rFont val="Calibri"/>
        <family val="2"/>
        <scheme val="minor"/>
      </rPr>
      <t>LOS ITEMS NO EVALUADOS PRECIO MAYOR: 138, 296, 304</t>
    </r>
  </si>
  <si>
    <t>KCI</t>
  </si>
  <si>
    <t>CONVOCATORIA N° 012 DE 2024: SUMINISTRO DE MATERIAL MEDICO QUIRURGICO
EVALUACIÓN DE CONDICIONES MÍNIMAS POR EL SERVICIO FARMACÉUTICO</t>
  </si>
  <si>
    <r>
      <t xml:space="preserve">LUZ MARINA RUIGELES VALENCIA 
</t>
    </r>
    <r>
      <rPr>
        <sz val="8"/>
        <color theme="1"/>
        <rFont val="Tahoma"/>
        <family val="2"/>
      </rPr>
      <t>C.C 30.303.069 Manizales 
Representante Legal – Gerente Medihospitalarios sas</t>
    </r>
  </si>
  <si>
    <t>Siempre a sus Gratas Órdenes</t>
  </si>
  <si>
    <t>SUBSANADO</t>
  </si>
  <si>
    <t>Se envía certificado de distribución de IMCOLMEDICA LTDA, importador  autorizado en colombia  quien a su vez autoriza a Medihospitalarios, como distribuidor en la zona.</t>
  </si>
  <si>
    <t>NO CUENTANCON CON CERTIFICACIÓN DE DISTRIBUIDOR AUTORIZADO</t>
  </si>
  <si>
    <t>Se envía certificado de distribución de INTERSURGICAL , importadore  autorizado en colombia  quien a su vez autoriza a Medihospitalarios, como distribuidor en la zona.</t>
  </si>
  <si>
    <t>Se envía certificado de distribución de  BIOPLAST LTDA, importador  autorizado en colombia  quien a su vez autoriza a Medihospitalarios, como distribuidor en la zona.</t>
  </si>
  <si>
    <t>Se envía certificado de distribución de  SPECIAL PRODUCTS ( SPS ) , importador  autorizado en colombia  quien a su vez autoriza a Medihospitalarios, como distribuidor en la zona.</t>
  </si>
  <si>
    <t>Se envía certificado de distribución de SURGICON  importador  autorizado en colombia  quien a su vez autoriza a Medihospitalarios, como distribuidor en la zona.</t>
  </si>
  <si>
    <t>Se envía certificado de distribución de MEGALABS  importador  autorizado en colombia  quien a su vez autoriza a Medihospitalarios, como distribuidor en la zona.</t>
  </si>
  <si>
    <t>Se envía certificados de distribución de  SPECIAL PRODUCTS ( SPS ) e INTERSURGICAL , importadores  autorizados en colombia  quienes a su vez autorizan a Medihospitalarios, como distribuidor en la zona.</t>
  </si>
  <si>
    <t>Se envía certificado de distribución de  PROTEX S.A , importador  autorizado en colombia  quien a su vez autoriza a Medihospitalarios, como distribuidor en la zona.</t>
  </si>
  <si>
    <t>Se reenvía certificado de distribución de ARROW MEDICAL  , importador  autorizado en colombia  quien a su vez autoriza a Medihospitalarios, como distribuidor en la zona.</t>
  </si>
  <si>
    <t>Se reenvía certificado de distribución de SURGIPLAST LTDA , importador  autorizado en colombia  quien a su vez autoriza a Medihospitalarios, como distribuidor en la zona.</t>
  </si>
  <si>
    <t>Se reenvía certificado de distribución de INTERSURGICAL  , titular del registro en colombia  quien a su vez autoriza a Medihospitalarios, como distribuidor en la zona.</t>
  </si>
  <si>
    <t>Se reenvía certificado de distribución de NORSTRAY  , importador  autorizado en colombia  quien a su vez autoriza a Medihospitalarios, como distribuidor en la zona.</t>
  </si>
  <si>
    <t>Se envía certificado de distribución de Industria Nacional Electro-Mecánica S.A. INEMA S.A. Fabricante en colombia  quien a su vez autoriza a Medihospitalarios, como distribuidor.</t>
  </si>
  <si>
    <t>DEFINITIVA</t>
  </si>
  <si>
    <t xml:space="preserve">ITEM 5 - ENVIAR CERTIFICADO VIGENTE DE DISTRIBUIDOR AUTORIZADO POR PRODUCTO </t>
  </si>
  <si>
    <t>DEBE SER SHERLEG</t>
  </si>
  <si>
    <t>se reenvía Documentacion tecnica de la marca SHERLEG los cuales cumplen con las condiciones técnicas y caracteristicas solicitadas, y a su vez son las referencias que el Hospital tiene codificadas.</t>
  </si>
  <si>
    <t>NO CUMPLEN POR OBSERVACIONES EXIGIDAS, FICHA TECNICA</t>
  </si>
  <si>
    <r>
      <t>PELICULA ESTERIL BSN ,</t>
    </r>
    <r>
      <rPr>
        <b/>
        <sz val="8"/>
        <rFont val="Calibri"/>
        <family val="2"/>
        <scheme val="minor"/>
      </rPr>
      <t xml:space="preserve"> NO CUMPLE </t>
    </r>
    <r>
      <rPr>
        <sz val="8"/>
        <color theme="1"/>
        <rFont val="Calibri"/>
        <family val="2"/>
        <scheme val="minor"/>
      </rPr>
      <t xml:space="preserve">HASTA 7 DÍAS PARA CVC Y SE PUEDE USAR DURANTE LA VIDA ÚTIL DEL CATÉTER PIV.CON REVESTIMIENTO DE PELÍCULA IMPERMEABLE EN TODAS LAS PIEZAS PROPORCIONA UNA BARRERA A LOS CONTAMINANTES EXTERNOS, INCLUIDOS LÍQUIDOS, BACTERIAS Y VIRUS .
</t>
    </r>
    <r>
      <rPr>
        <b/>
        <sz val="8"/>
        <color theme="1"/>
        <rFont val="Calibri"/>
        <family val="2"/>
        <scheme val="minor"/>
      </rPr>
      <t xml:space="preserve">SE </t>
    </r>
    <r>
      <rPr>
        <b/>
        <sz val="8"/>
        <rFont val="Calibri"/>
        <family val="2"/>
        <scheme val="minor"/>
      </rPr>
      <t>DEBE CONTAR CON SISTEMA DUAL DE PATRÓN ADHESIVO</t>
    </r>
    <r>
      <rPr>
        <b/>
        <sz val="8"/>
        <color theme="1"/>
        <rFont val="Calibri"/>
        <family val="2"/>
        <scheme val="minor"/>
      </rPr>
      <t xml:space="preserve"> DE MAYOR PERMEABILIDAD A LA HUMEDAD</t>
    </r>
    <r>
      <rPr>
        <sz val="8"/>
        <color theme="1"/>
        <rFont val="Calibri"/>
        <family val="2"/>
        <scheme val="minor"/>
      </rPr>
      <t xml:space="preserve">,CON  BORDE ADAPTABLE AL EDEMA Y CONTORNO CORPORAL.
LA TIRA DE SUJECIÓN ADICIONAL SE REMUEVE FÁCILMENTE DE LA SUPERFICIE DEL APÓSITO, PARA PERMITIR EL ACCESO AL CONECTOR SIN NECESIDAD DE CAMBIARLO O REMOVERLO
</t>
    </r>
    <r>
      <rPr>
        <b/>
        <sz val="8"/>
        <rFont val="Calibri"/>
        <family val="2"/>
        <scheme val="minor"/>
      </rPr>
      <t>DEBE TENER PERMEABILIDAD AL VAPOR SUPERIOR O IGUAL A 3000g/m2</t>
    </r>
    <r>
      <rPr>
        <sz val="8"/>
        <color theme="1"/>
        <rFont val="Calibri"/>
        <family val="2"/>
        <scheme val="minor"/>
      </rPr>
      <t xml:space="preserve">
</t>
    </r>
    <r>
      <rPr>
        <b/>
        <sz val="8"/>
        <rFont val="Calibri"/>
        <family val="2"/>
        <scheme val="minor"/>
      </rPr>
      <t xml:space="preserve"> DEBE CONTENER CINTA DE SONTARA, CON CINTA TRANSPARENTE .</t>
    </r>
  </si>
  <si>
    <t>se reenvía Documentacion tecnica de la marca BSN Y 3M los cuales cumplen con las condiciones técnicas y caracteristicas solicitadas, y a su vez son las referencias que el Hospital tiene codificadas.</t>
  </si>
  <si>
    <t>RESPUESTA</t>
  </si>
  <si>
    <t>OBSERVACIÓN</t>
  </si>
  <si>
    <t xml:space="preserve">PRODUCTO </t>
  </si>
  <si>
    <t>ITEM 4 - LOS DISPOSITIVOS MEDICOS DEBEN SER OFERTADOS EN LAS MARCAS Y CANTIDADES SEÑALADAS, ATENDER A OBSERVACIONES, NO SE APRUEBA SINO PROPONEN LAS CANTIDADES</t>
  </si>
  <si>
    <t>NO CUMPLE SET DE INFUSIÓN NO TIENE FILTRO.</t>
  </si>
  <si>
    <t>se reenvía Documentacion tecnica de la marca MEDICALES  los cuales cumplen con las condiciones técnicas y caracteristicas solicitadas, y a su vez son las referencias que el Hospital tiene codificadas.</t>
  </si>
  <si>
    <r>
      <t xml:space="preserve"> NO CUMPLE TAPON LIBRE DE AGUJA  SAFEFLOW CON ALARGADERA DOBLE REF:4097145N</t>
    </r>
    <r>
      <rPr>
        <b/>
        <sz val="8"/>
        <rFont val="Calibri"/>
        <family val="2"/>
        <scheme val="minor"/>
      </rPr>
      <t xml:space="preserve"> NO MANEJA SISTEMA ANTIRETORNO</t>
    </r>
  </si>
  <si>
    <r>
      <t xml:space="preserve">se reenvía Documentacion tecnica de la marca BRAUN  los cuales cumplen con las condiciones técnicas exigidas. (TAPON LIBRE DE AGUJA  SAFEFLOW CON ALARGADERA DOBLE REF:4097145N - B BRAUN) </t>
    </r>
    <r>
      <rPr>
        <sz val="11"/>
        <color rgb="FFFF0000"/>
        <rFont val="Calibri"/>
        <family val="2"/>
        <scheme val="minor"/>
      </rPr>
      <t>FICHA TECNICA PAG 2</t>
    </r>
  </si>
  <si>
    <r>
      <t xml:space="preserve">En mi calidad de Representante Legal de </t>
    </r>
    <r>
      <rPr>
        <b/>
        <i/>
        <sz val="10"/>
        <color theme="1"/>
        <rFont val="Tahoma"/>
        <family val="2"/>
      </rPr>
      <t>MEDIHOSPITALARIOS SAS</t>
    </r>
    <r>
      <rPr>
        <sz val="10"/>
        <color theme="1"/>
        <rFont val="Tahoma"/>
        <family val="2"/>
      </rPr>
      <t xml:space="preserve"> identificado bajo el </t>
    </r>
    <r>
      <rPr>
        <b/>
        <i/>
        <sz val="10"/>
        <color theme="1"/>
        <rFont val="Tahoma"/>
        <family val="2"/>
      </rPr>
      <t>Nit 900411678-1</t>
    </r>
    <r>
      <rPr>
        <sz val="10"/>
        <color theme="1"/>
        <rFont val="Tahoma"/>
        <family val="2"/>
      </rPr>
      <t xml:space="preserve"> me permito enviar los documentos requeridos para subsanar, según evaluación convocatoria pública No. 009 -2026</t>
    </r>
  </si>
  <si>
    <t>REF: RESPUESTA A 1ª EVALUACIÓN DE LA CONVOCATORIA PUBLICA Nº. 009-2026 (DOCUMENTOS A SUBSANAR)</t>
  </si>
  <si>
    <t>Manizales, Caldas</t>
  </si>
  <si>
    <t>HOSPITAL DEPARTAMENTAL SANTA SOFIA DE CALDAS E.S.E</t>
  </si>
  <si>
    <t>Señores</t>
  </si>
  <si>
    <t>Manizales, Abril 07 de 2026</t>
  </si>
  <si>
    <t xml:space="preserve"> 56, 102, 105, 203, 211, 219, 291, 329, 341, 382</t>
  </si>
  <si>
    <t xml:space="preserve">5.SPECIAL PRODUCTS SURGERY S.A.S. </t>
  </si>
  <si>
    <t>10.BECTON DICKINSON DE COLOMBIA LTDA</t>
  </si>
  <si>
    <r>
      <t>1, 2, 3, 4, 5, 6, 7, 9, 10, 12, 13, 14, 15, 16, 17, 20, 21, 22, 23, 27, 28, 29, 30, 32, 33, 34, 35, 36, 37, 38,  42, 44, 46, 48, 49,51, 52, 54, 55,  57, 58, 59, 60, 62, 63, 64, 65, 66, 67, 68, 69, 72, 73, 75,, 77, 81, 86, 87, 88, 89, 90, 91, 93, 94, 95, 96, 97, 99, 100, 101, 103, 104, 106, 107, 108, 109, 111, 112, 114, 115, 117, 118, 120, 122, 123, 125, 126,128,  129, 132, 133, 135, 136, 137, 139, 140, 141, 143, 145, 147, 148, 149, 150, 151, 153, 154, 155, 158, 161, 162, 164, 167, 168, 170, 175, 176, 177, 179, 183, 188, 192, 194, 196, 198, 199, 200, 204, 205, 209, 210, 214, 216, 217,  220,</t>
    </r>
    <r>
      <rPr>
        <sz val="11"/>
        <color rgb="FFFF0000"/>
        <rFont val="Calibri"/>
        <family val="2"/>
      </rPr>
      <t xml:space="preserve"> </t>
    </r>
    <r>
      <rPr>
        <sz val="11"/>
        <color theme="1"/>
        <rFont val="Calibri"/>
        <family val="2"/>
      </rPr>
      <t>223,  227,229, 230, 234,238, 243, 249, 251, 252,  254, 258, 260, 261,  264, 265,  268, 269, 271, 273, 278, 279, 283, 284, 289, 290,  292, 293, 295, 297, 299, 300, 302, 306, 307, 310, 312,  316,319, 320, 323, 324, 325, 328, 331, 332, 333, 335,340, 342,</t>
    </r>
    <r>
      <rPr>
        <sz val="11"/>
        <color rgb="FFFF0000"/>
        <rFont val="Calibri"/>
        <family val="2"/>
      </rPr>
      <t xml:space="preserve"> </t>
    </r>
    <r>
      <rPr>
        <sz val="11"/>
        <color theme="1"/>
        <rFont val="Calibri"/>
        <family val="2"/>
      </rPr>
      <t xml:space="preserve"> 345, 346, 347, 348, 349, 351, 353,355, 356, 357, 359, 360, 363, 369, 370, 372, 381. </t>
    </r>
    <r>
      <rPr>
        <sz val="11"/>
        <color rgb="FFFF0000"/>
        <rFont val="Calibri"/>
        <family val="2"/>
      </rPr>
      <t xml:space="preserve">
  </t>
    </r>
  </si>
  <si>
    <t>8, 18, 19, 25, 26, 31, 40, 41, 50, 53, 56,61, 71,  76, 85, 92,131, 156,  169,197, 202, 218, 219,222, 224, 226, 228,  237,  248,262,266, 270, 291,  305,  317,   341, 343, 344,  354,</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</si>
</sst>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6" formatCode="&quot;$&quot;\ #,##0;[Red]\-&quot;$&quot;\ #,##0"/>
    <numFmt numFmtId="41" formatCode="_-* #,##0_-;\-* #,##0_-;_-* &quot;-&quot;_-;_-@_-"/>
    <numFmt numFmtId="44" formatCode="_-&quot;$&quot;\ * #,##0.00_-;\-&quot;$&quot;\ * #,##0.00_-;_-&quot;$&quot;\ * &quot;-&quot;??_-;_-@_-"/>
    <numFmt numFmtId="43" formatCode="_-* #,##0.00_-;\-* #,##0.00_-;_-* &quot;-&quot;??_-;_-@_-"/>
    <numFmt numFmtId="164" formatCode="_-* #,##0_-;\-* #,##0_-;_-* &quot;-&quot;??_-;_-@_-"/>
    <numFmt numFmtId="165" formatCode="_(&quot;$&quot;\ * #,##0_);_(&quot;$&quot;\ * \(#,##0\);_(&quot;$&quot;\ * &quot;-&quot;??_);_(@_)"/>
    <numFmt numFmtId="166" formatCode="_-* #,##0.0_-;\-* #,##0.0_-;_-* &quot;-&quot;??_-;_-@_-"/>
    <numFmt numFmtId="167" formatCode="_-* #,##0.0_-;\-* #,##0.0_-;_-* &quot;-&quot;_-;_-@_-"/>
    <numFmt numFmtId="168" formatCode="&quot;$&quot;\ #,##0"/>
    <numFmt numFmtId="169" formatCode="_-&quot;$&quot;* #,##0.00_-;\-&quot;$&quot;* #,##0.00_-;_-&quot;$&quot;* &quot;-&quot;??_-;_-@_-"/>
    <numFmt numFmtId="170" formatCode="&quot;$&quot;\ #,##0.00"/>
    <numFmt numFmtId="171" formatCode="_-[$$-240A]\ * #,##0.00_-;\-[$$-240A]\ * #,##0.00_-;_-[$$-240A]\ * &quot;-&quot;??_-;_-@_-"/>
    <numFmt numFmtId="172" formatCode="_(* #,##0_);_(* \(#,##0\);_(* &quot;-&quot;??_);_(@_)"/>
    <numFmt numFmtId="173" formatCode="0.0%"/>
    <numFmt numFmtId="174" formatCode="_-&quot;$&quot;\ * #,##0_-;\-&quot;$&quot;\ * #,##0_-;_-&quot;$&quot;\ * &quot;-&quot;??_-;_-@_-"/>
  </numFmts>
  <fonts count="58" x14ac:knownFonts="1">
    <font>
      <sz val="11"/>
      <color theme="1"/>
      <name val="Calibri"/>
      <family val="2"/>
      <scheme val="minor"/>
    </font>
    <font>
      <sz val="11"/>
      <color theme="1"/>
      <name val="Calibri"/>
      <family val="2"/>
      <scheme val="minor"/>
    </font>
    <font>
      <b/>
      <sz val="10"/>
      <color theme="1"/>
      <name val="Swis721 LtEx BT"/>
      <family val="2"/>
    </font>
    <font>
      <sz val="10"/>
      <color theme="1"/>
      <name val="Swis721 LtEx BT"/>
      <family val="2"/>
    </font>
    <font>
      <sz val="10"/>
      <color rgb="FF000000"/>
      <name val="Swis721 LtEx BT"/>
      <family val="2"/>
    </font>
    <font>
      <b/>
      <sz val="11"/>
      <color theme="1"/>
      <name val="Calibri"/>
      <family val="2"/>
      <scheme val="minor"/>
    </font>
    <font>
      <sz val="72"/>
      <color theme="1"/>
      <name val="Calibri"/>
      <family val="2"/>
      <scheme val="minor"/>
    </font>
    <font>
      <sz val="16"/>
      <color theme="1"/>
      <name val="Calibri"/>
      <family val="2"/>
      <scheme val="minor"/>
    </font>
    <font>
      <b/>
      <sz val="9"/>
      <color indexed="81"/>
      <name val="Tahoma"/>
      <family val="2"/>
    </font>
    <font>
      <sz val="9"/>
      <color indexed="81"/>
      <name val="Tahoma"/>
      <family val="2"/>
    </font>
    <font>
      <sz val="11"/>
      <color theme="1"/>
      <name val="Swis721 LtEx BT"/>
      <family val="2"/>
    </font>
    <font>
      <sz val="8"/>
      <color theme="1"/>
      <name val="Tahoma"/>
      <family val="2"/>
    </font>
    <font>
      <sz val="11"/>
      <color rgb="FFFF0000"/>
      <name val="Calibri"/>
      <family val="2"/>
      <scheme val="minor"/>
    </font>
    <font>
      <b/>
      <sz val="18"/>
      <color theme="1"/>
      <name val="Calibri"/>
      <family val="2"/>
      <scheme val="minor"/>
    </font>
    <font>
      <b/>
      <sz val="12"/>
      <color theme="1"/>
      <name val="Calibri"/>
      <family val="2"/>
      <scheme val="minor"/>
    </font>
    <font>
      <b/>
      <sz val="12"/>
      <color rgb="FF000000"/>
      <name val="Calibri"/>
      <family val="2"/>
      <scheme val="minor"/>
    </font>
    <font>
      <sz val="12"/>
      <color theme="1"/>
      <name val="Calibri"/>
      <family val="2"/>
      <scheme val="minor"/>
    </font>
    <font>
      <b/>
      <sz val="10"/>
      <color theme="1"/>
      <name val="Calibri"/>
      <family val="2"/>
      <scheme val="minor"/>
    </font>
    <font>
      <b/>
      <sz val="10"/>
      <name val="Calibri"/>
      <family val="2"/>
      <scheme val="minor"/>
    </font>
    <font>
      <b/>
      <sz val="10"/>
      <color rgb="FFFF0000"/>
      <name val="Calibri"/>
      <family val="2"/>
      <scheme val="minor"/>
    </font>
    <font>
      <sz val="10"/>
      <color theme="1"/>
      <name val="Calibri"/>
      <family val="2"/>
      <scheme val="minor"/>
    </font>
    <font>
      <sz val="10"/>
      <color rgb="FFFF0000"/>
      <name val="Calibri"/>
      <family val="2"/>
      <scheme val="minor"/>
    </font>
    <font>
      <b/>
      <sz val="10"/>
      <color theme="1"/>
      <name val="Calibri"/>
      <family val="2"/>
    </font>
    <font>
      <b/>
      <sz val="10"/>
      <color rgb="FF000000"/>
      <name val="Calibri, sans-serif"/>
    </font>
    <font>
      <b/>
      <sz val="10"/>
      <color rgb="FFFF0000"/>
      <name val="Calibri"/>
      <family val="2"/>
    </font>
    <font>
      <sz val="10"/>
      <color theme="1"/>
      <name val="Calibri"/>
      <family val="2"/>
    </font>
    <font>
      <sz val="10"/>
      <color rgb="FFFF0000"/>
      <name val="Calibri"/>
      <family val="2"/>
    </font>
    <font>
      <sz val="10"/>
      <color rgb="FF000000"/>
      <name val="Calibri"/>
      <family val="2"/>
    </font>
    <font>
      <b/>
      <sz val="10"/>
      <color rgb="FF000000"/>
      <name val="Calibri"/>
      <family val="2"/>
    </font>
    <font>
      <b/>
      <sz val="12"/>
      <name val="Calibri"/>
      <family val="2"/>
      <scheme val="minor"/>
    </font>
    <font>
      <b/>
      <sz val="12"/>
      <color theme="1"/>
      <name val="Calibri"/>
      <family val="2"/>
    </font>
    <font>
      <sz val="9"/>
      <name val="Calibri"/>
      <family val="2"/>
      <scheme val="minor"/>
    </font>
    <font>
      <b/>
      <sz val="14"/>
      <color theme="1"/>
      <name val="Calibri"/>
      <family val="2"/>
      <scheme val="minor"/>
    </font>
    <font>
      <sz val="9"/>
      <color theme="1"/>
      <name val="Calibri"/>
      <family val="2"/>
      <scheme val="minor"/>
    </font>
    <font>
      <sz val="8"/>
      <color rgb="FF000000"/>
      <name val="Arial"/>
      <family val="2"/>
    </font>
    <font>
      <sz val="11"/>
      <name val="Calibri"/>
      <family val="2"/>
      <scheme val="minor"/>
    </font>
    <font>
      <sz val="8"/>
      <color theme="1"/>
      <name val="Calibri"/>
      <family val="2"/>
      <scheme val="minor"/>
    </font>
    <font>
      <sz val="9"/>
      <color rgb="FF000000"/>
      <name val="Calibri"/>
      <family val="2"/>
    </font>
    <font>
      <b/>
      <sz val="10"/>
      <color rgb="FF000000"/>
      <name val="Calibri"/>
      <family val="2"/>
      <scheme val="minor"/>
    </font>
    <font>
      <sz val="14"/>
      <color rgb="FFFF0000"/>
      <name val="Calibri"/>
      <family val="2"/>
      <scheme val="minor"/>
    </font>
    <font>
      <sz val="11"/>
      <color rgb="FF000000"/>
      <name val="Calibri, sans-serif"/>
    </font>
    <font>
      <sz val="11"/>
      <color rgb="FFFF0000"/>
      <name val="Calibri, sans-serif"/>
    </font>
    <font>
      <b/>
      <sz val="11"/>
      <name val="Calibri, sans-serif"/>
    </font>
    <font>
      <sz val="10"/>
      <color rgb="FFFF0000"/>
      <name val="Calibri, sans-serif"/>
    </font>
    <font>
      <sz val="10"/>
      <name val="Calibri"/>
      <family val="2"/>
    </font>
    <font>
      <sz val="11"/>
      <color theme="1"/>
      <name val="Calibri"/>
      <family val="2"/>
    </font>
    <font>
      <sz val="11"/>
      <color rgb="FFFF0000"/>
      <name val="Calibri"/>
      <family val="2"/>
    </font>
    <font>
      <b/>
      <sz val="8"/>
      <color theme="1"/>
      <name val="Tahoma"/>
      <family val="2"/>
    </font>
    <font>
      <sz val="10"/>
      <color theme="1"/>
      <name val="Times New Roman"/>
      <family val="1"/>
    </font>
    <font>
      <sz val="9"/>
      <color theme="1"/>
      <name val="Times New Roman"/>
      <family val="1"/>
    </font>
    <font>
      <sz val="8.5"/>
      <color theme="1"/>
      <name val="Times New Roman"/>
      <family val="1"/>
    </font>
    <font>
      <b/>
      <sz val="8"/>
      <name val="Calibri"/>
      <family val="2"/>
      <scheme val="minor"/>
    </font>
    <font>
      <b/>
      <sz val="8"/>
      <color theme="1"/>
      <name val="Calibri"/>
      <family val="2"/>
      <scheme val="minor"/>
    </font>
    <font>
      <sz val="10"/>
      <color theme="1"/>
      <name val="Tahoma"/>
      <family val="2"/>
    </font>
    <font>
      <b/>
      <i/>
      <sz val="10"/>
      <color theme="1"/>
      <name val="Tahoma"/>
      <family val="2"/>
    </font>
    <font>
      <b/>
      <i/>
      <sz val="11"/>
      <color theme="1"/>
      <name val="Calibri"/>
      <family val="2"/>
      <scheme val="minor"/>
    </font>
    <font>
      <b/>
      <i/>
      <sz val="8"/>
      <color theme="1"/>
      <name val="Calibri"/>
      <family val="2"/>
      <scheme val="minor"/>
    </font>
    <font>
      <b/>
      <i/>
      <sz val="8"/>
      <color theme="1"/>
      <name val="Tahoma"/>
      <family val="2"/>
    </font>
  </fonts>
  <fills count="1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8" tint="0.59999389629810485"/>
        <bgColor indexed="64"/>
      </patternFill>
    </fill>
    <fill>
      <patternFill patternType="solid">
        <fgColor rgb="FFB6DDE8"/>
        <bgColor rgb="FFB6DDE8"/>
      </patternFill>
    </fill>
    <fill>
      <patternFill patternType="solid">
        <fgColor rgb="FFFFFFFF"/>
        <bgColor rgb="FFFFFFFF"/>
      </patternFill>
    </fill>
    <fill>
      <patternFill patternType="solid">
        <fgColor theme="0"/>
        <bgColor theme="0"/>
      </patternFill>
    </fill>
    <fill>
      <patternFill patternType="solid">
        <fgColor theme="5" tint="0.79998168889431442"/>
        <bgColor indexed="64"/>
      </patternFill>
    </fill>
    <fill>
      <patternFill patternType="solid">
        <fgColor rgb="FFFFFF00"/>
        <bgColor indexed="64"/>
      </patternFill>
    </fill>
    <fill>
      <patternFill patternType="solid">
        <fgColor theme="0"/>
        <bgColor rgb="FFFFF2CC"/>
      </patternFill>
    </fill>
    <fill>
      <patternFill patternType="solid">
        <fgColor rgb="FFFFFF00"/>
        <bgColor rgb="FF92D050"/>
      </patternFill>
    </fill>
    <fill>
      <patternFill patternType="solid">
        <fgColor rgb="FFFFFFFF"/>
        <bgColor indexed="64"/>
      </patternFill>
    </fill>
    <fill>
      <patternFill patternType="solid">
        <fgColor rgb="FFB6DDE8"/>
        <bgColor indexed="64"/>
      </patternFill>
    </fill>
    <fill>
      <patternFill patternType="solid">
        <fgColor theme="2" tint="-9.9978637043366805E-2"/>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indexed="64"/>
      </top>
      <bottom style="thin">
        <color indexed="64"/>
      </bottom>
      <diagonal/>
    </border>
    <border>
      <left style="medium">
        <color rgb="FFCCCCCC"/>
      </left>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style="thin">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306">
    <xf numFmtId="0" fontId="0" fillId="0" borderId="0" xfId="0"/>
    <xf numFmtId="0" fontId="3" fillId="0" borderId="0" xfId="0" applyFont="1"/>
    <xf numFmtId="164" fontId="3" fillId="0" borderId="0" xfId="1" applyNumberFormat="1" applyFont="1"/>
    <xf numFmtId="9" fontId="3" fillId="0" borderId="0" xfId="4" applyFont="1"/>
    <xf numFmtId="166" fontId="3" fillId="0" borderId="0" xfId="1" applyNumberFormat="1" applyFont="1"/>
    <xf numFmtId="167" fontId="3" fillId="0" borderId="0" xfId="2" applyNumberFormat="1" applyFont="1"/>
    <xf numFmtId="0" fontId="3" fillId="0" borderId="0" xfId="0" applyFont="1" applyBorder="1"/>
    <xf numFmtId="164" fontId="3" fillId="0" borderId="0" xfId="1" applyNumberFormat="1" applyFont="1" applyBorder="1"/>
    <xf numFmtId="9" fontId="3" fillId="0" borderId="0" xfId="4" applyFont="1" applyBorder="1"/>
    <xf numFmtId="166" fontId="3" fillId="0" borderId="0" xfId="1" applyNumberFormat="1" applyFont="1" applyBorder="1"/>
    <xf numFmtId="167" fontId="3" fillId="0" borderId="0" xfId="2" applyNumberFormat="1" applyFont="1" applyBorder="1"/>
    <xf numFmtId="166" fontId="4" fillId="0" borderId="1" xfId="1" applyNumberFormat="1" applyFont="1" applyBorder="1" applyAlignment="1">
      <alignment horizontal="right" vertical="center"/>
    </xf>
    <xf numFmtId="9" fontId="3" fillId="0" borderId="1" xfId="4" applyFont="1" applyBorder="1" applyAlignment="1" applyProtection="1">
      <alignment wrapText="1"/>
      <protection locked="0"/>
    </xf>
    <xf numFmtId="166" fontId="3" fillId="0" borderId="1" xfId="1" applyNumberFormat="1" applyFont="1" applyBorder="1"/>
    <xf numFmtId="41" fontId="3" fillId="0" borderId="1" xfId="2" applyFont="1" applyBorder="1"/>
    <xf numFmtId="167" fontId="3" fillId="0" borderId="1" xfId="4" applyNumberFormat="1" applyFont="1" applyBorder="1"/>
    <xf numFmtId="41" fontId="3" fillId="0" borderId="1" xfId="4" applyNumberFormat="1" applyFont="1" applyBorder="1"/>
    <xf numFmtId="0" fontId="3" fillId="0" borderId="0" xfId="0" applyFont="1" applyAlignment="1">
      <alignment horizontal="center" vertical="center"/>
    </xf>
    <xf numFmtId="0" fontId="3" fillId="0" borderId="0" xfId="0" applyFont="1" applyBorder="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wrapText="1"/>
    </xf>
    <xf numFmtId="0" fontId="3" fillId="0" borderId="0"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0" fontId="0" fillId="0" borderId="0" xfId="0" applyAlignment="1">
      <alignment wrapText="1"/>
    </xf>
    <xf numFmtId="0" fontId="0" fillId="0" borderId="1" xfId="0" applyBorder="1" applyAlignment="1">
      <alignment horizontal="center" vertical="center"/>
    </xf>
    <xf numFmtId="0" fontId="0" fillId="0" borderId="1" xfId="0" applyFill="1" applyBorder="1" applyAlignment="1">
      <alignment horizontal="center" wrapText="1"/>
    </xf>
    <xf numFmtId="0" fontId="0" fillId="0" borderId="1" xfId="0" applyBorder="1"/>
    <xf numFmtId="0" fontId="0" fillId="0" borderId="0" xfId="0" applyBorder="1"/>
    <xf numFmtId="0" fontId="6" fillId="0" borderId="0" xfId="0" applyFont="1" applyBorder="1" applyAlignment="1">
      <alignment wrapText="1"/>
    </xf>
    <xf numFmtId="41" fontId="3" fillId="0" borderId="4" xfId="2" applyFont="1" applyBorder="1"/>
    <xf numFmtId="170" fontId="3" fillId="0" borderId="0" xfId="3" applyNumberFormat="1" applyFont="1"/>
    <xf numFmtId="170" fontId="3" fillId="0" borderId="0" xfId="3" applyNumberFormat="1" applyFont="1" applyBorder="1"/>
    <xf numFmtId="170" fontId="3" fillId="0" borderId="3" xfId="3" applyNumberFormat="1" applyFont="1" applyBorder="1" applyAlignment="1" applyProtection="1">
      <alignment wrapText="1"/>
      <protection locked="0"/>
    </xf>
    <xf numFmtId="170" fontId="0" fillId="0" borderId="0" xfId="0" applyNumberFormat="1"/>
    <xf numFmtId="9" fontId="4" fillId="0" borderId="1" xfId="4" applyFont="1" applyBorder="1" applyAlignment="1">
      <alignment horizontal="center" vertical="center"/>
    </xf>
    <xf numFmtId="170" fontId="3" fillId="0" borderId="1" xfId="0" applyNumberFormat="1" applyFont="1" applyBorder="1"/>
    <xf numFmtId="0" fontId="0" fillId="2" borderId="1" xfId="0" applyFill="1" applyBorder="1" applyAlignment="1">
      <alignment horizontal="center" wrapText="1"/>
    </xf>
    <xf numFmtId="0" fontId="0"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protection hidden="1"/>
    </xf>
    <xf numFmtId="0" fontId="3" fillId="0" borderId="1" xfId="0" applyFont="1" applyFill="1" applyBorder="1" applyAlignment="1" applyProtection="1">
      <alignment horizontal="center" vertical="center" wrapText="1"/>
      <protection hidden="1"/>
    </xf>
    <xf numFmtId="41" fontId="3" fillId="0" borderId="5" xfId="2" applyFont="1" applyBorder="1"/>
    <xf numFmtId="9" fontId="10" fillId="0" borderId="1" xfId="4" applyFont="1" applyBorder="1" applyAlignment="1" applyProtection="1">
      <alignment wrapText="1"/>
      <protection locked="0"/>
    </xf>
    <xf numFmtId="168" fontId="3" fillId="0" borderId="0" xfId="0" applyNumberFormat="1" applyFont="1"/>
    <xf numFmtId="168" fontId="3" fillId="0" borderId="0" xfId="0" applyNumberFormat="1" applyFont="1" applyBorder="1"/>
    <xf numFmtId="168" fontId="0" fillId="0" borderId="0" xfId="0" applyNumberFormat="1"/>
    <xf numFmtId="0" fontId="14" fillId="4"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15" fillId="4" borderId="1" xfId="0" applyFont="1" applyFill="1" applyBorder="1" applyAlignment="1">
      <alignment horizontal="center" vertical="center" wrapText="1"/>
    </xf>
    <xf numFmtId="0" fontId="14" fillId="4" borderId="0" xfId="0" applyFont="1" applyFill="1" applyAlignment="1">
      <alignment horizontal="center" vertical="center" wrapText="1"/>
    </xf>
    <xf numFmtId="0" fontId="16" fillId="0" borderId="0" xfId="0" applyFont="1"/>
    <xf numFmtId="0" fontId="14" fillId="5" borderId="1" xfId="0" applyFont="1" applyFill="1" applyBorder="1" applyAlignment="1">
      <alignment horizontal="center" vertical="center" wrapText="1"/>
    </xf>
    <xf numFmtId="1" fontId="17" fillId="2" borderId="1" xfId="0" applyNumberFormat="1" applyFont="1" applyFill="1" applyBorder="1" applyAlignment="1">
      <alignment horizontal="center" vertical="center" wrapText="1"/>
    </xf>
    <xf numFmtId="0" fontId="17"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0" borderId="1" xfId="0" applyFont="1" applyBorder="1" applyAlignment="1">
      <alignment horizontal="center" vertical="center" wrapText="1"/>
    </xf>
    <xf numFmtId="0" fontId="18"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2" fillId="6" borderId="7" xfId="0" applyFont="1" applyFill="1" applyBorder="1" applyAlignment="1">
      <alignment horizontal="center" vertical="center" wrapText="1"/>
    </xf>
    <xf numFmtId="1" fontId="23" fillId="7" borderId="7" xfId="0" applyNumberFormat="1" applyFont="1" applyFill="1" applyBorder="1" applyAlignment="1">
      <alignment horizontal="left" wrapText="1"/>
    </xf>
    <xf numFmtId="0" fontId="22" fillId="8" borderId="7" xfId="0" applyFont="1" applyFill="1" applyBorder="1" applyAlignment="1">
      <alignment horizontal="center" vertical="center" wrapText="1"/>
    </xf>
    <xf numFmtId="0" fontId="25" fillId="8" borderId="7" xfId="0" applyFont="1" applyFill="1" applyBorder="1" applyAlignment="1">
      <alignment horizontal="center" vertical="center" wrapText="1"/>
    </xf>
    <xf numFmtId="0" fontId="27" fillId="8" borderId="7" xfId="0" applyFont="1" applyFill="1" applyBorder="1" applyAlignment="1">
      <alignment horizontal="center" vertical="center" wrapText="1"/>
    </xf>
    <xf numFmtId="0" fontId="24" fillId="8" borderId="7" xfId="0" applyFont="1" applyFill="1" applyBorder="1" applyAlignment="1">
      <alignment horizontal="center" vertical="center" wrapText="1"/>
    </xf>
    <xf numFmtId="0" fontId="27" fillId="8" borderId="8" xfId="0" applyFont="1" applyFill="1" applyBorder="1" applyAlignment="1">
      <alignment horizontal="center" vertical="center" wrapText="1"/>
    </xf>
    <xf numFmtId="0" fontId="20" fillId="0" borderId="0" xfId="0" applyFont="1"/>
    <xf numFmtId="0" fontId="29" fillId="5" borderId="1" xfId="0" applyFont="1" applyFill="1" applyBorder="1" applyAlignment="1">
      <alignment horizontal="center" vertical="center" wrapText="1"/>
    </xf>
    <xf numFmtId="11" fontId="17"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5" fillId="8" borderId="8" xfId="0" applyFont="1" applyFill="1" applyBorder="1" applyAlignment="1">
      <alignment horizontal="center" vertical="center" wrapText="1"/>
    </xf>
    <xf numFmtId="0" fontId="5" fillId="0" borderId="0" xfId="0" applyFont="1"/>
    <xf numFmtId="3" fontId="0" fillId="0" borderId="0" xfId="0" applyNumberFormat="1"/>
    <xf numFmtId="0" fontId="5" fillId="0" borderId="0" xfId="0" applyFont="1" applyAlignment="1">
      <alignment wrapText="1"/>
    </xf>
    <xf numFmtId="166" fontId="3" fillId="0" borderId="1" xfId="1" applyNumberFormat="1" applyFont="1" applyFill="1" applyBorder="1"/>
    <xf numFmtId="41" fontId="3" fillId="0" borderId="1" xfId="2" applyFont="1" applyFill="1" applyBorder="1"/>
    <xf numFmtId="0" fontId="0" fillId="0" borderId="1" xfId="0" applyFill="1" applyBorder="1" applyAlignment="1">
      <alignment horizontal="center" vertical="center" wrapText="1"/>
    </xf>
    <xf numFmtId="0" fontId="5" fillId="0" borderId="1" xfId="0" applyFont="1" applyBorder="1" applyAlignment="1">
      <alignment horizontal="center" vertical="center"/>
    </xf>
    <xf numFmtId="0" fontId="33" fillId="0" borderId="1" xfId="0" applyFont="1" applyFill="1" applyBorder="1" applyAlignment="1" applyProtection="1">
      <alignment vertical="center" wrapText="1"/>
      <protection hidden="1"/>
    </xf>
    <xf numFmtId="0" fontId="36" fillId="2" borderId="1" xfId="0" applyFont="1" applyFill="1" applyBorder="1" applyAlignment="1" applyProtection="1">
      <alignment horizontal="left" vertical="center" wrapText="1"/>
      <protection hidden="1"/>
    </xf>
    <xf numFmtId="0" fontId="34" fillId="0" borderId="1" xfId="0" applyFont="1" applyFill="1" applyBorder="1" applyAlignment="1" applyProtection="1">
      <alignment vertical="center" wrapText="1"/>
      <protection hidden="1"/>
    </xf>
    <xf numFmtId="0" fontId="0" fillId="0" borderId="1" xfId="0" applyFill="1" applyBorder="1" applyAlignment="1" applyProtection="1">
      <alignment vertical="center" wrapText="1"/>
      <protection hidden="1"/>
    </xf>
    <xf numFmtId="0" fontId="35" fillId="0" borderId="1" xfId="0" applyFont="1" applyFill="1" applyBorder="1" applyAlignment="1" applyProtection="1">
      <alignment vertical="center" wrapText="1"/>
      <protection hidden="1"/>
    </xf>
    <xf numFmtId="0" fontId="33" fillId="2" borderId="1" xfId="0" applyFont="1" applyFill="1" applyBorder="1" applyAlignment="1" applyProtection="1">
      <alignment vertical="center" wrapText="1"/>
      <protection hidden="1"/>
    </xf>
    <xf numFmtId="0" fontId="31" fillId="2" borderId="1" xfId="0" applyFont="1" applyFill="1" applyBorder="1" applyAlignment="1" applyProtection="1">
      <alignment vertical="center" wrapText="1"/>
      <protection hidden="1"/>
    </xf>
    <xf numFmtId="0" fontId="37" fillId="2" borderId="1" xfId="0" applyFont="1" applyFill="1" applyBorder="1" applyAlignment="1" applyProtection="1">
      <alignment vertical="center" wrapText="1"/>
      <protection hidden="1"/>
    </xf>
    <xf numFmtId="0" fontId="0" fillId="2" borderId="1" xfId="0" applyFill="1" applyBorder="1" applyAlignment="1" applyProtection="1">
      <alignment vertical="center" wrapText="1"/>
      <protection hidden="1"/>
    </xf>
    <xf numFmtId="166" fontId="4" fillId="0" borderId="3" xfId="1" applyNumberFormat="1" applyFont="1" applyBorder="1" applyAlignment="1">
      <alignment horizontal="right" vertical="center"/>
    </xf>
    <xf numFmtId="164" fontId="2" fillId="3" borderId="1" xfId="1" applyNumberFormat="1" applyFont="1" applyFill="1" applyBorder="1" applyAlignment="1">
      <alignment horizontal="center" vertical="center" wrapText="1"/>
    </xf>
    <xf numFmtId="165" fontId="3" fillId="0" borderId="1" xfId="6" applyNumberFormat="1" applyFont="1" applyFill="1" applyBorder="1" applyAlignment="1" applyProtection="1">
      <alignment wrapText="1"/>
      <protection locked="0"/>
    </xf>
    <xf numFmtId="0" fontId="0" fillId="0" borderId="1" xfId="0" applyBorder="1" applyProtection="1">
      <protection locked="0"/>
    </xf>
    <xf numFmtId="0" fontId="0" fillId="2" borderId="1" xfId="0" applyFill="1" applyBorder="1" applyProtection="1">
      <protection locked="0"/>
    </xf>
    <xf numFmtId="166" fontId="2" fillId="3" borderId="1" xfId="1"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9" fontId="2" fillId="3" borderId="1" xfId="4" applyFont="1" applyFill="1" applyBorder="1" applyAlignment="1">
      <alignment horizontal="center" vertical="center" wrapText="1"/>
    </xf>
    <xf numFmtId="9" fontId="0" fillId="0" borderId="1" xfId="0" applyNumberFormat="1" applyBorder="1" applyProtection="1">
      <protection locked="0"/>
    </xf>
    <xf numFmtId="0" fontId="5" fillId="0" borderId="1" xfId="0" applyFont="1" applyBorder="1" applyAlignment="1">
      <alignment horizontal="center" vertical="center" wrapText="1"/>
    </xf>
    <xf numFmtId="168" fontId="5" fillId="0" borderId="1" xfId="0" applyNumberFormat="1" applyFont="1" applyBorder="1" applyAlignment="1">
      <alignment horizontal="center" vertical="center"/>
    </xf>
    <xf numFmtId="0" fontId="5" fillId="10"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1" xfId="0" applyFill="1" applyBorder="1" applyAlignment="1">
      <alignment horizontal="center"/>
    </xf>
    <xf numFmtId="0" fontId="0" fillId="0" borderId="1" xfId="0" applyFont="1" applyBorder="1" applyAlignment="1">
      <alignment horizontal="center" vertical="center" wrapText="1"/>
    </xf>
    <xf numFmtId="0" fontId="25" fillId="11" borderId="8" xfId="0" applyFont="1" applyFill="1" applyBorder="1" applyAlignment="1">
      <alignment horizontal="center" vertical="center" wrapText="1"/>
    </xf>
    <xf numFmtId="0" fontId="25" fillId="11" borderId="7" xfId="0" applyFont="1" applyFill="1" applyBorder="1" applyAlignment="1">
      <alignment horizontal="center" vertical="center" wrapText="1"/>
    </xf>
    <xf numFmtId="0" fontId="22" fillId="11" borderId="7" xfId="0" applyFont="1" applyFill="1" applyBorder="1" applyAlignment="1">
      <alignment horizontal="center" vertical="center" wrapText="1"/>
    </xf>
    <xf numFmtId="1" fontId="22" fillId="11" borderId="7" xfId="0" applyNumberFormat="1" applyFont="1" applyFill="1" applyBorder="1" applyAlignment="1">
      <alignment horizontal="center" vertical="center" wrapText="1"/>
    </xf>
    <xf numFmtId="0" fontId="30" fillId="12" borderId="7" xfId="0" applyFont="1" applyFill="1" applyBorder="1" applyAlignment="1">
      <alignment horizontal="center" vertical="center" wrapText="1"/>
    </xf>
    <xf numFmtId="0" fontId="0" fillId="0" borderId="3" xfId="0" applyFont="1" applyBorder="1" applyAlignment="1">
      <alignment horizontal="center" vertical="center" wrapText="1"/>
    </xf>
    <xf numFmtId="0" fontId="17" fillId="5"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17" fillId="13" borderId="11" xfId="0" applyFont="1" applyFill="1" applyBorder="1" applyAlignment="1">
      <alignment horizontal="center" vertical="center" wrapText="1"/>
    </xf>
    <xf numFmtId="0" fontId="19" fillId="13" borderId="11" xfId="0" applyFont="1" applyFill="1" applyBorder="1" applyAlignment="1">
      <alignment horizontal="center" vertical="center" wrapText="1"/>
    </xf>
    <xf numFmtId="0" fontId="0" fillId="0" borderId="11" xfId="0" applyBorder="1" applyAlignment="1">
      <alignment horizontal="center" vertical="center" wrapText="1"/>
    </xf>
    <xf numFmtId="0" fontId="38" fillId="13" borderId="11" xfId="0" applyFont="1" applyFill="1" applyBorder="1" applyAlignment="1">
      <alignment horizontal="center" vertical="center" wrapText="1"/>
    </xf>
    <xf numFmtId="0" fontId="17" fillId="14" borderId="11" xfId="0" applyFont="1" applyFill="1" applyBorder="1" applyAlignment="1">
      <alignment horizontal="center" vertical="center" wrapText="1"/>
    </xf>
    <xf numFmtId="0" fontId="14" fillId="10" borderId="12" xfId="0" applyFont="1" applyFill="1" applyBorder="1" applyAlignment="1">
      <alignment horizontal="center" vertical="center" wrapText="1"/>
    </xf>
    <xf numFmtId="0" fontId="39" fillId="0" borderId="0" xfId="0" applyFont="1" applyAlignment="1">
      <alignment wrapText="1"/>
    </xf>
    <xf numFmtId="1" fontId="40" fillId="7" borderId="3" xfId="0" applyNumberFormat="1" applyFont="1" applyFill="1" applyBorder="1" applyAlignment="1">
      <alignment horizontal="center" vertical="center" wrapText="1"/>
    </xf>
    <xf numFmtId="0" fontId="44" fillId="8" borderId="7" xfId="0" applyFont="1" applyFill="1" applyBorder="1" applyAlignment="1">
      <alignment horizontal="center" vertical="center" wrapText="1"/>
    </xf>
    <xf numFmtId="1" fontId="0" fillId="2" borderId="3" xfId="0" applyNumberFormat="1" applyFont="1" applyFill="1" applyBorder="1" applyAlignment="1">
      <alignment horizontal="center" vertical="center" wrapText="1"/>
    </xf>
    <xf numFmtId="0" fontId="29" fillId="10" borderId="1"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2" fillId="0" borderId="7" xfId="0" applyFont="1" applyFill="1" applyBorder="1" applyAlignment="1">
      <alignment horizontal="center" vertical="center" wrapText="1"/>
    </xf>
    <xf numFmtId="1" fontId="22" fillId="0" borderId="7" xfId="0" applyNumberFormat="1" applyFont="1" applyFill="1" applyBorder="1" applyAlignment="1">
      <alignment horizontal="center" vertical="center" wrapText="1"/>
    </xf>
    <xf numFmtId="0" fontId="0" fillId="0" borderId="0" xfId="0" applyFont="1" applyFill="1" applyAlignment="1"/>
    <xf numFmtId="0" fontId="1" fillId="0" borderId="0" xfId="0" applyFont="1" applyFill="1"/>
    <xf numFmtId="1" fontId="45" fillId="0" borderId="8" xfId="0" applyNumberFormat="1"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0" xfId="0" applyFont="1" applyFill="1" applyAlignment="1">
      <alignment horizontal="center" vertical="center" wrapText="1"/>
    </xf>
    <xf numFmtId="0" fontId="36" fillId="0" borderId="0" xfId="0" applyFont="1"/>
    <xf numFmtId="0" fontId="48" fillId="0" borderId="0" xfId="0" applyFont="1" applyAlignment="1">
      <alignment vertical="center"/>
    </xf>
    <xf numFmtId="0" fontId="49" fillId="0" borderId="0" xfId="0" applyFont="1" applyAlignment="1">
      <alignment vertical="center"/>
    </xf>
    <xf numFmtId="0" fontId="50" fillId="0" borderId="0" xfId="0" applyFont="1" applyAlignment="1">
      <alignment vertical="center"/>
    </xf>
    <xf numFmtId="0" fontId="11" fillId="0" borderId="0" xfId="0" applyFont="1" applyAlignment="1">
      <alignment vertical="center"/>
    </xf>
    <xf numFmtId="0" fontId="36" fillId="10" borderId="1" xfId="0" applyFont="1" applyFill="1" applyBorder="1"/>
    <xf numFmtId="0" fontId="0" fillId="9" borderId="1" xfId="0" applyFill="1" applyBorder="1" applyAlignment="1">
      <alignment horizontal="center" vertical="center" wrapText="1"/>
    </xf>
    <xf numFmtId="0" fontId="0" fillId="3" borderId="1" xfId="0" applyFill="1" applyBorder="1" applyAlignment="1">
      <alignment horizontal="center" vertical="center"/>
    </xf>
    <xf numFmtId="0" fontId="33" fillId="0" borderId="1" xfId="0" applyFont="1" applyBorder="1" applyAlignment="1" applyProtection="1">
      <alignment vertical="center" wrapText="1"/>
      <protection hidden="1"/>
    </xf>
    <xf numFmtId="0" fontId="0" fillId="0" borderId="1" xfId="0" applyBorder="1" applyAlignment="1" applyProtection="1">
      <alignment vertical="center" wrapText="1"/>
      <protection hidden="1"/>
    </xf>
    <xf numFmtId="0" fontId="34" fillId="0" borderId="1" xfId="0" applyFont="1" applyBorder="1" applyAlignment="1" applyProtection="1">
      <alignment vertical="center" wrapText="1"/>
      <protection hidden="1"/>
    </xf>
    <xf numFmtId="0" fontId="36" fillId="10" borderId="0" xfId="0" applyFont="1" applyFill="1"/>
    <xf numFmtId="0" fontId="0" fillId="16" borderId="1" xfId="0" applyFill="1" applyBorder="1" applyAlignment="1">
      <alignment horizontal="center" vertical="center" wrapText="1"/>
    </xf>
    <xf numFmtId="0" fontId="36" fillId="10" borderId="1" xfId="0" applyFont="1" applyFill="1" applyBorder="1" applyAlignment="1">
      <alignment wrapText="1"/>
    </xf>
    <xf numFmtId="0" fontId="0" fillId="2" borderId="0" xfId="0" applyFill="1" applyBorder="1" applyAlignment="1">
      <alignment horizontal="center" vertical="center" wrapText="1"/>
    </xf>
    <xf numFmtId="0" fontId="33" fillId="2" borderId="0" xfId="0" applyFont="1" applyFill="1" applyBorder="1" applyAlignment="1" applyProtection="1">
      <alignment vertical="center" wrapText="1"/>
      <protection hidden="1"/>
    </xf>
    <xf numFmtId="0" fontId="0" fillId="2" borderId="0" xfId="0" applyFill="1" applyBorder="1" applyAlignment="1">
      <alignment horizontal="center" vertical="center"/>
    </xf>
    <xf numFmtId="0" fontId="51" fillId="10" borderId="1" xfId="0" applyFont="1" applyFill="1" applyBorder="1" applyAlignment="1">
      <alignment wrapText="1"/>
    </xf>
    <xf numFmtId="0" fontId="0" fillId="2" borderId="1" xfId="0" applyFill="1" applyBorder="1" applyAlignment="1">
      <alignment horizontal="center" vertical="center"/>
    </xf>
    <xf numFmtId="0" fontId="36" fillId="10" borderId="1" xfId="0" applyFont="1" applyFill="1" applyBorder="1" applyAlignment="1">
      <alignment horizontal="center" vertical="center" wrapText="1"/>
    </xf>
    <xf numFmtId="0" fontId="47" fillId="0" borderId="0" xfId="0" applyFont="1" applyAlignment="1">
      <alignment vertical="center"/>
    </xf>
    <xf numFmtId="0" fontId="55" fillId="0" borderId="0" xfId="0" applyFont="1"/>
    <xf numFmtId="0" fontId="56" fillId="0" borderId="0" xfId="0" applyFont="1"/>
    <xf numFmtId="173" fontId="3" fillId="0" borderId="0" xfId="4" applyNumberFormat="1" applyFont="1"/>
    <xf numFmtId="173" fontId="3" fillId="0" borderId="0" xfId="4" applyNumberFormat="1" applyFont="1" applyBorder="1"/>
    <xf numFmtId="173" fontId="10" fillId="0" borderId="1" xfId="4" applyNumberFormat="1" applyFont="1" applyBorder="1" applyAlignment="1" applyProtection="1">
      <alignment wrapText="1"/>
      <protection locked="0"/>
    </xf>
    <xf numFmtId="173" fontId="0" fillId="0" borderId="1" xfId="0" applyNumberFormat="1" applyBorder="1" applyProtection="1">
      <protection locked="0"/>
    </xf>
    <xf numFmtId="173" fontId="0" fillId="0" borderId="1" xfId="0" applyNumberFormat="1" applyBorder="1" applyAlignment="1" applyProtection="1">
      <alignment wrapText="1"/>
      <protection locked="0"/>
    </xf>
    <xf numFmtId="173" fontId="0" fillId="2" borderId="1" xfId="0" applyNumberFormat="1" applyFill="1" applyBorder="1" applyProtection="1">
      <protection locked="0"/>
    </xf>
    <xf numFmtId="173" fontId="0" fillId="0" borderId="0" xfId="0" applyNumberFormat="1"/>
    <xf numFmtId="164" fontId="4" fillId="0" borderId="1" xfId="1" applyNumberFormat="1" applyFont="1" applyBorder="1" applyAlignment="1">
      <alignment horizontal="right" vertical="center"/>
    </xf>
    <xf numFmtId="0" fontId="3" fillId="0" borderId="1" xfId="0" applyFont="1" applyBorder="1" applyAlignment="1">
      <alignment horizontal="center"/>
    </xf>
    <xf numFmtId="0" fontId="3" fillId="0" borderId="0" xfId="0" applyFont="1" applyAlignment="1">
      <alignment horizontal="center"/>
    </xf>
    <xf numFmtId="0" fontId="3" fillId="0" borderId="0" xfId="0" applyFont="1" applyBorder="1" applyAlignment="1">
      <alignment horizontal="center"/>
    </xf>
    <xf numFmtId="168" fontId="4" fillId="0" borderId="4" xfId="0" applyNumberFormat="1" applyFont="1" applyBorder="1" applyAlignment="1">
      <alignment horizontal="center" vertical="center"/>
    </xf>
    <xf numFmtId="170" fontId="2" fillId="3" borderId="1" xfId="0" applyNumberFormat="1" applyFont="1" applyFill="1" applyBorder="1" applyAlignment="1">
      <alignment horizontal="center" vertical="center" wrapText="1"/>
    </xf>
    <xf numFmtId="167" fontId="2" fillId="3" borderId="1" xfId="4" applyNumberFormat="1" applyFont="1" applyFill="1" applyBorder="1" applyAlignment="1">
      <alignment horizontal="center" vertical="center" wrapText="1"/>
    </xf>
    <xf numFmtId="173" fontId="2" fillId="3" borderId="1" xfId="4" applyNumberFormat="1" applyFont="1" applyFill="1" applyBorder="1" applyAlignment="1">
      <alignment horizontal="center" vertical="center" wrapText="1"/>
    </xf>
    <xf numFmtId="168" fontId="2" fillId="3" borderId="1" xfId="0" applyNumberFormat="1" applyFont="1" applyFill="1" applyBorder="1" applyAlignment="1">
      <alignment horizontal="center" vertical="center" wrapText="1"/>
    </xf>
    <xf numFmtId="168" fontId="3" fillId="0" borderId="0" xfId="1" applyNumberFormat="1" applyFont="1"/>
    <xf numFmtId="168" fontId="3" fillId="0" borderId="0" xfId="1" applyNumberFormat="1" applyFont="1" applyBorder="1"/>
    <xf numFmtId="168" fontId="2" fillId="3" borderId="1" xfId="1" applyNumberFormat="1" applyFont="1" applyFill="1" applyBorder="1" applyAlignment="1">
      <alignment horizontal="center" vertical="center" wrapText="1"/>
    </xf>
    <xf numFmtId="168" fontId="3" fillId="0" borderId="1" xfId="6" applyNumberFormat="1" applyFont="1" applyFill="1" applyBorder="1" applyAlignment="1" applyProtection="1">
      <alignment wrapText="1"/>
      <protection locked="0"/>
    </xf>
    <xf numFmtId="168" fontId="3" fillId="0" borderId="0" xfId="1" applyNumberFormat="1" applyFont="1" applyAlignment="1">
      <alignment horizontal="right"/>
    </xf>
    <xf numFmtId="168" fontId="3" fillId="0" borderId="0" xfId="1" applyNumberFormat="1" applyFont="1" applyBorder="1" applyAlignment="1">
      <alignment horizontal="right"/>
    </xf>
    <xf numFmtId="168" fontId="2" fillId="3" borderId="1" xfId="1" applyNumberFormat="1" applyFont="1" applyFill="1" applyBorder="1" applyAlignment="1">
      <alignment horizontal="right" vertical="center" wrapText="1"/>
    </xf>
    <xf numFmtId="168" fontId="3" fillId="0" borderId="1" xfId="6" applyNumberFormat="1" applyFont="1" applyFill="1" applyBorder="1" applyAlignment="1" applyProtection="1">
      <alignment horizontal="right" wrapText="1"/>
      <protection locked="0"/>
    </xf>
    <xf numFmtId="170" fontId="3" fillId="0" borderId="0" xfId="0" applyNumberFormat="1" applyFont="1" applyBorder="1"/>
    <xf numFmtId="168" fontId="3" fillId="0" borderId="1" xfId="0" applyNumberFormat="1" applyFont="1" applyBorder="1" applyAlignment="1" applyProtection="1">
      <alignment wrapText="1"/>
      <protection locked="0"/>
    </xf>
    <xf numFmtId="168" fontId="3" fillId="0" borderId="1" xfId="0" applyNumberFormat="1" applyFont="1" applyBorder="1" applyProtection="1">
      <protection locked="0"/>
    </xf>
    <xf numFmtId="168" fontId="3" fillId="2" borderId="1" xfId="0" applyNumberFormat="1" applyFont="1" applyFill="1" applyBorder="1" applyProtection="1">
      <protection locked="0"/>
    </xf>
    <xf numFmtId="164" fontId="3" fillId="0" borderId="1" xfId="1" applyNumberFormat="1" applyFont="1" applyBorder="1"/>
    <xf numFmtId="164" fontId="3" fillId="0" borderId="5" xfId="1" applyNumberFormat="1" applyFont="1" applyBorder="1"/>
    <xf numFmtId="164" fontId="0" fillId="0" borderId="0" xfId="0" applyNumberFormat="1"/>
    <xf numFmtId="168" fontId="20" fillId="0" borderId="1" xfId="0" applyNumberFormat="1" applyFont="1" applyBorder="1" applyProtection="1">
      <protection locked="0"/>
    </xf>
    <xf numFmtId="168" fontId="20" fillId="2" borderId="1" xfId="0" applyNumberFormat="1" applyFont="1" applyFill="1" applyBorder="1" applyProtection="1">
      <protection locked="0"/>
    </xf>
    <xf numFmtId="168" fontId="20" fillId="0" borderId="0" xfId="0" applyNumberFormat="1" applyFont="1"/>
    <xf numFmtId="168" fontId="20" fillId="0" borderId="1" xfId="0" applyNumberFormat="1" applyFont="1" applyBorder="1" applyAlignment="1" applyProtection="1">
      <alignment horizontal="right"/>
      <protection locked="0"/>
    </xf>
    <xf numFmtId="168" fontId="20" fillId="2" borderId="1" xfId="0" applyNumberFormat="1" applyFont="1" applyFill="1" applyBorder="1" applyAlignment="1" applyProtection="1">
      <alignment horizontal="right"/>
      <protection locked="0"/>
    </xf>
    <xf numFmtId="168" fontId="20" fillId="0" borderId="0" xfId="0" applyNumberFormat="1" applyFont="1" applyAlignment="1">
      <alignment horizontal="right"/>
    </xf>
    <xf numFmtId="9" fontId="0" fillId="0" borderId="1" xfId="4" applyFont="1" applyBorder="1" applyProtection="1">
      <protection locked="0"/>
    </xf>
    <xf numFmtId="0" fontId="3" fillId="0" borderId="0" xfId="0" applyFont="1" applyFill="1" applyBorder="1" applyAlignment="1" applyProtection="1">
      <alignment horizontal="center" vertical="center" wrapText="1"/>
      <protection hidden="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6" fontId="4" fillId="0" borderId="0" xfId="0" applyNumberFormat="1" applyFont="1" applyFill="1" applyBorder="1" applyAlignment="1">
      <alignment horizontal="center" vertical="center"/>
    </xf>
    <xf numFmtId="168" fontId="4" fillId="0" borderId="0" xfId="0" applyNumberFormat="1" applyFont="1" applyBorder="1" applyAlignment="1">
      <alignment horizontal="center" vertical="center"/>
    </xf>
    <xf numFmtId="9" fontId="4" fillId="0" borderId="0" xfId="4" applyFont="1" applyBorder="1" applyAlignment="1">
      <alignment horizontal="center" vertical="center"/>
    </xf>
    <xf numFmtId="166" fontId="4" fillId="0" borderId="0" xfId="1" applyNumberFormat="1" applyFont="1" applyBorder="1" applyAlignment="1">
      <alignment horizontal="right" vertical="center"/>
    </xf>
    <xf numFmtId="9" fontId="3" fillId="0" borderId="0" xfId="4" applyFont="1" applyBorder="1" applyAlignment="1" applyProtection="1">
      <alignment wrapText="1"/>
      <protection locked="0"/>
    </xf>
    <xf numFmtId="41" fontId="3" fillId="0" borderId="0" xfId="2" applyFont="1" applyBorder="1"/>
    <xf numFmtId="167" fontId="3" fillId="0" borderId="0" xfId="4" applyNumberFormat="1" applyFont="1" applyBorder="1"/>
    <xf numFmtId="165" fontId="3" fillId="0" borderId="0" xfId="3" applyNumberFormat="1" applyFont="1" applyFill="1" applyBorder="1" applyAlignment="1" applyProtection="1">
      <alignment wrapText="1"/>
      <protection locked="0"/>
    </xf>
    <xf numFmtId="9" fontId="3" fillId="0" borderId="0" xfId="4" applyFont="1" applyBorder="1" applyAlignment="1" applyProtection="1">
      <alignment horizontal="center" vertical="center" wrapText="1"/>
      <protection locked="0"/>
    </xf>
    <xf numFmtId="41" fontId="3" fillId="0" borderId="0" xfId="4" applyNumberFormat="1" applyFont="1" applyBorder="1"/>
    <xf numFmtId="173" fontId="10" fillId="0" borderId="0" xfId="4" applyNumberFormat="1" applyFont="1" applyBorder="1" applyAlignment="1" applyProtection="1">
      <alignment wrapText="1"/>
      <protection locked="0"/>
    </xf>
    <xf numFmtId="9" fontId="10" fillId="0" borderId="0" xfId="4" applyFont="1" applyBorder="1" applyAlignment="1" applyProtection="1">
      <alignment wrapText="1"/>
      <protection locked="0"/>
    </xf>
    <xf numFmtId="9" fontId="3" fillId="0" borderId="0" xfId="0" applyNumberFormat="1" applyFont="1" applyBorder="1"/>
    <xf numFmtId="165" fontId="3" fillId="0" borderId="0" xfId="3" applyNumberFormat="1" applyFont="1" applyFill="1" applyBorder="1" applyAlignment="1" applyProtection="1">
      <alignment horizontal="center" vertical="center" wrapText="1"/>
      <protection locked="0"/>
    </xf>
    <xf numFmtId="165" fontId="11" fillId="0" borderId="0" xfId="3" applyNumberFormat="1" applyFont="1" applyFill="1" applyBorder="1" applyAlignment="1" applyProtection="1">
      <alignment vertical="center" wrapText="1"/>
      <protection locked="0"/>
    </xf>
    <xf numFmtId="9" fontId="11" fillId="0" borderId="0" xfId="4" applyFont="1" applyBorder="1" applyAlignment="1" applyProtection="1">
      <alignment horizontal="center" vertical="center" wrapText="1"/>
      <protection locked="0"/>
    </xf>
    <xf numFmtId="166" fontId="3" fillId="0" borderId="0" xfId="1" applyNumberFormat="1" applyFont="1" applyFill="1" applyBorder="1"/>
    <xf numFmtId="168" fontId="3" fillId="0" borderId="0" xfId="0" applyNumberFormat="1" applyFont="1" applyFill="1" applyBorder="1"/>
    <xf numFmtId="9" fontId="20" fillId="0" borderId="0" xfId="4" applyFont="1" applyFill="1" applyBorder="1" applyAlignment="1" applyProtection="1">
      <alignment vertical="center" wrapText="1"/>
      <protection locked="0"/>
    </xf>
    <xf numFmtId="41" fontId="3" fillId="0" borderId="0" xfId="2" applyFont="1" applyFill="1" applyBorder="1"/>
    <xf numFmtId="168" fontId="3" fillId="0" borderId="0" xfId="3" applyNumberFormat="1" applyFont="1" applyBorder="1" applyAlignment="1" applyProtection="1">
      <alignment wrapText="1"/>
      <protection locked="0"/>
    </xf>
    <xf numFmtId="165" fontId="3" fillId="0" borderId="0" xfId="3" applyNumberFormat="1" applyFont="1" applyFill="1" applyBorder="1" applyAlignment="1" applyProtection="1">
      <alignment wrapText="1"/>
      <protection hidden="1"/>
    </xf>
    <xf numFmtId="173" fontId="10" fillId="0" borderId="0" xfId="4" applyNumberFormat="1" applyFont="1" applyBorder="1" applyAlignment="1" applyProtection="1">
      <alignment wrapText="1"/>
      <protection hidden="1"/>
    </xf>
    <xf numFmtId="9" fontId="10" fillId="0" borderId="0" xfId="4" applyFont="1" applyBorder="1" applyAlignment="1" applyProtection="1">
      <alignment wrapText="1"/>
      <protection hidden="1"/>
    </xf>
    <xf numFmtId="9" fontId="11" fillId="0" borderId="0" xfId="4" applyFont="1" applyBorder="1" applyAlignment="1" applyProtection="1">
      <alignment horizontal="center" vertical="center" wrapText="1"/>
      <protection hidden="1"/>
    </xf>
    <xf numFmtId="168" fontId="20" fillId="0" borderId="0" xfId="0" applyNumberFormat="1" applyFont="1" applyBorder="1"/>
    <xf numFmtId="164" fontId="0" fillId="0" borderId="0" xfId="0" applyNumberFormat="1" applyBorder="1"/>
    <xf numFmtId="164" fontId="3" fillId="0" borderId="1" xfId="1" applyNumberFormat="1" applyFont="1" applyFill="1" applyBorder="1"/>
    <xf numFmtId="164" fontId="3" fillId="0" borderId="0" xfId="1" applyNumberFormat="1" applyFont="1" applyFill="1" applyBorder="1"/>
    <xf numFmtId="0" fontId="20" fillId="0" borderId="1" xfId="0" applyFont="1" applyBorder="1" applyProtection="1">
      <protection locked="0"/>
    </xf>
    <xf numFmtId="9" fontId="20" fillId="0" borderId="1" xfId="0" applyNumberFormat="1" applyFont="1" applyBorder="1" applyProtection="1">
      <protection locked="0"/>
    </xf>
    <xf numFmtId="0" fontId="20" fillId="2" borderId="1" xfId="0" applyFont="1" applyFill="1" applyBorder="1" applyProtection="1">
      <protection locked="0"/>
    </xf>
    <xf numFmtId="9" fontId="20" fillId="2" borderId="1" xfId="0" applyNumberFormat="1" applyFont="1" applyFill="1" applyBorder="1" applyProtection="1">
      <protection locked="0"/>
    </xf>
    <xf numFmtId="168" fontId="20" fillId="0" borderId="0" xfId="0" applyNumberFormat="1" applyFont="1" applyFill="1" applyBorder="1"/>
    <xf numFmtId="0" fontId="20" fillId="0" borderId="0" xfId="0" applyFont="1" applyBorder="1"/>
    <xf numFmtId="6" fontId="20" fillId="0" borderId="1" xfId="0" applyNumberFormat="1" applyFont="1" applyBorder="1" applyProtection="1">
      <protection locked="0"/>
    </xf>
    <xf numFmtId="0" fontId="20" fillId="0" borderId="1" xfId="0" applyFont="1" applyBorder="1" applyAlignment="1">
      <alignment horizontal="center" vertical="center"/>
    </xf>
    <xf numFmtId="9" fontId="3" fillId="0" borderId="0" xfId="4" applyFont="1" applyBorder="1" applyAlignment="1" applyProtection="1">
      <alignment wrapText="1"/>
      <protection hidden="1"/>
    </xf>
    <xf numFmtId="164" fontId="2" fillId="3" borderId="3" xfId="1" applyNumberFormat="1" applyFont="1" applyFill="1" applyBorder="1" applyAlignment="1">
      <alignment horizontal="center" vertical="center" wrapText="1"/>
    </xf>
    <xf numFmtId="164" fontId="3" fillId="0" borderId="3" xfId="1" applyNumberFormat="1" applyFont="1" applyFill="1" applyBorder="1"/>
    <xf numFmtId="166" fontId="2" fillId="3" borderId="4" xfId="1" applyNumberFormat="1" applyFont="1" applyFill="1" applyBorder="1" applyAlignment="1">
      <alignment horizontal="center" vertical="center" wrapText="1"/>
    </xf>
    <xf numFmtId="166" fontId="3" fillId="0" borderId="4" xfId="1" applyNumberFormat="1" applyFont="1" applyBorder="1"/>
    <xf numFmtId="6" fontId="20" fillId="0" borderId="1" xfId="0" applyNumberFormat="1" applyFont="1" applyBorder="1" applyAlignment="1">
      <alignment horizontal="center" vertical="center"/>
    </xf>
    <xf numFmtId="9" fontId="20" fillId="0" borderId="1" xfId="0" applyNumberFormat="1" applyFont="1" applyBorder="1" applyAlignment="1">
      <alignment horizontal="center" vertical="center"/>
    </xf>
    <xf numFmtId="0" fontId="20" fillId="0" borderId="1" xfId="0" applyFont="1" applyBorder="1"/>
    <xf numFmtId="171" fontId="20" fillId="2" borderId="1" xfId="6" applyNumberFormat="1" applyFont="1" applyFill="1" applyBorder="1" applyAlignment="1" applyProtection="1">
      <alignment vertical="center" wrapText="1"/>
      <protection locked="0"/>
    </xf>
    <xf numFmtId="9" fontId="20" fillId="2" borderId="1" xfId="4" applyFont="1" applyFill="1" applyBorder="1" applyAlignment="1" applyProtection="1">
      <alignment horizontal="center" vertical="center" wrapText="1"/>
      <protection locked="0"/>
    </xf>
    <xf numFmtId="171" fontId="20" fillId="2" borderId="1" xfId="0" applyNumberFormat="1" applyFont="1" applyFill="1" applyBorder="1" applyAlignment="1" applyProtection="1">
      <alignment vertical="center" wrapText="1"/>
      <protection locked="0"/>
    </xf>
    <xf numFmtId="9" fontId="20" fillId="2" borderId="1" xfId="0" applyNumberFormat="1"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locked="0"/>
    </xf>
    <xf numFmtId="9" fontId="20" fillId="0" borderId="0" xfId="0" applyNumberFormat="1" applyFont="1" applyBorder="1"/>
    <xf numFmtId="164" fontId="3" fillId="0" borderId="0" xfId="0" applyNumberFormat="1" applyFont="1"/>
    <xf numFmtId="0" fontId="2" fillId="0" borderId="1" xfId="0" applyFont="1" applyBorder="1" applyAlignment="1">
      <alignment horizontal="left"/>
    </xf>
    <xf numFmtId="174" fontId="3" fillId="0" borderId="1" xfId="3" applyNumberFormat="1" applyFont="1" applyFill="1" applyBorder="1" applyAlignment="1" applyProtection="1">
      <alignment wrapText="1"/>
      <protection locked="0"/>
    </xf>
    <xf numFmtId="174" fontId="20" fillId="0" borderId="1" xfId="3" applyNumberFormat="1" applyFont="1" applyBorder="1" applyProtection="1">
      <protection locked="0"/>
    </xf>
    <xf numFmtId="174" fontId="20" fillId="0" borderId="1" xfId="3" applyNumberFormat="1" applyFont="1" applyFill="1" applyBorder="1" applyProtection="1">
      <protection locked="0"/>
    </xf>
    <xf numFmtId="174" fontId="20" fillId="2" borderId="1" xfId="3" applyNumberFormat="1" applyFont="1" applyFill="1" applyBorder="1" applyProtection="1">
      <protection locked="0"/>
    </xf>
    <xf numFmtId="0" fontId="0" fillId="10" borderId="1" xfId="0" applyFill="1" applyBorder="1" applyAlignment="1">
      <alignment horizontal="center" wrapText="1"/>
    </xf>
    <xf numFmtId="0" fontId="0" fillId="10" borderId="1" xfId="0" applyFill="1" applyBorder="1" applyAlignment="1">
      <alignment horizontal="center" vertical="center" wrapText="1"/>
    </xf>
    <xf numFmtId="0" fontId="0" fillId="10" borderId="0" xfId="0" applyFill="1"/>
    <xf numFmtId="168" fontId="0" fillId="0" borderId="1" xfId="0" applyNumberFormat="1" applyBorder="1" applyProtection="1">
      <protection locked="0"/>
    </xf>
    <xf numFmtId="168" fontId="0" fillId="2" borderId="1" xfId="0" applyNumberFormat="1" applyFill="1" applyBorder="1" applyProtection="1">
      <protection locked="0"/>
    </xf>
    <xf numFmtId="0" fontId="13" fillId="4" borderId="0" xfId="0" applyFont="1" applyFill="1" applyAlignment="1">
      <alignment horizontal="center" vertical="center" wrapText="1"/>
    </xf>
    <xf numFmtId="0" fontId="13" fillId="4" borderId="13"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 xfId="0" applyFont="1" applyBorder="1" applyAlignment="1">
      <alignment horizontal="left"/>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2" fillId="0" borderId="0" xfId="0" applyFont="1" applyAlignment="1">
      <alignment horizontal="center" vertical="center" wrapText="1"/>
    </xf>
    <xf numFmtId="164" fontId="2" fillId="0" borderId="5" xfId="1" applyNumberFormat="1" applyFont="1" applyBorder="1" applyAlignment="1">
      <alignment horizontal="center" vertical="center" wrapText="1"/>
    </xf>
    <xf numFmtId="164" fontId="2" fillId="0" borderId="2" xfId="1" applyNumberFormat="1" applyFont="1" applyBorder="1" applyAlignment="1">
      <alignment horizontal="center" vertical="center" wrapText="1"/>
    </xf>
    <xf numFmtId="164" fontId="2" fillId="0" borderId="3" xfId="1" applyNumberFormat="1" applyFont="1" applyBorder="1" applyAlignment="1">
      <alignment horizontal="center" vertical="center" wrapText="1"/>
    </xf>
    <xf numFmtId="164" fontId="2" fillId="0" borderId="9" xfId="1" applyNumberFormat="1" applyFont="1" applyBorder="1" applyAlignment="1">
      <alignment horizontal="center" vertical="center" wrapText="1"/>
    </xf>
    <xf numFmtId="164" fontId="2" fillId="0" borderId="4" xfId="1"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0" fillId="10" borderId="1" xfId="0" applyFill="1" applyBorder="1" applyAlignment="1">
      <alignment horizontal="center" vertical="center" wrapTex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2" xfId="0" applyFill="1" applyBorder="1" applyAlignment="1">
      <alignment horizontal="center" vertical="center" wrapText="1"/>
    </xf>
    <xf numFmtId="0" fontId="7" fillId="0" borderId="0" xfId="0" applyFont="1" applyAlignment="1">
      <alignment horizontal="center" wrapText="1"/>
    </xf>
    <xf numFmtId="0" fontId="5" fillId="0" borderId="1" xfId="0" applyFont="1" applyBorder="1" applyAlignment="1">
      <alignment horizontal="center" vertical="center"/>
    </xf>
    <xf numFmtId="0" fontId="0" fillId="0" borderId="1" xfId="0" applyFill="1" applyBorder="1" applyAlignment="1">
      <alignment horizontal="center" vertical="center" wrapText="1"/>
    </xf>
    <xf numFmtId="0" fontId="6" fillId="0" borderId="1" xfId="0" applyFont="1" applyBorder="1" applyAlignment="1">
      <alignment horizontal="center" wrapText="1"/>
    </xf>
    <xf numFmtId="0" fontId="0" fillId="2" borderId="1" xfId="0" applyFill="1" applyBorder="1" applyAlignment="1">
      <alignment horizontal="center" vertical="center" wrapText="1"/>
    </xf>
    <xf numFmtId="0" fontId="53" fillId="0" borderId="0" xfId="0" applyFont="1" applyAlignment="1">
      <alignment horizontal="left" vertical="top" wrapText="1"/>
    </xf>
    <xf numFmtId="0" fontId="47" fillId="0" borderId="0" xfId="0" applyFont="1" applyAlignment="1">
      <alignment horizontal="left" vertical="top" wrapText="1"/>
    </xf>
    <xf numFmtId="0" fontId="57" fillId="0" borderId="0" xfId="0" applyFont="1" applyAlignment="1">
      <alignment horizontal="right" vertical="center"/>
    </xf>
    <xf numFmtId="0" fontId="5" fillId="15" borderId="1" xfId="0" applyFont="1" applyFill="1" applyBorder="1" applyAlignment="1">
      <alignment horizontal="center" vertical="center" wrapText="1"/>
    </xf>
    <xf numFmtId="0" fontId="5" fillId="15" borderId="3" xfId="0" applyFont="1" applyFill="1" applyBorder="1" applyAlignment="1">
      <alignment horizontal="center" vertical="center" wrapText="1"/>
    </xf>
    <xf numFmtId="0" fontId="5" fillId="15" borderId="9" xfId="0" applyFont="1" applyFill="1" applyBorder="1" applyAlignment="1">
      <alignment horizontal="center" vertical="center" wrapText="1"/>
    </xf>
    <xf numFmtId="0" fontId="5" fillId="15" borderId="4" xfId="0" applyFont="1" applyFill="1" applyBorder="1" applyAlignment="1">
      <alignment horizontal="center" vertical="center" wrapText="1"/>
    </xf>
    <xf numFmtId="168" fontId="20" fillId="2" borderId="1" xfId="3" applyNumberFormat="1" applyFont="1" applyFill="1" applyBorder="1" applyAlignment="1" applyProtection="1">
      <alignment horizontal="center" vertical="center"/>
      <protection hidden="1"/>
    </xf>
    <xf numFmtId="172" fontId="20" fillId="0" borderId="1" xfId="1" applyNumberFormat="1" applyFont="1" applyFill="1" applyBorder="1" applyProtection="1">
      <protection hidden="1"/>
    </xf>
    <xf numFmtId="168" fontId="20" fillId="0" borderId="1" xfId="0" applyNumberFormat="1" applyFont="1" applyBorder="1" applyAlignment="1" applyProtection="1">
      <alignment wrapText="1"/>
      <protection hidden="1"/>
    </xf>
    <xf numFmtId="168" fontId="20" fillId="0" borderId="1" xfId="3" applyNumberFormat="1" applyFont="1" applyFill="1" applyBorder="1" applyAlignment="1" applyProtection="1">
      <alignment horizontal="center" vertical="center"/>
      <protection hidden="1"/>
    </xf>
    <xf numFmtId="172" fontId="20" fillId="2" borderId="1" xfId="1" applyNumberFormat="1" applyFont="1" applyFill="1" applyBorder="1" applyProtection="1">
      <protection hidden="1"/>
    </xf>
    <xf numFmtId="6" fontId="4" fillId="0" borderId="0" xfId="0" applyNumberFormat="1" applyFont="1" applyBorder="1" applyAlignment="1">
      <alignment horizontal="center" vertical="center"/>
    </xf>
    <xf numFmtId="0" fontId="17" fillId="0" borderId="0" xfId="0" applyFont="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horizontal="center" vertical="center"/>
    </xf>
  </cellXfs>
  <cellStyles count="8">
    <cellStyle name="Millares" xfId="1" builtinId="3"/>
    <cellStyle name="Millares [0]" xfId="2" builtinId="6"/>
    <cellStyle name="Millares 2" xfId="7"/>
    <cellStyle name="Moneda" xfId="3" builtinId="4"/>
    <cellStyle name="Moneda 2" xfId="6"/>
    <cellStyle name="Moneda 2 3" xfId="5"/>
    <cellStyle name="Normal" xfId="0" builtinId="0"/>
    <cellStyle name="Porcentaje" xfId="4"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66675</xdr:colOff>
      <xdr:row>59</xdr:row>
      <xdr:rowOff>104775</xdr:rowOff>
    </xdr:from>
    <xdr:to>
      <xdr:col>1</xdr:col>
      <xdr:colOff>927981</xdr:colOff>
      <xdr:row>61</xdr:row>
      <xdr:rowOff>9525</xdr:rowOff>
    </xdr:to>
    <xdr:pic>
      <xdr:nvPicPr>
        <xdr:cNvPr id="2" name="Imagen 1">
          <a:extLst>
            <a:ext uri="{FF2B5EF4-FFF2-40B4-BE49-F238E27FC236}">
              <a16:creationId xmlns="" xmlns:a16="http://schemas.microsoft.com/office/drawing/2014/main" id="{7D7F7CB7-F2D2-3CD0-1615-44815F0099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11344275"/>
          <a:ext cx="1461381"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topLeftCell="L5" zoomScale="70" zoomScaleNormal="70" workbookViewId="0">
      <selection activeCell="O5" sqref="O5"/>
    </sheetView>
  </sheetViews>
  <sheetFormatPr baseColWidth="10" defaultRowHeight="15" x14ac:dyDescent="0.25"/>
  <cols>
    <col min="1" max="1" width="17.5703125" style="23" customWidth="1"/>
    <col min="2" max="2" width="21.42578125" style="71" customWidth="1"/>
    <col min="3" max="3" width="80.28515625" style="71" customWidth="1"/>
    <col min="4" max="4" width="82.42578125" customWidth="1"/>
    <col min="5" max="5" width="115.85546875" customWidth="1"/>
    <col min="6" max="6" width="47.28515625" customWidth="1"/>
    <col min="7" max="7" width="62.28515625" customWidth="1"/>
    <col min="8" max="8" width="90.5703125" customWidth="1"/>
    <col min="9" max="9" width="92.7109375" customWidth="1"/>
    <col min="10" max="11" width="39.28515625" customWidth="1"/>
    <col min="12" max="12" width="27.7109375" customWidth="1"/>
    <col min="13" max="13" width="50.85546875" customWidth="1"/>
    <col min="14" max="14" width="94.5703125" style="24" customWidth="1"/>
    <col min="15" max="15" width="55.28515625" style="24" customWidth="1"/>
    <col min="17" max="17" width="158.42578125" customWidth="1"/>
  </cols>
  <sheetData>
    <row r="1" spans="1:26" ht="18.75" hidden="1" customHeight="1" x14ac:dyDescent="0.25">
      <c r="A1" s="259" t="s">
        <v>545</v>
      </c>
      <c r="B1" s="259"/>
      <c r="C1" s="259"/>
      <c r="D1" s="259"/>
      <c r="E1" s="259"/>
      <c r="F1" s="259"/>
      <c r="G1" s="259"/>
      <c r="H1" s="259"/>
      <c r="I1" s="259"/>
      <c r="J1" s="259"/>
      <c r="K1" s="259"/>
      <c r="L1" s="259"/>
      <c r="M1" s="259"/>
    </row>
    <row r="2" spans="1:26" ht="69" hidden="1" customHeight="1" x14ac:dyDescent="0.25">
      <c r="A2" s="260"/>
      <c r="B2" s="260"/>
      <c r="C2" s="260"/>
      <c r="D2" s="260"/>
      <c r="E2" s="260"/>
      <c r="F2" s="260"/>
      <c r="G2" s="260"/>
      <c r="H2" s="260"/>
      <c r="I2" s="260"/>
      <c r="J2" s="260"/>
      <c r="K2" s="260"/>
      <c r="L2" s="260"/>
      <c r="M2" s="260"/>
    </row>
    <row r="3" spans="1:26" s="50" customFormat="1" ht="124.5" customHeight="1" x14ac:dyDescent="0.25">
      <c r="A3" s="46" t="s">
        <v>378</v>
      </c>
      <c r="B3" s="46" t="s">
        <v>379</v>
      </c>
      <c r="C3" s="46" t="s">
        <v>380</v>
      </c>
      <c r="D3" s="46" t="s">
        <v>381</v>
      </c>
      <c r="E3" s="47" t="s">
        <v>382</v>
      </c>
      <c r="F3" s="48" t="s">
        <v>383</v>
      </c>
      <c r="G3" s="46" t="s">
        <v>384</v>
      </c>
      <c r="H3" s="49" t="s">
        <v>385</v>
      </c>
      <c r="I3" s="46" t="s">
        <v>386</v>
      </c>
      <c r="J3" s="48" t="s">
        <v>387</v>
      </c>
      <c r="K3" s="48" t="s">
        <v>384</v>
      </c>
      <c r="L3" s="132" t="s">
        <v>388</v>
      </c>
      <c r="M3" s="46" t="s">
        <v>384</v>
      </c>
      <c r="N3" s="131" t="s">
        <v>389</v>
      </c>
      <c r="O3" s="131" t="s">
        <v>390</v>
      </c>
      <c r="Q3"/>
      <c r="R3"/>
    </row>
    <row r="4" spans="1:26" ht="242.25" customHeight="1" x14ac:dyDescent="0.25">
      <c r="A4" s="109">
        <v>1</v>
      </c>
      <c r="B4" s="51" t="s">
        <v>544</v>
      </c>
      <c r="C4" s="53" t="s">
        <v>543</v>
      </c>
      <c r="D4" s="53" t="s">
        <v>542</v>
      </c>
      <c r="E4" s="53" t="s">
        <v>541</v>
      </c>
      <c r="F4" s="54" t="s">
        <v>391</v>
      </c>
      <c r="G4" s="54" t="s">
        <v>394</v>
      </c>
      <c r="H4" s="53" t="s">
        <v>540</v>
      </c>
      <c r="I4" s="53" t="s">
        <v>539</v>
      </c>
      <c r="J4" s="54" t="s">
        <v>391</v>
      </c>
      <c r="K4" s="54" t="s">
        <v>324</v>
      </c>
      <c r="L4" s="54" t="s">
        <v>391</v>
      </c>
      <c r="M4" s="54" t="s">
        <v>393</v>
      </c>
      <c r="N4" s="107" t="s">
        <v>538</v>
      </c>
      <c r="O4" s="56" t="s">
        <v>537</v>
      </c>
    </row>
    <row r="5" spans="1:26" s="128" customFormat="1" ht="357" customHeight="1" x14ac:dyDescent="0.25">
      <c r="A5" s="109">
        <v>2</v>
      </c>
      <c r="B5" s="108" t="s">
        <v>536</v>
      </c>
      <c r="C5" s="127" t="s">
        <v>535</v>
      </c>
      <c r="D5" s="126" t="s">
        <v>534</v>
      </c>
      <c r="E5" s="125" t="s">
        <v>533</v>
      </c>
      <c r="F5" s="125" t="s">
        <v>391</v>
      </c>
      <c r="G5" s="125" t="s">
        <v>392</v>
      </c>
      <c r="H5" s="126" t="s">
        <v>532</v>
      </c>
      <c r="I5" s="126" t="s">
        <v>531</v>
      </c>
      <c r="J5" s="125" t="s">
        <v>391</v>
      </c>
      <c r="K5" s="125" t="s">
        <v>324</v>
      </c>
      <c r="L5" s="125" t="s">
        <v>391</v>
      </c>
      <c r="M5" s="124" t="s">
        <v>393</v>
      </c>
      <c r="N5" s="130" t="s">
        <v>587</v>
      </c>
      <c r="O5" s="56" t="s">
        <v>588</v>
      </c>
      <c r="P5" s="129"/>
      <c r="Q5"/>
      <c r="R5"/>
      <c r="S5" s="129"/>
      <c r="T5" s="129"/>
      <c r="U5" s="129"/>
      <c r="V5" s="129"/>
      <c r="W5" s="129"/>
      <c r="X5" s="129"/>
      <c r="Y5" s="129"/>
      <c r="Z5" s="129"/>
    </row>
    <row r="6" spans="1:26" ht="242.25" customHeight="1" x14ac:dyDescent="0.25">
      <c r="A6" s="106">
        <v>3</v>
      </c>
      <c r="B6" s="59" t="s">
        <v>530</v>
      </c>
      <c r="C6" s="127" t="s">
        <v>529</v>
      </c>
      <c r="D6" s="127" t="s">
        <v>528</v>
      </c>
      <c r="E6" s="127" t="s">
        <v>527</v>
      </c>
      <c r="F6" s="125" t="s">
        <v>391</v>
      </c>
      <c r="G6" s="125" t="s">
        <v>394</v>
      </c>
      <c r="H6" s="127" t="s">
        <v>526</v>
      </c>
      <c r="I6" s="126" t="s">
        <v>525</v>
      </c>
      <c r="J6" s="125" t="s">
        <v>391</v>
      </c>
      <c r="K6" s="125" t="s">
        <v>324</v>
      </c>
      <c r="L6" s="125" t="s">
        <v>391</v>
      </c>
      <c r="M6" s="124" t="s">
        <v>393</v>
      </c>
      <c r="N6" s="107" t="s">
        <v>524</v>
      </c>
      <c r="O6" s="56" t="s">
        <v>523</v>
      </c>
    </row>
    <row r="7" spans="1:26" ht="242.25" customHeight="1" x14ac:dyDescent="0.25">
      <c r="A7" s="123">
        <v>4</v>
      </c>
      <c r="B7" s="67" t="s">
        <v>522</v>
      </c>
      <c r="C7" s="68" t="s">
        <v>517</v>
      </c>
      <c r="D7" s="69" t="s">
        <v>521</v>
      </c>
      <c r="E7" s="54" t="s">
        <v>520</v>
      </c>
      <c r="F7" s="54" t="s">
        <v>391</v>
      </c>
      <c r="G7" s="54" t="s">
        <v>394</v>
      </c>
      <c r="H7" s="53" t="s">
        <v>519</v>
      </c>
      <c r="I7" s="53" t="s">
        <v>518</v>
      </c>
      <c r="J7" s="54" t="s">
        <v>391</v>
      </c>
      <c r="K7" s="54" t="s">
        <v>324</v>
      </c>
      <c r="L7" s="62" t="s">
        <v>391</v>
      </c>
      <c r="M7" s="70" t="s">
        <v>393</v>
      </c>
      <c r="N7" s="107" t="s">
        <v>517</v>
      </c>
      <c r="O7" s="56" t="s">
        <v>469</v>
      </c>
    </row>
    <row r="8" spans="1:26" ht="242.25" customHeight="1" x14ac:dyDescent="0.25">
      <c r="A8" s="109">
        <v>5</v>
      </c>
      <c r="B8" s="51" t="s">
        <v>516</v>
      </c>
      <c r="C8" s="52" t="s">
        <v>515</v>
      </c>
      <c r="D8" s="53" t="s">
        <v>514</v>
      </c>
      <c r="E8" s="54" t="s">
        <v>513</v>
      </c>
      <c r="F8" s="54" t="s">
        <v>391</v>
      </c>
      <c r="G8" s="54" t="s">
        <v>392</v>
      </c>
      <c r="H8" s="53" t="s">
        <v>512</v>
      </c>
      <c r="I8" s="53" t="s">
        <v>511</v>
      </c>
      <c r="J8" s="54" t="s">
        <v>391</v>
      </c>
      <c r="K8" s="54" t="s">
        <v>324</v>
      </c>
      <c r="L8" s="54" t="s">
        <v>391</v>
      </c>
      <c r="M8" s="55" t="s">
        <v>393</v>
      </c>
      <c r="N8" s="122" t="s">
        <v>510</v>
      </c>
      <c r="O8" s="56" t="s">
        <v>509</v>
      </c>
    </row>
    <row r="9" spans="1:26" ht="83.25" customHeight="1" x14ac:dyDescent="0.25">
      <c r="A9" s="106">
        <v>6</v>
      </c>
      <c r="B9" s="51" t="s">
        <v>508</v>
      </c>
      <c r="C9" s="64" t="s">
        <v>507</v>
      </c>
      <c r="D9" s="61" t="s">
        <v>506</v>
      </c>
      <c r="E9" s="62" t="s">
        <v>505</v>
      </c>
      <c r="F9" s="62" t="s">
        <v>391</v>
      </c>
      <c r="G9" s="62" t="s">
        <v>394</v>
      </c>
      <c r="H9" s="61" t="s">
        <v>504</v>
      </c>
      <c r="I9" s="121" t="s">
        <v>503</v>
      </c>
      <c r="J9" s="62" t="s">
        <v>391</v>
      </c>
      <c r="K9" s="62" t="s">
        <v>324</v>
      </c>
      <c r="L9" s="62" t="s">
        <v>391</v>
      </c>
      <c r="M9" s="70" t="s">
        <v>393</v>
      </c>
      <c r="N9" s="107" t="s">
        <v>502</v>
      </c>
      <c r="O9" s="56">
        <v>11.43</v>
      </c>
    </row>
    <row r="10" spans="1:26" s="66" customFormat="1" ht="402.75" customHeight="1" thickBot="1" x14ac:dyDescent="0.35">
      <c r="A10" s="106">
        <v>7</v>
      </c>
      <c r="B10" s="59" t="s">
        <v>395</v>
      </c>
      <c r="C10" s="60" t="s">
        <v>501</v>
      </c>
      <c r="D10" s="61" t="s">
        <v>500</v>
      </c>
      <c r="E10" s="62" t="s">
        <v>499</v>
      </c>
      <c r="F10" s="62" t="s">
        <v>391</v>
      </c>
      <c r="G10" s="63" t="s">
        <v>392</v>
      </c>
      <c r="H10" s="64" t="s">
        <v>498</v>
      </c>
      <c r="I10" s="64" t="s">
        <v>497</v>
      </c>
      <c r="J10" s="63" t="s">
        <v>391</v>
      </c>
      <c r="K10" s="63" t="s">
        <v>324</v>
      </c>
      <c r="L10" s="63" t="s">
        <v>391</v>
      </c>
      <c r="M10" s="65" t="s">
        <v>393</v>
      </c>
      <c r="N10" s="120" t="s">
        <v>496</v>
      </c>
      <c r="O10" s="56" t="s">
        <v>584</v>
      </c>
      <c r="P10" s="119"/>
      <c r="Q10"/>
      <c r="R10"/>
    </row>
    <row r="11" spans="1:26" ht="167.25" customHeight="1" thickBot="1" x14ac:dyDescent="0.3">
      <c r="A11" s="118">
        <v>8</v>
      </c>
      <c r="B11" s="117" t="s">
        <v>396</v>
      </c>
      <c r="C11" s="116" t="s">
        <v>495</v>
      </c>
      <c r="D11" s="113" t="s">
        <v>494</v>
      </c>
      <c r="E11" s="115" t="s">
        <v>493</v>
      </c>
      <c r="F11" s="112" t="s">
        <v>391</v>
      </c>
      <c r="G11" s="112" t="s">
        <v>394</v>
      </c>
      <c r="H11" s="114" t="s">
        <v>492</v>
      </c>
      <c r="I11" s="113" t="s">
        <v>491</v>
      </c>
      <c r="J11" s="112" t="s">
        <v>391</v>
      </c>
      <c r="K11" s="112" t="s">
        <v>324</v>
      </c>
      <c r="L11" s="112" t="s">
        <v>391</v>
      </c>
      <c r="M11" s="111" t="s">
        <v>393</v>
      </c>
      <c r="N11" s="107" t="s">
        <v>490</v>
      </c>
      <c r="O11" s="56" t="s">
        <v>489</v>
      </c>
    </row>
    <row r="12" spans="1:26" ht="210.75" customHeight="1" x14ac:dyDescent="0.25">
      <c r="A12" s="109">
        <v>9</v>
      </c>
      <c r="B12" s="51" t="s">
        <v>488</v>
      </c>
      <c r="C12" s="52" t="s">
        <v>487</v>
      </c>
      <c r="D12" s="53" t="s">
        <v>486</v>
      </c>
      <c r="E12" s="54" t="s">
        <v>485</v>
      </c>
      <c r="F12" s="54" t="s">
        <v>391</v>
      </c>
      <c r="G12" s="54" t="s">
        <v>392</v>
      </c>
      <c r="H12" s="53" t="s">
        <v>484</v>
      </c>
      <c r="I12" s="53" t="s">
        <v>483</v>
      </c>
      <c r="J12" s="54" t="s">
        <v>391</v>
      </c>
      <c r="K12" s="54" t="s">
        <v>324</v>
      </c>
      <c r="L12" s="54" t="s">
        <v>391</v>
      </c>
      <c r="M12" s="54" t="s">
        <v>393</v>
      </c>
      <c r="N12" s="107" t="s">
        <v>482</v>
      </c>
      <c r="O12" s="56" t="s">
        <v>481</v>
      </c>
    </row>
    <row r="13" spans="1:26" ht="165" customHeight="1" x14ac:dyDescent="0.25">
      <c r="A13" s="109">
        <v>10</v>
      </c>
      <c r="B13" s="51" t="s">
        <v>480</v>
      </c>
      <c r="C13" s="52" t="s">
        <v>479</v>
      </c>
      <c r="D13" s="53" t="s">
        <v>478</v>
      </c>
      <c r="E13" s="57" t="s">
        <v>477</v>
      </c>
      <c r="F13" s="54" t="s">
        <v>391</v>
      </c>
      <c r="G13" s="54" t="s">
        <v>392</v>
      </c>
      <c r="H13" s="53" t="s">
        <v>477</v>
      </c>
      <c r="I13" s="53" t="s">
        <v>476</v>
      </c>
      <c r="J13" s="54" t="s">
        <v>391</v>
      </c>
      <c r="K13" s="54" t="s">
        <v>324</v>
      </c>
      <c r="L13" s="54" t="s">
        <v>391</v>
      </c>
      <c r="M13" s="54" t="s">
        <v>393</v>
      </c>
      <c r="N13" s="107" t="s">
        <v>475</v>
      </c>
      <c r="O13" s="110" t="s">
        <v>469</v>
      </c>
    </row>
    <row r="14" spans="1:26" s="66" customFormat="1" ht="198" customHeight="1" x14ac:dyDescent="0.25">
      <c r="A14" s="109">
        <v>11</v>
      </c>
      <c r="B14" s="108" t="s">
        <v>398</v>
      </c>
      <c r="C14" s="53" t="s">
        <v>474</v>
      </c>
      <c r="D14" s="53" t="s">
        <v>473</v>
      </c>
      <c r="E14" s="54" t="s">
        <v>472</v>
      </c>
      <c r="F14" s="54" t="s">
        <v>391</v>
      </c>
      <c r="G14" s="54" t="s">
        <v>394</v>
      </c>
      <c r="H14" s="53" t="s">
        <v>471</v>
      </c>
      <c r="I14" s="53" t="s">
        <v>399</v>
      </c>
      <c r="J14" s="54" t="s">
        <v>391</v>
      </c>
      <c r="K14" s="54" t="s">
        <v>400</v>
      </c>
      <c r="L14" s="54" t="s">
        <v>391</v>
      </c>
      <c r="M14" s="55" t="s">
        <v>393</v>
      </c>
      <c r="N14" s="107" t="s">
        <v>470</v>
      </c>
      <c r="O14" s="56" t="s">
        <v>469</v>
      </c>
      <c r="Q14"/>
      <c r="R14"/>
    </row>
    <row r="15" spans="1:26" ht="378" customHeight="1" x14ac:dyDescent="0.25">
      <c r="A15" s="106">
        <v>12</v>
      </c>
      <c r="B15" s="59" t="s">
        <v>397</v>
      </c>
      <c r="C15" s="105" t="s">
        <v>468</v>
      </c>
      <c r="D15" s="104" t="s">
        <v>467</v>
      </c>
      <c r="E15" s="103" t="s">
        <v>466</v>
      </c>
      <c r="F15" s="103" t="s">
        <v>391</v>
      </c>
      <c r="G15" s="103" t="s">
        <v>392</v>
      </c>
      <c r="H15" s="104" t="s">
        <v>465</v>
      </c>
      <c r="I15" s="104" t="s">
        <v>464</v>
      </c>
      <c r="J15" s="103" t="s">
        <v>391</v>
      </c>
      <c r="K15" s="103" t="s">
        <v>324</v>
      </c>
      <c r="L15" s="103" t="s">
        <v>391</v>
      </c>
      <c r="M15" s="102" t="s">
        <v>393</v>
      </c>
      <c r="N15" s="101" t="s">
        <v>463</v>
      </c>
      <c r="O15" s="56" t="s">
        <v>462</v>
      </c>
    </row>
    <row r="18" spans="3:6" x14ac:dyDescent="0.25">
      <c r="F18" s="72"/>
    </row>
    <row r="21" spans="3:6" x14ac:dyDescent="0.25">
      <c r="C21" s="73"/>
      <c r="D21" s="24"/>
      <c r="E21" s="72"/>
    </row>
  </sheetData>
  <autoFilter ref="A1:O15">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1">
    <mergeCell ref="A1:M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6"/>
  <sheetViews>
    <sheetView workbookViewId="0">
      <pane xSplit="2" ySplit="4" topLeftCell="K5" activePane="bottomRight" state="frozen"/>
      <selection pane="topRight" activeCell="C1" sqref="C1"/>
      <selection pane="bottomLeft" activeCell="A5" sqref="A5"/>
      <selection pane="bottomRight" activeCell="L2" sqref="L2:L4"/>
    </sheetView>
  </sheetViews>
  <sheetFormatPr baseColWidth="10" defaultColWidth="9.140625" defaultRowHeight="15" x14ac:dyDescent="0.25"/>
  <cols>
    <col min="1" max="1" width="16.7109375" customWidth="1"/>
    <col min="2" max="2" width="54" customWidth="1"/>
    <col min="3" max="3" width="16.28515625" style="24" customWidth="1"/>
    <col min="4" max="4" width="20.28515625" style="24" customWidth="1"/>
    <col min="5" max="5" width="20.28515625" customWidth="1"/>
    <col min="6" max="6" width="19.7109375" customWidth="1"/>
    <col min="7" max="7" width="21.5703125" customWidth="1"/>
    <col min="8" max="8" width="19.7109375" customWidth="1"/>
    <col min="9" max="9" width="22.140625" customWidth="1"/>
    <col min="10" max="10" width="24.42578125" customWidth="1"/>
    <col min="11" max="11" width="18.5703125" customWidth="1"/>
    <col min="12" max="12" width="16.28515625" style="256" customWidth="1"/>
    <col min="13" max="13" width="23" customWidth="1"/>
    <col min="14" max="14" width="15.5703125" customWidth="1"/>
    <col min="15" max="15" width="16.28515625" customWidth="1"/>
    <col min="16" max="16" width="23.5703125" style="23" customWidth="1"/>
    <col min="17" max="17" width="19.28515625" customWidth="1"/>
    <col min="18" max="18" width="21.42578125" customWidth="1"/>
    <col min="19" max="19" width="22.5703125" customWidth="1"/>
    <col min="20" max="20" width="20.42578125" customWidth="1"/>
    <col min="21" max="21" width="22.140625" customWidth="1"/>
    <col min="22" max="22" width="20.85546875" customWidth="1"/>
    <col min="23" max="23" width="20" customWidth="1"/>
    <col min="24" max="24" width="19.140625" customWidth="1"/>
    <col min="25" max="25" width="18.28515625" customWidth="1"/>
    <col min="26" max="26" width="20.140625" customWidth="1"/>
    <col min="27" max="28" width="18" customWidth="1"/>
  </cols>
  <sheetData>
    <row r="1" spans="1:29" ht="90" customHeight="1" x14ac:dyDescent="1.35">
      <c r="A1" s="285" t="s">
        <v>461</v>
      </c>
      <c r="B1" s="285"/>
      <c r="C1" s="288" t="s">
        <v>335</v>
      </c>
      <c r="D1" s="288"/>
      <c r="E1" s="288"/>
      <c r="F1" s="288"/>
      <c r="G1" s="288"/>
      <c r="H1" s="288"/>
      <c r="I1" s="288"/>
      <c r="J1" s="288"/>
      <c r="K1" s="288"/>
      <c r="L1" s="288"/>
      <c r="M1" s="288"/>
      <c r="N1" s="288"/>
      <c r="O1" s="29"/>
      <c r="P1" s="29"/>
      <c r="Q1" s="29"/>
      <c r="R1" s="29"/>
      <c r="S1" s="29"/>
      <c r="T1" s="29"/>
      <c r="U1" s="29"/>
      <c r="V1" s="29"/>
      <c r="W1" s="29"/>
      <c r="X1" s="29"/>
      <c r="Y1" s="29"/>
      <c r="Z1" s="29"/>
      <c r="AA1" s="29"/>
      <c r="AB1" s="29"/>
      <c r="AC1" s="28"/>
    </row>
    <row r="2" spans="1:29" ht="15" customHeight="1" x14ac:dyDescent="0.25">
      <c r="A2" s="286" t="s">
        <v>0</v>
      </c>
      <c r="B2" s="286" t="s">
        <v>334</v>
      </c>
      <c r="C2" s="287" t="s">
        <v>460</v>
      </c>
      <c r="D2" s="282" t="s">
        <v>438</v>
      </c>
      <c r="E2" s="282" t="s">
        <v>439</v>
      </c>
      <c r="F2" s="282" t="s">
        <v>459</v>
      </c>
      <c r="G2" s="287" t="s">
        <v>458</v>
      </c>
      <c r="H2" s="287" t="s">
        <v>457</v>
      </c>
      <c r="I2" s="287" t="s">
        <v>456</v>
      </c>
      <c r="J2" s="289" t="s">
        <v>455</v>
      </c>
      <c r="K2" s="289" t="s">
        <v>454</v>
      </c>
      <c r="L2" s="281" t="s">
        <v>453</v>
      </c>
      <c r="M2" s="287" t="s">
        <v>452</v>
      </c>
      <c r="N2" s="287" t="s">
        <v>451</v>
      </c>
      <c r="P2" s="28"/>
      <c r="Q2" s="28"/>
      <c r="R2" s="28"/>
      <c r="S2" s="28"/>
      <c r="T2" s="28"/>
      <c r="U2" s="28"/>
      <c r="V2" s="28"/>
      <c r="W2" s="28"/>
      <c r="X2" s="28"/>
      <c r="Y2" s="28"/>
      <c r="Z2" s="28"/>
      <c r="AA2" s="28"/>
      <c r="AB2" s="28"/>
      <c r="AC2" s="28"/>
    </row>
    <row r="3" spans="1:29" ht="15" customHeight="1" x14ac:dyDescent="0.25">
      <c r="A3" s="286"/>
      <c r="B3" s="286"/>
      <c r="C3" s="287"/>
      <c r="D3" s="283"/>
      <c r="E3" s="283"/>
      <c r="F3" s="283"/>
      <c r="G3" s="287"/>
      <c r="H3" s="287"/>
      <c r="I3" s="287"/>
      <c r="J3" s="289"/>
      <c r="K3" s="289"/>
      <c r="L3" s="281"/>
      <c r="M3" s="287"/>
      <c r="N3" s="287"/>
      <c r="P3" s="28"/>
      <c r="Q3" s="28"/>
      <c r="R3" s="28"/>
      <c r="S3" s="28"/>
      <c r="T3" s="28"/>
      <c r="U3" s="28"/>
      <c r="V3" s="28"/>
      <c r="W3" s="28"/>
      <c r="X3" s="28"/>
      <c r="Y3" s="28"/>
      <c r="Z3" s="28"/>
      <c r="AA3" s="28"/>
      <c r="AB3" s="28"/>
      <c r="AC3" s="28"/>
    </row>
    <row r="4" spans="1:29" ht="34.5" customHeight="1" x14ac:dyDescent="0.25">
      <c r="A4" s="286"/>
      <c r="B4" s="286"/>
      <c r="C4" s="287"/>
      <c r="D4" s="284"/>
      <c r="E4" s="284"/>
      <c r="F4" s="284"/>
      <c r="G4" s="287"/>
      <c r="H4" s="287"/>
      <c r="I4" s="287"/>
      <c r="J4" s="289"/>
      <c r="K4" s="289"/>
      <c r="L4" s="281"/>
      <c r="M4" s="287"/>
      <c r="N4" s="287"/>
      <c r="P4" s="28"/>
      <c r="Q4" s="28"/>
      <c r="R4" s="28"/>
      <c r="S4" s="28"/>
      <c r="T4" s="28"/>
      <c r="U4" s="28"/>
      <c r="V4" s="28"/>
      <c r="W4" s="28"/>
      <c r="X4" s="28"/>
      <c r="Y4" s="28"/>
      <c r="Z4" s="28"/>
      <c r="AA4" s="28"/>
      <c r="AB4" s="28"/>
      <c r="AC4" s="28"/>
    </row>
    <row r="5" spans="1:29" ht="16.5" customHeight="1" x14ac:dyDescent="0.25">
      <c r="A5" s="25">
        <v>1</v>
      </c>
      <c r="B5" s="27" t="s">
        <v>333</v>
      </c>
      <c r="C5" s="26" t="s">
        <v>324</v>
      </c>
      <c r="D5" s="26" t="s">
        <v>324</v>
      </c>
      <c r="E5" s="26" t="s">
        <v>324</v>
      </c>
      <c r="F5" s="26" t="s">
        <v>324</v>
      </c>
      <c r="G5" s="26" t="s">
        <v>324</v>
      </c>
      <c r="H5" s="26" t="s">
        <v>324</v>
      </c>
      <c r="I5" s="26" t="s">
        <v>324</v>
      </c>
      <c r="J5" s="37" t="s">
        <v>324</v>
      </c>
      <c r="K5" s="37" t="s">
        <v>324</v>
      </c>
      <c r="L5" s="254" t="s">
        <v>324</v>
      </c>
      <c r="M5" s="26" t="s">
        <v>324</v>
      </c>
      <c r="N5" s="26" t="s">
        <v>324</v>
      </c>
      <c r="P5" s="28"/>
      <c r="Q5" s="28"/>
      <c r="R5" s="28"/>
      <c r="S5" s="28"/>
      <c r="T5" s="28"/>
      <c r="U5" s="28"/>
      <c r="V5" s="28"/>
      <c r="W5" s="28"/>
      <c r="X5" s="28"/>
      <c r="Y5" s="28"/>
      <c r="Z5" s="28"/>
      <c r="AA5" s="28"/>
      <c r="AB5" s="28"/>
      <c r="AC5" s="28"/>
    </row>
    <row r="6" spans="1:29" ht="15" customHeight="1" x14ac:dyDescent="0.25">
      <c r="A6" s="25">
        <v>2</v>
      </c>
      <c r="B6" s="27" t="s">
        <v>332</v>
      </c>
      <c r="C6" s="26" t="s">
        <v>324</v>
      </c>
      <c r="D6" s="26" t="s">
        <v>324</v>
      </c>
      <c r="E6" s="26" t="s">
        <v>324</v>
      </c>
      <c r="F6" s="26" t="s">
        <v>324</v>
      </c>
      <c r="G6" s="26" t="s">
        <v>324</v>
      </c>
      <c r="H6" s="26" t="s">
        <v>324</v>
      </c>
      <c r="I6" s="26" t="s">
        <v>324</v>
      </c>
      <c r="J6" s="37" t="s">
        <v>324</v>
      </c>
      <c r="K6" s="37" t="s">
        <v>324</v>
      </c>
      <c r="L6" s="254" t="s">
        <v>324</v>
      </c>
      <c r="M6" s="26" t="s">
        <v>324</v>
      </c>
      <c r="N6" s="26" t="s">
        <v>324</v>
      </c>
      <c r="P6"/>
    </row>
    <row r="7" spans="1:29" x14ac:dyDescent="0.25">
      <c r="A7" s="25">
        <v>3</v>
      </c>
      <c r="B7" s="27" t="s">
        <v>331</v>
      </c>
      <c r="C7" s="26" t="s">
        <v>324</v>
      </c>
      <c r="D7" s="26" t="s">
        <v>324</v>
      </c>
      <c r="E7" s="26" t="s">
        <v>324</v>
      </c>
      <c r="F7" s="26" t="s">
        <v>324</v>
      </c>
      <c r="G7" s="26" t="s">
        <v>324</v>
      </c>
      <c r="H7" s="26" t="s">
        <v>324</v>
      </c>
      <c r="I7" s="26" t="s">
        <v>324</v>
      </c>
      <c r="J7" s="37" t="s">
        <v>324</v>
      </c>
      <c r="K7" s="37" t="s">
        <v>324</v>
      </c>
      <c r="L7" s="254" t="s">
        <v>324</v>
      </c>
      <c r="M7" s="26" t="s">
        <v>324</v>
      </c>
      <c r="N7" s="26" t="s">
        <v>324</v>
      </c>
      <c r="P7"/>
    </row>
    <row r="8" spans="1:29" x14ac:dyDescent="0.25">
      <c r="A8" s="25">
        <v>4</v>
      </c>
      <c r="B8" s="27" t="s">
        <v>330</v>
      </c>
      <c r="C8" s="26" t="s">
        <v>324</v>
      </c>
      <c r="D8" s="26" t="s">
        <v>324</v>
      </c>
      <c r="E8" s="26" t="s">
        <v>324</v>
      </c>
      <c r="F8" s="26" t="s">
        <v>324</v>
      </c>
      <c r="G8" s="26" t="s">
        <v>324</v>
      </c>
      <c r="H8" s="26" t="s">
        <v>324</v>
      </c>
      <c r="I8" s="26" t="s">
        <v>324</v>
      </c>
      <c r="J8" s="37" t="s">
        <v>324</v>
      </c>
      <c r="K8" s="37" t="s">
        <v>324</v>
      </c>
      <c r="L8" s="254" t="s">
        <v>324</v>
      </c>
      <c r="M8" s="26" t="s">
        <v>324</v>
      </c>
      <c r="N8" s="26" t="s">
        <v>324</v>
      </c>
      <c r="P8"/>
    </row>
    <row r="9" spans="1:29" x14ac:dyDescent="0.25">
      <c r="A9" s="25">
        <v>5</v>
      </c>
      <c r="B9" s="27" t="s">
        <v>329</v>
      </c>
      <c r="C9" s="26" t="s">
        <v>324</v>
      </c>
      <c r="D9" s="26" t="s">
        <v>324</v>
      </c>
      <c r="E9" s="26" t="s">
        <v>324</v>
      </c>
      <c r="F9" s="26" t="s">
        <v>324</v>
      </c>
      <c r="G9" s="100" t="s">
        <v>324</v>
      </c>
      <c r="H9" s="26" t="s">
        <v>324</v>
      </c>
      <c r="I9" s="37" t="s">
        <v>324</v>
      </c>
      <c r="J9" s="37" t="s">
        <v>324</v>
      </c>
      <c r="K9" s="37" t="s">
        <v>324</v>
      </c>
      <c r="L9" s="254" t="s">
        <v>324</v>
      </c>
      <c r="M9" s="26" t="s">
        <v>324</v>
      </c>
      <c r="N9" s="26" t="s">
        <v>324</v>
      </c>
      <c r="P9"/>
    </row>
    <row r="10" spans="1:29" ht="55.5" customHeight="1" x14ac:dyDescent="0.25">
      <c r="A10" s="25">
        <v>6</v>
      </c>
      <c r="B10" s="25" t="s">
        <v>328</v>
      </c>
      <c r="C10" s="76" t="s">
        <v>324</v>
      </c>
      <c r="D10" s="76" t="s">
        <v>324</v>
      </c>
      <c r="E10" s="76" t="s">
        <v>325</v>
      </c>
      <c r="F10" s="98" t="s">
        <v>326</v>
      </c>
      <c r="G10" s="76" t="s">
        <v>324</v>
      </c>
      <c r="H10" s="76" t="s">
        <v>324</v>
      </c>
      <c r="I10" s="99" t="s">
        <v>324</v>
      </c>
      <c r="J10" s="99" t="s">
        <v>324</v>
      </c>
      <c r="K10" s="99" t="s">
        <v>324</v>
      </c>
      <c r="L10" s="98" t="s">
        <v>326</v>
      </c>
      <c r="M10" s="76" t="s">
        <v>324</v>
      </c>
      <c r="N10" s="76" t="s">
        <v>324</v>
      </c>
      <c r="P10"/>
    </row>
    <row r="11" spans="1:29" ht="109.5" customHeight="1" x14ac:dyDescent="0.25">
      <c r="A11" s="25">
        <v>7</v>
      </c>
      <c r="B11" s="77" t="s">
        <v>327</v>
      </c>
      <c r="C11" s="76" t="s">
        <v>324</v>
      </c>
      <c r="D11" s="38" t="s">
        <v>325</v>
      </c>
      <c r="E11" s="76" t="s">
        <v>324</v>
      </c>
      <c r="F11" s="98" t="s">
        <v>450</v>
      </c>
      <c r="G11" s="38" t="s">
        <v>324</v>
      </c>
      <c r="H11" s="76" t="s">
        <v>324</v>
      </c>
      <c r="I11" s="99" t="s">
        <v>324</v>
      </c>
      <c r="J11" s="38" t="s">
        <v>325</v>
      </c>
      <c r="K11" s="99" t="s">
        <v>324</v>
      </c>
      <c r="L11" s="255" t="s">
        <v>325</v>
      </c>
      <c r="M11" s="38" t="s">
        <v>324</v>
      </c>
      <c r="N11" s="76" t="s">
        <v>325</v>
      </c>
      <c r="P11"/>
    </row>
    <row r="14" spans="1:29" ht="60" x14ac:dyDescent="0.25">
      <c r="A14" s="96" t="s">
        <v>449</v>
      </c>
      <c r="B14" s="97">
        <v>4103483315</v>
      </c>
    </row>
    <row r="15" spans="1:29" ht="45" x14ac:dyDescent="0.25">
      <c r="A15" s="96" t="s">
        <v>448</v>
      </c>
      <c r="B15" s="97">
        <f>B14*20%</f>
        <v>820696663</v>
      </c>
    </row>
    <row r="16" spans="1:29" ht="194.45" customHeight="1" x14ac:dyDescent="0.25">
      <c r="A16" s="96" t="s">
        <v>447</v>
      </c>
      <c r="B16" s="77" t="s">
        <v>446</v>
      </c>
    </row>
  </sheetData>
  <mergeCells count="16">
    <mergeCell ref="L2:L4"/>
    <mergeCell ref="E2:E4"/>
    <mergeCell ref="F2:F4"/>
    <mergeCell ref="A1:B1"/>
    <mergeCell ref="A2:A4"/>
    <mergeCell ref="B2:B4"/>
    <mergeCell ref="C2:C4"/>
    <mergeCell ref="D2:D4"/>
    <mergeCell ref="C1:N1"/>
    <mergeCell ref="M2:M4"/>
    <mergeCell ref="N2:N4"/>
    <mergeCell ref="G2:G4"/>
    <mergeCell ref="H2:H4"/>
    <mergeCell ref="I2:I4"/>
    <mergeCell ref="J2:J4"/>
    <mergeCell ref="K2:K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2"/>
  <sheetViews>
    <sheetView topLeftCell="A28" workbookViewId="0">
      <selection activeCell="E32" sqref="E32"/>
    </sheetView>
  </sheetViews>
  <sheetFormatPr baseColWidth="10" defaultRowHeight="15" x14ac:dyDescent="0.25"/>
  <cols>
    <col min="1" max="1" width="11.42578125" style="19"/>
    <col min="2" max="2" width="28.7109375" style="22" customWidth="1"/>
    <col min="3" max="3" width="25.140625" style="22" customWidth="1"/>
    <col min="4" max="4" width="35.5703125" style="22" customWidth="1"/>
    <col min="5" max="5" width="43" style="133" customWidth="1"/>
  </cols>
  <sheetData>
    <row r="1" spans="1:5" s="154" customFormat="1" x14ac:dyDescent="0.25">
      <c r="A1" s="292" t="s">
        <v>583</v>
      </c>
      <c r="B1" s="292"/>
      <c r="C1" s="292"/>
      <c r="D1" s="292"/>
      <c r="E1" s="155"/>
    </row>
    <row r="2" spans="1:5" x14ac:dyDescent="0.25">
      <c r="A2" s="137"/>
    </row>
    <row r="3" spans="1:5" x14ac:dyDescent="0.25">
      <c r="A3" s="137" t="s">
        <v>582</v>
      </c>
    </row>
    <row r="4" spans="1:5" x14ac:dyDescent="0.25">
      <c r="A4" s="153" t="s">
        <v>581</v>
      </c>
    </row>
    <row r="5" spans="1:5" x14ac:dyDescent="0.25">
      <c r="A5" s="137" t="s">
        <v>580</v>
      </c>
    </row>
    <row r="6" spans="1:5" x14ac:dyDescent="0.25">
      <c r="A6" s="137"/>
    </row>
    <row r="7" spans="1:5" x14ac:dyDescent="0.25">
      <c r="A7" s="153" t="s">
        <v>579</v>
      </c>
    </row>
    <row r="8" spans="1:5" x14ac:dyDescent="0.25">
      <c r="A8" s="137"/>
    </row>
    <row r="9" spans="1:5" ht="29.25" customHeight="1" x14ac:dyDescent="0.25">
      <c r="A9" s="290" t="s">
        <v>578</v>
      </c>
      <c r="B9" s="290"/>
      <c r="C9" s="290"/>
      <c r="D9" s="290"/>
    </row>
    <row r="11" spans="1:5" x14ac:dyDescent="0.25">
      <c r="A11" s="294" t="s">
        <v>382</v>
      </c>
      <c r="B11" s="295"/>
      <c r="C11" s="295"/>
      <c r="D11" s="296"/>
    </row>
    <row r="12" spans="1:5" x14ac:dyDescent="0.25">
      <c r="A12" s="25" t="s">
        <v>0</v>
      </c>
      <c r="B12" s="58" t="s">
        <v>572</v>
      </c>
      <c r="C12" s="58" t="s">
        <v>571</v>
      </c>
      <c r="D12" s="58" t="s">
        <v>570</v>
      </c>
      <c r="E12" s="152" t="s">
        <v>570</v>
      </c>
    </row>
    <row r="13" spans="1:5" ht="105" x14ac:dyDescent="0.25">
      <c r="A13" s="151">
        <v>56</v>
      </c>
      <c r="B13" s="83" t="s">
        <v>38</v>
      </c>
      <c r="C13" s="99" t="s">
        <v>567</v>
      </c>
      <c r="D13" s="99" t="s">
        <v>577</v>
      </c>
      <c r="E13" s="152" t="s">
        <v>576</v>
      </c>
    </row>
    <row r="14" spans="1:5" ht="90" x14ac:dyDescent="0.25">
      <c r="A14" s="151">
        <v>105</v>
      </c>
      <c r="B14" s="83" t="s">
        <v>411</v>
      </c>
      <c r="C14" s="99" t="s">
        <v>567</v>
      </c>
      <c r="D14" s="99" t="s">
        <v>575</v>
      </c>
      <c r="E14" s="150" t="s">
        <v>574</v>
      </c>
    </row>
    <row r="15" spans="1:5" x14ac:dyDescent="0.25">
      <c r="A15" s="149"/>
      <c r="B15" s="148"/>
      <c r="C15" s="147"/>
      <c r="D15" s="147"/>
      <c r="E15" s="144"/>
    </row>
    <row r="16" spans="1:5" x14ac:dyDescent="0.25">
      <c r="E16" s="144"/>
    </row>
    <row r="17" spans="1:5" ht="39.75" customHeight="1" x14ac:dyDescent="0.25">
      <c r="A17" s="293" t="s">
        <v>573</v>
      </c>
      <c r="B17" s="293"/>
      <c r="C17" s="293"/>
      <c r="D17" s="293"/>
      <c r="E17" s="138" t="s">
        <v>563</v>
      </c>
    </row>
    <row r="18" spans="1:5" x14ac:dyDescent="0.25">
      <c r="A18" s="25" t="s">
        <v>0</v>
      </c>
      <c r="B18" s="58" t="s">
        <v>572</v>
      </c>
      <c r="C18" s="58" t="s">
        <v>571</v>
      </c>
      <c r="D18" s="58" t="s">
        <v>570</v>
      </c>
      <c r="E18" s="138"/>
    </row>
    <row r="19" spans="1:5" ht="192" x14ac:dyDescent="0.25">
      <c r="A19" s="140">
        <v>11</v>
      </c>
      <c r="B19" s="141" t="s">
        <v>405</v>
      </c>
      <c r="C19" s="145" t="s">
        <v>567</v>
      </c>
      <c r="D19" s="145" t="s">
        <v>569</v>
      </c>
      <c r="E19" s="146" t="s">
        <v>568</v>
      </c>
    </row>
    <row r="20" spans="1:5" ht="192" x14ac:dyDescent="0.25">
      <c r="A20" s="140">
        <v>43</v>
      </c>
      <c r="B20" s="141" t="s">
        <v>408</v>
      </c>
      <c r="C20" s="145" t="s">
        <v>567</v>
      </c>
      <c r="D20" s="145" t="s">
        <v>569</v>
      </c>
      <c r="E20" s="146" t="s">
        <v>568</v>
      </c>
    </row>
    <row r="21" spans="1:5" ht="90" x14ac:dyDescent="0.25">
      <c r="A21" s="140">
        <v>197</v>
      </c>
      <c r="B21" s="141" t="s">
        <v>125</v>
      </c>
      <c r="C21" s="145" t="s">
        <v>567</v>
      </c>
      <c r="D21" s="145" t="s">
        <v>566</v>
      </c>
      <c r="E21" s="138" t="s">
        <v>565</v>
      </c>
    </row>
    <row r="22" spans="1:5" ht="90" x14ac:dyDescent="0.25">
      <c r="A22" s="140">
        <v>202</v>
      </c>
      <c r="B22" s="141" t="s">
        <v>124</v>
      </c>
      <c r="C22" s="145" t="s">
        <v>567</v>
      </c>
      <c r="D22" s="145" t="s">
        <v>566</v>
      </c>
      <c r="E22" s="138" t="s">
        <v>565</v>
      </c>
    </row>
    <row r="23" spans="1:5" ht="90" x14ac:dyDescent="0.25">
      <c r="A23" s="140">
        <v>237</v>
      </c>
      <c r="B23" s="141" t="s">
        <v>127</v>
      </c>
      <c r="C23" s="145" t="s">
        <v>567</v>
      </c>
      <c r="D23" s="145" t="s">
        <v>566</v>
      </c>
      <c r="E23" s="138" t="s">
        <v>565</v>
      </c>
    </row>
    <row r="24" spans="1:5" ht="90" x14ac:dyDescent="0.25">
      <c r="A24" s="140">
        <v>248</v>
      </c>
      <c r="B24" s="83" t="s">
        <v>128</v>
      </c>
      <c r="C24" s="145" t="s">
        <v>567</v>
      </c>
      <c r="D24" s="145" t="s">
        <v>566</v>
      </c>
      <c r="E24" s="138" t="s">
        <v>565</v>
      </c>
    </row>
    <row r="25" spans="1:5" ht="90" x14ac:dyDescent="0.25">
      <c r="A25" s="140">
        <v>262</v>
      </c>
      <c r="B25" s="83" t="s">
        <v>140</v>
      </c>
      <c r="C25" s="145" t="s">
        <v>567</v>
      </c>
      <c r="D25" s="145" t="s">
        <v>566</v>
      </c>
      <c r="E25" s="138" t="s">
        <v>565</v>
      </c>
    </row>
    <row r="26" spans="1:5" ht="90" x14ac:dyDescent="0.25">
      <c r="A26" s="140">
        <v>270</v>
      </c>
      <c r="B26" s="83" t="s">
        <v>98</v>
      </c>
      <c r="C26" s="145" t="s">
        <v>567</v>
      </c>
      <c r="D26" s="145" t="s">
        <v>566</v>
      </c>
      <c r="E26" s="138" t="s">
        <v>565</v>
      </c>
    </row>
    <row r="27" spans="1:5" ht="90" x14ac:dyDescent="0.25">
      <c r="A27" s="140">
        <v>343</v>
      </c>
      <c r="B27" s="83" t="s">
        <v>428</v>
      </c>
      <c r="C27" s="145" t="s">
        <v>567</v>
      </c>
      <c r="D27" s="145" t="s">
        <v>566</v>
      </c>
      <c r="E27" s="138" t="s">
        <v>565</v>
      </c>
    </row>
    <row r="28" spans="1:5" ht="90" x14ac:dyDescent="0.25">
      <c r="A28" s="140">
        <v>344</v>
      </c>
      <c r="B28" s="83" t="s">
        <v>126</v>
      </c>
      <c r="C28" s="145" t="s">
        <v>567</v>
      </c>
      <c r="D28" s="145" t="s">
        <v>566</v>
      </c>
      <c r="E28" s="138" t="s">
        <v>565</v>
      </c>
    </row>
    <row r="29" spans="1:5" x14ac:dyDescent="0.25">
      <c r="E29" s="144"/>
    </row>
    <row r="30" spans="1:5" x14ac:dyDescent="0.25">
      <c r="E30" s="144"/>
    </row>
    <row r="31" spans="1:5" ht="33.75" customHeight="1" x14ac:dyDescent="0.25">
      <c r="A31" s="293" t="s">
        <v>564</v>
      </c>
      <c r="B31" s="293"/>
      <c r="C31" s="293"/>
      <c r="D31" s="293"/>
      <c r="E31" s="138" t="s">
        <v>563</v>
      </c>
    </row>
    <row r="32" spans="1:5" ht="75" x14ac:dyDescent="0.25">
      <c r="A32" s="140">
        <v>27</v>
      </c>
      <c r="B32" s="143" t="s">
        <v>406</v>
      </c>
      <c r="C32" s="139" t="s">
        <v>550</v>
      </c>
      <c r="D32" s="139" t="s">
        <v>552</v>
      </c>
      <c r="E32" s="138" t="s">
        <v>548</v>
      </c>
    </row>
    <row r="33" spans="1:5" ht="75" x14ac:dyDescent="0.25">
      <c r="A33" s="140">
        <v>39</v>
      </c>
      <c r="B33" s="141" t="s">
        <v>217</v>
      </c>
      <c r="C33" s="139" t="s">
        <v>550</v>
      </c>
      <c r="D33" s="139" t="s">
        <v>562</v>
      </c>
      <c r="E33" s="138" t="s">
        <v>548</v>
      </c>
    </row>
    <row r="34" spans="1:5" ht="75" x14ac:dyDescent="0.25">
      <c r="A34" s="140">
        <v>45</v>
      </c>
      <c r="B34" s="141" t="s">
        <v>237</v>
      </c>
      <c r="C34" s="139" t="s">
        <v>550</v>
      </c>
      <c r="D34" s="139" t="s">
        <v>559</v>
      </c>
      <c r="E34" s="138" t="s">
        <v>548</v>
      </c>
    </row>
    <row r="35" spans="1:5" ht="75" x14ac:dyDescent="0.25">
      <c r="A35" s="140">
        <v>46</v>
      </c>
      <c r="B35" s="142" t="s">
        <v>323</v>
      </c>
      <c r="C35" s="139" t="s">
        <v>550</v>
      </c>
      <c r="D35" s="139" t="s">
        <v>561</v>
      </c>
      <c r="E35" s="138" t="s">
        <v>548</v>
      </c>
    </row>
    <row r="36" spans="1:5" ht="75" x14ac:dyDescent="0.25">
      <c r="A36" s="140">
        <v>67</v>
      </c>
      <c r="B36" s="141" t="s">
        <v>78</v>
      </c>
      <c r="C36" s="139" t="s">
        <v>550</v>
      </c>
      <c r="D36" s="139" t="s">
        <v>560</v>
      </c>
      <c r="E36" s="138" t="s">
        <v>548</v>
      </c>
    </row>
    <row r="37" spans="1:5" ht="75" x14ac:dyDescent="0.25">
      <c r="A37" s="140">
        <v>98</v>
      </c>
      <c r="B37" s="141" t="s">
        <v>236</v>
      </c>
      <c r="C37" s="139" t="s">
        <v>550</v>
      </c>
      <c r="D37" s="139" t="s">
        <v>559</v>
      </c>
      <c r="E37" s="138" t="s">
        <v>548</v>
      </c>
    </row>
    <row r="38" spans="1:5" ht="75" x14ac:dyDescent="0.25">
      <c r="A38" s="140">
        <v>113</v>
      </c>
      <c r="B38" s="141" t="s">
        <v>359</v>
      </c>
      <c r="C38" s="139" t="s">
        <v>550</v>
      </c>
      <c r="D38" s="139" t="s">
        <v>558</v>
      </c>
      <c r="E38" s="138" t="s">
        <v>548</v>
      </c>
    </row>
    <row r="39" spans="1:5" ht="75" x14ac:dyDescent="0.25">
      <c r="A39" s="140">
        <v>121</v>
      </c>
      <c r="B39" s="141" t="s">
        <v>298</v>
      </c>
      <c r="C39" s="139" t="s">
        <v>550</v>
      </c>
      <c r="D39" s="139" t="s">
        <v>558</v>
      </c>
      <c r="E39" s="138" t="s">
        <v>548</v>
      </c>
    </row>
    <row r="40" spans="1:5" ht="75" x14ac:dyDescent="0.25">
      <c r="A40" s="140">
        <v>134</v>
      </c>
      <c r="B40" s="141" t="s">
        <v>366</v>
      </c>
      <c r="C40" s="139" t="s">
        <v>550</v>
      </c>
      <c r="D40" s="139" t="s">
        <v>558</v>
      </c>
      <c r="E40" s="138" t="s">
        <v>548</v>
      </c>
    </row>
    <row r="41" spans="1:5" ht="75" x14ac:dyDescent="0.25">
      <c r="A41" s="140">
        <v>141</v>
      </c>
      <c r="B41" s="141" t="s">
        <v>290</v>
      </c>
      <c r="C41" s="139" t="s">
        <v>550</v>
      </c>
      <c r="D41" s="139" t="s">
        <v>552</v>
      </c>
      <c r="E41" s="138" t="s">
        <v>548</v>
      </c>
    </row>
    <row r="42" spans="1:5" ht="75" x14ac:dyDescent="0.25">
      <c r="A42" s="140">
        <v>167</v>
      </c>
      <c r="B42" s="141" t="s">
        <v>291</v>
      </c>
      <c r="C42" s="139" t="s">
        <v>550</v>
      </c>
      <c r="D42" s="139" t="s">
        <v>552</v>
      </c>
      <c r="E42" s="138" t="s">
        <v>548</v>
      </c>
    </row>
    <row r="43" spans="1:5" ht="75" x14ac:dyDescent="0.25">
      <c r="A43" s="140">
        <v>209</v>
      </c>
      <c r="B43" s="141" t="s">
        <v>179</v>
      </c>
      <c r="C43" s="139" t="s">
        <v>550</v>
      </c>
      <c r="D43" s="139" t="s">
        <v>557</v>
      </c>
      <c r="E43" s="138" t="s">
        <v>548</v>
      </c>
    </row>
    <row r="44" spans="1:5" ht="75" x14ac:dyDescent="0.25">
      <c r="A44" s="140">
        <v>216</v>
      </c>
      <c r="B44" s="141" t="s">
        <v>193</v>
      </c>
      <c r="C44" s="139" t="s">
        <v>550</v>
      </c>
      <c r="D44" s="139" t="s">
        <v>552</v>
      </c>
      <c r="E44" s="138" t="s">
        <v>548</v>
      </c>
    </row>
    <row r="45" spans="1:5" ht="90" x14ac:dyDescent="0.25">
      <c r="A45" s="140">
        <v>223</v>
      </c>
      <c r="B45" s="141" t="s">
        <v>173</v>
      </c>
      <c r="C45" s="139" t="s">
        <v>550</v>
      </c>
      <c r="D45" s="139" t="s">
        <v>556</v>
      </c>
      <c r="E45" s="138" t="s">
        <v>548</v>
      </c>
    </row>
    <row r="46" spans="1:5" ht="75" x14ac:dyDescent="0.25">
      <c r="A46" s="140">
        <v>226</v>
      </c>
      <c r="B46" s="141" t="s">
        <v>419</v>
      </c>
      <c r="C46" s="139" t="s">
        <v>550</v>
      </c>
      <c r="D46" s="139" t="s">
        <v>555</v>
      </c>
      <c r="E46" s="138" t="s">
        <v>548</v>
      </c>
    </row>
    <row r="47" spans="1:5" ht="75" x14ac:dyDescent="0.25">
      <c r="A47" s="140">
        <v>245</v>
      </c>
      <c r="B47" s="83" t="s">
        <v>246</v>
      </c>
      <c r="C47" s="139" t="s">
        <v>550</v>
      </c>
      <c r="D47" s="139" t="s">
        <v>554</v>
      </c>
      <c r="E47" s="138" t="s">
        <v>548</v>
      </c>
    </row>
    <row r="48" spans="1:5" ht="90" x14ac:dyDescent="0.25">
      <c r="A48" s="140">
        <v>266</v>
      </c>
      <c r="B48" s="83" t="s">
        <v>424</v>
      </c>
      <c r="C48" s="139" t="s">
        <v>550</v>
      </c>
      <c r="D48" s="139" t="s">
        <v>553</v>
      </c>
      <c r="E48" s="138" t="s">
        <v>548</v>
      </c>
    </row>
    <row r="49" spans="1:5" ht="75" x14ac:dyDescent="0.25">
      <c r="A49" s="140">
        <v>302</v>
      </c>
      <c r="B49" s="83" t="s">
        <v>194</v>
      </c>
      <c r="C49" s="139" t="s">
        <v>550</v>
      </c>
      <c r="D49" s="139" t="s">
        <v>552</v>
      </c>
      <c r="E49" s="138" t="s">
        <v>548</v>
      </c>
    </row>
    <row r="50" spans="1:5" ht="75" x14ac:dyDescent="0.25">
      <c r="A50" s="140">
        <v>334</v>
      </c>
      <c r="B50" s="83" t="s">
        <v>216</v>
      </c>
      <c r="C50" s="139" t="s">
        <v>550</v>
      </c>
      <c r="D50" s="139" t="s">
        <v>549</v>
      </c>
      <c r="E50" s="138" t="s">
        <v>548</v>
      </c>
    </row>
    <row r="51" spans="1:5" ht="75" x14ac:dyDescent="0.25">
      <c r="A51" s="140">
        <v>337</v>
      </c>
      <c r="B51" s="83" t="s">
        <v>215</v>
      </c>
      <c r="C51" s="139" t="s">
        <v>550</v>
      </c>
      <c r="D51" s="139" t="s">
        <v>549</v>
      </c>
      <c r="E51" s="138" t="s">
        <v>548</v>
      </c>
    </row>
    <row r="52" spans="1:5" ht="75" x14ac:dyDescent="0.25">
      <c r="A52" s="140">
        <v>355</v>
      </c>
      <c r="B52" s="83" t="s">
        <v>80</v>
      </c>
      <c r="C52" s="139" t="s">
        <v>550</v>
      </c>
      <c r="D52" s="139" t="s">
        <v>551</v>
      </c>
      <c r="E52" s="138" t="s">
        <v>548</v>
      </c>
    </row>
    <row r="53" spans="1:5" ht="75" x14ac:dyDescent="0.25">
      <c r="A53" s="140">
        <v>373</v>
      </c>
      <c r="B53" s="83" t="s">
        <v>431</v>
      </c>
      <c r="C53" s="139" t="s">
        <v>550</v>
      </c>
      <c r="D53" s="139" t="s">
        <v>549</v>
      </c>
      <c r="E53" s="138" t="s">
        <v>548</v>
      </c>
    </row>
    <row r="58" spans="1:5" x14ac:dyDescent="0.25">
      <c r="A58" s="137" t="s">
        <v>547</v>
      </c>
    </row>
    <row r="59" spans="1:5" x14ac:dyDescent="0.25">
      <c r="A59" s="136"/>
    </row>
    <row r="60" spans="1:5" x14ac:dyDescent="0.25">
      <c r="A60" s="135"/>
    </row>
    <row r="61" spans="1:5" x14ac:dyDescent="0.25">
      <c r="A61" s="134"/>
    </row>
    <row r="62" spans="1:5" ht="72" customHeight="1" x14ac:dyDescent="0.25">
      <c r="A62" s="291" t="s">
        <v>546</v>
      </c>
      <c r="B62" s="291"/>
      <c r="C62" s="291"/>
      <c r="D62" s="291"/>
    </row>
  </sheetData>
  <mergeCells count="6">
    <mergeCell ref="A9:D9"/>
    <mergeCell ref="A62:D62"/>
    <mergeCell ref="A1:D1"/>
    <mergeCell ref="A17:D17"/>
    <mergeCell ref="A31:D31"/>
    <mergeCell ref="A11:D11"/>
  </mergeCells>
  <pageMargins left="0.2" right="0.17" top="1.3385826771653544" bottom="0.98425196850393704" header="0.19685039370078741" footer="0.15748031496062992"/>
  <pageSetup orientation="landscape" r:id="rId1"/>
  <headerFooter>
    <oddHeader>&amp;R&amp;G</oddHeader>
    <oddFooter>&amp;CMedihospitalarios sas Cra 23D Numero 69-21Barrio Palermo
Manizales, Caldas 887 7220 - 8874490 - 8877190
Celulares: 300 316 9270 - 350 306 0051
E-mail: medihospitalariossas@hotmail.com&amp;R&amp;N</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694"/>
  <sheetViews>
    <sheetView tabSelected="1" topLeftCell="A69" zoomScale="78" zoomScaleNormal="78" workbookViewId="0">
      <pane xSplit="1" topLeftCell="B1" activePane="topRight" state="frozen"/>
      <selection pane="topRight" activeCell="AX83" sqref="AX83"/>
    </sheetView>
  </sheetViews>
  <sheetFormatPr baseColWidth="10" defaultRowHeight="15" x14ac:dyDescent="0.25"/>
  <cols>
    <col min="1" max="1" width="6.5703125" style="19" customWidth="1"/>
    <col min="2" max="2" width="51.7109375" style="22" customWidth="1"/>
    <col min="3" max="3" width="19.5703125" style="305" customWidth="1"/>
    <col min="4" max="4" width="12.7109375" style="305" customWidth="1"/>
    <col min="5" max="5" width="16.140625" style="305" customWidth="1"/>
    <col min="6" max="6" width="15" style="23" customWidth="1"/>
    <col min="7" max="7" width="12.7109375" customWidth="1"/>
    <col min="8" max="8" width="10.7109375" bestFit="1" customWidth="1"/>
    <col min="9" max="9" width="11" customWidth="1"/>
    <col min="10" max="10" width="10.140625" customWidth="1"/>
    <col min="11" max="11" width="12" style="34" customWidth="1"/>
    <col min="12" max="12" width="14.28515625" customWidth="1"/>
    <col min="13" max="13" width="9.85546875" bestFit="1" customWidth="1"/>
    <col min="14" max="14" width="12.42578125" bestFit="1" customWidth="1"/>
    <col min="15" max="15" width="9.85546875" bestFit="1" customWidth="1"/>
    <col min="16" max="16" width="14.85546875" style="66" customWidth="1"/>
    <col min="17" max="17" width="13.140625" style="66" customWidth="1"/>
    <col min="18" max="18" width="14.7109375" style="66" customWidth="1"/>
    <col min="19" max="19" width="15.140625" style="66" bestFit="1" customWidth="1"/>
    <col min="20" max="20" width="9.85546875" style="66" bestFit="1" customWidth="1"/>
    <col min="21" max="21" width="12.42578125" style="66" bestFit="1" customWidth="1"/>
    <col min="22" max="22" width="9.28515625" style="66" bestFit="1" customWidth="1"/>
    <col min="23" max="23" width="11.28515625" customWidth="1"/>
    <col min="24" max="24" width="9.28515625" customWidth="1"/>
    <col min="25" max="25" width="11.85546875" customWidth="1"/>
    <col min="26" max="26" width="12.7109375" style="162" bestFit="1" customWidth="1"/>
    <col min="27" max="27" width="9.85546875" bestFit="1" customWidth="1"/>
    <col min="28" max="28" width="12.42578125" bestFit="1" customWidth="1"/>
    <col min="29" max="29" width="9.28515625" bestFit="1" customWidth="1"/>
    <col min="30" max="30" width="12.42578125" customWidth="1"/>
    <col min="31" max="31" width="9.85546875" customWidth="1"/>
    <col min="32" max="32" width="12" bestFit="1" customWidth="1"/>
    <col min="33" max="33" width="14.42578125" bestFit="1" customWidth="1"/>
    <col min="34" max="34" width="9.85546875" bestFit="1" customWidth="1"/>
    <col min="35" max="35" width="12.42578125" bestFit="1" customWidth="1"/>
    <col min="36" max="36" width="15" style="186" bestFit="1" customWidth="1"/>
    <col min="37" max="38" width="9.85546875" customWidth="1"/>
    <col min="39" max="39" width="12" bestFit="1" customWidth="1"/>
    <col min="40" max="40" width="14.42578125" bestFit="1" customWidth="1"/>
    <col min="41" max="41" width="9.85546875" bestFit="1" customWidth="1"/>
    <col min="42" max="42" width="12.42578125" bestFit="1" customWidth="1"/>
    <col min="43" max="43" width="15" style="186" bestFit="1" customWidth="1"/>
    <col min="44" max="44" width="15" style="192" customWidth="1"/>
    <col min="45" max="45" width="15" style="189" customWidth="1"/>
    <col min="46" max="46" width="14.85546875" style="43" bestFit="1" customWidth="1"/>
    <col min="47" max="47" width="13.140625" style="66" customWidth="1"/>
    <col min="48" max="48" width="9.85546875" bestFit="1" customWidth="1"/>
    <col min="49" max="49" width="12.42578125" bestFit="1" customWidth="1"/>
    <col min="50" max="50" width="9.85546875" style="186" bestFit="1" customWidth="1"/>
    <col min="51" max="52" width="15.140625" style="66" customWidth="1"/>
    <col min="53" max="53" width="13" style="66" bestFit="1" customWidth="1"/>
    <col min="54" max="54" width="17" style="66" bestFit="1" customWidth="1"/>
    <col min="55" max="55" width="9.85546875" bestFit="1" customWidth="1"/>
    <col min="56" max="56" width="12.42578125" bestFit="1" customWidth="1"/>
    <col min="57" max="57" width="9.85546875" style="186" bestFit="1" customWidth="1"/>
    <col min="58" max="58" width="11.85546875" customWidth="1"/>
    <col min="59" max="59" width="9.85546875" customWidth="1"/>
    <col min="60" max="60" width="12" style="45" bestFit="1" customWidth="1"/>
    <col min="61" max="61" width="14.42578125" bestFit="1" customWidth="1"/>
    <col min="62" max="62" width="9.85546875" bestFit="1" customWidth="1"/>
    <col min="63" max="63" width="12.42578125" bestFit="1" customWidth="1"/>
    <col min="64" max="64" width="17.5703125" style="186" customWidth="1"/>
    <col min="65" max="66" width="15" style="66" customWidth="1"/>
    <col min="67" max="67" width="12" style="66" customWidth="1"/>
    <col min="68" max="68" width="14.42578125" style="66" bestFit="1" customWidth="1"/>
    <col min="69" max="69" width="9.85546875" bestFit="1" customWidth="1"/>
    <col min="70" max="70" width="12.42578125" bestFit="1" customWidth="1"/>
    <col min="71" max="71" width="15" style="186" bestFit="1" customWidth="1"/>
    <col min="72" max="73" width="15" style="66" customWidth="1"/>
    <col min="74" max="74" width="12" style="66" customWidth="1"/>
    <col min="75" max="75" width="14.42578125" style="66" bestFit="1" customWidth="1"/>
    <col min="76" max="76" width="9.85546875" bestFit="1" customWidth="1"/>
    <col min="77" max="77" width="12.42578125" bestFit="1" customWidth="1"/>
    <col min="78" max="78" width="15" style="186" bestFit="1" customWidth="1"/>
    <col min="79" max="80" width="15" style="241" customWidth="1"/>
    <col min="81" max="81" width="13" style="241" customWidth="1"/>
    <col min="82" max="82" width="11.42578125" style="241"/>
    <col min="83" max="84" width="11.5703125" bestFit="1" customWidth="1"/>
    <col min="85" max="85" width="11.5703125" style="186" bestFit="1" customWidth="1"/>
  </cols>
  <sheetData>
    <row r="1" spans="1:85" x14ac:dyDescent="0.25">
      <c r="A1" s="267" t="s">
        <v>1</v>
      </c>
      <c r="B1" s="267"/>
      <c r="C1" s="267"/>
      <c r="D1" s="249"/>
      <c r="E1" s="249"/>
      <c r="F1" s="164">
        <v>650</v>
      </c>
      <c r="G1" s="1"/>
      <c r="H1" s="2"/>
      <c r="I1" s="2"/>
      <c r="J1" s="2"/>
      <c r="K1" s="31"/>
      <c r="L1" s="3"/>
      <c r="M1" s="4">
        <f>350/(N1/N2)</f>
        <v>13.815789473684209</v>
      </c>
      <c r="N1" s="3">
        <v>0.38</v>
      </c>
      <c r="O1" s="5"/>
      <c r="P1" s="5"/>
      <c r="Q1" s="5"/>
      <c r="R1" s="1"/>
      <c r="S1" s="3"/>
      <c r="T1" s="4"/>
      <c r="U1" s="3"/>
      <c r="V1" s="3"/>
      <c r="W1" s="3"/>
      <c r="X1" s="3"/>
      <c r="Y1" s="1"/>
      <c r="Z1" s="156"/>
      <c r="AA1" s="4"/>
      <c r="AB1" s="3"/>
      <c r="AC1" s="3"/>
      <c r="AD1" s="4"/>
      <c r="AE1" s="4"/>
      <c r="AF1" s="1"/>
      <c r="AG1" s="3"/>
      <c r="AH1" s="4"/>
      <c r="AI1" s="3"/>
      <c r="AJ1" s="2"/>
      <c r="AK1" s="4"/>
      <c r="AL1" s="4"/>
      <c r="AM1" s="1"/>
      <c r="AN1" s="3"/>
      <c r="AO1" s="4"/>
      <c r="AP1" s="3"/>
      <c r="AQ1" s="2"/>
      <c r="AR1" s="176"/>
      <c r="AS1" s="172"/>
      <c r="AU1" s="3"/>
      <c r="AV1" s="4"/>
      <c r="AW1" s="3"/>
      <c r="AX1" s="2"/>
      <c r="AY1" s="4"/>
      <c r="AZ1" s="4"/>
      <c r="BA1" s="1"/>
      <c r="BB1" s="1"/>
      <c r="BC1" s="1"/>
      <c r="BD1" s="1"/>
      <c r="BE1" s="248"/>
      <c r="BF1" s="1"/>
      <c r="BG1" s="1"/>
      <c r="BH1" s="43"/>
      <c r="BI1" s="3"/>
      <c r="BJ1" s="4"/>
      <c r="BK1" s="3"/>
      <c r="BL1" s="2"/>
      <c r="BM1" s="4"/>
      <c r="BN1" s="4"/>
      <c r="BO1" s="1"/>
      <c r="BP1" s="3"/>
      <c r="BQ1" s="4"/>
      <c r="BR1" s="3"/>
      <c r="BS1" s="2"/>
      <c r="BT1" s="4"/>
      <c r="BU1" s="4"/>
      <c r="BV1" s="1"/>
      <c r="BW1" s="3"/>
      <c r="BX1" s="4"/>
      <c r="BY1" s="3"/>
      <c r="BZ1" s="2"/>
      <c r="CA1" s="9"/>
      <c r="CB1" s="9"/>
      <c r="CC1" s="6"/>
      <c r="CD1" s="8"/>
      <c r="CE1" s="9"/>
      <c r="CF1" s="3"/>
      <c r="CG1" s="2"/>
    </row>
    <row r="2" spans="1:85" x14ac:dyDescent="0.25">
      <c r="A2" s="267" t="s">
        <v>2</v>
      </c>
      <c r="B2" s="267"/>
      <c r="C2" s="267"/>
      <c r="D2" s="249"/>
      <c r="E2" s="249"/>
      <c r="F2" s="164">
        <v>350</v>
      </c>
      <c r="G2" s="1"/>
      <c r="H2" s="2"/>
      <c r="I2" s="2"/>
      <c r="J2" s="2"/>
      <c r="K2" s="31"/>
      <c r="L2" s="3"/>
      <c r="M2" s="4"/>
      <c r="N2" s="3">
        <v>1.4999999999999999E-2</v>
      </c>
      <c r="O2" s="5"/>
      <c r="P2" s="5"/>
      <c r="Q2" s="5"/>
      <c r="R2" s="1"/>
      <c r="S2" s="3"/>
      <c r="T2" s="4"/>
      <c r="U2" s="3"/>
      <c r="V2" s="3"/>
      <c r="W2" s="3"/>
      <c r="X2" s="3"/>
      <c r="Y2" s="1"/>
      <c r="Z2" s="156"/>
      <c r="AA2" s="4"/>
      <c r="AB2" s="3"/>
      <c r="AC2" s="3"/>
      <c r="AD2" s="4"/>
      <c r="AE2" s="4"/>
      <c r="AF2" s="1"/>
      <c r="AG2" s="3"/>
      <c r="AH2" s="4"/>
      <c r="AI2" s="3"/>
      <c r="AJ2" s="2"/>
      <c r="AK2" s="4"/>
      <c r="AL2" s="4"/>
      <c r="AM2" s="1"/>
      <c r="AN2" s="3"/>
      <c r="AO2" s="4"/>
      <c r="AP2" s="3"/>
      <c r="AQ2" s="2"/>
      <c r="AR2" s="176"/>
      <c r="AS2" s="172"/>
      <c r="AU2" s="3"/>
      <c r="AV2" s="4"/>
      <c r="AW2" s="3"/>
      <c r="AX2" s="2"/>
      <c r="AY2" s="4"/>
      <c r="AZ2" s="4"/>
      <c r="BA2" s="1"/>
      <c r="BB2" s="1"/>
      <c r="BC2" s="1"/>
      <c r="BD2" s="1"/>
      <c r="BE2" s="248"/>
      <c r="BF2" s="1"/>
      <c r="BG2" s="1"/>
      <c r="BH2" s="43"/>
      <c r="BI2" s="3"/>
      <c r="BJ2" s="4"/>
      <c r="BK2" s="3"/>
      <c r="BL2" s="2"/>
      <c r="BM2" s="4"/>
      <c r="BN2" s="4"/>
      <c r="BO2" s="1"/>
      <c r="BP2" s="3"/>
      <c r="BQ2" s="4"/>
      <c r="BR2" s="3"/>
      <c r="BS2" s="2"/>
      <c r="BT2" s="4"/>
      <c r="BU2" s="4"/>
      <c r="BV2" s="1"/>
      <c r="BW2" s="3"/>
      <c r="BX2" s="4"/>
      <c r="BY2" s="3"/>
      <c r="BZ2" s="2"/>
      <c r="CA2" s="9"/>
      <c r="CB2" s="9"/>
      <c r="CC2" s="6"/>
      <c r="CD2" s="8"/>
      <c r="CE2" s="9"/>
      <c r="CF2" s="3"/>
      <c r="CG2" s="2"/>
    </row>
    <row r="3" spans="1:85" x14ac:dyDescent="0.25">
      <c r="A3" s="17"/>
      <c r="B3" s="20"/>
      <c r="C3" s="17"/>
      <c r="D3" s="17"/>
      <c r="E3" s="17"/>
      <c r="F3" s="165"/>
      <c r="G3" s="1"/>
      <c r="H3" s="2"/>
      <c r="I3" s="2"/>
      <c r="J3" s="2"/>
      <c r="K3" s="31"/>
      <c r="L3" s="3"/>
      <c r="M3" s="4"/>
      <c r="N3" s="3"/>
      <c r="O3" s="5"/>
      <c r="P3" s="5"/>
      <c r="Q3" s="5"/>
      <c r="R3" s="1"/>
      <c r="S3" s="3"/>
      <c r="T3" s="4"/>
      <c r="U3" s="3"/>
      <c r="V3" s="3"/>
      <c r="W3" s="3"/>
      <c r="X3" s="3"/>
      <c r="Y3" s="1"/>
      <c r="Z3" s="156"/>
      <c r="AA3" s="4"/>
      <c r="AB3" s="3"/>
      <c r="AC3" s="3"/>
      <c r="AD3" s="4"/>
      <c r="AE3" s="4"/>
      <c r="AF3" s="1"/>
      <c r="AG3" s="3"/>
      <c r="AH3" s="4"/>
      <c r="AI3" s="3"/>
      <c r="AJ3" s="2"/>
      <c r="AK3" s="4"/>
      <c r="AL3" s="4"/>
      <c r="AM3" s="1"/>
      <c r="AN3" s="3"/>
      <c r="AO3" s="4"/>
      <c r="AP3" s="3"/>
      <c r="AQ3" s="2"/>
      <c r="AR3" s="176"/>
      <c r="AS3" s="172"/>
      <c r="AU3" s="3"/>
      <c r="AV3" s="4"/>
      <c r="AW3" s="3"/>
      <c r="AX3" s="2"/>
      <c r="AY3" s="4"/>
      <c r="AZ3" s="4"/>
      <c r="BA3" s="1"/>
      <c r="BB3" s="1"/>
      <c r="BC3" s="1"/>
      <c r="BD3" s="1"/>
      <c r="BE3" s="248"/>
      <c r="BF3" s="1"/>
      <c r="BG3" s="1"/>
      <c r="BH3" s="43"/>
      <c r="BI3" s="3"/>
      <c r="BJ3" s="4"/>
      <c r="BK3" s="3"/>
      <c r="BL3" s="2"/>
      <c r="BM3" s="4"/>
      <c r="BN3" s="4"/>
      <c r="BO3" s="1"/>
      <c r="BP3" s="3"/>
      <c r="BQ3" s="4"/>
      <c r="BR3" s="3"/>
      <c r="BS3" s="2"/>
      <c r="BT3" s="4"/>
      <c r="BU3" s="4"/>
      <c r="BV3" s="1"/>
      <c r="BW3" s="3"/>
      <c r="BX3" s="4"/>
      <c r="BY3" s="3"/>
      <c r="BZ3" s="2"/>
      <c r="CA3" s="9"/>
      <c r="CB3" s="9"/>
      <c r="CC3" s="6"/>
      <c r="CD3" s="8"/>
      <c r="CE3" s="9"/>
      <c r="CF3" s="3"/>
      <c r="CG3" s="2"/>
    </row>
    <row r="4" spans="1:85" x14ac:dyDescent="0.25">
      <c r="A4" s="18"/>
      <c r="B4" s="21"/>
      <c r="C4" s="18"/>
      <c r="D4" s="18"/>
      <c r="E4" s="18"/>
      <c r="F4" s="166"/>
      <c r="G4" s="6"/>
      <c r="H4" s="7"/>
      <c r="I4" s="7"/>
      <c r="J4" s="7"/>
      <c r="K4" s="32"/>
      <c r="L4" s="8"/>
      <c r="M4" s="9"/>
      <c r="N4" s="8"/>
      <c r="O4" s="10"/>
      <c r="P4" s="10"/>
      <c r="Q4" s="10"/>
      <c r="R4" s="6"/>
      <c r="S4" s="8"/>
      <c r="T4" s="9"/>
      <c r="U4" s="8"/>
      <c r="V4" s="8"/>
      <c r="W4" s="8"/>
      <c r="X4" s="8"/>
      <c r="Y4" s="6"/>
      <c r="Z4" s="157"/>
      <c r="AA4" s="9"/>
      <c r="AB4" s="8"/>
      <c r="AC4" s="8"/>
      <c r="AD4" s="9"/>
      <c r="AE4" s="9"/>
      <c r="AF4" s="6"/>
      <c r="AG4" s="8"/>
      <c r="AH4" s="9"/>
      <c r="AI4" s="8"/>
      <c r="AJ4" s="7"/>
      <c r="AK4" s="9"/>
      <c r="AL4" s="9"/>
      <c r="AM4" s="6"/>
      <c r="AN4" s="8"/>
      <c r="AO4" s="9"/>
      <c r="AP4" s="8"/>
      <c r="AQ4" s="7"/>
      <c r="AR4" s="177"/>
      <c r="AS4" s="173"/>
      <c r="AT4" s="44"/>
      <c r="AU4" s="8"/>
      <c r="AV4" s="9"/>
      <c r="AW4" s="8"/>
      <c r="AX4" s="7"/>
      <c r="AY4" s="9"/>
      <c r="AZ4" s="9"/>
      <c r="BA4" s="1"/>
      <c r="BB4" s="1"/>
      <c r="BC4" s="1"/>
      <c r="BD4" s="1"/>
      <c r="BE4" s="248"/>
      <c r="BF4" s="1"/>
      <c r="BG4" s="1"/>
      <c r="BH4" s="44"/>
      <c r="BI4" s="8"/>
      <c r="BJ4" s="9"/>
      <c r="BK4" s="8"/>
      <c r="BL4" s="7"/>
      <c r="BM4" s="9"/>
      <c r="BN4" s="9"/>
      <c r="BO4" s="6"/>
      <c r="BP4" s="8"/>
      <c r="BQ4" s="9"/>
      <c r="BR4" s="8"/>
      <c r="BS4" s="7"/>
      <c r="BT4" s="9"/>
      <c r="BU4" s="9"/>
      <c r="BV4" s="6"/>
      <c r="BW4" s="8"/>
      <c r="BX4" s="9"/>
      <c r="BY4" s="8"/>
      <c r="BZ4" s="7"/>
      <c r="CA4" s="9"/>
      <c r="CB4" s="9"/>
      <c r="CC4" s="6"/>
      <c r="CD4" s="8"/>
      <c r="CE4" s="9"/>
      <c r="CF4" s="8"/>
      <c r="CG4" s="7"/>
    </row>
    <row r="5" spans="1:85" x14ac:dyDescent="0.25">
      <c r="A5" s="18"/>
      <c r="B5" s="21"/>
      <c r="C5" s="18"/>
      <c r="D5" s="18"/>
      <c r="E5" s="18"/>
      <c r="F5" s="166"/>
      <c r="G5" s="6"/>
      <c r="H5" s="7"/>
      <c r="I5" s="7"/>
      <c r="J5" s="7"/>
      <c r="K5" s="32"/>
      <c r="L5" s="8"/>
      <c r="M5" s="9"/>
      <c r="N5" s="8"/>
      <c r="O5" s="10"/>
      <c r="P5" s="10"/>
      <c r="Q5" s="10"/>
      <c r="R5" s="6"/>
      <c r="S5" s="8"/>
      <c r="T5" s="9"/>
      <c r="U5" s="8"/>
      <c r="V5" s="8"/>
      <c r="W5" s="8"/>
      <c r="X5" s="8"/>
      <c r="Y5" s="6"/>
      <c r="Z5" s="157"/>
      <c r="AA5" s="9"/>
      <c r="AB5" s="8"/>
      <c r="AC5" s="8"/>
      <c r="AD5" s="9"/>
      <c r="AE5" s="9"/>
      <c r="AF5" s="6"/>
      <c r="AG5" s="8"/>
      <c r="AH5" s="9"/>
      <c r="AI5" s="8"/>
      <c r="AJ5" s="7"/>
      <c r="AK5" s="9"/>
      <c r="AL5" s="9"/>
      <c r="AM5" s="6"/>
      <c r="AN5" s="8"/>
      <c r="AO5" s="9"/>
      <c r="AP5" s="8"/>
      <c r="AQ5" s="7"/>
      <c r="AR5" s="177"/>
      <c r="AS5" s="173"/>
      <c r="AT5" s="44"/>
      <c r="AU5" s="8"/>
      <c r="AV5" s="9"/>
      <c r="AW5" s="8"/>
      <c r="AX5" s="7"/>
      <c r="AY5" s="9"/>
      <c r="AZ5" s="9"/>
      <c r="BA5" s="1"/>
      <c r="BB5" s="1"/>
      <c r="BC5" s="1"/>
      <c r="BD5" s="1"/>
      <c r="BE5" s="248"/>
      <c r="BF5" s="1"/>
      <c r="BG5" s="1"/>
      <c r="BH5" s="44"/>
      <c r="BI5" s="8"/>
      <c r="BJ5" s="9"/>
      <c r="BK5" s="8"/>
      <c r="BL5" s="7"/>
      <c r="BM5" s="9"/>
      <c r="BN5" s="9"/>
      <c r="BO5" s="6"/>
      <c r="BP5" s="8"/>
      <c r="BQ5" s="9"/>
      <c r="BR5" s="8"/>
      <c r="BS5" s="7"/>
      <c r="BT5" s="9"/>
      <c r="BU5" s="9"/>
      <c r="BV5" s="6"/>
      <c r="BW5" s="8"/>
      <c r="BX5" s="9"/>
      <c r="BY5" s="8"/>
      <c r="BZ5" s="7"/>
      <c r="CA5" s="9"/>
      <c r="CB5" s="9"/>
      <c r="CC5" s="6"/>
      <c r="CD5" s="8"/>
      <c r="CE5" s="9"/>
      <c r="CF5" s="8"/>
      <c r="CG5" s="7"/>
    </row>
    <row r="6" spans="1:85" ht="35.25" customHeight="1" x14ac:dyDescent="0.25">
      <c r="A6" s="268" t="s">
        <v>0</v>
      </c>
      <c r="B6" s="270" t="s">
        <v>10</v>
      </c>
      <c r="C6" s="269" t="s">
        <v>3</v>
      </c>
      <c r="D6" s="270" t="s">
        <v>336</v>
      </c>
      <c r="E6" s="270" t="s">
        <v>403</v>
      </c>
      <c r="F6" s="270" t="s">
        <v>11</v>
      </c>
      <c r="G6" s="270" t="s">
        <v>4</v>
      </c>
      <c r="H6" s="273" t="s">
        <v>5</v>
      </c>
      <c r="I6" s="275" t="s">
        <v>437</v>
      </c>
      <c r="J6" s="276"/>
      <c r="K6" s="276"/>
      <c r="L6" s="276"/>
      <c r="M6" s="276"/>
      <c r="N6" s="276"/>
      <c r="O6" s="277"/>
      <c r="P6" s="261" t="s">
        <v>438</v>
      </c>
      <c r="Q6" s="262"/>
      <c r="R6" s="262"/>
      <c r="S6" s="262"/>
      <c r="T6" s="262"/>
      <c r="U6" s="262"/>
      <c r="V6" s="263"/>
      <c r="W6" s="278" t="s">
        <v>439</v>
      </c>
      <c r="X6" s="279"/>
      <c r="Y6" s="279"/>
      <c r="Z6" s="279"/>
      <c r="AA6" s="279"/>
      <c r="AB6" s="279"/>
      <c r="AC6" s="280"/>
      <c r="AD6" s="261" t="s">
        <v>585</v>
      </c>
      <c r="AE6" s="262"/>
      <c r="AF6" s="262"/>
      <c r="AG6" s="262"/>
      <c r="AH6" s="262"/>
      <c r="AI6" s="262"/>
      <c r="AJ6" s="263"/>
      <c r="AK6" s="261" t="s">
        <v>440</v>
      </c>
      <c r="AL6" s="262"/>
      <c r="AM6" s="262"/>
      <c r="AN6" s="262"/>
      <c r="AO6" s="262"/>
      <c r="AP6" s="262"/>
      <c r="AQ6" s="263"/>
      <c r="AR6" s="278" t="s">
        <v>441</v>
      </c>
      <c r="AS6" s="279"/>
      <c r="AT6" s="279"/>
      <c r="AU6" s="279"/>
      <c r="AV6" s="279"/>
      <c r="AW6" s="279"/>
      <c r="AX6" s="280"/>
      <c r="AY6" s="278" t="s">
        <v>442</v>
      </c>
      <c r="AZ6" s="279"/>
      <c r="BA6" s="279"/>
      <c r="BB6" s="279"/>
      <c r="BC6" s="279"/>
      <c r="BD6" s="279"/>
      <c r="BE6" s="280"/>
      <c r="BF6" s="264" t="s">
        <v>443</v>
      </c>
      <c r="BG6" s="265"/>
      <c r="BH6" s="265"/>
      <c r="BI6" s="265"/>
      <c r="BJ6" s="265"/>
      <c r="BK6" s="265"/>
      <c r="BL6" s="266"/>
      <c r="BM6" s="264" t="s">
        <v>586</v>
      </c>
      <c r="BN6" s="265"/>
      <c r="BO6" s="265"/>
      <c r="BP6" s="265"/>
      <c r="BQ6" s="265"/>
      <c r="BR6" s="265"/>
      <c r="BS6" s="266"/>
      <c r="BT6" s="264" t="s">
        <v>444</v>
      </c>
      <c r="BU6" s="265"/>
      <c r="BV6" s="265"/>
      <c r="BW6" s="265"/>
      <c r="BX6" s="265"/>
      <c r="BY6" s="265"/>
      <c r="BZ6" s="266"/>
      <c r="CA6" s="268" t="s">
        <v>445</v>
      </c>
      <c r="CB6" s="268"/>
      <c r="CC6" s="268"/>
      <c r="CD6" s="268"/>
      <c r="CE6" s="268"/>
      <c r="CF6" s="268"/>
      <c r="CG6" s="268"/>
    </row>
    <row r="7" spans="1:85" ht="76.5" x14ac:dyDescent="0.25">
      <c r="A7" s="268"/>
      <c r="B7" s="271"/>
      <c r="C7" s="269"/>
      <c r="D7" s="271"/>
      <c r="E7" s="271"/>
      <c r="F7" s="271"/>
      <c r="G7" s="271"/>
      <c r="H7" s="274"/>
      <c r="I7" s="88" t="s">
        <v>434</v>
      </c>
      <c r="J7" s="88" t="s">
        <v>435</v>
      </c>
      <c r="K7" s="168" t="s">
        <v>436</v>
      </c>
      <c r="L7" s="94" t="s">
        <v>6</v>
      </c>
      <c r="M7" s="92" t="s">
        <v>7</v>
      </c>
      <c r="N7" s="94" t="s">
        <v>8</v>
      </c>
      <c r="O7" s="169" t="s">
        <v>9</v>
      </c>
      <c r="P7" s="169" t="s">
        <v>434</v>
      </c>
      <c r="Q7" s="169" t="s">
        <v>435</v>
      </c>
      <c r="R7" s="168" t="s">
        <v>436</v>
      </c>
      <c r="S7" s="94" t="s">
        <v>6</v>
      </c>
      <c r="T7" s="92" t="s">
        <v>7</v>
      </c>
      <c r="U7" s="94" t="s">
        <v>8</v>
      </c>
      <c r="V7" s="94" t="s">
        <v>9</v>
      </c>
      <c r="W7" s="169" t="s">
        <v>434</v>
      </c>
      <c r="X7" s="169" t="s">
        <v>435</v>
      </c>
      <c r="Y7" s="168" t="s">
        <v>436</v>
      </c>
      <c r="Z7" s="170" t="s">
        <v>6</v>
      </c>
      <c r="AA7" s="92" t="s">
        <v>7</v>
      </c>
      <c r="AB7" s="94" t="s">
        <v>8</v>
      </c>
      <c r="AC7" s="94" t="s">
        <v>9</v>
      </c>
      <c r="AD7" s="169" t="s">
        <v>434</v>
      </c>
      <c r="AE7" s="169" t="s">
        <v>435</v>
      </c>
      <c r="AF7" s="168" t="s">
        <v>436</v>
      </c>
      <c r="AG7" s="94" t="s">
        <v>6</v>
      </c>
      <c r="AH7" s="92" t="s">
        <v>7</v>
      </c>
      <c r="AI7" s="94" t="s">
        <v>8</v>
      </c>
      <c r="AJ7" s="88" t="s">
        <v>9</v>
      </c>
      <c r="AK7" s="169" t="s">
        <v>434</v>
      </c>
      <c r="AL7" s="169" t="s">
        <v>435</v>
      </c>
      <c r="AM7" s="168" t="s">
        <v>436</v>
      </c>
      <c r="AN7" s="94" t="s">
        <v>6</v>
      </c>
      <c r="AO7" s="92" t="s">
        <v>7</v>
      </c>
      <c r="AP7" s="94" t="s">
        <v>8</v>
      </c>
      <c r="AQ7" s="88" t="s">
        <v>9</v>
      </c>
      <c r="AR7" s="178" t="s">
        <v>434</v>
      </c>
      <c r="AS7" s="174" t="s">
        <v>435</v>
      </c>
      <c r="AT7" s="171" t="s">
        <v>436</v>
      </c>
      <c r="AU7" s="94" t="s">
        <v>6</v>
      </c>
      <c r="AV7" s="92" t="s">
        <v>7</v>
      </c>
      <c r="AW7" s="94" t="s">
        <v>8</v>
      </c>
      <c r="AX7" s="88" t="s">
        <v>9</v>
      </c>
      <c r="AY7" s="92" t="s">
        <v>434</v>
      </c>
      <c r="AZ7" s="92" t="s">
        <v>435</v>
      </c>
      <c r="BA7" s="93" t="s">
        <v>436</v>
      </c>
      <c r="BB7" s="94" t="s">
        <v>6</v>
      </c>
      <c r="BC7" s="92" t="s">
        <v>7</v>
      </c>
      <c r="BD7" s="94" t="s">
        <v>8</v>
      </c>
      <c r="BE7" s="88" t="s">
        <v>9</v>
      </c>
      <c r="BF7" s="92" t="s">
        <v>434</v>
      </c>
      <c r="BG7" s="92" t="s">
        <v>435</v>
      </c>
      <c r="BH7" s="171" t="s">
        <v>436</v>
      </c>
      <c r="BI7" s="94" t="s">
        <v>6</v>
      </c>
      <c r="BJ7" s="92" t="s">
        <v>7</v>
      </c>
      <c r="BK7" s="94" t="s">
        <v>8</v>
      </c>
      <c r="BL7" s="88" t="s">
        <v>9</v>
      </c>
      <c r="BM7" s="92" t="s">
        <v>434</v>
      </c>
      <c r="BN7" s="92" t="s">
        <v>435</v>
      </c>
      <c r="BO7" s="93" t="s">
        <v>436</v>
      </c>
      <c r="BP7" s="94" t="s">
        <v>6</v>
      </c>
      <c r="BQ7" s="92" t="s">
        <v>7</v>
      </c>
      <c r="BR7" s="94" t="s">
        <v>8</v>
      </c>
      <c r="BS7" s="235" t="s">
        <v>9</v>
      </c>
      <c r="BT7" s="92" t="s">
        <v>434</v>
      </c>
      <c r="BU7" s="92" t="s">
        <v>435</v>
      </c>
      <c r="BV7" s="93" t="s">
        <v>436</v>
      </c>
      <c r="BW7" s="94" t="s">
        <v>6</v>
      </c>
      <c r="BX7" s="92" t="s">
        <v>7</v>
      </c>
      <c r="BY7" s="94" t="s">
        <v>8</v>
      </c>
      <c r="BZ7" s="235" t="s">
        <v>9</v>
      </c>
      <c r="CA7" s="92" t="s">
        <v>434</v>
      </c>
      <c r="CB7" s="92" t="s">
        <v>435</v>
      </c>
      <c r="CC7" s="93" t="s">
        <v>436</v>
      </c>
      <c r="CD7" s="94" t="s">
        <v>6</v>
      </c>
      <c r="CE7" s="237" t="s">
        <v>7</v>
      </c>
      <c r="CF7" s="94" t="s">
        <v>8</v>
      </c>
      <c r="CG7" s="88" t="s">
        <v>9</v>
      </c>
    </row>
    <row r="8" spans="1:85" x14ac:dyDescent="0.25">
      <c r="A8" s="39">
        <v>1</v>
      </c>
      <c r="B8" s="78" t="s">
        <v>276</v>
      </c>
      <c r="C8" s="297">
        <v>190</v>
      </c>
      <c r="D8" s="298">
        <v>1280500</v>
      </c>
      <c r="E8" s="299">
        <f>D8*C8</f>
        <v>243295000</v>
      </c>
      <c r="F8" s="167">
        <f>MIN(K8,R8,Y8,AM8,AT8,BA8,BH8,BV8,CC8,AF8,BO8)</f>
        <v>161</v>
      </c>
      <c r="G8" s="35">
        <f t="shared" ref="G8:G71" si="0">MAX(L8,S8,Z8,AN8,AU8,BB8,BI8,BW8,CD8)</f>
        <v>0.38</v>
      </c>
      <c r="H8" s="163">
        <f t="shared" ref="H8:H71" si="1">MAX(O8,V8,AC8,AQ8,AX8,BE8,BL8,BZ8,CG8)</f>
        <v>972.36842105263156</v>
      </c>
      <c r="I8" s="87"/>
      <c r="J8" s="87"/>
      <c r="K8" s="33"/>
      <c r="L8" s="12"/>
      <c r="M8" s="13">
        <f>IFERROR(($F8*$F$1)/K8,0)</f>
        <v>0</v>
      </c>
      <c r="N8" s="30">
        <f>IFERROR(($F$2)/($G8/L8),0)</f>
        <v>0</v>
      </c>
      <c r="O8" s="15">
        <f>N8+M8</f>
        <v>0</v>
      </c>
      <c r="P8" s="242">
        <v>135</v>
      </c>
      <c r="Q8" s="242">
        <f>P8*19%</f>
        <v>25.65</v>
      </c>
      <c r="R8" s="242">
        <f>ROUND((P8+Q8),0)</f>
        <v>161</v>
      </c>
      <c r="S8" s="243">
        <v>0.35</v>
      </c>
      <c r="T8" s="13">
        <f>IFERROR(($F8*$F$1)/R8,0)</f>
        <v>650</v>
      </c>
      <c r="U8" s="14">
        <f>IFERROR(($F$2)/($G8/S8),0)</f>
        <v>322.36842105263156</v>
      </c>
      <c r="V8" s="16">
        <f>U8+T8</f>
        <v>972.36842105263156</v>
      </c>
      <c r="W8" s="89"/>
      <c r="X8" s="89"/>
      <c r="Y8" s="89"/>
      <c r="Z8" s="158"/>
      <c r="AA8" s="13">
        <f>IFERROR(($F8*$F$1)/Y8,0)</f>
        <v>0</v>
      </c>
      <c r="AB8" s="14">
        <f>IFERROR(($F$2)/($G8/Z8),0)</f>
        <v>0</v>
      </c>
      <c r="AC8" s="16">
        <f t="shared" ref="AC8:AC71" si="2">AB8+AA8</f>
        <v>0</v>
      </c>
      <c r="AD8" s="250"/>
      <c r="AE8" s="250"/>
      <c r="AF8" s="251"/>
      <c r="AG8" s="42"/>
      <c r="AH8" s="13">
        <f>IFERROR(($F8*$F$1)/AF8,0)</f>
        <v>0</v>
      </c>
      <c r="AI8" s="14">
        <f>IFERROR(($F$2)/($G8/AG8),0)</f>
        <v>0</v>
      </c>
      <c r="AJ8" s="184">
        <f>SUM(AH8+AI8)</f>
        <v>0</v>
      </c>
      <c r="AK8" s="89"/>
      <c r="AL8" s="89"/>
      <c r="AM8" s="89"/>
      <c r="AN8" s="42"/>
      <c r="AO8" s="13">
        <f>IFERROR(($F8*$F$1)/AM8,0)</f>
        <v>0</v>
      </c>
      <c r="AP8" s="14">
        <f>IFERROR(($F$2)/($G8/AN8),0)</f>
        <v>0</v>
      </c>
      <c r="AQ8" s="184">
        <f>SUM(AO8+AP8)</f>
        <v>0</v>
      </c>
      <c r="AR8" s="179">
        <f>+AT8/1.19</f>
        <v>155.46218487394958</v>
      </c>
      <c r="AS8" s="175">
        <f>+AR8*19%</f>
        <v>29.537815126050422</v>
      </c>
      <c r="AT8" s="181">
        <v>185</v>
      </c>
      <c r="AU8" s="12">
        <v>0.38</v>
      </c>
      <c r="AV8" s="13">
        <f>IFERROR(($F8*$F$1)/AT8,0)</f>
        <v>565.67567567567562</v>
      </c>
      <c r="AW8" s="14">
        <f>IFERROR(($F$2)/($G8/AU8),0)</f>
        <v>350</v>
      </c>
      <c r="AX8" s="184">
        <f>SUM(AV8+AW8)</f>
        <v>915.67567567567562</v>
      </c>
      <c r="AY8" s="89"/>
      <c r="AZ8" s="89"/>
      <c r="BA8" s="89"/>
      <c r="BB8" s="12"/>
      <c r="BC8" s="13">
        <f t="shared" ref="BC8:BC21" si="3">IFERROR(($F8*$F$1)/BA8,0)</f>
        <v>0</v>
      </c>
      <c r="BD8" s="14">
        <f t="shared" ref="BD8:BD71" si="4">IFERROR(($F$2)/($G8/BB8),0)</f>
        <v>0</v>
      </c>
      <c r="BE8" s="184">
        <f>BC8+BD8</f>
        <v>0</v>
      </c>
      <c r="BF8" s="89"/>
      <c r="BG8" s="89"/>
      <c r="BH8" s="89"/>
      <c r="BI8" s="42"/>
      <c r="BJ8" s="13">
        <f>IFERROR(($F8*$F$1)/BH8,0)</f>
        <v>0</v>
      </c>
      <c r="BK8" s="14">
        <f>IFERROR(($F$2)/($G8/BI8),0)</f>
        <v>0</v>
      </c>
      <c r="BL8" s="224">
        <f>SUM(BJ8+BK8)</f>
        <v>0</v>
      </c>
      <c r="BM8" s="175"/>
      <c r="BN8" s="175"/>
      <c r="BO8" s="175"/>
      <c r="BP8" s="12"/>
      <c r="BQ8" s="74">
        <f t="shared" ref="BQ8:BQ71" si="5">IFERROR(($F8*$F$1)/BO8,0)</f>
        <v>0</v>
      </c>
      <c r="BR8" s="75">
        <f>IFERROR(($F$2)/($G8/BP8),0)</f>
        <v>0</v>
      </c>
      <c r="BS8" s="236">
        <f>SUM(BQ8+BR8)</f>
        <v>0</v>
      </c>
      <c r="BT8" s="89"/>
      <c r="BU8" s="89"/>
      <c r="BV8" s="89"/>
      <c r="BW8" s="12"/>
      <c r="BX8" s="74">
        <f t="shared" ref="BX8:BX71" si="6">IFERROR(($F8*$F$1)/BV8,0)</f>
        <v>0</v>
      </c>
      <c r="BY8" s="75">
        <f>IFERROR(($F$2)/($G8/BW8),0)</f>
        <v>0</v>
      </c>
      <c r="BZ8" s="236">
        <f>SUM(BX8+BY8)</f>
        <v>0</v>
      </c>
      <c r="CA8" s="233"/>
      <c r="CB8" s="233"/>
      <c r="CC8" s="233"/>
      <c r="CD8" s="233"/>
      <c r="CE8" s="238">
        <f>IFERROR(($F8*$F$1)/CC8,0)</f>
        <v>0</v>
      </c>
      <c r="CF8" s="14">
        <f>IFERROR(($F$2)/($G8/CD8),0)</f>
        <v>0</v>
      </c>
      <c r="CG8" s="184">
        <f>SUM(CE8+CF8)</f>
        <v>0</v>
      </c>
    </row>
    <row r="9" spans="1:85" x14ac:dyDescent="0.25">
      <c r="A9" s="39">
        <v>2</v>
      </c>
      <c r="B9" s="78" t="s">
        <v>258</v>
      </c>
      <c r="C9" s="297">
        <v>85</v>
      </c>
      <c r="D9" s="298">
        <v>455850</v>
      </c>
      <c r="E9" s="299">
        <f>D9*C9</f>
        <v>38747250</v>
      </c>
      <c r="F9" s="167">
        <f>MIN(K9,R9,Y9,AM9,AT9,BA9,BH9,BV9,CC9,AF9,BO9)</f>
        <v>68</v>
      </c>
      <c r="G9" s="35">
        <f t="shared" si="0"/>
        <v>0.38</v>
      </c>
      <c r="H9" s="163">
        <f t="shared" si="1"/>
        <v>935.52631578947376</v>
      </c>
      <c r="I9" s="87"/>
      <c r="J9" s="87"/>
      <c r="K9" s="33"/>
      <c r="L9" s="12"/>
      <c r="M9" s="13">
        <f t="shared" ref="M9:M72" si="7">IFERROR(($F9*$F$1)/K9,0)</f>
        <v>0</v>
      </c>
      <c r="N9" s="30">
        <f t="shared" ref="N9:N72" si="8">IFERROR(($F$2)/($G9/L9),0)</f>
        <v>0</v>
      </c>
      <c r="O9" s="15">
        <f t="shared" ref="O9:O72" si="9">N9+M9</f>
        <v>0</v>
      </c>
      <c r="P9" s="244">
        <v>68</v>
      </c>
      <c r="Q9" s="242">
        <f>P9*0%</f>
        <v>0</v>
      </c>
      <c r="R9" s="242">
        <f t="shared" ref="R9:R72" si="10">ROUND((P9+Q9),0)</f>
        <v>68</v>
      </c>
      <c r="S9" s="243">
        <v>0.31</v>
      </c>
      <c r="T9" s="13">
        <f t="shared" ref="T9:T72" si="11">IFERROR(($F9*$F$1)/R9,0)</f>
        <v>650</v>
      </c>
      <c r="U9" s="14">
        <f t="shared" ref="U9:U72" si="12">IFERROR(($F$2)/($G9/S9),0)</f>
        <v>285.5263157894737</v>
      </c>
      <c r="V9" s="16">
        <f t="shared" ref="V9:V72" si="13">U9+T9</f>
        <v>935.52631578947376</v>
      </c>
      <c r="W9" s="90"/>
      <c r="X9" s="90"/>
      <c r="Y9" s="90"/>
      <c r="Z9" s="159"/>
      <c r="AA9" s="13">
        <f t="shared" ref="AA9:AA72" si="14">IFERROR(($F9*$F$1)/Y9,0)</f>
        <v>0</v>
      </c>
      <c r="AB9" s="14">
        <f t="shared" ref="AB9:AB72" si="15">IFERROR(($F$2)/($G9/Z9),0)</f>
        <v>0</v>
      </c>
      <c r="AC9" s="16">
        <f t="shared" si="2"/>
        <v>0</v>
      </c>
      <c r="AD9" s="251"/>
      <c r="AE9" s="251"/>
      <c r="AF9" s="251"/>
      <c r="AG9" s="90"/>
      <c r="AH9" s="13">
        <f t="shared" ref="AH9:AH17" si="16">IFERROR(($F9*$F$1)/AF9,0)</f>
        <v>0</v>
      </c>
      <c r="AI9" s="14">
        <f t="shared" ref="AI9:AI72" si="17">IFERROR(($F$2)/($G9/AG9),0)</f>
        <v>0</v>
      </c>
      <c r="AJ9" s="184">
        <f t="shared" ref="AJ9:AJ72" si="18">SUM(AH9+AI9)</f>
        <v>0</v>
      </c>
      <c r="AK9" s="90"/>
      <c r="AL9" s="90"/>
      <c r="AM9" s="90"/>
      <c r="AN9" s="90"/>
      <c r="AO9" s="13">
        <f t="shared" ref="AO9:AO72" si="19">IFERROR(($F9*$F$1)/AM9,0)</f>
        <v>0</v>
      </c>
      <c r="AP9" s="14">
        <f t="shared" ref="AP9:AP72" si="20">IFERROR(($F$2)/($G9/AN9),0)</f>
        <v>0</v>
      </c>
      <c r="AQ9" s="184">
        <f t="shared" ref="AQ9:AQ72" si="21">SUM(AO9+AP9)</f>
        <v>0</v>
      </c>
      <c r="AR9" s="190">
        <v>79</v>
      </c>
      <c r="AS9" s="187"/>
      <c r="AT9" s="182">
        <v>79</v>
      </c>
      <c r="AU9" s="227">
        <v>0.38</v>
      </c>
      <c r="AV9" s="13">
        <f t="shared" ref="AV9:AV72" si="22">IFERROR(($F9*$F$1)/AT9,0)</f>
        <v>559.49367088607596</v>
      </c>
      <c r="AW9" s="14">
        <f t="shared" ref="AW9:AW72" si="23">IFERROR(($F$2)/($G9/AU9),0)</f>
        <v>350</v>
      </c>
      <c r="AX9" s="184">
        <f t="shared" ref="AX9:AX72" si="24">SUM(AV9+AW9)</f>
        <v>909.49367088607596</v>
      </c>
      <c r="AY9" s="226"/>
      <c r="AZ9" s="226"/>
      <c r="BA9" s="226"/>
      <c r="BB9" s="226"/>
      <c r="BC9" s="13">
        <f t="shared" si="3"/>
        <v>0</v>
      </c>
      <c r="BD9" s="14">
        <f t="shared" si="4"/>
        <v>0</v>
      </c>
      <c r="BE9" s="184">
        <f t="shared" ref="BE9:BE72" si="25">BC9+BD9</f>
        <v>0</v>
      </c>
      <c r="BF9" s="90"/>
      <c r="BG9" s="90"/>
      <c r="BH9" s="90"/>
      <c r="BI9" s="90"/>
      <c r="BJ9" s="13">
        <f t="shared" ref="BJ9:BJ72" si="26">IFERROR(($F9*$F$1)/BH9,0)</f>
        <v>0</v>
      </c>
      <c r="BK9" s="14">
        <f t="shared" ref="BK9:BK72" si="27">IFERROR(($F$2)/($G9/BI9),0)</f>
        <v>0</v>
      </c>
      <c r="BL9" s="224">
        <f t="shared" ref="BL9:BL72" si="28">SUM(BJ9+BK9)</f>
        <v>0</v>
      </c>
      <c r="BM9" s="257"/>
      <c r="BN9" s="257"/>
      <c r="BO9" s="257"/>
      <c r="BP9" s="227"/>
      <c r="BQ9" s="74">
        <f t="shared" si="5"/>
        <v>0</v>
      </c>
      <c r="BR9" s="75">
        <f t="shared" ref="BR9:BR13" si="29">IFERROR(($F$2)/($G9/BP9),0)</f>
        <v>0</v>
      </c>
      <c r="BS9" s="236">
        <f t="shared" ref="BS9:BS72" si="30">SUM(BQ9+BR9)</f>
        <v>0</v>
      </c>
      <c r="BT9" s="226">
        <v>70</v>
      </c>
      <c r="BU9" s="226">
        <v>0</v>
      </c>
      <c r="BV9" s="226">
        <f>BT9+BU9</f>
        <v>70</v>
      </c>
      <c r="BW9" s="227">
        <v>0.28999999999999998</v>
      </c>
      <c r="BX9" s="74">
        <f t="shared" si="6"/>
        <v>631.42857142857144</v>
      </c>
      <c r="BY9" s="75">
        <f t="shared" ref="BY9:BY72" si="31">IFERROR(($F$2)/($G9/BW9),0)</f>
        <v>267.10526315789468</v>
      </c>
      <c r="BZ9" s="236">
        <f t="shared" ref="BZ9:BZ72" si="32">SUM(BX9+BY9)</f>
        <v>898.53383458646613</v>
      </c>
      <c r="CA9" s="233"/>
      <c r="CB9" s="233"/>
      <c r="CC9" s="233"/>
      <c r="CD9" s="233"/>
      <c r="CE9" s="238">
        <f t="shared" ref="CE9:CE72" si="33">IFERROR(($F9*$F$1)/CC9,0)</f>
        <v>0</v>
      </c>
      <c r="CF9" s="14">
        <f t="shared" ref="CF9:CF72" si="34">IFERROR(($F$2)/($G9/CD9),0)</f>
        <v>0</v>
      </c>
      <c r="CG9" s="184">
        <f t="shared" ref="CG9:CG72" si="35">SUM(CE9+CF9)</f>
        <v>0</v>
      </c>
    </row>
    <row r="10" spans="1:85" x14ac:dyDescent="0.25">
      <c r="A10" s="39">
        <v>3</v>
      </c>
      <c r="B10" s="78" t="s">
        <v>153</v>
      </c>
      <c r="C10" s="297">
        <v>130</v>
      </c>
      <c r="D10" s="298">
        <v>351550</v>
      </c>
      <c r="E10" s="299">
        <f t="shared" ref="E10:E73" si="36">D10*C10</f>
        <v>45701500</v>
      </c>
      <c r="F10" s="167">
        <f t="shared" ref="F9:F72" si="37">MIN(K10,R10,Y10,AM10,AT10,BA10,BH10,BV10,CC10,AF10,BO10)</f>
        <v>95</v>
      </c>
      <c r="G10" s="35">
        <f t="shared" si="0"/>
        <v>0.38</v>
      </c>
      <c r="H10" s="163">
        <f t="shared" si="1"/>
        <v>935.52631578947376</v>
      </c>
      <c r="I10" s="87"/>
      <c r="J10" s="87"/>
      <c r="K10" s="33"/>
      <c r="L10" s="12"/>
      <c r="M10" s="13">
        <f t="shared" si="7"/>
        <v>0</v>
      </c>
      <c r="N10" s="30">
        <f t="shared" si="8"/>
        <v>0</v>
      </c>
      <c r="O10" s="15">
        <f t="shared" si="9"/>
        <v>0</v>
      </c>
      <c r="P10" s="244">
        <v>95</v>
      </c>
      <c r="Q10" s="242">
        <f>P10*0%</f>
        <v>0</v>
      </c>
      <c r="R10" s="242">
        <f t="shared" si="10"/>
        <v>95</v>
      </c>
      <c r="S10" s="245">
        <v>0.31</v>
      </c>
      <c r="T10" s="13">
        <f t="shared" si="11"/>
        <v>650</v>
      </c>
      <c r="U10" s="14">
        <f t="shared" si="12"/>
        <v>285.5263157894737</v>
      </c>
      <c r="V10" s="16">
        <f t="shared" si="13"/>
        <v>935.52631578947376</v>
      </c>
      <c r="W10" s="90"/>
      <c r="X10" s="90"/>
      <c r="Y10" s="90"/>
      <c r="Z10" s="159"/>
      <c r="AA10" s="13">
        <f t="shared" si="14"/>
        <v>0</v>
      </c>
      <c r="AB10" s="14">
        <f t="shared" si="15"/>
        <v>0</v>
      </c>
      <c r="AC10" s="16">
        <f t="shared" si="2"/>
        <v>0</v>
      </c>
      <c r="AD10" s="251"/>
      <c r="AE10" s="251"/>
      <c r="AF10" s="251"/>
      <c r="AG10" s="90"/>
      <c r="AH10" s="13">
        <f t="shared" si="16"/>
        <v>0</v>
      </c>
      <c r="AI10" s="14">
        <f t="shared" si="17"/>
        <v>0</v>
      </c>
      <c r="AJ10" s="184">
        <f t="shared" si="18"/>
        <v>0</v>
      </c>
      <c r="AK10" s="90"/>
      <c r="AL10" s="90"/>
      <c r="AM10" s="90"/>
      <c r="AN10" s="90"/>
      <c r="AO10" s="13">
        <f t="shared" si="19"/>
        <v>0</v>
      </c>
      <c r="AP10" s="14">
        <f t="shared" si="20"/>
        <v>0</v>
      </c>
      <c r="AQ10" s="184">
        <f t="shared" si="21"/>
        <v>0</v>
      </c>
      <c r="AR10" s="190">
        <v>122</v>
      </c>
      <c r="AS10" s="187"/>
      <c r="AT10" s="182">
        <v>122</v>
      </c>
      <c r="AU10" s="227">
        <v>0.38</v>
      </c>
      <c r="AV10" s="13">
        <f t="shared" si="22"/>
        <v>506.14754098360658</v>
      </c>
      <c r="AW10" s="14">
        <f t="shared" si="23"/>
        <v>350</v>
      </c>
      <c r="AX10" s="184">
        <f t="shared" si="24"/>
        <v>856.14754098360663</v>
      </c>
      <c r="AY10" s="226"/>
      <c r="AZ10" s="226"/>
      <c r="BA10" s="226"/>
      <c r="BB10" s="226"/>
      <c r="BC10" s="13">
        <f t="shared" si="3"/>
        <v>0</v>
      </c>
      <c r="BD10" s="14">
        <f t="shared" si="4"/>
        <v>0</v>
      </c>
      <c r="BE10" s="184">
        <f t="shared" si="25"/>
        <v>0</v>
      </c>
      <c r="BF10" s="90"/>
      <c r="BG10" s="90"/>
      <c r="BH10" s="90"/>
      <c r="BI10" s="90"/>
      <c r="BJ10" s="13">
        <f t="shared" si="26"/>
        <v>0</v>
      </c>
      <c r="BK10" s="14">
        <f t="shared" si="27"/>
        <v>0</v>
      </c>
      <c r="BL10" s="224">
        <f t="shared" si="28"/>
        <v>0</v>
      </c>
      <c r="BM10" s="257"/>
      <c r="BN10" s="257"/>
      <c r="BO10" s="257"/>
      <c r="BP10" s="226"/>
      <c r="BQ10" s="74">
        <f t="shared" si="5"/>
        <v>0</v>
      </c>
      <c r="BR10" s="75">
        <f t="shared" si="29"/>
        <v>0</v>
      </c>
      <c r="BS10" s="236">
        <f t="shared" si="30"/>
        <v>0</v>
      </c>
      <c r="BT10" s="226"/>
      <c r="BU10" s="226"/>
      <c r="BV10" s="226"/>
      <c r="BW10" s="226"/>
      <c r="BX10" s="74">
        <f t="shared" si="6"/>
        <v>0</v>
      </c>
      <c r="BY10" s="75">
        <f t="shared" si="31"/>
        <v>0</v>
      </c>
      <c r="BZ10" s="236">
        <f t="shared" si="32"/>
        <v>0</v>
      </c>
      <c r="CA10" s="233"/>
      <c r="CB10" s="233"/>
      <c r="CC10" s="233"/>
      <c r="CD10" s="233"/>
      <c r="CE10" s="238">
        <f t="shared" si="33"/>
        <v>0</v>
      </c>
      <c r="CF10" s="14">
        <f t="shared" si="34"/>
        <v>0</v>
      </c>
      <c r="CG10" s="184">
        <f t="shared" si="35"/>
        <v>0</v>
      </c>
    </row>
    <row r="11" spans="1:85" x14ac:dyDescent="0.25">
      <c r="A11" s="39">
        <v>4</v>
      </c>
      <c r="B11" s="78" t="s">
        <v>404</v>
      </c>
      <c r="C11" s="297">
        <v>75</v>
      </c>
      <c r="D11" s="298">
        <v>311900</v>
      </c>
      <c r="E11" s="299">
        <f t="shared" si="36"/>
        <v>23392500</v>
      </c>
      <c r="F11" s="167">
        <f t="shared" si="37"/>
        <v>57</v>
      </c>
      <c r="G11" s="35">
        <f t="shared" si="0"/>
        <v>0.38</v>
      </c>
      <c r="H11" s="163">
        <f t="shared" si="1"/>
        <v>1000</v>
      </c>
      <c r="I11" s="87"/>
      <c r="J11" s="87"/>
      <c r="K11" s="33"/>
      <c r="L11" s="12"/>
      <c r="M11" s="13">
        <f t="shared" si="7"/>
        <v>0</v>
      </c>
      <c r="N11" s="30">
        <f t="shared" si="8"/>
        <v>0</v>
      </c>
      <c r="O11" s="15">
        <f t="shared" si="9"/>
        <v>0</v>
      </c>
      <c r="P11" s="244">
        <v>70</v>
      </c>
      <c r="Q11" s="242">
        <f>P11*0%</f>
        <v>0</v>
      </c>
      <c r="R11" s="242">
        <f t="shared" si="10"/>
        <v>70</v>
      </c>
      <c r="S11" s="245">
        <v>0.31</v>
      </c>
      <c r="T11" s="13">
        <f t="shared" si="11"/>
        <v>529.28571428571433</v>
      </c>
      <c r="U11" s="14">
        <f t="shared" si="12"/>
        <v>285.5263157894737</v>
      </c>
      <c r="V11" s="16">
        <f t="shared" si="13"/>
        <v>814.81203007518798</v>
      </c>
      <c r="W11" s="90"/>
      <c r="X11" s="90"/>
      <c r="Y11" s="90"/>
      <c r="Z11" s="159"/>
      <c r="AA11" s="13">
        <f t="shared" si="14"/>
        <v>0</v>
      </c>
      <c r="AB11" s="14">
        <f t="shared" si="15"/>
        <v>0</v>
      </c>
      <c r="AC11" s="16">
        <f t="shared" si="2"/>
        <v>0</v>
      </c>
      <c r="AD11" s="252"/>
      <c r="AE11" s="252"/>
      <c r="AF11" s="252"/>
      <c r="AG11" s="90"/>
      <c r="AH11" s="13">
        <f t="shared" si="16"/>
        <v>0</v>
      </c>
      <c r="AI11" s="14">
        <f t="shared" si="17"/>
        <v>0</v>
      </c>
      <c r="AJ11" s="184">
        <f t="shared" si="18"/>
        <v>0</v>
      </c>
      <c r="AK11" s="90"/>
      <c r="AL11" s="90"/>
      <c r="AM11" s="90"/>
      <c r="AN11" s="90"/>
      <c r="AO11" s="13">
        <f t="shared" si="19"/>
        <v>0</v>
      </c>
      <c r="AP11" s="14">
        <f t="shared" si="20"/>
        <v>0</v>
      </c>
      <c r="AQ11" s="184">
        <f t="shared" si="21"/>
        <v>0</v>
      </c>
      <c r="AR11" s="190">
        <v>57</v>
      </c>
      <c r="AS11" s="187"/>
      <c r="AT11" s="182">
        <v>57</v>
      </c>
      <c r="AU11" s="227">
        <v>0.38</v>
      </c>
      <c r="AV11" s="13">
        <f t="shared" si="22"/>
        <v>650</v>
      </c>
      <c r="AW11" s="14">
        <f t="shared" si="23"/>
        <v>350</v>
      </c>
      <c r="AX11" s="184">
        <f t="shared" si="24"/>
        <v>1000</v>
      </c>
      <c r="AY11" s="226"/>
      <c r="AZ11" s="226"/>
      <c r="BA11" s="226"/>
      <c r="BB11" s="226"/>
      <c r="BC11" s="13">
        <f t="shared" si="3"/>
        <v>0</v>
      </c>
      <c r="BD11" s="14">
        <f t="shared" si="4"/>
        <v>0</v>
      </c>
      <c r="BE11" s="184">
        <f t="shared" si="25"/>
        <v>0</v>
      </c>
      <c r="BF11" s="90"/>
      <c r="BG11" s="90"/>
      <c r="BH11" s="90"/>
      <c r="BI11" s="90"/>
      <c r="BJ11" s="13">
        <f t="shared" si="26"/>
        <v>0</v>
      </c>
      <c r="BK11" s="14">
        <f t="shared" si="27"/>
        <v>0</v>
      </c>
      <c r="BL11" s="224">
        <f t="shared" si="28"/>
        <v>0</v>
      </c>
      <c r="BM11" s="257"/>
      <c r="BN11" s="257"/>
      <c r="BO11" s="257"/>
      <c r="BP11" s="226"/>
      <c r="BQ11" s="74">
        <f t="shared" si="5"/>
        <v>0</v>
      </c>
      <c r="BR11" s="75">
        <f t="shared" si="29"/>
        <v>0</v>
      </c>
      <c r="BS11" s="236">
        <f t="shared" si="30"/>
        <v>0</v>
      </c>
      <c r="BT11" s="226"/>
      <c r="BU11" s="226"/>
      <c r="BV11" s="226"/>
      <c r="BW11" s="226"/>
      <c r="BX11" s="74">
        <f t="shared" si="6"/>
        <v>0</v>
      </c>
      <c r="BY11" s="75">
        <f t="shared" si="31"/>
        <v>0</v>
      </c>
      <c r="BZ11" s="236">
        <f t="shared" si="32"/>
        <v>0</v>
      </c>
      <c r="CA11" s="233"/>
      <c r="CB11" s="233"/>
      <c r="CC11" s="233"/>
      <c r="CD11" s="233"/>
      <c r="CE11" s="238">
        <f t="shared" si="33"/>
        <v>0</v>
      </c>
      <c r="CF11" s="14">
        <f t="shared" si="34"/>
        <v>0</v>
      </c>
      <c r="CG11" s="184">
        <f t="shared" si="35"/>
        <v>0</v>
      </c>
    </row>
    <row r="12" spans="1:85" x14ac:dyDescent="0.25">
      <c r="A12" s="39">
        <v>5</v>
      </c>
      <c r="B12" s="78" t="s">
        <v>60</v>
      </c>
      <c r="C12" s="297">
        <v>355</v>
      </c>
      <c r="D12" s="298">
        <v>209000</v>
      </c>
      <c r="E12" s="299">
        <f t="shared" si="36"/>
        <v>74195000</v>
      </c>
      <c r="F12" s="167">
        <f t="shared" si="37"/>
        <v>339</v>
      </c>
      <c r="G12" s="35">
        <f t="shared" si="0"/>
        <v>0.35</v>
      </c>
      <c r="H12" s="163">
        <f t="shared" si="1"/>
        <v>1000</v>
      </c>
      <c r="I12" s="87"/>
      <c r="J12" s="87"/>
      <c r="K12" s="33"/>
      <c r="L12" s="12"/>
      <c r="M12" s="13">
        <f t="shared" si="7"/>
        <v>0</v>
      </c>
      <c r="N12" s="30">
        <f t="shared" si="8"/>
        <v>0</v>
      </c>
      <c r="O12" s="15">
        <f t="shared" si="9"/>
        <v>0</v>
      </c>
      <c r="P12" s="244">
        <v>285</v>
      </c>
      <c r="Q12" s="242">
        <f t="shared" ref="Q12:Q71" si="38">P12*19%</f>
        <v>54.15</v>
      </c>
      <c r="R12" s="242">
        <f t="shared" si="10"/>
        <v>339</v>
      </c>
      <c r="S12" s="245">
        <v>0.31</v>
      </c>
      <c r="T12" s="13">
        <f t="shared" si="11"/>
        <v>650</v>
      </c>
      <c r="U12" s="14">
        <f t="shared" si="12"/>
        <v>310.00000000000006</v>
      </c>
      <c r="V12" s="16">
        <f t="shared" si="13"/>
        <v>960</v>
      </c>
      <c r="W12" s="90"/>
      <c r="X12" s="90"/>
      <c r="Y12" s="90"/>
      <c r="Z12" s="159"/>
      <c r="AA12" s="13">
        <f t="shared" si="14"/>
        <v>0</v>
      </c>
      <c r="AB12" s="14">
        <f t="shared" si="15"/>
        <v>0</v>
      </c>
      <c r="AC12" s="16">
        <f t="shared" si="2"/>
        <v>0</v>
      </c>
      <c r="AD12" s="251"/>
      <c r="AE12" s="251"/>
      <c r="AF12" s="251"/>
      <c r="AG12" s="90"/>
      <c r="AH12" s="13">
        <f t="shared" si="16"/>
        <v>0</v>
      </c>
      <c r="AI12" s="14">
        <f t="shared" si="17"/>
        <v>0</v>
      </c>
      <c r="AJ12" s="184">
        <f t="shared" si="18"/>
        <v>0</v>
      </c>
      <c r="AK12" s="90"/>
      <c r="AL12" s="90"/>
      <c r="AM12" s="90"/>
      <c r="AN12" s="90"/>
      <c r="AO12" s="13">
        <f t="shared" si="19"/>
        <v>0</v>
      </c>
      <c r="AP12" s="14">
        <f t="shared" si="20"/>
        <v>0</v>
      </c>
      <c r="AQ12" s="184">
        <f t="shared" si="21"/>
        <v>0</v>
      </c>
      <c r="AR12" s="190">
        <v>284.873949579</v>
      </c>
      <c r="AS12" s="187">
        <f t="shared" ref="AS12" si="39">+AR12*19%</f>
        <v>54.126050420010003</v>
      </c>
      <c r="AT12" s="182">
        <v>339</v>
      </c>
      <c r="AU12" s="227">
        <v>0.35</v>
      </c>
      <c r="AV12" s="13">
        <f t="shared" si="22"/>
        <v>650</v>
      </c>
      <c r="AW12" s="14">
        <f t="shared" si="23"/>
        <v>350</v>
      </c>
      <c r="AX12" s="184">
        <f t="shared" si="24"/>
        <v>1000</v>
      </c>
      <c r="AY12" s="226"/>
      <c r="AZ12" s="226"/>
      <c r="BA12" s="226"/>
      <c r="BB12" s="226"/>
      <c r="BC12" s="13">
        <f t="shared" si="3"/>
        <v>0</v>
      </c>
      <c r="BD12" s="14">
        <f t="shared" si="4"/>
        <v>0</v>
      </c>
      <c r="BE12" s="184">
        <f t="shared" si="25"/>
        <v>0</v>
      </c>
      <c r="BF12" s="90"/>
      <c r="BG12" s="90"/>
      <c r="BH12" s="90"/>
      <c r="BI12" s="90"/>
      <c r="BJ12" s="13">
        <f t="shared" si="26"/>
        <v>0</v>
      </c>
      <c r="BK12" s="14">
        <f t="shared" si="27"/>
        <v>0</v>
      </c>
      <c r="BL12" s="224">
        <f t="shared" si="28"/>
        <v>0</v>
      </c>
      <c r="BM12" s="257"/>
      <c r="BN12" s="257"/>
      <c r="BO12" s="257"/>
      <c r="BP12" s="226"/>
      <c r="BQ12" s="74">
        <f t="shared" si="5"/>
        <v>0</v>
      </c>
      <c r="BR12" s="75">
        <f t="shared" si="29"/>
        <v>0</v>
      </c>
      <c r="BS12" s="236">
        <f t="shared" si="30"/>
        <v>0</v>
      </c>
      <c r="BT12" s="226"/>
      <c r="BU12" s="226"/>
      <c r="BV12" s="226"/>
      <c r="BW12" s="226"/>
      <c r="BX12" s="74">
        <f t="shared" si="6"/>
        <v>0</v>
      </c>
      <c r="BY12" s="75">
        <f t="shared" si="31"/>
        <v>0</v>
      </c>
      <c r="BZ12" s="236">
        <f t="shared" si="32"/>
        <v>0</v>
      </c>
      <c r="CA12" s="239">
        <v>295</v>
      </c>
      <c r="CB12" s="239">
        <v>56</v>
      </c>
      <c r="CC12" s="239">
        <v>351</v>
      </c>
      <c r="CD12" s="240">
        <v>0.15</v>
      </c>
      <c r="CE12" s="238">
        <f t="shared" si="33"/>
        <v>627.77777777777783</v>
      </c>
      <c r="CF12" s="14">
        <f t="shared" si="34"/>
        <v>150</v>
      </c>
      <c r="CG12" s="184">
        <f t="shared" si="35"/>
        <v>777.77777777777783</v>
      </c>
    </row>
    <row r="13" spans="1:85" x14ac:dyDescent="0.25">
      <c r="A13" s="39">
        <v>6</v>
      </c>
      <c r="B13" s="78" t="s">
        <v>261</v>
      </c>
      <c r="C13" s="300">
        <v>115</v>
      </c>
      <c r="D13" s="298">
        <v>90650</v>
      </c>
      <c r="E13" s="299">
        <f t="shared" si="36"/>
        <v>10424750</v>
      </c>
      <c r="F13" s="167">
        <f t="shared" si="37"/>
        <v>90</v>
      </c>
      <c r="G13" s="35">
        <f t="shared" si="0"/>
        <v>0.38</v>
      </c>
      <c r="H13" s="163">
        <f t="shared" si="1"/>
        <v>935.52631578947376</v>
      </c>
      <c r="I13" s="87"/>
      <c r="J13" s="87"/>
      <c r="K13" s="33"/>
      <c r="L13" s="12"/>
      <c r="M13" s="13">
        <f t="shared" si="7"/>
        <v>0</v>
      </c>
      <c r="N13" s="30">
        <f t="shared" si="8"/>
        <v>0</v>
      </c>
      <c r="O13" s="15">
        <f t="shared" si="9"/>
        <v>0</v>
      </c>
      <c r="P13" s="244">
        <v>90</v>
      </c>
      <c r="Q13" s="242">
        <f>P13*0%</f>
        <v>0</v>
      </c>
      <c r="R13" s="242">
        <f t="shared" si="10"/>
        <v>90</v>
      </c>
      <c r="S13" s="245">
        <v>0.31</v>
      </c>
      <c r="T13" s="13">
        <f t="shared" si="11"/>
        <v>650</v>
      </c>
      <c r="U13" s="14">
        <f t="shared" si="12"/>
        <v>285.5263157894737</v>
      </c>
      <c r="V13" s="16">
        <f t="shared" si="13"/>
        <v>935.52631578947376</v>
      </c>
      <c r="W13" s="90"/>
      <c r="X13" s="90"/>
      <c r="Y13" s="90"/>
      <c r="Z13" s="159"/>
      <c r="AA13" s="13">
        <f t="shared" si="14"/>
        <v>0</v>
      </c>
      <c r="AB13" s="14">
        <f t="shared" si="15"/>
        <v>0</v>
      </c>
      <c r="AC13" s="16">
        <f t="shared" si="2"/>
        <v>0</v>
      </c>
      <c r="AD13" s="251"/>
      <c r="AE13" s="251"/>
      <c r="AF13" s="251"/>
      <c r="AG13" s="90"/>
      <c r="AH13" s="13">
        <f t="shared" si="16"/>
        <v>0</v>
      </c>
      <c r="AI13" s="14">
        <f t="shared" si="17"/>
        <v>0</v>
      </c>
      <c r="AJ13" s="184">
        <f t="shared" si="18"/>
        <v>0</v>
      </c>
      <c r="AK13" s="90"/>
      <c r="AL13" s="90"/>
      <c r="AM13" s="90"/>
      <c r="AN13" s="90"/>
      <c r="AO13" s="13">
        <f t="shared" si="19"/>
        <v>0</v>
      </c>
      <c r="AP13" s="14">
        <f t="shared" si="20"/>
        <v>0</v>
      </c>
      <c r="AQ13" s="184">
        <f t="shared" si="21"/>
        <v>0</v>
      </c>
      <c r="AR13" s="190">
        <v>108</v>
      </c>
      <c r="AS13" s="187"/>
      <c r="AT13" s="182">
        <v>108</v>
      </c>
      <c r="AU13" s="227">
        <v>0.38</v>
      </c>
      <c r="AV13" s="13">
        <f t="shared" si="22"/>
        <v>541.66666666666663</v>
      </c>
      <c r="AW13" s="14">
        <f t="shared" si="23"/>
        <v>350</v>
      </c>
      <c r="AX13" s="184">
        <f t="shared" si="24"/>
        <v>891.66666666666663</v>
      </c>
      <c r="AY13" s="226"/>
      <c r="AZ13" s="226"/>
      <c r="BA13" s="226"/>
      <c r="BB13" s="226"/>
      <c r="BC13" s="13">
        <f t="shared" si="3"/>
        <v>0</v>
      </c>
      <c r="BD13" s="14">
        <f t="shared" si="4"/>
        <v>0</v>
      </c>
      <c r="BE13" s="184">
        <f t="shared" si="25"/>
        <v>0</v>
      </c>
      <c r="BF13" s="90"/>
      <c r="BG13" s="90"/>
      <c r="BH13" s="90"/>
      <c r="BI13" s="90"/>
      <c r="BJ13" s="13">
        <f>IFERROR(($F13*$F$1)/BH13,0)</f>
        <v>0</v>
      </c>
      <c r="BK13" s="14">
        <f t="shared" si="27"/>
        <v>0</v>
      </c>
      <c r="BL13" s="224">
        <f t="shared" si="28"/>
        <v>0</v>
      </c>
      <c r="BM13" s="257"/>
      <c r="BN13" s="257"/>
      <c r="BO13" s="257"/>
      <c r="BP13" s="227"/>
      <c r="BQ13" s="74">
        <f t="shared" si="5"/>
        <v>0</v>
      </c>
      <c r="BR13" s="75">
        <f t="shared" si="29"/>
        <v>0</v>
      </c>
      <c r="BS13" s="236">
        <f t="shared" si="30"/>
        <v>0</v>
      </c>
      <c r="BT13" s="226">
        <v>108</v>
      </c>
      <c r="BU13" s="226">
        <v>0</v>
      </c>
      <c r="BV13" s="226">
        <f>BT13+BU13</f>
        <v>108</v>
      </c>
      <c r="BW13" s="227">
        <v>0.22</v>
      </c>
      <c r="BX13" s="74">
        <f t="shared" si="6"/>
        <v>541.66666666666663</v>
      </c>
      <c r="BY13" s="75">
        <f t="shared" si="31"/>
        <v>202.63157894736841</v>
      </c>
      <c r="BZ13" s="236">
        <f t="shared" si="32"/>
        <v>744.29824561403507</v>
      </c>
      <c r="CA13" s="233"/>
      <c r="CB13" s="233"/>
      <c r="CC13" s="233"/>
      <c r="CD13" s="233"/>
      <c r="CE13" s="238">
        <f t="shared" si="33"/>
        <v>0</v>
      </c>
      <c r="CF13" s="14">
        <f t="shared" si="34"/>
        <v>0</v>
      </c>
      <c r="CG13" s="184">
        <f t="shared" si="35"/>
        <v>0</v>
      </c>
    </row>
    <row r="14" spans="1:85" x14ac:dyDescent="0.25">
      <c r="A14" s="39">
        <v>7</v>
      </c>
      <c r="B14" s="78" t="s">
        <v>322</v>
      </c>
      <c r="C14" s="300">
        <v>1640</v>
      </c>
      <c r="D14" s="298">
        <v>60000</v>
      </c>
      <c r="E14" s="299">
        <f t="shared" si="36"/>
        <v>98400000</v>
      </c>
      <c r="F14" s="167">
        <f>MIN(K14,R14,Y14,AM14,AT14,BA14,BH14,BV14,CC14,AF14,BO14)</f>
        <v>1080</v>
      </c>
      <c r="G14" s="35">
        <f t="shared" si="0"/>
        <v>0.38</v>
      </c>
      <c r="H14" s="163">
        <f t="shared" si="1"/>
        <v>802.90322580645159</v>
      </c>
      <c r="I14" s="87"/>
      <c r="J14" s="87"/>
      <c r="K14" s="33"/>
      <c r="L14" s="12"/>
      <c r="M14" s="13">
        <f t="shared" si="7"/>
        <v>0</v>
      </c>
      <c r="N14" s="30">
        <f t="shared" si="8"/>
        <v>0</v>
      </c>
      <c r="O14" s="15">
        <f t="shared" si="9"/>
        <v>0</v>
      </c>
      <c r="P14" s="244">
        <v>1395</v>
      </c>
      <c r="Q14" s="242">
        <f>P14*0%</f>
        <v>0</v>
      </c>
      <c r="R14" s="242">
        <f t="shared" si="10"/>
        <v>1395</v>
      </c>
      <c r="S14" s="245">
        <v>0.31</v>
      </c>
      <c r="T14" s="13">
        <f t="shared" si="11"/>
        <v>503.22580645161293</v>
      </c>
      <c r="U14" s="14">
        <f t="shared" si="12"/>
        <v>285.5263157894737</v>
      </c>
      <c r="V14" s="16">
        <f t="shared" si="13"/>
        <v>788.75212224108668</v>
      </c>
      <c r="W14" s="90"/>
      <c r="X14" s="90"/>
      <c r="Y14" s="90"/>
      <c r="Z14" s="159"/>
      <c r="AA14" s="13">
        <f t="shared" si="14"/>
        <v>0</v>
      </c>
      <c r="AB14" s="14">
        <f t="shared" si="15"/>
        <v>0</v>
      </c>
      <c r="AC14" s="16">
        <f t="shared" si="2"/>
        <v>0</v>
      </c>
      <c r="AD14" s="252">
        <v>1600</v>
      </c>
      <c r="AE14" s="252">
        <v>0</v>
      </c>
      <c r="AF14" s="252">
        <f>+AD14+AE14</f>
        <v>1600</v>
      </c>
      <c r="AG14" s="90"/>
      <c r="AH14" s="13">
        <f t="shared" si="16"/>
        <v>438.75</v>
      </c>
      <c r="AI14" s="14">
        <f t="shared" si="17"/>
        <v>0</v>
      </c>
      <c r="AJ14" s="184">
        <f t="shared" si="18"/>
        <v>438.75</v>
      </c>
      <c r="AK14" s="90"/>
      <c r="AL14" s="90"/>
      <c r="AM14" s="90"/>
      <c r="AN14" s="90"/>
      <c r="AO14" s="13">
        <f t="shared" si="19"/>
        <v>0</v>
      </c>
      <c r="AP14" s="14">
        <f t="shared" si="20"/>
        <v>0</v>
      </c>
      <c r="AQ14" s="184">
        <f t="shared" si="21"/>
        <v>0</v>
      </c>
      <c r="AR14" s="190">
        <v>1550</v>
      </c>
      <c r="AS14" s="187"/>
      <c r="AT14" s="182">
        <v>1550</v>
      </c>
      <c r="AU14" s="227">
        <v>0.38</v>
      </c>
      <c r="AV14" s="13">
        <f t="shared" si="22"/>
        <v>452.90322580645159</v>
      </c>
      <c r="AW14" s="14">
        <f t="shared" si="23"/>
        <v>350</v>
      </c>
      <c r="AX14" s="184">
        <f t="shared" si="24"/>
        <v>802.90322580645159</v>
      </c>
      <c r="AY14" s="232">
        <v>1080</v>
      </c>
      <c r="AZ14" s="226">
        <v>0</v>
      </c>
      <c r="BA14" s="232">
        <v>1080</v>
      </c>
      <c r="BB14" s="227">
        <v>0.03</v>
      </c>
      <c r="BC14" s="13">
        <f t="shared" si="3"/>
        <v>650</v>
      </c>
      <c r="BD14" s="14">
        <f t="shared" si="4"/>
        <v>27.631578947368418</v>
      </c>
      <c r="BE14" s="184">
        <f t="shared" si="25"/>
        <v>677.63157894736844</v>
      </c>
      <c r="BF14" s="90"/>
      <c r="BG14" s="90"/>
      <c r="BH14" s="90"/>
      <c r="BI14" s="90"/>
      <c r="BJ14" s="13">
        <f t="shared" si="26"/>
        <v>0</v>
      </c>
      <c r="BK14" s="14">
        <f t="shared" si="27"/>
        <v>0</v>
      </c>
      <c r="BL14" s="224">
        <f t="shared" si="28"/>
        <v>0</v>
      </c>
      <c r="BM14" s="257"/>
      <c r="BN14" s="257"/>
      <c r="BO14" s="257"/>
      <c r="BP14" s="227"/>
      <c r="BQ14" s="74">
        <f t="shared" si="5"/>
        <v>0</v>
      </c>
      <c r="BR14" s="75">
        <f>IFERROR(($F$2)/($G14/BP14),0)</f>
        <v>0</v>
      </c>
      <c r="BS14" s="236">
        <f t="shared" si="30"/>
        <v>0</v>
      </c>
      <c r="BT14" s="226">
        <v>1483</v>
      </c>
      <c r="BU14" s="226">
        <v>0</v>
      </c>
      <c r="BV14" s="226">
        <f>BT14+BU14</f>
        <v>1483</v>
      </c>
      <c r="BW14" s="227">
        <v>0.28999999999999998</v>
      </c>
      <c r="BX14" s="74">
        <f t="shared" si="6"/>
        <v>473.36480107889412</v>
      </c>
      <c r="BY14" s="75">
        <f>IFERROR(($F$2)/($G14/BW14),0)</f>
        <v>267.10526315789468</v>
      </c>
      <c r="BZ14" s="236">
        <f t="shared" si="32"/>
        <v>740.47006423678886</v>
      </c>
      <c r="CA14" s="239">
        <v>1614</v>
      </c>
      <c r="CB14" s="239">
        <v>0</v>
      </c>
      <c r="CC14" s="239">
        <v>1614</v>
      </c>
      <c r="CD14" s="240">
        <v>0.15</v>
      </c>
      <c r="CE14" s="238">
        <f t="shared" si="33"/>
        <v>434.94423791821561</v>
      </c>
      <c r="CF14" s="14">
        <f t="shared" si="34"/>
        <v>138.15789473684208</v>
      </c>
      <c r="CG14" s="184">
        <f t="shared" si="35"/>
        <v>573.10213265505763</v>
      </c>
    </row>
    <row r="15" spans="1:85" x14ac:dyDescent="0.25">
      <c r="A15" s="39">
        <v>8</v>
      </c>
      <c r="B15" s="78" t="s">
        <v>372</v>
      </c>
      <c r="C15" s="300">
        <v>666</v>
      </c>
      <c r="D15" s="298">
        <v>60850</v>
      </c>
      <c r="E15" s="299">
        <f t="shared" si="36"/>
        <v>40526100</v>
      </c>
      <c r="F15" s="167">
        <f t="shared" si="37"/>
        <v>392.7</v>
      </c>
      <c r="G15" s="35">
        <f t="shared" si="0"/>
        <v>0.38</v>
      </c>
      <c r="H15" s="163">
        <f t="shared" si="1"/>
        <v>757.75559105431307</v>
      </c>
      <c r="I15" s="87">
        <v>440</v>
      </c>
      <c r="J15" s="87">
        <v>83.6</v>
      </c>
      <c r="K15" s="33">
        <v>523.6</v>
      </c>
      <c r="L15" s="12"/>
      <c r="M15" s="13">
        <f t="shared" si="7"/>
        <v>487.5</v>
      </c>
      <c r="N15" s="30">
        <f t="shared" si="8"/>
        <v>0</v>
      </c>
      <c r="O15" s="15">
        <f t="shared" si="9"/>
        <v>487.5</v>
      </c>
      <c r="P15" s="244"/>
      <c r="Q15" s="242"/>
      <c r="R15" s="242"/>
      <c r="S15" s="245"/>
      <c r="T15" s="13">
        <f t="shared" si="11"/>
        <v>0</v>
      </c>
      <c r="U15" s="14">
        <f t="shared" si="12"/>
        <v>0</v>
      </c>
      <c r="V15" s="16">
        <f t="shared" si="13"/>
        <v>0</v>
      </c>
      <c r="W15" s="90"/>
      <c r="X15" s="90"/>
      <c r="Y15" s="90"/>
      <c r="Z15" s="159"/>
      <c r="AA15" s="13">
        <f t="shared" si="14"/>
        <v>0</v>
      </c>
      <c r="AB15" s="14">
        <f t="shared" si="15"/>
        <v>0</v>
      </c>
      <c r="AC15" s="16">
        <f t="shared" si="2"/>
        <v>0</v>
      </c>
      <c r="AD15" s="252">
        <v>330</v>
      </c>
      <c r="AE15" s="252">
        <f>+AD15*19%</f>
        <v>62.7</v>
      </c>
      <c r="AF15" s="252">
        <f t="shared" ref="AF8:AF57" si="40">+AD15+AE15</f>
        <v>392.7</v>
      </c>
      <c r="AG15" s="90"/>
      <c r="AH15" s="13">
        <f t="shared" si="16"/>
        <v>650</v>
      </c>
      <c r="AI15" s="14">
        <f t="shared" si="17"/>
        <v>0</v>
      </c>
      <c r="AJ15" s="184">
        <f t="shared" si="18"/>
        <v>650</v>
      </c>
      <c r="AK15" s="90"/>
      <c r="AL15" s="90"/>
      <c r="AM15" s="90"/>
      <c r="AN15" s="90"/>
      <c r="AO15" s="13">
        <f t="shared" si="19"/>
        <v>0</v>
      </c>
      <c r="AP15" s="14">
        <f t="shared" si="20"/>
        <v>0</v>
      </c>
      <c r="AQ15" s="184">
        <f t="shared" si="21"/>
        <v>0</v>
      </c>
      <c r="AR15" s="190">
        <f t="shared" ref="AR15:AR71" si="41">+AT15/1.19</f>
        <v>526.05042016806726</v>
      </c>
      <c r="AS15" s="187">
        <f t="shared" ref="AS15:AS71" si="42">+AR15*19%</f>
        <v>99.94957983193278</v>
      </c>
      <c r="AT15" s="182">
        <v>626</v>
      </c>
      <c r="AU15" s="227">
        <v>0.38</v>
      </c>
      <c r="AV15" s="13">
        <f t="shared" si="22"/>
        <v>407.75559105431307</v>
      </c>
      <c r="AW15" s="14">
        <f t="shared" si="23"/>
        <v>350</v>
      </c>
      <c r="AX15" s="184">
        <f t="shared" si="24"/>
        <v>757.75559105431307</v>
      </c>
      <c r="AY15" s="226"/>
      <c r="AZ15" s="226"/>
      <c r="BA15" s="226"/>
      <c r="BB15" s="226"/>
      <c r="BC15" s="13">
        <f t="shared" si="3"/>
        <v>0</v>
      </c>
      <c r="BD15" s="14">
        <f t="shared" si="4"/>
        <v>0</v>
      </c>
      <c r="BE15" s="184">
        <f t="shared" si="25"/>
        <v>0</v>
      </c>
      <c r="BF15" s="90"/>
      <c r="BG15" s="90"/>
      <c r="BH15" s="90"/>
      <c r="BI15" s="90"/>
      <c r="BJ15" s="13">
        <f t="shared" si="26"/>
        <v>0</v>
      </c>
      <c r="BK15" s="14">
        <f t="shared" si="27"/>
        <v>0</v>
      </c>
      <c r="BL15" s="224">
        <f t="shared" si="28"/>
        <v>0</v>
      </c>
      <c r="BM15" s="257"/>
      <c r="BN15" s="257"/>
      <c r="BO15" s="257"/>
      <c r="BP15" s="226"/>
      <c r="BQ15" s="74">
        <f t="shared" si="5"/>
        <v>0</v>
      </c>
      <c r="BR15" s="75">
        <f t="shared" ref="BR15:BR78" si="43">IFERROR(($F$2)/($G15/BP15),0)</f>
        <v>0</v>
      </c>
      <c r="BS15" s="236">
        <f t="shared" si="30"/>
        <v>0</v>
      </c>
      <c r="BT15" s="226"/>
      <c r="BU15" s="226"/>
      <c r="BV15" s="226"/>
      <c r="BW15" s="226"/>
      <c r="BX15" s="74">
        <f t="shared" si="6"/>
        <v>0</v>
      </c>
      <c r="BY15" s="75">
        <f t="shared" si="31"/>
        <v>0</v>
      </c>
      <c r="BZ15" s="236">
        <f t="shared" si="32"/>
        <v>0</v>
      </c>
      <c r="CA15" s="239">
        <v>583</v>
      </c>
      <c r="CB15" s="239">
        <v>111</v>
      </c>
      <c r="CC15" s="239">
        <v>694</v>
      </c>
      <c r="CD15" s="240">
        <v>0.15</v>
      </c>
      <c r="CE15" s="238">
        <f t="shared" si="33"/>
        <v>367.80259365994237</v>
      </c>
      <c r="CF15" s="14">
        <f t="shared" si="34"/>
        <v>138.15789473684208</v>
      </c>
      <c r="CG15" s="184">
        <f t="shared" si="35"/>
        <v>505.96048839678446</v>
      </c>
    </row>
    <row r="16" spans="1:85" x14ac:dyDescent="0.25">
      <c r="A16" s="39">
        <v>9</v>
      </c>
      <c r="B16" s="78" t="s">
        <v>58</v>
      </c>
      <c r="C16" s="300">
        <v>258</v>
      </c>
      <c r="D16" s="298">
        <v>45500</v>
      </c>
      <c r="E16" s="299">
        <f t="shared" si="36"/>
        <v>11739000</v>
      </c>
      <c r="F16" s="167">
        <f t="shared" si="37"/>
        <v>196</v>
      </c>
      <c r="G16" s="35">
        <f t="shared" si="0"/>
        <v>0.35</v>
      </c>
      <c r="H16" s="163">
        <f t="shared" si="1"/>
        <v>960</v>
      </c>
      <c r="I16" s="87"/>
      <c r="J16" s="87"/>
      <c r="K16" s="33"/>
      <c r="L16" s="12"/>
      <c r="M16" s="13">
        <f t="shared" si="7"/>
        <v>0</v>
      </c>
      <c r="N16" s="30">
        <f t="shared" si="8"/>
        <v>0</v>
      </c>
      <c r="O16" s="15">
        <f t="shared" si="9"/>
        <v>0</v>
      </c>
      <c r="P16" s="244">
        <v>165</v>
      </c>
      <c r="Q16" s="242">
        <f t="shared" si="38"/>
        <v>31.35</v>
      </c>
      <c r="R16" s="242">
        <f t="shared" si="10"/>
        <v>196</v>
      </c>
      <c r="S16" s="245">
        <v>0.31</v>
      </c>
      <c r="T16" s="13">
        <f t="shared" si="11"/>
        <v>650</v>
      </c>
      <c r="U16" s="14">
        <f t="shared" si="12"/>
        <v>310.00000000000006</v>
      </c>
      <c r="V16" s="16">
        <f t="shared" si="13"/>
        <v>960</v>
      </c>
      <c r="W16" s="90"/>
      <c r="X16" s="90"/>
      <c r="Y16" s="90"/>
      <c r="Z16" s="159"/>
      <c r="AA16" s="13">
        <f t="shared" si="14"/>
        <v>0</v>
      </c>
      <c r="AB16" s="14">
        <f t="shared" si="15"/>
        <v>0</v>
      </c>
      <c r="AC16" s="16">
        <f t="shared" si="2"/>
        <v>0</v>
      </c>
      <c r="AD16" s="251"/>
      <c r="AE16" s="251"/>
      <c r="AF16" s="251"/>
      <c r="AG16" s="90"/>
      <c r="AH16" s="13">
        <f t="shared" si="16"/>
        <v>0</v>
      </c>
      <c r="AI16" s="14">
        <f t="shared" si="17"/>
        <v>0</v>
      </c>
      <c r="AJ16" s="184">
        <f t="shared" si="18"/>
        <v>0</v>
      </c>
      <c r="AK16" s="90"/>
      <c r="AL16" s="90"/>
      <c r="AM16" s="90"/>
      <c r="AN16" s="90"/>
      <c r="AO16" s="13">
        <f t="shared" si="19"/>
        <v>0</v>
      </c>
      <c r="AP16" s="14">
        <f t="shared" si="20"/>
        <v>0</v>
      </c>
      <c r="AQ16" s="184">
        <f t="shared" si="21"/>
        <v>0</v>
      </c>
      <c r="AR16" s="190">
        <f t="shared" si="41"/>
        <v>189.07563025210084</v>
      </c>
      <c r="AS16" s="187">
        <f t="shared" si="42"/>
        <v>35.924369747899156</v>
      </c>
      <c r="AT16" s="182">
        <v>225</v>
      </c>
      <c r="AU16" s="227">
        <v>0.35</v>
      </c>
      <c r="AV16" s="13">
        <f t="shared" si="22"/>
        <v>566.22222222222217</v>
      </c>
      <c r="AW16" s="14">
        <f t="shared" si="23"/>
        <v>350</v>
      </c>
      <c r="AX16" s="184">
        <f t="shared" si="24"/>
        <v>916.22222222222217</v>
      </c>
      <c r="AY16" s="226"/>
      <c r="AZ16" s="226"/>
      <c r="BA16" s="226"/>
      <c r="BB16" s="226"/>
      <c r="BC16" s="13">
        <f t="shared" si="3"/>
        <v>0</v>
      </c>
      <c r="BD16" s="14">
        <f t="shared" si="4"/>
        <v>0</v>
      </c>
      <c r="BE16" s="184">
        <f t="shared" si="25"/>
        <v>0</v>
      </c>
      <c r="BF16" s="90"/>
      <c r="BG16" s="90"/>
      <c r="BH16" s="90"/>
      <c r="BI16" s="90"/>
      <c r="BJ16" s="13">
        <f t="shared" si="26"/>
        <v>0</v>
      </c>
      <c r="BK16" s="14">
        <f t="shared" si="27"/>
        <v>0</v>
      </c>
      <c r="BL16" s="224">
        <f t="shared" si="28"/>
        <v>0</v>
      </c>
      <c r="BM16" s="257"/>
      <c r="BN16" s="257"/>
      <c r="BO16" s="257"/>
      <c r="BP16" s="226"/>
      <c r="BQ16" s="74">
        <f t="shared" si="5"/>
        <v>0</v>
      </c>
      <c r="BR16" s="75">
        <f t="shared" si="43"/>
        <v>0</v>
      </c>
      <c r="BS16" s="236">
        <f t="shared" si="30"/>
        <v>0</v>
      </c>
      <c r="BT16" s="226"/>
      <c r="BU16" s="226"/>
      <c r="BV16" s="226"/>
      <c r="BW16" s="226"/>
      <c r="BX16" s="74">
        <f t="shared" si="6"/>
        <v>0</v>
      </c>
      <c r="BY16" s="75">
        <f t="shared" si="31"/>
        <v>0</v>
      </c>
      <c r="BZ16" s="236">
        <f t="shared" si="32"/>
        <v>0</v>
      </c>
      <c r="CA16" s="239">
        <v>210</v>
      </c>
      <c r="CB16" s="239">
        <v>40</v>
      </c>
      <c r="CC16" s="239">
        <v>250</v>
      </c>
      <c r="CD16" s="240">
        <v>0.15</v>
      </c>
      <c r="CE16" s="238">
        <f t="shared" si="33"/>
        <v>509.6</v>
      </c>
      <c r="CF16" s="14">
        <f t="shared" si="34"/>
        <v>150</v>
      </c>
      <c r="CG16" s="184">
        <f t="shared" si="35"/>
        <v>659.6</v>
      </c>
    </row>
    <row r="17" spans="1:85" x14ac:dyDescent="0.25">
      <c r="A17" s="39">
        <v>10</v>
      </c>
      <c r="B17" s="78" t="s">
        <v>275</v>
      </c>
      <c r="C17" s="300">
        <v>190</v>
      </c>
      <c r="D17" s="298">
        <v>32700</v>
      </c>
      <c r="E17" s="299">
        <f t="shared" si="36"/>
        <v>6213000</v>
      </c>
      <c r="F17" s="167">
        <f t="shared" si="37"/>
        <v>161</v>
      </c>
      <c r="G17" s="35">
        <f t="shared" si="0"/>
        <v>0.38</v>
      </c>
      <c r="H17" s="163">
        <f t="shared" si="1"/>
        <v>972.36842105263156</v>
      </c>
      <c r="I17" s="87"/>
      <c r="J17" s="87"/>
      <c r="K17" s="33"/>
      <c r="L17" s="12"/>
      <c r="M17" s="13">
        <f t="shared" si="7"/>
        <v>0</v>
      </c>
      <c r="N17" s="30">
        <f t="shared" si="8"/>
        <v>0</v>
      </c>
      <c r="O17" s="15">
        <f t="shared" si="9"/>
        <v>0</v>
      </c>
      <c r="P17" s="244">
        <v>135</v>
      </c>
      <c r="Q17" s="242">
        <f t="shared" si="38"/>
        <v>25.65</v>
      </c>
      <c r="R17" s="242">
        <f t="shared" si="10"/>
        <v>161</v>
      </c>
      <c r="S17" s="245">
        <v>0.35</v>
      </c>
      <c r="T17" s="13">
        <f t="shared" si="11"/>
        <v>650</v>
      </c>
      <c r="U17" s="14">
        <f t="shared" si="12"/>
        <v>322.36842105263156</v>
      </c>
      <c r="V17" s="16">
        <f t="shared" si="13"/>
        <v>972.36842105263156</v>
      </c>
      <c r="W17" s="90"/>
      <c r="X17" s="90"/>
      <c r="Y17" s="90"/>
      <c r="Z17" s="159"/>
      <c r="AA17" s="13">
        <f t="shared" si="14"/>
        <v>0</v>
      </c>
      <c r="AB17" s="14">
        <f t="shared" si="15"/>
        <v>0</v>
      </c>
      <c r="AC17" s="16">
        <f t="shared" si="2"/>
        <v>0</v>
      </c>
      <c r="AD17" s="251"/>
      <c r="AE17" s="251"/>
      <c r="AF17" s="251"/>
      <c r="AG17" s="90"/>
      <c r="AH17" s="13">
        <f t="shared" si="16"/>
        <v>0</v>
      </c>
      <c r="AI17" s="14">
        <f t="shared" si="17"/>
        <v>0</v>
      </c>
      <c r="AJ17" s="184">
        <f t="shared" si="18"/>
        <v>0</v>
      </c>
      <c r="AK17" s="90"/>
      <c r="AL17" s="90"/>
      <c r="AM17" s="90"/>
      <c r="AN17" s="90"/>
      <c r="AO17" s="13">
        <f t="shared" si="19"/>
        <v>0</v>
      </c>
      <c r="AP17" s="14">
        <f t="shared" si="20"/>
        <v>0</v>
      </c>
      <c r="AQ17" s="184">
        <f t="shared" si="21"/>
        <v>0</v>
      </c>
      <c r="AR17" s="190">
        <f t="shared" si="41"/>
        <v>155.46218487394958</v>
      </c>
      <c r="AS17" s="187">
        <f t="shared" si="42"/>
        <v>29.537815126050422</v>
      </c>
      <c r="AT17" s="182">
        <v>185</v>
      </c>
      <c r="AU17" s="227">
        <v>0.38</v>
      </c>
      <c r="AV17" s="13">
        <f t="shared" si="22"/>
        <v>565.67567567567562</v>
      </c>
      <c r="AW17" s="14">
        <f t="shared" si="23"/>
        <v>350</v>
      </c>
      <c r="AX17" s="184">
        <f t="shared" si="24"/>
        <v>915.67567567567562</v>
      </c>
      <c r="AY17" s="226"/>
      <c r="AZ17" s="226"/>
      <c r="BA17" s="226"/>
      <c r="BB17" s="226"/>
      <c r="BC17" s="13">
        <f t="shared" si="3"/>
        <v>0</v>
      </c>
      <c r="BD17" s="14">
        <f t="shared" si="4"/>
        <v>0</v>
      </c>
      <c r="BE17" s="184">
        <f t="shared" si="25"/>
        <v>0</v>
      </c>
      <c r="BF17" s="90"/>
      <c r="BG17" s="90"/>
      <c r="BH17" s="90"/>
      <c r="BI17" s="90"/>
      <c r="BJ17" s="13">
        <f t="shared" si="26"/>
        <v>0</v>
      </c>
      <c r="BK17" s="14">
        <f t="shared" si="27"/>
        <v>0</v>
      </c>
      <c r="BL17" s="224">
        <f t="shared" si="28"/>
        <v>0</v>
      </c>
      <c r="BM17" s="257"/>
      <c r="BN17" s="257"/>
      <c r="BO17" s="257"/>
      <c r="BP17" s="226"/>
      <c r="BQ17" s="74">
        <f t="shared" si="5"/>
        <v>0</v>
      </c>
      <c r="BR17" s="75">
        <f t="shared" si="43"/>
        <v>0</v>
      </c>
      <c r="BS17" s="236">
        <f t="shared" si="30"/>
        <v>0</v>
      </c>
      <c r="BT17" s="226"/>
      <c r="BU17" s="226"/>
      <c r="BV17" s="226"/>
      <c r="BW17" s="226"/>
      <c r="BX17" s="74">
        <f t="shared" si="6"/>
        <v>0</v>
      </c>
      <c r="BY17" s="75">
        <f t="shared" si="31"/>
        <v>0</v>
      </c>
      <c r="BZ17" s="236">
        <f t="shared" si="32"/>
        <v>0</v>
      </c>
      <c r="CA17" s="233"/>
      <c r="CB17" s="233"/>
      <c r="CC17" s="233"/>
      <c r="CD17" s="233"/>
      <c r="CE17" s="238">
        <f t="shared" si="33"/>
        <v>0</v>
      </c>
      <c r="CF17" s="14">
        <f t="shared" si="34"/>
        <v>0</v>
      </c>
      <c r="CG17" s="184">
        <f t="shared" si="35"/>
        <v>0</v>
      </c>
    </row>
    <row r="18" spans="1:85" x14ac:dyDescent="0.25">
      <c r="A18" s="39">
        <v>11</v>
      </c>
      <c r="B18" s="78" t="s">
        <v>405</v>
      </c>
      <c r="C18" s="300">
        <v>3720</v>
      </c>
      <c r="D18" s="298">
        <v>30000</v>
      </c>
      <c r="E18" s="299">
        <f t="shared" si="36"/>
        <v>111600000</v>
      </c>
      <c r="F18" s="167">
        <f t="shared" si="37"/>
        <v>1860</v>
      </c>
      <c r="G18" s="35">
        <f t="shared" si="0"/>
        <v>0.38</v>
      </c>
      <c r="H18" s="163">
        <f t="shared" si="1"/>
        <v>695.42857142857144</v>
      </c>
      <c r="I18" s="87">
        <v>1860</v>
      </c>
      <c r="J18" s="87">
        <v>0</v>
      </c>
      <c r="K18" s="33">
        <v>1860</v>
      </c>
      <c r="L18" s="12"/>
      <c r="M18" s="13">
        <f t="shared" si="7"/>
        <v>650</v>
      </c>
      <c r="N18" s="30">
        <f t="shared" si="8"/>
        <v>0</v>
      </c>
      <c r="O18" s="15">
        <f t="shared" si="9"/>
        <v>650</v>
      </c>
      <c r="P18" s="244"/>
      <c r="Q18" s="242"/>
      <c r="R18" s="242"/>
      <c r="S18" s="246"/>
      <c r="T18" s="13">
        <f t="shared" si="11"/>
        <v>0</v>
      </c>
      <c r="U18" s="14">
        <f t="shared" si="12"/>
        <v>0</v>
      </c>
      <c r="V18" s="16">
        <f t="shared" si="13"/>
        <v>0</v>
      </c>
      <c r="W18" s="90"/>
      <c r="X18" s="90"/>
      <c r="Y18" s="90"/>
      <c r="Z18" s="159"/>
      <c r="AA18" s="13">
        <f t="shared" si="14"/>
        <v>0</v>
      </c>
      <c r="AB18" s="14">
        <f t="shared" si="15"/>
        <v>0</v>
      </c>
      <c r="AC18" s="16">
        <f t="shared" si="2"/>
        <v>0</v>
      </c>
      <c r="AD18" s="252"/>
      <c r="AE18" s="252"/>
      <c r="AF18" s="252"/>
      <c r="AG18" s="90"/>
      <c r="AH18" s="13">
        <f>IFERROR(($F18*$F$1)/AF18,0)</f>
        <v>0</v>
      </c>
      <c r="AI18" s="14">
        <f t="shared" si="17"/>
        <v>0</v>
      </c>
      <c r="AJ18" s="184">
        <f t="shared" si="18"/>
        <v>0</v>
      </c>
      <c r="AK18" s="90"/>
      <c r="AL18" s="90"/>
      <c r="AM18" s="90"/>
      <c r="AN18" s="90"/>
      <c r="AO18" s="13">
        <f>IFERROR(($F18*$F$1)/AM18,0)</f>
        <v>0</v>
      </c>
      <c r="AP18" s="14">
        <f t="shared" si="20"/>
        <v>0</v>
      </c>
      <c r="AQ18" s="184">
        <f t="shared" si="21"/>
        <v>0</v>
      </c>
      <c r="AR18" s="190">
        <v>3500</v>
      </c>
      <c r="AS18" s="187"/>
      <c r="AT18" s="182">
        <v>3500</v>
      </c>
      <c r="AU18" s="227">
        <v>0.38</v>
      </c>
      <c r="AV18" s="13">
        <f t="shared" si="22"/>
        <v>345.42857142857144</v>
      </c>
      <c r="AW18" s="14">
        <f t="shared" si="23"/>
        <v>350</v>
      </c>
      <c r="AX18" s="184">
        <f t="shared" si="24"/>
        <v>695.42857142857144</v>
      </c>
      <c r="AY18" s="232"/>
      <c r="AZ18" s="226"/>
      <c r="BA18" s="232"/>
      <c r="BB18" s="227"/>
      <c r="BC18" s="13">
        <f t="shared" si="3"/>
        <v>0</v>
      </c>
      <c r="BD18" s="14">
        <f t="shared" si="4"/>
        <v>0</v>
      </c>
      <c r="BE18" s="184">
        <f t="shared" si="25"/>
        <v>0</v>
      </c>
      <c r="BF18" s="90"/>
      <c r="BG18" s="90"/>
      <c r="BH18" s="90"/>
      <c r="BI18" s="90"/>
      <c r="BJ18" s="13">
        <f t="shared" si="26"/>
        <v>0</v>
      </c>
      <c r="BK18" s="14">
        <f t="shared" si="27"/>
        <v>0</v>
      </c>
      <c r="BL18" s="224">
        <f t="shared" si="28"/>
        <v>0</v>
      </c>
      <c r="BM18" s="257"/>
      <c r="BN18" s="257"/>
      <c r="BO18" s="257"/>
      <c r="BP18" s="226"/>
      <c r="BQ18" s="74">
        <f t="shared" si="5"/>
        <v>0</v>
      </c>
      <c r="BR18" s="75">
        <f t="shared" si="43"/>
        <v>0</v>
      </c>
      <c r="BS18" s="236">
        <f t="shared" si="30"/>
        <v>0</v>
      </c>
      <c r="BT18" s="226"/>
      <c r="BU18" s="226"/>
      <c r="BV18" s="226"/>
      <c r="BW18" s="226"/>
      <c r="BX18" s="74">
        <f t="shared" si="6"/>
        <v>0</v>
      </c>
      <c r="BY18" s="75">
        <f t="shared" si="31"/>
        <v>0</v>
      </c>
      <c r="BZ18" s="236">
        <f t="shared" si="32"/>
        <v>0</v>
      </c>
      <c r="CA18" s="239">
        <v>3659</v>
      </c>
      <c r="CB18" s="239">
        <v>0</v>
      </c>
      <c r="CC18" s="239">
        <v>3659</v>
      </c>
      <c r="CD18" s="240">
        <v>0.15</v>
      </c>
      <c r="CE18" s="238">
        <f t="shared" si="33"/>
        <v>330.41814703470891</v>
      </c>
      <c r="CF18" s="14">
        <f t="shared" si="34"/>
        <v>138.15789473684208</v>
      </c>
      <c r="CG18" s="184">
        <f t="shared" si="35"/>
        <v>468.57604177155099</v>
      </c>
    </row>
    <row r="19" spans="1:85" x14ac:dyDescent="0.25">
      <c r="A19" s="39">
        <v>12</v>
      </c>
      <c r="B19" s="78" t="s">
        <v>186</v>
      </c>
      <c r="C19" s="300">
        <v>155</v>
      </c>
      <c r="D19" s="298">
        <v>25450</v>
      </c>
      <c r="E19" s="299">
        <f t="shared" si="36"/>
        <v>3944750</v>
      </c>
      <c r="F19" s="167">
        <f t="shared" si="37"/>
        <v>101</v>
      </c>
      <c r="G19" s="35">
        <f t="shared" si="0"/>
        <v>0.35</v>
      </c>
      <c r="H19" s="163">
        <f t="shared" si="1"/>
        <v>960</v>
      </c>
      <c r="I19" s="87"/>
      <c r="J19" s="87"/>
      <c r="K19" s="33"/>
      <c r="L19" s="12"/>
      <c r="M19" s="13">
        <f t="shared" si="7"/>
        <v>0</v>
      </c>
      <c r="N19" s="30">
        <f t="shared" si="8"/>
        <v>0</v>
      </c>
      <c r="O19" s="15">
        <f t="shared" si="9"/>
        <v>0</v>
      </c>
      <c r="P19" s="244">
        <v>85</v>
      </c>
      <c r="Q19" s="242">
        <f t="shared" si="38"/>
        <v>16.149999999999999</v>
      </c>
      <c r="R19" s="242">
        <f t="shared" si="10"/>
        <v>101</v>
      </c>
      <c r="S19" s="245">
        <v>0.31</v>
      </c>
      <c r="T19" s="13">
        <f t="shared" si="11"/>
        <v>650</v>
      </c>
      <c r="U19" s="14">
        <f t="shared" si="12"/>
        <v>310.00000000000006</v>
      </c>
      <c r="V19" s="16">
        <f t="shared" si="13"/>
        <v>960</v>
      </c>
      <c r="W19" s="90"/>
      <c r="X19" s="90"/>
      <c r="Y19" s="90"/>
      <c r="Z19" s="159"/>
      <c r="AA19" s="13">
        <f t="shared" si="14"/>
        <v>0</v>
      </c>
      <c r="AB19" s="14">
        <f t="shared" si="15"/>
        <v>0</v>
      </c>
      <c r="AC19" s="16">
        <f t="shared" si="2"/>
        <v>0</v>
      </c>
      <c r="AD19" s="251"/>
      <c r="AE19" s="251"/>
      <c r="AF19" s="251"/>
      <c r="AG19" s="90"/>
      <c r="AH19" s="13">
        <f t="shared" ref="AH19:AH82" si="44">IFERROR(($F19*$F$1)/AF19,0)</f>
        <v>0</v>
      </c>
      <c r="AI19" s="14">
        <f t="shared" si="17"/>
        <v>0</v>
      </c>
      <c r="AJ19" s="184">
        <f t="shared" si="18"/>
        <v>0</v>
      </c>
      <c r="AK19" s="90"/>
      <c r="AL19" s="90"/>
      <c r="AM19" s="90"/>
      <c r="AN19" s="90"/>
      <c r="AO19" s="13">
        <f t="shared" si="19"/>
        <v>0</v>
      </c>
      <c r="AP19" s="14">
        <f t="shared" si="20"/>
        <v>0</v>
      </c>
      <c r="AQ19" s="184">
        <f t="shared" si="21"/>
        <v>0</v>
      </c>
      <c r="AR19" s="190">
        <f t="shared" si="41"/>
        <v>124.36974789915966</v>
      </c>
      <c r="AS19" s="187">
        <f t="shared" si="42"/>
        <v>23.630252100840337</v>
      </c>
      <c r="AT19" s="182">
        <v>148</v>
      </c>
      <c r="AU19" s="227">
        <v>0.35</v>
      </c>
      <c r="AV19" s="13">
        <f t="shared" si="22"/>
        <v>443.58108108108109</v>
      </c>
      <c r="AW19" s="14">
        <f t="shared" si="23"/>
        <v>350</v>
      </c>
      <c r="AX19" s="184">
        <f t="shared" si="24"/>
        <v>793.58108108108104</v>
      </c>
      <c r="AY19" s="226"/>
      <c r="AZ19" s="226"/>
      <c r="BA19" s="226"/>
      <c r="BB19" s="226"/>
      <c r="BC19" s="13">
        <f t="shared" si="3"/>
        <v>0</v>
      </c>
      <c r="BD19" s="14">
        <f t="shared" si="4"/>
        <v>0</v>
      </c>
      <c r="BE19" s="184">
        <f t="shared" si="25"/>
        <v>0</v>
      </c>
      <c r="BF19" s="90"/>
      <c r="BG19" s="90"/>
      <c r="BH19" s="90"/>
      <c r="BI19" s="90"/>
      <c r="BJ19" s="13">
        <f t="shared" si="26"/>
        <v>0</v>
      </c>
      <c r="BK19" s="14">
        <f t="shared" si="27"/>
        <v>0</v>
      </c>
      <c r="BL19" s="224">
        <f t="shared" si="28"/>
        <v>0</v>
      </c>
      <c r="BM19" s="257"/>
      <c r="BN19" s="257"/>
      <c r="BO19" s="257"/>
      <c r="BP19" s="226"/>
      <c r="BQ19" s="74">
        <f t="shared" si="5"/>
        <v>0</v>
      </c>
      <c r="BR19" s="75">
        <f t="shared" si="43"/>
        <v>0</v>
      </c>
      <c r="BS19" s="236">
        <f t="shared" si="30"/>
        <v>0</v>
      </c>
      <c r="BT19" s="226"/>
      <c r="BU19" s="226"/>
      <c r="BV19" s="226"/>
      <c r="BW19" s="226"/>
      <c r="BX19" s="74">
        <f t="shared" si="6"/>
        <v>0</v>
      </c>
      <c r="BY19" s="75">
        <f t="shared" si="31"/>
        <v>0</v>
      </c>
      <c r="BZ19" s="236">
        <f t="shared" si="32"/>
        <v>0</v>
      </c>
      <c r="CA19" s="239">
        <v>91</v>
      </c>
      <c r="CB19" s="239">
        <v>17</v>
      </c>
      <c r="CC19" s="239">
        <v>108</v>
      </c>
      <c r="CD19" s="240">
        <v>0.15</v>
      </c>
      <c r="CE19" s="238">
        <f t="shared" si="33"/>
        <v>607.87037037037032</v>
      </c>
      <c r="CF19" s="14">
        <f t="shared" si="34"/>
        <v>150</v>
      </c>
      <c r="CG19" s="184">
        <f t="shared" si="35"/>
        <v>757.87037037037032</v>
      </c>
    </row>
    <row r="20" spans="1:85" x14ac:dyDescent="0.25">
      <c r="A20" s="39">
        <v>13</v>
      </c>
      <c r="B20" s="78" t="s">
        <v>225</v>
      </c>
      <c r="C20" s="300">
        <v>1755</v>
      </c>
      <c r="D20" s="298">
        <v>24550</v>
      </c>
      <c r="E20" s="299">
        <f t="shared" si="36"/>
        <v>43085250</v>
      </c>
      <c r="F20" s="167">
        <f t="shared" si="37"/>
        <v>1250</v>
      </c>
      <c r="G20" s="35">
        <f t="shared" si="0"/>
        <v>0.38</v>
      </c>
      <c r="H20" s="163">
        <f t="shared" si="1"/>
        <v>935.52631578947376</v>
      </c>
      <c r="I20" s="87"/>
      <c r="J20" s="87"/>
      <c r="K20" s="33"/>
      <c r="L20" s="12"/>
      <c r="M20" s="13">
        <f t="shared" si="7"/>
        <v>0</v>
      </c>
      <c r="N20" s="30">
        <f t="shared" si="8"/>
        <v>0</v>
      </c>
      <c r="O20" s="15">
        <f t="shared" si="9"/>
        <v>0</v>
      </c>
      <c r="P20" s="244">
        <v>1050</v>
      </c>
      <c r="Q20" s="242">
        <f t="shared" si="38"/>
        <v>199.5</v>
      </c>
      <c r="R20" s="242">
        <f t="shared" si="10"/>
        <v>1250</v>
      </c>
      <c r="S20" s="245">
        <v>0.31</v>
      </c>
      <c r="T20" s="13">
        <f t="shared" si="11"/>
        <v>650</v>
      </c>
      <c r="U20" s="14">
        <f t="shared" si="12"/>
        <v>285.5263157894737</v>
      </c>
      <c r="V20" s="16">
        <f t="shared" si="13"/>
        <v>935.52631578947376</v>
      </c>
      <c r="W20" s="90"/>
      <c r="X20" s="90"/>
      <c r="Y20" s="90"/>
      <c r="Z20" s="159"/>
      <c r="AA20" s="13">
        <f t="shared" si="14"/>
        <v>0</v>
      </c>
      <c r="AB20" s="14">
        <f t="shared" si="15"/>
        <v>0</v>
      </c>
      <c r="AC20" s="16">
        <f t="shared" si="2"/>
        <v>0</v>
      </c>
      <c r="AD20" s="252"/>
      <c r="AE20" s="252"/>
      <c r="AF20" s="252"/>
      <c r="AG20" s="90"/>
      <c r="AH20" s="13">
        <f t="shared" si="44"/>
        <v>0</v>
      </c>
      <c r="AI20" s="14">
        <f t="shared" si="17"/>
        <v>0</v>
      </c>
      <c r="AJ20" s="184">
        <f t="shared" si="18"/>
        <v>0</v>
      </c>
      <c r="AK20" s="90"/>
      <c r="AL20" s="90"/>
      <c r="AM20" s="90"/>
      <c r="AN20" s="90"/>
      <c r="AO20" s="13">
        <f t="shared" si="19"/>
        <v>0</v>
      </c>
      <c r="AP20" s="14">
        <f t="shared" si="20"/>
        <v>0</v>
      </c>
      <c r="AQ20" s="184">
        <f t="shared" si="21"/>
        <v>0</v>
      </c>
      <c r="AR20" s="190">
        <f t="shared" si="41"/>
        <v>1470.5882352941178</v>
      </c>
      <c r="AS20" s="187">
        <f t="shared" si="42"/>
        <v>279.41176470588238</v>
      </c>
      <c r="AT20" s="182">
        <v>1750</v>
      </c>
      <c r="AU20" s="227">
        <v>0.38</v>
      </c>
      <c r="AV20" s="13">
        <f t="shared" si="22"/>
        <v>464.28571428571428</v>
      </c>
      <c r="AW20" s="14">
        <f t="shared" si="23"/>
        <v>350</v>
      </c>
      <c r="AX20" s="184">
        <f t="shared" si="24"/>
        <v>814.28571428571422</v>
      </c>
      <c r="AY20" s="226"/>
      <c r="AZ20" s="226"/>
      <c r="BA20" s="226"/>
      <c r="BB20" s="226"/>
      <c r="BC20" s="13">
        <f t="shared" si="3"/>
        <v>0</v>
      </c>
      <c r="BD20" s="14">
        <f t="shared" si="4"/>
        <v>0</v>
      </c>
      <c r="BE20" s="184">
        <f t="shared" si="25"/>
        <v>0</v>
      </c>
      <c r="BF20" s="90"/>
      <c r="BG20" s="90"/>
      <c r="BH20" s="90"/>
      <c r="BI20" s="90"/>
      <c r="BJ20" s="13">
        <f t="shared" si="26"/>
        <v>0</v>
      </c>
      <c r="BK20" s="14">
        <f t="shared" si="27"/>
        <v>0</v>
      </c>
      <c r="BL20" s="224">
        <f t="shared" si="28"/>
        <v>0</v>
      </c>
      <c r="BM20" s="257"/>
      <c r="BN20" s="257"/>
      <c r="BO20" s="257"/>
      <c r="BP20" s="226"/>
      <c r="BQ20" s="74">
        <f t="shared" si="5"/>
        <v>0</v>
      </c>
      <c r="BR20" s="75">
        <f t="shared" si="43"/>
        <v>0</v>
      </c>
      <c r="BS20" s="236">
        <f t="shared" si="30"/>
        <v>0</v>
      </c>
      <c r="BT20" s="226"/>
      <c r="BU20" s="226"/>
      <c r="BV20" s="226"/>
      <c r="BW20" s="226"/>
      <c r="BX20" s="74">
        <f t="shared" si="6"/>
        <v>0</v>
      </c>
      <c r="BY20" s="75">
        <f t="shared" si="31"/>
        <v>0</v>
      </c>
      <c r="BZ20" s="236">
        <f t="shared" si="32"/>
        <v>0</v>
      </c>
      <c r="CA20" s="239">
        <v>1453</v>
      </c>
      <c r="CB20" s="239">
        <v>276</v>
      </c>
      <c r="CC20" s="239">
        <v>1729</v>
      </c>
      <c r="CD20" s="240">
        <v>0.15</v>
      </c>
      <c r="CE20" s="238">
        <f t="shared" si="33"/>
        <v>469.9248120300752</v>
      </c>
      <c r="CF20" s="14">
        <f t="shared" si="34"/>
        <v>138.15789473684208</v>
      </c>
      <c r="CG20" s="184">
        <f t="shared" si="35"/>
        <v>608.08270676691723</v>
      </c>
    </row>
    <row r="21" spans="1:85" x14ac:dyDescent="0.25">
      <c r="A21" s="39">
        <v>14</v>
      </c>
      <c r="B21" s="78" t="s">
        <v>20</v>
      </c>
      <c r="C21" s="300">
        <v>6900</v>
      </c>
      <c r="D21" s="298">
        <v>22000</v>
      </c>
      <c r="E21" s="299">
        <f t="shared" si="36"/>
        <v>151800000</v>
      </c>
      <c r="F21" s="167">
        <f>MIN(K21,R21,Y21,AM21,AT21,BA21,BH21,BV21,CC21,AF21,BO21)</f>
        <v>4005</v>
      </c>
      <c r="G21" s="35">
        <f t="shared" si="0"/>
        <v>0.38</v>
      </c>
      <c r="H21" s="163">
        <f t="shared" si="1"/>
        <v>788.15789473684208</v>
      </c>
      <c r="I21" s="87"/>
      <c r="J21" s="87"/>
      <c r="K21" s="33"/>
      <c r="L21" s="12"/>
      <c r="M21" s="13">
        <f t="shared" si="7"/>
        <v>0</v>
      </c>
      <c r="N21" s="30">
        <f t="shared" si="8"/>
        <v>0</v>
      </c>
      <c r="O21" s="15">
        <f t="shared" si="9"/>
        <v>0</v>
      </c>
      <c r="P21" s="244">
        <v>5995</v>
      </c>
      <c r="Q21" s="242">
        <f>P21*0%</f>
        <v>0</v>
      </c>
      <c r="R21" s="242">
        <f t="shared" si="10"/>
        <v>5995</v>
      </c>
      <c r="S21" s="245">
        <v>0.31</v>
      </c>
      <c r="T21" s="13">
        <f t="shared" si="11"/>
        <v>434.23686405337781</v>
      </c>
      <c r="U21" s="14">
        <f t="shared" si="12"/>
        <v>285.5263157894737</v>
      </c>
      <c r="V21" s="16">
        <f t="shared" si="13"/>
        <v>719.76317984285151</v>
      </c>
      <c r="W21" s="90"/>
      <c r="X21" s="90"/>
      <c r="Y21" s="90"/>
      <c r="Z21" s="159"/>
      <c r="AA21" s="13">
        <f t="shared" si="14"/>
        <v>0</v>
      </c>
      <c r="AB21" s="14">
        <f t="shared" si="15"/>
        <v>0</v>
      </c>
      <c r="AC21" s="16">
        <f t="shared" si="2"/>
        <v>0</v>
      </c>
      <c r="AD21" s="251"/>
      <c r="AE21" s="251"/>
      <c r="AF21" s="251"/>
      <c r="AG21" s="90"/>
      <c r="AH21" s="13">
        <f t="shared" si="44"/>
        <v>0</v>
      </c>
      <c r="AI21" s="14">
        <f t="shared" si="17"/>
        <v>0</v>
      </c>
      <c r="AJ21" s="184">
        <f t="shared" si="18"/>
        <v>0</v>
      </c>
      <c r="AK21" s="90"/>
      <c r="AL21" s="90"/>
      <c r="AM21" s="90"/>
      <c r="AN21" s="90"/>
      <c r="AO21" s="13">
        <f t="shared" si="19"/>
        <v>0</v>
      </c>
      <c r="AP21" s="14">
        <f t="shared" si="20"/>
        <v>0</v>
      </c>
      <c r="AQ21" s="184">
        <f t="shared" si="21"/>
        <v>0</v>
      </c>
      <c r="AR21" s="190">
        <v>6750</v>
      </c>
      <c r="AS21" s="187"/>
      <c r="AT21" s="182">
        <v>6750</v>
      </c>
      <c r="AU21" s="227">
        <v>0.38</v>
      </c>
      <c r="AV21" s="13">
        <f t="shared" si="22"/>
        <v>385.66666666666669</v>
      </c>
      <c r="AW21" s="14">
        <f t="shared" si="23"/>
        <v>350</v>
      </c>
      <c r="AX21" s="184">
        <f t="shared" si="24"/>
        <v>735.66666666666674</v>
      </c>
      <c r="AY21" s="226"/>
      <c r="AZ21" s="226"/>
      <c r="BA21" s="226"/>
      <c r="BB21" s="226"/>
      <c r="BC21" s="13">
        <f t="shared" si="3"/>
        <v>0</v>
      </c>
      <c r="BD21" s="14">
        <f t="shared" si="4"/>
        <v>0</v>
      </c>
      <c r="BE21" s="184">
        <f t="shared" si="25"/>
        <v>0</v>
      </c>
      <c r="BF21" s="90"/>
      <c r="BG21" s="90"/>
      <c r="BH21" s="90"/>
      <c r="BI21" s="90"/>
      <c r="BJ21" s="13">
        <f t="shared" si="26"/>
        <v>0</v>
      </c>
      <c r="BK21" s="14">
        <f t="shared" si="27"/>
        <v>0</v>
      </c>
      <c r="BL21" s="224">
        <f t="shared" si="28"/>
        <v>0</v>
      </c>
      <c r="BM21" s="257">
        <v>4254</v>
      </c>
      <c r="BN21" s="257">
        <v>0</v>
      </c>
      <c r="BO21" s="257">
        <v>4254</v>
      </c>
      <c r="BP21" s="226"/>
      <c r="BQ21" s="74">
        <f>IFERROR(($F21*$F$1)/BO21,0)</f>
        <v>611.9534555712271</v>
      </c>
      <c r="BR21" s="75">
        <f t="shared" si="43"/>
        <v>0</v>
      </c>
      <c r="BS21" s="236">
        <f t="shared" si="30"/>
        <v>611.9534555712271</v>
      </c>
      <c r="BT21" s="226"/>
      <c r="BU21" s="226"/>
      <c r="BV21" s="226"/>
      <c r="BW21" s="226"/>
      <c r="BX21" s="74">
        <f t="shared" si="6"/>
        <v>0</v>
      </c>
      <c r="BY21" s="75">
        <f t="shared" si="31"/>
        <v>0</v>
      </c>
      <c r="BZ21" s="236">
        <f t="shared" si="32"/>
        <v>0</v>
      </c>
      <c r="CA21" s="239">
        <v>4005</v>
      </c>
      <c r="CB21" s="239">
        <v>0</v>
      </c>
      <c r="CC21" s="239">
        <v>4005</v>
      </c>
      <c r="CD21" s="240">
        <v>0.15</v>
      </c>
      <c r="CE21" s="238">
        <f t="shared" si="33"/>
        <v>650</v>
      </c>
      <c r="CF21" s="14">
        <f t="shared" si="34"/>
        <v>138.15789473684208</v>
      </c>
      <c r="CG21" s="184">
        <f t="shared" si="35"/>
        <v>788.15789473684208</v>
      </c>
    </row>
    <row r="22" spans="1:85" x14ac:dyDescent="0.25">
      <c r="A22" s="39">
        <v>15</v>
      </c>
      <c r="B22" s="78" t="s">
        <v>226</v>
      </c>
      <c r="C22" s="300">
        <v>1755</v>
      </c>
      <c r="D22" s="298">
        <v>20350</v>
      </c>
      <c r="E22" s="299">
        <f t="shared" si="36"/>
        <v>35714250</v>
      </c>
      <c r="F22" s="167">
        <f t="shared" si="37"/>
        <v>1250</v>
      </c>
      <c r="G22" s="35">
        <f t="shared" si="0"/>
        <v>0.38</v>
      </c>
      <c r="H22" s="163">
        <f t="shared" si="1"/>
        <v>972.36842105263156</v>
      </c>
      <c r="I22" s="87"/>
      <c r="J22" s="87"/>
      <c r="K22" s="33"/>
      <c r="L22" s="12"/>
      <c r="M22" s="13">
        <f t="shared" si="7"/>
        <v>0</v>
      </c>
      <c r="N22" s="30">
        <f t="shared" si="8"/>
        <v>0</v>
      </c>
      <c r="O22" s="15">
        <f t="shared" si="9"/>
        <v>0</v>
      </c>
      <c r="P22" s="244">
        <v>1050</v>
      </c>
      <c r="Q22" s="242">
        <f t="shared" si="38"/>
        <v>199.5</v>
      </c>
      <c r="R22" s="242">
        <f t="shared" si="10"/>
        <v>1250</v>
      </c>
      <c r="S22" s="245">
        <v>0.35</v>
      </c>
      <c r="T22" s="13">
        <f t="shared" si="11"/>
        <v>650</v>
      </c>
      <c r="U22" s="14">
        <f t="shared" si="12"/>
        <v>322.36842105263156</v>
      </c>
      <c r="V22" s="16">
        <f t="shared" si="13"/>
        <v>972.36842105263156</v>
      </c>
      <c r="W22" s="90"/>
      <c r="X22" s="90"/>
      <c r="Y22" s="90"/>
      <c r="Z22" s="159"/>
      <c r="AA22" s="13">
        <f t="shared" si="14"/>
        <v>0</v>
      </c>
      <c r="AB22" s="14">
        <f t="shared" si="15"/>
        <v>0</v>
      </c>
      <c r="AC22" s="16">
        <f t="shared" si="2"/>
        <v>0</v>
      </c>
      <c r="AD22" s="252"/>
      <c r="AE22" s="252"/>
      <c r="AF22" s="252"/>
      <c r="AG22" s="90"/>
      <c r="AH22" s="13">
        <f t="shared" si="44"/>
        <v>0</v>
      </c>
      <c r="AI22" s="14">
        <f t="shared" si="17"/>
        <v>0</v>
      </c>
      <c r="AJ22" s="184">
        <f t="shared" si="18"/>
        <v>0</v>
      </c>
      <c r="AK22" s="90"/>
      <c r="AL22" s="90"/>
      <c r="AM22" s="90"/>
      <c r="AN22" s="90"/>
      <c r="AO22" s="13">
        <f t="shared" si="19"/>
        <v>0</v>
      </c>
      <c r="AP22" s="14">
        <f t="shared" si="20"/>
        <v>0</v>
      </c>
      <c r="AQ22" s="184">
        <f t="shared" si="21"/>
        <v>0</v>
      </c>
      <c r="AR22" s="190">
        <f t="shared" si="41"/>
        <v>1470.5882352941178</v>
      </c>
      <c r="AS22" s="187">
        <f t="shared" si="42"/>
        <v>279.41176470588238</v>
      </c>
      <c r="AT22" s="182">
        <v>1750</v>
      </c>
      <c r="AU22" s="227">
        <v>0.38</v>
      </c>
      <c r="AV22" s="13">
        <f t="shared" si="22"/>
        <v>464.28571428571428</v>
      </c>
      <c r="AW22" s="14">
        <f t="shared" si="23"/>
        <v>350</v>
      </c>
      <c r="AX22" s="184">
        <f t="shared" si="24"/>
        <v>814.28571428571422</v>
      </c>
      <c r="AY22" s="226"/>
      <c r="AZ22" s="226"/>
      <c r="BA22" s="226"/>
      <c r="BB22" s="226"/>
      <c r="BC22" s="13">
        <f t="shared" ref="BC22:BC72" si="45">IFERROR(($F22*$F$1)/BA22,0)</f>
        <v>0</v>
      </c>
      <c r="BD22" s="14">
        <f t="shared" si="4"/>
        <v>0</v>
      </c>
      <c r="BE22" s="184">
        <f t="shared" si="25"/>
        <v>0</v>
      </c>
      <c r="BF22" s="90"/>
      <c r="BG22" s="90"/>
      <c r="BH22" s="90"/>
      <c r="BI22" s="90"/>
      <c r="BJ22" s="13">
        <f t="shared" si="26"/>
        <v>0</v>
      </c>
      <c r="BK22" s="14">
        <f t="shared" si="27"/>
        <v>0</v>
      </c>
      <c r="BL22" s="224">
        <f t="shared" si="28"/>
        <v>0</v>
      </c>
      <c r="BM22" s="257"/>
      <c r="BN22" s="257"/>
      <c r="BO22" s="257"/>
      <c r="BP22" s="226"/>
      <c r="BQ22" s="74">
        <f t="shared" si="5"/>
        <v>0</v>
      </c>
      <c r="BR22" s="75">
        <f t="shared" si="43"/>
        <v>0</v>
      </c>
      <c r="BS22" s="236">
        <f t="shared" si="30"/>
        <v>0</v>
      </c>
      <c r="BT22" s="226"/>
      <c r="BU22" s="226"/>
      <c r="BV22" s="226"/>
      <c r="BW22" s="226"/>
      <c r="BX22" s="74">
        <f t="shared" si="6"/>
        <v>0</v>
      </c>
      <c r="BY22" s="75">
        <f t="shared" si="31"/>
        <v>0</v>
      </c>
      <c r="BZ22" s="236">
        <f t="shared" si="32"/>
        <v>0</v>
      </c>
      <c r="CA22" s="239">
        <v>1453</v>
      </c>
      <c r="CB22" s="239">
        <v>276</v>
      </c>
      <c r="CC22" s="239">
        <v>1729</v>
      </c>
      <c r="CD22" s="240">
        <v>0.15</v>
      </c>
      <c r="CE22" s="238">
        <f t="shared" si="33"/>
        <v>469.9248120300752</v>
      </c>
      <c r="CF22" s="14">
        <f t="shared" si="34"/>
        <v>138.15789473684208</v>
      </c>
      <c r="CG22" s="184">
        <f t="shared" si="35"/>
        <v>608.08270676691723</v>
      </c>
    </row>
    <row r="23" spans="1:85" x14ac:dyDescent="0.25">
      <c r="A23" s="39">
        <v>16</v>
      </c>
      <c r="B23" s="78" t="s">
        <v>227</v>
      </c>
      <c r="C23" s="300">
        <v>1755</v>
      </c>
      <c r="D23" s="298">
        <v>17400</v>
      </c>
      <c r="E23" s="299">
        <f t="shared" si="36"/>
        <v>30537000</v>
      </c>
      <c r="F23" s="167">
        <f t="shared" si="37"/>
        <v>1250</v>
      </c>
      <c r="G23" s="35">
        <f t="shared" si="0"/>
        <v>0.38</v>
      </c>
      <c r="H23" s="163">
        <f t="shared" si="1"/>
        <v>972.36842105263156</v>
      </c>
      <c r="I23" s="87"/>
      <c r="J23" s="87"/>
      <c r="K23" s="33"/>
      <c r="L23" s="12"/>
      <c r="M23" s="13">
        <f t="shared" si="7"/>
        <v>0</v>
      </c>
      <c r="N23" s="30">
        <f t="shared" si="8"/>
        <v>0</v>
      </c>
      <c r="O23" s="15">
        <f t="shared" si="9"/>
        <v>0</v>
      </c>
      <c r="P23" s="244">
        <v>1050</v>
      </c>
      <c r="Q23" s="242">
        <f t="shared" si="38"/>
        <v>199.5</v>
      </c>
      <c r="R23" s="242">
        <f t="shared" si="10"/>
        <v>1250</v>
      </c>
      <c r="S23" s="245">
        <v>0.35</v>
      </c>
      <c r="T23" s="13">
        <f t="shared" si="11"/>
        <v>650</v>
      </c>
      <c r="U23" s="14">
        <f t="shared" si="12"/>
        <v>322.36842105263156</v>
      </c>
      <c r="V23" s="16">
        <f t="shared" si="13"/>
        <v>972.36842105263156</v>
      </c>
      <c r="W23" s="90"/>
      <c r="X23" s="90"/>
      <c r="Y23" s="90"/>
      <c r="Z23" s="159"/>
      <c r="AA23" s="13">
        <f t="shared" si="14"/>
        <v>0</v>
      </c>
      <c r="AB23" s="14">
        <f t="shared" si="15"/>
        <v>0</v>
      </c>
      <c r="AC23" s="16">
        <f t="shared" si="2"/>
        <v>0</v>
      </c>
      <c r="AD23" s="252"/>
      <c r="AE23" s="252"/>
      <c r="AF23" s="252"/>
      <c r="AG23" s="90"/>
      <c r="AH23" s="13">
        <f t="shared" si="44"/>
        <v>0</v>
      </c>
      <c r="AI23" s="14">
        <f t="shared" si="17"/>
        <v>0</v>
      </c>
      <c r="AJ23" s="184">
        <f t="shared" si="18"/>
        <v>0</v>
      </c>
      <c r="AK23" s="90"/>
      <c r="AL23" s="90"/>
      <c r="AM23" s="90"/>
      <c r="AN23" s="90"/>
      <c r="AO23" s="13">
        <f t="shared" si="19"/>
        <v>0</v>
      </c>
      <c r="AP23" s="14">
        <f t="shared" si="20"/>
        <v>0</v>
      </c>
      <c r="AQ23" s="184">
        <f t="shared" si="21"/>
        <v>0</v>
      </c>
      <c r="AR23" s="190">
        <f t="shared" si="41"/>
        <v>1470.5882352941178</v>
      </c>
      <c r="AS23" s="187">
        <f t="shared" si="42"/>
        <v>279.41176470588238</v>
      </c>
      <c r="AT23" s="182">
        <v>1750</v>
      </c>
      <c r="AU23" s="227">
        <v>0.38</v>
      </c>
      <c r="AV23" s="13">
        <f t="shared" si="22"/>
        <v>464.28571428571428</v>
      </c>
      <c r="AW23" s="14">
        <f t="shared" si="23"/>
        <v>350</v>
      </c>
      <c r="AX23" s="184">
        <f t="shared" si="24"/>
        <v>814.28571428571422</v>
      </c>
      <c r="AY23" s="226"/>
      <c r="AZ23" s="226"/>
      <c r="BA23" s="226"/>
      <c r="BB23" s="226"/>
      <c r="BC23" s="13">
        <f t="shared" si="45"/>
        <v>0</v>
      </c>
      <c r="BD23" s="14">
        <f t="shared" si="4"/>
        <v>0</v>
      </c>
      <c r="BE23" s="184">
        <f t="shared" si="25"/>
        <v>0</v>
      </c>
      <c r="BF23" s="90"/>
      <c r="BG23" s="90"/>
      <c r="BH23" s="90"/>
      <c r="BI23" s="90"/>
      <c r="BJ23" s="13">
        <f t="shared" si="26"/>
        <v>0</v>
      </c>
      <c r="BK23" s="14">
        <f t="shared" si="27"/>
        <v>0</v>
      </c>
      <c r="BL23" s="224">
        <f t="shared" si="28"/>
        <v>0</v>
      </c>
      <c r="BM23" s="257"/>
      <c r="BN23" s="257"/>
      <c r="BO23" s="257"/>
      <c r="BP23" s="226"/>
      <c r="BQ23" s="74">
        <f t="shared" si="5"/>
        <v>0</v>
      </c>
      <c r="BR23" s="75">
        <f t="shared" si="43"/>
        <v>0</v>
      </c>
      <c r="BS23" s="236">
        <f t="shared" si="30"/>
        <v>0</v>
      </c>
      <c r="BT23" s="226"/>
      <c r="BU23" s="226"/>
      <c r="BV23" s="226"/>
      <c r="BW23" s="226"/>
      <c r="BX23" s="74">
        <f t="shared" si="6"/>
        <v>0</v>
      </c>
      <c r="BY23" s="75">
        <f t="shared" si="31"/>
        <v>0</v>
      </c>
      <c r="BZ23" s="236">
        <f t="shared" si="32"/>
        <v>0</v>
      </c>
      <c r="CA23" s="239">
        <v>1453</v>
      </c>
      <c r="CB23" s="239">
        <v>276</v>
      </c>
      <c r="CC23" s="239">
        <v>1729</v>
      </c>
      <c r="CD23" s="240">
        <v>0.15</v>
      </c>
      <c r="CE23" s="238">
        <f t="shared" si="33"/>
        <v>469.9248120300752</v>
      </c>
      <c r="CF23" s="14">
        <f t="shared" si="34"/>
        <v>138.15789473684208</v>
      </c>
      <c r="CG23" s="184">
        <f t="shared" si="35"/>
        <v>608.08270676691723</v>
      </c>
    </row>
    <row r="24" spans="1:85" x14ac:dyDescent="0.25">
      <c r="A24" s="39">
        <v>17</v>
      </c>
      <c r="B24" s="78" t="s">
        <v>61</v>
      </c>
      <c r="C24" s="300">
        <v>699</v>
      </c>
      <c r="D24" s="298">
        <v>16950</v>
      </c>
      <c r="E24" s="299">
        <f t="shared" si="36"/>
        <v>11848050</v>
      </c>
      <c r="F24" s="167">
        <f t="shared" si="37"/>
        <v>536</v>
      </c>
      <c r="G24" s="35">
        <f t="shared" si="0"/>
        <v>0.35</v>
      </c>
      <c r="H24" s="163">
        <f t="shared" si="1"/>
        <v>960</v>
      </c>
      <c r="I24" s="87"/>
      <c r="J24" s="87"/>
      <c r="K24" s="33"/>
      <c r="L24" s="12"/>
      <c r="M24" s="13">
        <f t="shared" si="7"/>
        <v>0</v>
      </c>
      <c r="N24" s="30">
        <f t="shared" si="8"/>
        <v>0</v>
      </c>
      <c r="O24" s="15">
        <f t="shared" si="9"/>
        <v>0</v>
      </c>
      <c r="P24" s="244">
        <v>450</v>
      </c>
      <c r="Q24" s="242">
        <f t="shared" si="38"/>
        <v>85.5</v>
      </c>
      <c r="R24" s="242">
        <f t="shared" si="10"/>
        <v>536</v>
      </c>
      <c r="S24" s="245">
        <v>0.31</v>
      </c>
      <c r="T24" s="13">
        <f t="shared" si="11"/>
        <v>650</v>
      </c>
      <c r="U24" s="14">
        <f t="shared" si="12"/>
        <v>310.00000000000006</v>
      </c>
      <c r="V24" s="16">
        <f t="shared" si="13"/>
        <v>960</v>
      </c>
      <c r="W24" s="90"/>
      <c r="X24" s="90"/>
      <c r="Y24" s="90"/>
      <c r="Z24" s="159"/>
      <c r="AA24" s="13">
        <f t="shared" si="14"/>
        <v>0</v>
      </c>
      <c r="AB24" s="14">
        <f t="shared" si="15"/>
        <v>0</v>
      </c>
      <c r="AC24" s="16">
        <f t="shared" si="2"/>
        <v>0</v>
      </c>
      <c r="AD24" s="251"/>
      <c r="AE24" s="251"/>
      <c r="AF24" s="251"/>
      <c r="AG24" s="90"/>
      <c r="AH24" s="13">
        <f t="shared" si="44"/>
        <v>0</v>
      </c>
      <c r="AI24" s="14">
        <f t="shared" si="17"/>
        <v>0</v>
      </c>
      <c r="AJ24" s="184">
        <f t="shared" si="18"/>
        <v>0</v>
      </c>
      <c r="AK24" s="90"/>
      <c r="AL24" s="90"/>
      <c r="AM24" s="90"/>
      <c r="AN24" s="90"/>
      <c r="AO24" s="13">
        <f t="shared" si="19"/>
        <v>0</v>
      </c>
      <c r="AP24" s="14">
        <f t="shared" si="20"/>
        <v>0</v>
      </c>
      <c r="AQ24" s="184">
        <f t="shared" si="21"/>
        <v>0</v>
      </c>
      <c r="AR24" s="190">
        <f t="shared" si="41"/>
        <v>585.71428571428578</v>
      </c>
      <c r="AS24" s="187">
        <f t="shared" si="42"/>
        <v>111.28571428571431</v>
      </c>
      <c r="AT24" s="182">
        <v>697</v>
      </c>
      <c r="AU24" s="227">
        <v>0.35</v>
      </c>
      <c r="AV24" s="13">
        <f t="shared" si="22"/>
        <v>499.85652797704449</v>
      </c>
      <c r="AW24" s="14">
        <f t="shared" si="23"/>
        <v>350</v>
      </c>
      <c r="AX24" s="184">
        <f t="shared" si="24"/>
        <v>849.85652797704449</v>
      </c>
      <c r="AY24" s="226"/>
      <c r="AZ24" s="226"/>
      <c r="BA24" s="226"/>
      <c r="BB24" s="226"/>
      <c r="BC24" s="13">
        <f t="shared" si="45"/>
        <v>0</v>
      </c>
      <c r="BD24" s="14">
        <f t="shared" si="4"/>
        <v>0</v>
      </c>
      <c r="BE24" s="184">
        <f t="shared" si="25"/>
        <v>0</v>
      </c>
      <c r="BF24" s="90"/>
      <c r="BG24" s="90"/>
      <c r="BH24" s="90"/>
      <c r="BI24" s="90"/>
      <c r="BJ24" s="13">
        <f t="shared" si="26"/>
        <v>0</v>
      </c>
      <c r="BK24" s="14">
        <f t="shared" si="27"/>
        <v>0</v>
      </c>
      <c r="BL24" s="224">
        <f t="shared" si="28"/>
        <v>0</v>
      </c>
      <c r="BM24" s="257"/>
      <c r="BN24" s="257"/>
      <c r="BO24" s="257"/>
      <c r="BP24" s="226"/>
      <c r="BQ24" s="74">
        <f t="shared" si="5"/>
        <v>0</v>
      </c>
      <c r="BR24" s="75">
        <f t="shared" si="43"/>
        <v>0</v>
      </c>
      <c r="BS24" s="236">
        <f t="shared" si="30"/>
        <v>0</v>
      </c>
      <c r="BT24" s="226"/>
      <c r="BU24" s="226"/>
      <c r="BV24" s="226"/>
      <c r="BW24" s="226"/>
      <c r="BX24" s="74">
        <f t="shared" si="6"/>
        <v>0</v>
      </c>
      <c r="BY24" s="75">
        <f t="shared" si="31"/>
        <v>0</v>
      </c>
      <c r="BZ24" s="236">
        <f t="shared" si="32"/>
        <v>0</v>
      </c>
      <c r="CA24" s="239">
        <v>522</v>
      </c>
      <c r="CB24" s="239">
        <v>99</v>
      </c>
      <c r="CC24" s="239">
        <v>621</v>
      </c>
      <c r="CD24" s="240">
        <v>0.15</v>
      </c>
      <c r="CE24" s="238">
        <f t="shared" si="33"/>
        <v>561.03059581320451</v>
      </c>
      <c r="CF24" s="14">
        <f t="shared" si="34"/>
        <v>150</v>
      </c>
      <c r="CG24" s="184">
        <f t="shared" si="35"/>
        <v>711.03059581320451</v>
      </c>
    </row>
    <row r="25" spans="1:85" x14ac:dyDescent="0.25">
      <c r="A25" s="39">
        <v>18</v>
      </c>
      <c r="B25" s="78" t="s">
        <v>150</v>
      </c>
      <c r="C25" s="300">
        <v>1915</v>
      </c>
      <c r="D25" s="298">
        <v>15450</v>
      </c>
      <c r="E25" s="299">
        <f t="shared" si="36"/>
        <v>29586750</v>
      </c>
      <c r="F25" s="167">
        <f t="shared" si="37"/>
        <v>1500</v>
      </c>
      <c r="G25" s="35">
        <f t="shared" si="0"/>
        <v>0.46</v>
      </c>
      <c r="H25" s="163">
        <f t="shared" si="1"/>
        <v>939.13043478260875</v>
      </c>
      <c r="I25" s="87"/>
      <c r="J25" s="87"/>
      <c r="K25" s="33"/>
      <c r="L25" s="12"/>
      <c r="M25" s="13">
        <f t="shared" si="7"/>
        <v>0</v>
      </c>
      <c r="N25" s="30">
        <f t="shared" si="8"/>
        <v>0</v>
      </c>
      <c r="O25" s="15">
        <f t="shared" si="9"/>
        <v>0</v>
      </c>
      <c r="P25" s="244"/>
      <c r="Q25" s="242"/>
      <c r="R25" s="242"/>
      <c r="S25" s="245"/>
      <c r="T25" s="13">
        <f t="shared" si="11"/>
        <v>0</v>
      </c>
      <c r="U25" s="14">
        <f t="shared" si="12"/>
        <v>0</v>
      </c>
      <c r="V25" s="16">
        <f t="shared" si="13"/>
        <v>0</v>
      </c>
      <c r="W25" s="90"/>
      <c r="X25" s="90"/>
      <c r="Y25" s="90"/>
      <c r="Z25" s="159"/>
      <c r="AA25" s="13">
        <f t="shared" si="14"/>
        <v>0</v>
      </c>
      <c r="AB25" s="14">
        <f t="shared" si="15"/>
        <v>0</v>
      </c>
      <c r="AC25" s="16">
        <f t="shared" si="2"/>
        <v>0</v>
      </c>
      <c r="AD25" s="251"/>
      <c r="AE25" s="251"/>
      <c r="AF25" s="251"/>
      <c r="AG25" s="90"/>
      <c r="AH25" s="13">
        <f t="shared" si="44"/>
        <v>0</v>
      </c>
      <c r="AI25" s="14">
        <f t="shared" si="17"/>
        <v>0</v>
      </c>
      <c r="AJ25" s="184">
        <f t="shared" si="18"/>
        <v>0</v>
      </c>
      <c r="AK25" s="90"/>
      <c r="AL25" s="90"/>
      <c r="AM25" s="90"/>
      <c r="AN25" s="90"/>
      <c r="AO25" s="13">
        <f t="shared" si="19"/>
        <v>0</v>
      </c>
      <c r="AP25" s="14">
        <f t="shared" si="20"/>
        <v>0</v>
      </c>
      <c r="AQ25" s="184">
        <f t="shared" si="21"/>
        <v>0</v>
      </c>
      <c r="AR25" s="190">
        <v>1500</v>
      </c>
      <c r="AS25" s="187"/>
      <c r="AT25" s="182">
        <v>1500</v>
      </c>
      <c r="AU25" s="227">
        <v>0.38</v>
      </c>
      <c r="AV25" s="13">
        <f t="shared" si="22"/>
        <v>650</v>
      </c>
      <c r="AW25" s="14">
        <f t="shared" si="23"/>
        <v>289.13043478260869</v>
      </c>
      <c r="AX25" s="184">
        <f t="shared" si="24"/>
        <v>939.13043478260875</v>
      </c>
      <c r="AY25" s="226"/>
      <c r="AZ25" s="226"/>
      <c r="BA25" s="226"/>
      <c r="BB25" s="226"/>
      <c r="BC25" s="13">
        <f t="shared" si="45"/>
        <v>0</v>
      </c>
      <c r="BD25" s="14">
        <f t="shared" si="4"/>
        <v>0</v>
      </c>
      <c r="BE25" s="184">
        <f t="shared" si="25"/>
        <v>0</v>
      </c>
      <c r="BF25" s="90"/>
      <c r="BG25" s="90"/>
      <c r="BH25" s="90"/>
      <c r="BI25" s="90"/>
      <c r="BJ25" s="13">
        <f t="shared" si="26"/>
        <v>0</v>
      </c>
      <c r="BK25" s="14">
        <f t="shared" si="27"/>
        <v>0</v>
      </c>
      <c r="BL25" s="224">
        <f t="shared" si="28"/>
        <v>0</v>
      </c>
      <c r="BM25" s="257"/>
      <c r="BN25" s="257"/>
      <c r="BO25" s="257"/>
      <c r="BP25" s="227"/>
      <c r="BQ25" s="74">
        <f t="shared" si="5"/>
        <v>0</v>
      </c>
      <c r="BR25" s="75">
        <f t="shared" si="43"/>
        <v>0</v>
      </c>
      <c r="BS25" s="236">
        <f t="shared" si="30"/>
        <v>0</v>
      </c>
      <c r="BT25" s="226">
        <v>1835</v>
      </c>
      <c r="BU25" s="226">
        <v>0</v>
      </c>
      <c r="BV25" s="226">
        <f>BT25+BU25</f>
        <v>1835</v>
      </c>
      <c r="BW25" s="227">
        <v>0.46</v>
      </c>
      <c r="BX25" s="74">
        <f t="shared" si="6"/>
        <v>531.33514986376019</v>
      </c>
      <c r="BY25" s="75">
        <f t="shared" si="31"/>
        <v>350</v>
      </c>
      <c r="BZ25" s="236">
        <f t="shared" si="32"/>
        <v>881.33514986376019</v>
      </c>
      <c r="CA25" s="239">
        <v>1784</v>
      </c>
      <c r="CB25" s="239">
        <v>0</v>
      </c>
      <c r="CC25" s="239">
        <v>1784</v>
      </c>
      <c r="CD25" s="240">
        <v>0.15</v>
      </c>
      <c r="CE25" s="238">
        <f t="shared" si="33"/>
        <v>546.52466367713009</v>
      </c>
      <c r="CF25" s="14">
        <f t="shared" si="34"/>
        <v>114.13043478260869</v>
      </c>
      <c r="CG25" s="184">
        <f t="shared" si="35"/>
        <v>660.65509845973884</v>
      </c>
    </row>
    <row r="26" spans="1:85" x14ac:dyDescent="0.25">
      <c r="A26" s="39">
        <v>19</v>
      </c>
      <c r="B26" s="78" t="s">
        <v>252</v>
      </c>
      <c r="C26" s="300">
        <v>1812</v>
      </c>
      <c r="D26" s="298">
        <v>15100</v>
      </c>
      <c r="E26" s="299">
        <f t="shared" si="36"/>
        <v>27361200</v>
      </c>
      <c r="F26" s="167">
        <f t="shared" si="37"/>
        <v>1685</v>
      </c>
      <c r="G26" s="35">
        <f t="shared" si="0"/>
        <v>0.38</v>
      </c>
      <c r="H26" s="163">
        <f t="shared" si="1"/>
        <v>996.16519174041298</v>
      </c>
      <c r="I26" s="87"/>
      <c r="J26" s="87"/>
      <c r="K26" s="33"/>
      <c r="L26" s="12"/>
      <c r="M26" s="13">
        <f t="shared" si="7"/>
        <v>0</v>
      </c>
      <c r="N26" s="30">
        <f t="shared" si="8"/>
        <v>0</v>
      </c>
      <c r="O26" s="15">
        <f t="shared" si="9"/>
        <v>0</v>
      </c>
      <c r="P26" s="244"/>
      <c r="Q26" s="242"/>
      <c r="R26" s="242"/>
      <c r="S26" s="246"/>
      <c r="T26" s="13">
        <f t="shared" si="11"/>
        <v>0</v>
      </c>
      <c r="U26" s="14">
        <f t="shared" si="12"/>
        <v>0</v>
      </c>
      <c r="V26" s="16">
        <f t="shared" si="13"/>
        <v>0</v>
      </c>
      <c r="W26" s="90"/>
      <c r="X26" s="90"/>
      <c r="Y26" s="90"/>
      <c r="Z26" s="159"/>
      <c r="AA26" s="13">
        <f t="shared" si="14"/>
        <v>0</v>
      </c>
      <c r="AB26" s="14">
        <f t="shared" si="15"/>
        <v>0</v>
      </c>
      <c r="AC26" s="16">
        <f t="shared" si="2"/>
        <v>0</v>
      </c>
      <c r="AD26" s="251"/>
      <c r="AE26" s="251"/>
      <c r="AF26" s="251"/>
      <c r="AG26" s="90"/>
      <c r="AH26" s="13">
        <f t="shared" si="44"/>
        <v>0</v>
      </c>
      <c r="AI26" s="14">
        <f t="shared" si="17"/>
        <v>0</v>
      </c>
      <c r="AJ26" s="184">
        <f t="shared" si="18"/>
        <v>0</v>
      </c>
      <c r="AK26" s="90"/>
      <c r="AL26" s="90"/>
      <c r="AM26" s="90"/>
      <c r="AN26" s="90"/>
      <c r="AO26" s="13">
        <f t="shared" si="19"/>
        <v>0</v>
      </c>
      <c r="AP26" s="14">
        <f t="shared" si="20"/>
        <v>0</v>
      </c>
      <c r="AQ26" s="184">
        <f t="shared" si="21"/>
        <v>0</v>
      </c>
      <c r="AR26" s="190">
        <v>1695</v>
      </c>
      <c r="AS26" s="187"/>
      <c r="AT26" s="182">
        <v>1695</v>
      </c>
      <c r="AU26" s="227">
        <v>0.38</v>
      </c>
      <c r="AV26" s="13">
        <f t="shared" si="22"/>
        <v>646.16519174041298</v>
      </c>
      <c r="AW26" s="14">
        <f t="shared" si="23"/>
        <v>350</v>
      </c>
      <c r="AX26" s="184">
        <f t="shared" si="24"/>
        <v>996.16519174041298</v>
      </c>
      <c r="AY26" s="226"/>
      <c r="AZ26" s="226"/>
      <c r="BA26" s="226"/>
      <c r="BB26" s="226"/>
      <c r="BC26" s="13">
        <f t="shared" si="45"/>
        <v>0</v>
      </c>
      <c r="BD26" s="14">
        <f t="shared" si="4"/>
        <v>0</v>
      </c>
      <c r="BE26" s="184">
        <f t="shared" si="25"/>
        <v>0</v>
      </c>
      <c r="BF26" s="90"/>
      <c r="BG26" s="90"/>
      <c r="BH26" s="90"/>
      <c r="BI26" s="90"/>
      <c r="BJ26" s="13">
        <f t="shared" si="26"/>
        <v>0</v>
      </c>
      <c r="BK26" s="14">
        <f t="shared" si="27"/>
        <v>0</v>
      </c>
      <c r="BL26" s="224">
        <f t="shared" si="28"/>
        <v>0</v>
      </c>
      <c r="BM26" s="257"/>
      <c r="BN26" s="257"/>
      <c r="BO26" s="257"/>
      <c r="BP26" s="227"/>
      <c r="BQ26" s="74">
        <f t="shared" si="5"/>
        <v>0</v>
      </c>
      <c r="BR26" s="75">
        <f t="shared" si="43"/>
        <v>0</v>
      </c>
      <c r="BS26" s="236">
        <f t="shared" si="30"/>
        <v>0</v>
      </c>
      <c r="BT26" s="226">
        <v>1685</v>
      </c>
      <c r="BU26" s="226">
        <v>0</v>
      </c>
      <c r="BV26" s="226">
        <f>BT26+BU26</f>
        <v>1685</v>
      </c>
      <c r="BW26" s="227">
        <v>0.15</v>
      </c>
      <c r="BX26" s="74">
        <f t="shared" si="6"/>
        <v>650</v>
      </c>
      <c r="BY26" s="75">
        <f t="shared" si="31"/>
        <v>138.15789473684208</v>
      </c>
      <c r="BZ26" s="236">
        <f t="shared" si="32"/>
        <v>788.15789473684208</v>
      </c>
      <c r="CA26" s="239">
        <v>1781</v>
      </c>
      <c r="CB26" s="239">
        <v>0</v>
      </c>
      <c r="CC26" s="239">
        <v>1781</v>
      </c>
      <c r="CD26" s="240">
        <v>0.15</v>
      </c>
      <c r="CE26" s="238">
        <f t="shared" si="33"/>
        <v>614.96350364963507</v>
      </c>
      <c r="CF26" s="14">
        <f t="shared" si="34"/>
        <v>138.15789473684208</v>
      </c>
      <c r="CG26" s="184">
        <f t="shared" si="35"/>
        <v>753.12139838647715</v>
      </c>
    </row>
    <row r="27" spans="1:85" x14ac:dyDescent="0.25">
      <c r="A27" s="39">
        <v>20</v>
      </c>
      <c r="B27" s="78" t="s">
        <v>250</v>
      </c>
      <c r="C27" s="300">
        <v>6025</v>
      </c>
      <c r="D27" s="298">
        <v>13650</v>
      </c>
      <c r="E27" s="299">
        <f t="shared" si="36"/>
        <v>82241250</v>
      </c>
      <c r="F27" s="167">
        <f t="shared" si="37"/>
        <v>4284</v>
      </c>
      <c r="G27" s="35">
        <f t="shared" si="0"/>
        <v>0.38</v>
      </c>
      <c r="H27" s="163">
        <f t="shared" si="1"/>
        <v>935.52631578947376</v>
      </c>
      <c r="I27" s="87"/>
      <c r="J27" s="87"/>
      <c r="K27" s="33"/>
      <c r="L27" s="12"/>
      <c r="M27" s="13">
        <f t="shared" si="7"/>
        <v>0</v>
      </c>
      <c r="N27" s="30">
        <f t="shared" si="8"/>
        <v>0</v>
      </c>
      <c r="O27" s="15">
        <f t="shared" si="9"/>
        <v>0</v>
      </c>
      <c r="P27" s="244">
        <v>3600</v>
      </c>
      <c r="Q27" s="242">
        <f t="shared" si="38"/>
        <v>684</v>
      </c>
      <c r="R27" s="242">
        <f t="shared" si="10"/>
        <v>4284</v>
      </c>
      <c r="S27" s="245">
        <v>0.31</v>
      </c>
      <c r="T27" s="13">
        <f t="shared" si="11"/>
        <v>650</v>
      </c>
      <c r="U27" s="14">
        <f t="shared" si="12"/>
        <v>285.5263157894737</v>
      </c>
      <c r="V27" s="16">
        <f t="shared" si="13"/>
        <v>935.52631578947376</v>
      </c>
      <c r="W27" s="90"/>
      <c r="X27" s="90"/>
      <c r="Y27" s="90"/>
      <c r="Z27" s="159"/>
      <c r="AA27" s="13">
        <f t="shared" si="14"/>
        <v>0</v>
      </c>
      <c r="AB27" s="14">
        <f t="shared" si="15"/>
        <v>0</v>
      </c>
      <c r="AC27" s="16">
        <f t="shared" si="2"/>
        <v>0</v>
      </c>
      <c r="AD27" s="251"/>
      <c r="AE27" s="251"/>
      <c r="AF27" s="251"/>
      <c r="AG27" s="90"/>
      <c r="AH27" s="13">
        <f t="shared" si="44"/>
        <v>0</v>
      </c>
      <c r="AI27" s="14">
        <f t="shared" si="17"/>
        <v>0</v>
      </c>
      <c r="AJ27" s="184">
        <f t="shared" si="18"/>
        <v>0</v>
      </c>
      <c r="AK27" s="90"/>
      <c r="AL27" s="90"/>
      <c r="AM27" s="90"/>
      <c r="AN27" s="90"/>
      <c r="AO27" s="13">
        <f t="shared" si="19"/>
        <v>0</v>
      </c>
      <c r="AP27" s="14">
        <f t="shared" si="20"/>
        <v>0</v>
      </c>
      <c r="AQ27" s="184">
        <f t="shared" si="21"/>
        <v>0</v>
      </c>
      <c r="AR27" s="190">
        <f t="shared" si="41"/>
        <v>5057.9831932773113</v>
      </c>
      <c r="AS27" s="187">
        <f t="shared" si="42"/>
        <v>961.01680672268913</v>
      </c>
      <c r="AT27" s="182">
        <v>6019</v>
      </c>
      <c r="AU27" s="227">
        <v>0.38</v>
      </c>
      <c r="AV27" s="13">
        <f t="shared" si="22"/>
        <v>462.63498920086391</v>
      </c>
      <c r="AW27" s="14">
        <f t="shared" si="23"/>
        <v>350</v>
      </c>
      <c r="AX27" s="184">
        <f t="shared" si="24"/>
        <v>812.63498920086386</v>
      </c>
      <c r="AY27" s="226"/>
      <c r="AZ27" s="226"/>
      <c r="BA27" s="226"/>
      <c r="BB27" s="226"/>
      <c r="BC27" s="13">
        <f t="shared" si="45"/>
        <v>0</v>
      </c>
      <c r="BD27" s="14">
        <f t="shared" si="4"/>
        <v>0</v>
      </c>
      <c r="BE27" s="184">
        <f t="shared" si="25"/>
        <v>0</v>
      </c>
      <c r="BF27" s="90"/>
      <c r="BG27" s="90"/>
      <c r="BH27" s="90"/>
      <c r="BI27" s="90"/>
      <c r="BJ27" s="13">
        <f t="shared" si="26"/>
        <v>0</v>
      </c>
      <c r="BK27" s="14">
        <f t="shared" si="27"/>
        <v>0</v>
      </c>
      <c r="BL27" s="224">
        <f t="shared" si="28"/>
        <v>0</v>
      </c>
      <c r="BM27" s="257"/>
      <c r="BN27" s="257"/>
      <c r="BO27" s="257"/>
      <c r="BP27" s="226"/>
      <c r="BQ27" s="74">
        <f t="shared" si="5"/>
        <v>0</v>
      </c>
      <c r="BR27" s="75">
        <f t="shared" si="43"/>
        <v>0</v>
      </c>
      <c r="BS27" s="236">
        <f t="shared" si="30"/>
        <v>0</v>
      </c>
      <c r="BT27" s="226"/>
      <c r="BU27" s="226"/>
      <c r="BV27" s="226"/>
      <c r="BW27" s="226"/>
      <c r="BX27" s="74">
        <f t="shared" si="6"/>
        <v>0</v>
      </c>
      <c r="BY27" s="75">
        <f t="shared" si="31"/>
        <v>0</v>
      </c>
      <c r="BZ27" s="236">
        <f t="shared" si="32"/>
        <v>0</v>
      </c>
      <c r="CA27" s="239">
        <v>5662</v>
      </c>
      <c r="CB27" s="239">
        <v>1076</v>
      </c>
      <c r="CC27" s="239">
        <v>6738</v>
      </c>
      <c r="CD27" s="240">
        <v>0.15</v>
      </c>
      <c r="CE27" s="238">
        <f t="shared" si="33"/>
        <v>413.26803205699019</v>
      </c>
      <c r="CF27" s="14">
        <f t="shared" si="34"/>
        <v>138.15789473684208</v>
      </c>
      <c r="CG27" s="184">
        <f t="shared" si="35"/>
        <v>551.42592679383233</v>
      </c>
    </row>
    <row r="28" spans="1:85" x14ac:dyDescent="0.25">
      <c r="A28" s="39">
        <v>21</v>
      </c>
      <c r="B28" s="78" t="s">
        <v>319</v>
      </c>
      <c r="C28" s="300">
        <v>1855</v>
      </c>
      <c r="D28" s="298">
        <v>13050</v>
      </c>
      <c r="E28" s="299">
        <f t="shared" si="36"/>
        <v>24207750</v>
      </c>
      <c r="F28" s="167">
        <f t="shared" si="37"/>
        <v>699.72</v>
      </c>
      <c r="G28" s="35">
        <f t="shared" si="0"/>
        <v>0.38</v>
      </c>
      <c r="H28" s="163">
        <f t="shared" si="1"/>
        <v>677.63157894736844</v>
      </c>
      <c r="I28" s="87">
        <v>790</v>
      </c>
      <c r="J28" s="87">
        <v>150.1</v>
      </c>
      <c r="K28" s="33">
        <v>940.1</v>
      </c>
      <c r="L28" s="12"/>
      <c r="M28" s="13">
        <f t="shared" si="7"/>
        <v>483.79746835443035</v>
      </c>
      <c r="N28" s="30">
        <f t="shared" si="8"/>
        <v>0</v>
      </c>
      <c r="O28" s="15">
        <f t="shared" si="9"/>
        <v>483.79746835443035</v>
      </c>
      <c r="P28" s="244">
        <v>1550</v>
      </c>
      <c r="Q28" s="242">
        <f t="shared" si="38"/>
        <v>294.5</v>
      </c>
      <c r="R28" s="242">
        <f t="shared" si="10"/>
        <v>1845</v>
      </c>
      <c r="S28" s="245">
        <v>0.31</v>
      </c>
      <c r="T28" s="13">
        <f t="shared" si="11"/>
        <v>246.51382113821137</v>
      </c>
      <c r="U28" s="14">
        <f t="shared" si="12"/>
        <v>285.5263157894737</v>
      </c>
      <c r="V28" s="16">
        <f t="shared" si="13"/>
        <v>532.04013692768513</v>
      </c>
      <c r="W28" s="90">
        <v>750</v>
      </c>
      <c r="X28" s="90">
        <f>ROUNDUP(+W28*19%,0)</f>
        <v>143</v>
      </c>
      <c r="Y28" s="90">
        <f>ROUNDUP(+X28+W28,0)</f>
        <v>893</v>
      </c>
      <c r="Z28" s="160">
        <v>1.4999999999999999E-2</v>
      </c>
      <c r="AA28" s="13">
        <f t="shared" si="14"/>
        <v>509.31466965285557</v>
      </c>
      <c r="AB28" s="14">
        <f>IFERROR(($F$2)/($G28/Z28),0)</f>
        <v>13.815789473684209</v>
      </c>
      <c r="AC28" s="16">
        <f t="shared" si="2"/>
        <v>523.13045912653979</v>
      </c>
      <c r="AD28" s="251"/>
      <c r="AE28" s="251"/>
      <c r="AF28" s="251"/>
      <c r="AG28" s="90"/>
      <c r="AH28" s="13">
        <f t="shared" si="44"/>
        <v>0</v>
      </c>
      <c r="AI28" s="14">
        <f t="shared" si="17"/>
        <v>0</v>
      </c>
      <c r="AJ28" s="184">
        <f t="shared" si="18"/>
        <v>0</v>
      </c>
      <c r="AK28" s="90"/>
      <c r="AL28" s="90"/>
      <c r="AM28" s="90"/>
      <c r="AN28" s="90"/>
      <c r="AO28" s="13">
        <f t="shared" si="19"/>
        <v>0</v>
      </c>
      <c r="AP28" s="14">
        <f t="shared" si="20"/>
        <v>0</v>
      </c>
      <c r="AQ28" s="184">
        <f t="shared" si="21"/>
        <v>0</v>
      </c>
      <c r="AR28" s="190">
        <f t="shared" si="41"/>
        <v>1547.0588235294119</v>
      </c>
      <c r="AS28" s="187">
        <f t="shared" si="42"/>
        <v>293.94117647058829</v>
      </c>
      <c r="AT28" s="182">
        <v>1841</v>
      </c>
      <c r="AU28" s="227">
        <v>0.38</v>
      </c>
      <c r="AV28" s="13">
        <f t="shared" si="22"/>
        <v>247.04942965779469</v>
      </c>
      <c r="AW28" s="14">
        <f t="shared" si="23"/>
        <v>350</v>
      </c>
      <c r="AX28" s="184">
        <f t="shared" si="24"/>
        <v>597.04942965779469</v>
      </c>
      <c r="AY28" s="232">
        <v>588</v>
      </c>
      <c r="AZ28" s="232">
        <f>AY28*19%</f>
        <v>111.72</v>
      </c>
      <c r="BA28" s="232">
        <f>AY28+AZ28</f>
        <v>699.72</v>
      </c>
      <c r="BB28" s="227">
        <v>0.03</v>
      </c>
      <c r="BC28" s="13">
        <f t="shared" si="45"/>
        <v>650</v>
      </c>
      <c r="BD28" s="14">
        <f t="shared" si="4"/>
        <v>27.631578947368418</v>
      </c>
      <c r="BE28" s="184">
        <f t="shared" si="25"/>
        <v>677.63157894736844</v>
      </c>
      <c r="BF28" s="90"/>
      <c r="BG28" s="90"/>
      <c r="BH28" s="90"/>
      <c r="BI28" s="90"/>
      <c r="BJ28" s="13">
        <f t="shared" si="26"/>
        <v>0</v>
      </c>
      <c r="BK28" s="14">
        <f t="shared" si="27"/>
        <v>0</v>
      </c>
      <c r="BL28" s="224">
        <f t="shared" si="28"/>
        <v>0</v>
      </c>
      <c r="BM28" s="257"/>
      <c r="BN28" s="257"/>
      <c r="BO28" s="257"/>
      <c r="BP28" s="226"/>
      <c r="BQ28" s="74">
        <f t="shared" si="5"/>
        <v>0</v>
      </c>
      <c r="BR28" s="75">
        <f t="shared" si="43"/>
        <v>0</v>
      </c>
      <c r="BS28" s="236">
        <f t="shared" si="30"/>
        <v>0</v>
      </c>
      <c r="BT28" s="226"/>
      <c r="BU28" s="226"/>
      <c r="BV28" s="226"/>
      <c r="BW28" s="226"/>
      <c r="BX28" s="74">
        <f t="shared" si="6"/>
        <v>0</v>
      </c>
      <c r="BY28" s="75">
        <f t="shared" si="31"/>
        <v>0</v>
      </c>
      <c r="BZ28" s="236">
        <f t="shared" si="32"/>
        <v>0</v>
      </c>
      <c r="CA28" s="239">
        <v>1798</v>
      </c>
      <c r="CB28" s="239">
        <v>342</v>
      </c>
      <c r="CC28" s="239">
        <v>2140</v>
      </c>
      <c r="CD28" s="240">
        <v>0.15</v>
      </c>
      <c r="CE28" s="238">
        <f t="shared" si="33"/>
        <v>212.53177570093459</v>
      </c>
      <c r="CF28" s="14">
        <f t="shared" si="34"/>
        <v>138.15789473684208</v>
      </c>
      <c r="CG28" s="184">
        <f t="shared" si="35"/>
        <v>350.68967043777667</v>
      </c>
    </row>
    <row r="29" spans="1:85" x14ac:dyDescent="0.25">
      <c r="A29" s="39">
        <v>22</v>
      </c>
      <c r="B29" s="78" t="s">
        <v>35</v>
      </c>
      <c r="C29" s="300">
        <v>1311</v>
      </c>
      <c r="D29" s="298">
        <v>11800</v>
      </c>
      <c r="E29" s="299">
        <f t="shared" si="36"/>
        <v>15469800</v>
      </c>
      <c r="F29" s="167">
        <f t="shared" si="37"/>
        <v>1012</v>
      </c>
      <c r="G29" s="35">
        <f t="shared" si="0"/>
        <v>0.35</v>
      </c>
      <c r="H29" s="163">
        <f t="shared" si="1"/>
        <v>960</v>
      </c>
      <c r="I29" s="87"/>
      <c r="J29" s="87"/>
      <c r="K29" s="33"/>
      <c r="L29" s="12"/>
      <c r="M29" s="13">
        <f t="shared" si="7"/>
        <v>0</v>
      </c>
      <c r="N29" s="30">
        <f t="shared" si="8"/>
        <v>0</v>
      </c>
      <c r="O29" s="15">
        <f t="shared" si="9"/>
        <v>0</v>
      </c>
      <c r="P29" s="244">
        <v>850</v>
      </c>
      <c r="Q29" s="242">
        <f t="shared" si="38"/>
        <v>161.5</v>
      </c>
      <c r="R29" s="242">
        <f t="shared" si="10"/>
        <v>1012</v>
      </c>
      <c r="S29" s="245">
        <v>0.31</v>
      </c>
      <c r="T29" s="13">
        <f t="shared" si="11"/>
        <v>650</v>
      </c>
      <c r="U29" s="14">
        <f t="shared" si="12"/>
        <v>310.00000000000006</v>
      </c>
      <c r="V29" s="16">
        <f t="shared" si="13"/>
        <v>960</v>
      </c>
      <c r="W29" s="90"/>
      <c r="X29" s="90"/>
      <c r="Y29" s="90"/>
      <c r="Z29" s="159"/>
      <c r="AA29" s="13">
        <f t="shared" si="14"/>
        <v>0</v>
      </c>
      <c r="AB29" s="14">
        <f t="shared" si="15"/>
        <v>0</v>
      </c>
      <c r="AC29" s="16">
        <f t="shared" si="2"/>
        <v>0</v>
      </c>
      <c r="AD29" s="251"/>
      <c r="AE29" s="251"/>
      <c r="AF29" s="251"/>
      <c r="AG29" s="90"/>
      <c r="AH29" s="13">
        <f t="shared" si="44"/>
        <v>0</v>
      </c>
      <c r="AI29" s="14">
        <f t="shared" si="17"/>
        <v>0</v>
      </c>
      <c r="AJ29" s="184">
        <f t="shared" si="18"/>
        <v>0</v>
      </c>
      <c r="AK29" s="90"/>
      <c r="AL29" s="90"/>
      <c r="AM29" s="90"/>
      <c r="AN29" s="90"/>
      <c r="AO29" s="13">
        <f t="shared" si="19"/>
        <v>0</v>
      </c>
      <c r="AP29" s="14">
        <f t="shared" si="20"/>
        <v>0</v>
      </c>
      <c r="AQ29" s="184">
        <f t="shared" si="21"/>
        <v>0</v>
      </c>
      <c r="AR29" s="190">
        <f t="shared" si="41"/>
        <v>1100</v>
      </c>
      <c r="AS29" s="187">
        <f t="shared" si="42"/>
        <v>209</v>
      </c>
      <c r="AT29" s="182">
        <v>1309</v>
      </c>
      <c r="AU29" s="227">
        <v>0.35</v>
      </c>
      <c r="AV29" s="13">
        <f t="shared" si="22"/>
        <v>502.52100840336135</v>
      </c>
      <c r="AW29" s="14">
        <f t="shared" si="23"/>
        <v>350</v>
      </c>
      <c r="AX29" s="184">
        <f t="shared" si="24"/>
        <v>852.52100840336129</v>
      </c>
      <c r="AY29" s="232">
        <v>890</v>
      </c>
      <c r="AZ29" s="232">
        <f>AY29*19%</f>
        <v>169.1</v>
      </c>
      <c r="BA29" s="232">
        <f>AY29+AZ29</f>
        <v>1059.0999999999999</v>
      </c>
      <c r="BB29" s="227">
        <v>0.03</v>
      </c>
      <c r="BC29" s="13">
        <f t="shared" si="45"/>
        <v>621.09338117269385</v>
      </c>
      <c r="BD29" s="14">
        <f t="shared" si="4"/>
        <v>30</v>
      </c>
      <c r="BE29" s="184">
        <f t="shared" si="25"/>
        <v>651.09338117269385</v>
      </c>
      <c r="BF29" s="90"/>
      <c r="BG29" s="90"/>
      <c r="BH29" s="90"/>
      <c r="BI29" s="90"/>
      <c r="BJ29" s="13">
        <f t="shared" si="26"/>
        <v>0</v>
      </c>
      <c r="BK29" s="14">
        <f t="shared" si="27"/>
        <v>0</v>
      </c>
      <c r="BL29" s="224">
        <f t="shared" si="28"/>
        <v>0</v>
      </c>
      <c r="BM29" s="257"/>
      <c r="BN29" s="257"/>
      <c r="BO29" s="257"/>
      <c r="BP29" s="227"/>
      <c r="BQ29" s="74">
        <f t="shared" si="5"/>
        <v>0</v>
      </c>
      <c r="BR29" s="75">
        <f t="shared" si="43"/>
        <v>0</v>
      </c>
      <c r="BS29" s="236">
        <f t="shared" si="30"/>
        <v>0</v>
      </c>
      <c r="BT29" s="226">
        <v>1100</v>
      </c>
      <c r="BU29" s="226">
        <f>BT29*19%</f>
        <v>209</v>
      </c>
      <c r="BV29" s="226">
        <f>BT29+BU29</f>
        <v>1309</v>
      </c>
      <c r="BW29" s="227">
        <v>0.32</v>
      </c>
      <c r="BX29" s="74">
        <f t="shared" si="6"/>
        <v>502.52100840336135</v>
      </c>
      <c r="BY29" s="75">
        <f t="shared" si="31"/>
        <v>320</v>
      </c>
      <c r="BZ29" s="236">
        <f t="shared" si="32"/>
        <v>822.52100840336129</v>
      </c>
      <c r="CA29" s="239">
        <v>1025</v>
      </c>
      <c r="CB29" s="239">
        <v>195</v>
      </c>
      <c r="CC29" s="239">
        <v>1220</v>
      </c>
      <c r="CD29" s="240">
        <v>0.15</v>
      </c>
      <c r="CE29" s="238">
        <f t="shared" si="33"/>
        <v>539.18032786885249</v>
      </c>
      <c r="CF29" s="14">
        <f t="shared" si="34"/>
        <v>150</v>
      </c>
      <c r="CG29" s="184">
        <f t="shared" si="35"/>
        <v>689.18032786885249</v>
      </c>
    </row>
    <row r="30" spans="1:85" x14ac:dyDescent="0.25">
      <c r="A30" s="39">
        <v>23</v>
      </c>
      <c r="B30" s="78" t="s">
        <v>171</v>
      </c>
      <c r="C30" s="300">
        <v>45</v>
      </c>
      <c r="D30" s="298">
        <v>11550</v>
      </c>
      <c r="E30" s="299">
        <f t="shared" si="36"/>
        <v>519750</v>
      </c>
      <c r="F30" s="167">
        <f t="shared" si="37"/>
        <v>42</v>
      </c>
      <c r="G30" s="35">
        <f t="shared" si="0"/>
        <v>0.35</v>
      </c>
      <c r="H30" s="163">
        <f t="shared" si="1"/>
        <v>1000</v>
      </c>
      <c r="I30" s="87"/>
      <c r="J30" s="87"/>
      <c r="K30" s="33"/>
      <c r="L30" s="12"/>
      <c r="M30" s="13">
        <f t="shared" si="7"/>
        <v>0</v>
      </c>
      <c r="N30" s="30">
        <f t="shared" si="8"/>
        <v>0</v>
      </c>
      <c r="O30" s="15">
        <f t="shared" si="9"/>
        <v>0</v>
      </c>
      <c r="P30" s="244">
        <v>36</v>
      </c>
      <c r="Q30" s="242">
        <f t="shared" si="38"/>
        <v>6.84</v>
      </c>
      <c r="R30" s="242">
        <f t="shared" si="10"/>
        <v>43</v>
      </c>
      <c r="S30" s="245">
        <v>0.31</v>
      </c>
      <c r="T30" s="13">
        <f t="shared" si="11"/>
        <v>634.88372093023258</v>
      </c>
      <c r="U30" s="14">
        <f t="shared" si="12"/>
        <v>310.00000000000006</v>
      </c>
      <c r="V30" s="16">
        <f t="shared" si="13"/>
        <v>944.88372093023258</v>
      </c>
      <c r="W30" s="90"/>
      <c r="X30" s="90"/>
      <c r="Y30" s="90"/>
      <c r="Z30" s="159"/>
      <c r="AA30" s="13">
        <f t="shared" si="14"/>
        <v>0</v>
      </c>
      <c r="AB30" s="14">
        <f t="shared" si="15"/>
        <v>0</v>
      </c>
      <c r="AC30" s="16">
        <f t="shared" si="2"/>
        <v>0</v>
      </c>
      <c r="AD30" s="251"/>
      <c r="AE30" s="251"/>
      <c r="AF30" s="251"/>
      <c r="AG30" s="90"/>
      <c r="AH30" s="13">
        <f t="shared" si="44"/>
        <v>0</v>
      </c>
      <c r="AI30" s="14">
        <f t="shared" si="17"/>
        <v>0</v>
      </c>
      <c r="AJ30" s="184">
        <f t="shared" si="18"/>
        <v>0</v>
      </c>
      <c r="AK30" s="90"/>
      <c r="AL30" s="90"/>
      <c r="AM30" s="90"/>
      <c r="AN30" s="90"/>
      <c r="AO30" s="13">
        <f t="shared" si="19"/>
        <v>0</v>
      </c>
      <c r="AP30" s="14">
        <f t="shared" si="20"/>
        <v>0</v>
      </c>
      <c r="AQ30" s="184">
        <f t="shared" si="21"/>
        <v>0</v>
      </c>
      <c r="AR30" s="190">
        <f t="shared" si="41"/>
        <v>35.294117647058826</v>
      </c>
      <c r="AS30" s="187">
        <f t="shared" si="42"/>
        <v>6.7058823529411766</v>
      </c>
      <c r="AT30" s="182">
        <v>42</v>
      </c>
      <c r="AU30" s="227">
        <v>0.35</v>
      </c>
      <c r="AV30" s="13">
        <f t="shared" si="22"/>
        <v>650</v>
      </c>
      <c r="AW30" s="14">
        <f t="shared" si="23"/>
        <v>350</v>
      </c>
      <c r="AX30" s="184">
        <f t="shared" si="24"/>
        <v>1000</v>
      </c>
      <c r="AY30" s="226"/>
      <c r="AZ30" s="226"/>
      <c r="BA30" s="226"/>
      <c r="BB30" s="226"/>
      <c r="BC30" s="13">
        <f t="shared" si="45"/>
        <v>0</v>
      </c>
      <c r="BD30" s="14">
        <f t="shared" si="4"/>
        <v>0</v>
      </c>
      <c r="BE30" s="184">
        <f t="shared" si="25"/>
        <v>0</v>
      </c>
      <c r="BF30" s="90"/>
      <c r="BG30" s="90"/>
      <c r="BH30" s="90"/>
      <c r="BI30" s="90"/>
      <c r="BJ30" s="13">
        <f t="shared" si="26"/>
        <v>0</v>
      </c>
      <c r="BK30" s="14">
        <f t="shared" si="27"/>
        <v>0</v>
      </c>
      <c r="BL30" s="224">
        <f t="shared" si="28"/>
        <v>0</v>
      </c>
      <c r="BM30" s="257"/>
      <c r="BN30" s="257"/>
      <c r="BO30" s="257"/>
      <c r="BP30" s="226"/>
      <c r="BQ30" s="74">
        <f t="shared" si="5"/>
        <v>0</v>
      </c>
      <c r="BR30" s="75">
        <f t="shared" si="43"/>
        <v>0</v>
      </c>
      <c r="BS30" s="236">
        <f t="shared" si="30"/>
        <v>0</v>
      </c>
      <c r="BT30" s="226"/>
      <c r="BU30" s="226"/>
      <c r="BV30" s="226"/>
      <c r="BW30" s="226"/>
      <c r="BX30" s="74">
        <f t="shared" si="6"/>
        <v>0</v>
      </c>
      <c r="BY30" s="75">
        <f t="shared" si="31"/>
        <v>0</v>
      </c>
      <c r="BZ30" s="236">
        <f t="shared" si="32"/>
        <v>0</v>
      </c>
      <c r="CA30" s="233"/>
      <c r="CB30" s="233"/>
      <c r="CC30" s="233"/>
      <c r="CD30" s="233"/>
      <c r="CE30" s="238">
        <f>IFERROR(($F30*$F$1)/CC30,0)</f>
        <v>0</v>
      </c>
      <c r="CF30" s="14">
        <f>IFERROR(($F$2)/($G30/CD30),0)</f>
        <v>0</v>
      </c>
      <c r="CG30" s="184">
        <f t="shared" si="35"/>
        <v>0</v>
      </c>
    </row>
    <row r="31" spans="1:85" x14ac:dyDescent="0.25">
      <c r="A31" s="39">
        <v>24</v>
      </c>
      <c r="B31" s="78" t="s">
        <v>259</v>
      </c>
      <c r="C31" s="300">
        <v>2450</v>
      </c>
      <c r="D31" s="298">
        <v>10850</v>
      </c>
      <c r="E31" s="299">
        <f t="shared" si="36"/>
        <v>26582500</v>
      </c>
      <c r="F31" s="167">
        <f t="shared" si="37"/>
        <v>2333</v>
      </c>
      <c r="G31" s="35">
        <f t="shared" si="0"/>
        <v>0.38</v>
      </c>
      <c r="H31" s="163">
        <f t="shared" si="1"/>
        <v>972.77207392197124</v>
      </c>
      <c r="I31" s="87"/>
      <c r="J31" s="87"/>
      <c r="K31" s="33"/>
      <c r="L31" s="12"/>
      <c r="M31" s="13">
        <f t="shared" si="7"/>
        <v>0</v>
      </c>
      <c r="N31" s="30">
        <f t="shared" si="8"/>
        <v>0</v>
      </c>
      <c r="O31" s="15">
        <f t="shared" si="9"/>
        <v>0</v>
      </c>
      <c r="P31" s="244"/>
      <c r="Q31" s="242"/>
      <c r="R31" s="242"/>
      <c r="S31" s="246"/>
      <c r="T31" s="13">
        <f t="shared" si="11"/>
        <v>0</v>
      </c>
      <c r="U31" s="14">
        <f t="shared" si="12"/>
        <v>0</v>
      </c>
      <c r="V31" s="16">
        <f t="shared" si="13"/>
        <v>0</v>
      </c>
      <c r="W31" s="90"/>
      <c r="X31" s="90"/>
      <c r="Y31" s="90"/>
      <c r="Z31" s="159"/>
      <c r="AA31" s="13">
        <f t="shared" si="14"/>
        <v>0</v>
      </c>
      <c r="AB31" s="14">
        <f t="shared" si="15"/>
        <v>0</v>
      </c>
      <c r="AC31" s="16">
        <f t="shared" si="2"/>
        <v>0</v>
      </c>
      <c r="AD31" s="251"/>
      <c r="AE31" s="251"/>
      <c r="AF31" s="251"/>
      <c r="AG31" s="90"/>
      <c r="AH31" s="13">
        <f t="shared" si="44"/>
        <v>0</v>
      </c>
      <c r="AI31" s="14">
        <f t="shared" si="17"/>
        <v>0</v>
      </c>
      <c r="AJ31" s="184">
        <f t="shared" si="18"/>
        <v>0</v>
      </c>
      <c r="AK31" s="90"/>
      <c r="AL31" s="90"/>
      <c r="AM31" s="90"/>
      <c r="AN31" s="90"/>
      <c r="AO31" s="13">
        <f t="shared" si="19"/>
        <v>0</v>
      </c>
      <c r="AP31" s="14">
        <f t="shared" si="20"/>
        <v>0</v>
      </c>
      <c r="AQ31" s="184">
        <f t="shared" si="21"/>
        <v>0</v>
      </c>
      <c r="AR31" s="190">
        <v>2435</v>
      </c>
      <c r="AS31" s="187"/>
      <c r="AT31" s="182">
        <v>2435</v>
      </c>
      <c r="AU31" s="227">
        <v>0.38</v>
      </c>
      <c r="AV31" s="13">
        <f t="shared" si="22"/>
        <v>622.77207392197124</v>
      </c>
      <c r="AW31" s="14">
        <f t="shared" si="23"/>
        <v>350</v>
      </c>
      <c r="AX31" s="184">
        <f t="shared" si="24"/>
        <v>972.77207392197124</v>
      </c>
      <c r="AY31" s="226"/>
      <c r="AZ31" s="226"/>
      <c r="BA31" s="226"/>
      <c r="BB31" s="226"/>
      <c r="BC31" s="13">
        <f t="shared" si="45"/>
        <v>0</v>
      </c>
      <c r="BD31" s="14">
        <f t="shared" si="4"/>
        <v>0</v>
      </c>
      <c r="BE31" s="184">
        <f t="shared" si="25"/>
        <v>0</v>
      </c>
      <c r="BF31" s="90"/>
      <c r="BG31" s="90"/>
      <c r="BH31" s="90"/>
      <c r="BI31" s="90"/>
      <c r="BJ31" s="13">
        <f t="shared" si="26"/>
        <v>0</v>
      </c>
      <c r="BK31" s="14">
        <f t="shared" si="27"/>
        <v>0</v>
      </c>
      <c r="BL31" s="224">
        <f t="shared" si="28"/>
        <v>0</v>
      </c>
      <c r="BM31" s="257"/>
      <c r="BN31" s="257"/>
      <c r="BO31" s="257"/>
      <c r="BP31" s="227"/>
      <c r="BQ31" s="74">
        <f t="shared" si="5"/>
        <v>0</v>
      </c>
      <c r="BR31" s="75">
        <f t="shared" si="43"/>
        <v>0</v>
      </c>
      <c r="BS31" s="236">
        <f t="shared" si="30"/>
        <v>0</v>
      </c>
      <c r="BT31" s="226">
        <v>2333</v>
      </c>
      <c r="BU31" s="226">
        <v>0</v>
      </c>
      <c r="BV31" s="226">
        <f>BT31+BU31</f>
        <v>2333</v>
      </c>
      <c r="BW31" s="227">
        <v>0.17</v>
      </c>
      <c r="BX31" s="74">
        <f t="shared" si="6"/>
        <v>650</v>
      </c>
      <c r="BY31" s="75">
        <f t="shared" si="31"/>
        <v>156.57894736842104</v>
      </c>
      <c r="BZ31" s="236">
        <f t="shared" si="32"/>
        <v>806.57894736842104</v>
      </c>
      <c r="CA31" s="233"/>
      <c r="CB31" s="233"/>
      <c r="CC31" s="233"/>
      <c r="CD31" s="233"/>
      <c r="CE31" s="238">
        <f t="shared" si="33"/>
        <v>0</v>
      </c>
      <c r="CF31" s="14">
        <f t="shared" si="34"/>
        <v>0</v>
      </c>
      <c r="CG31" s="184">
        <f t="shared" si="35"/>
        <v>0</v>
      </c>
    </row>
    <row r="32" spans="1:85" x14ac:dyDescent="0.25">
      <c r="A32" s="39">
        <v>25</v>
      </c>
      <c r="B32" s="78" t="s">
        <v>23</v>
      </c>
      <c r="C32" s="300">
        <v>362</v>
      </c>
      <c r="D32" s="298">
        <v>10700</v>
      </c>
      <c r="E32" s="299">
        <f t="shared" si="36"/>
        <v>3873400</v>
      </c>
      <c r="F32" s="167">
        <f t="shared" si="37"/>
        <v>273</v>
      </c>
      <c r="G32" s="35">
        <f t="shared" si="0"/>
        <v>0.35</v>
      </c>
      <c r="H32" s="163">
        <f t="shared" si="1"/>
        <v>1000</v>
      </c>
      <c r="I32" s="87"/>
      <c r="J32" s="87"/>
      <c r="K32" s="33"/>
      <c r="L32" s="12"/>
      <c r="M32" s="13">
        <f t="shared" si="7"/>
        <v>0</v>
      </c>
      <c r="N32" s="30">
        <f t="shared" si="8"/>
        <v>0</v>
      </c>
      <c r="O32" s="15">
        <f t="shared" si="9"/>
        <v>0</v>
      </c>
      <c r="P32" s="244"/>
      <c r="Q32" s="242"/>
      <c r="R32" s="242"/>
      <c r="S32" s="245"/>
      <c r="T32" s="13">
        <f t="shared" si="11"/>
        <v>0</v>
      </c>
      <c r="U32" s="14">
        <f t="shared" si="12"/>
        <v>0</v>
      </c>
      <c r="V32" s="16">
        <f t="shared" si="13"/>
        <v>0</v>
      </c>
      <c r="W32" s="90"/>
      <c r="X32" s="90"/>
      <c r="Y32" s="90"/>
      <c r="Z32" s="159"/>
      <c r="AA32" s="13">
        <f t="shared" si="14"/>
        <v>0</v>
      </c>
      <c r="AB32" s="14">
        <f t="shared" si="15"/>
        <v>0</v>
      </c>
      <c r="AC32" s="16">
        <f t="shared" si="2"/>
        <v>0</v>
      </c>
      <c r="AD32" s="251"/>
      <c r="AE32" s="251"/>
      <c r="AF32" s="251"/>
      <c r="AG32" s="90"/>
      <c r="AH32" s="13">
        <f t="shared" si="44"/>
        <v>0</v>
      </c>
      <c r="AI32" s="14">
        <f t="shared" si="17"/>
        <v>0</v>
      </c>
      <c r="AJ32" s="184">
        <f t="shared" si="18"/>
        <v>0</v>
      </c>
      <c r="AK32" s="90"/>
      <c r="AL32" s="90"/>
      <c r="AM32" s="90"/>
      <c r="AN32" s="90"/>
      <c r="AO32" s="13">
        <f t="shared" si="19"/>
        <v>0</v>
      </c>
      <c r="AP32" s="14">
        <f t="shared" si="20"/>
        <v>0</v>
      </c>
      <c r="AQ32" s="184">
        <f t="shared" si="21"/>
        <v>0</v>
      </c>
      <c r="AR32" s="190">
        <f t="shared" si="41"/>
        <v>229.41176470588238</v>
      </c>
      <c r="AS32" s="187">
        <f t="shared" si="42"/>
        <v>43.588235294117652</v>
      </c>
      <c r="AT32" s="182">
        <v>273</v>
      </c>
      <c r="AU32" s="227">
        <v>0.35</v>
      </c>
      <c r="AV32" s="13">
        <f t="shared" si="22"/>
        <v>650</v>
      </c>
      <c r="AW32" s="14">
        <f t="shared" si="23"/>
        <v>350</v>
      </c>
      <c r="AX32" s="184">
        <f t="shared" si="24"/>
        <v>1000</v>
      </c>
      <c r="AY32" s="226"/>
      <c r="AZ32" s="226"/>
      <c r="BA32" s="226"/>
      <c r="BB32" s="226"/>
      <c r="BC32" s="13">
        <f t="shared" si="45"/>
        <v>0</v>
      </c>
      <c r="BD32" s="14">
        <f t="shared" si="4"/>
        <v>0</v>
      </c>
      <c r="BE32" s="184">
        <f t="shared" si="25"/>
        <v>0</v>
      </c>
      <c r="BF32" s="90"/>
      <c r="BG32" s="90"/>
      <c r="BH32" s="90"/>
      <c r="BI32" s="90"/>
      <c r="BJ32" s="13">
        <f t="shared" si="26"/>
        <v>0</v>
      </c>
      <c r="BK32" s="14">
        <f t="shared" si="27"/>
        <v>0</v>
      </c>
      <c r="BL32" s="224">
        <f t="shared" si="28"/>
        <v>0</v>
      </c>
      <c r="BM32" s="257"/>
      <c r="BN32" s="257"/>
      <c r="BO32" s="257"/>
      <c r="BP32" s="226"/>
      <c r="BQ32" s="74">
        <f t="shared" si="5"/>
        <v>0</v>
      </c>
      <c r="BR32" s="75">
        <f t="shared" si="43"/>
        <v>0</v>
      </c>
      <c r="BS32" s="236">
        <f t="shared" si="30"/>
        <v>0</v>
      </c>
      <c r="BT32" s="226"/>
      <c r="BU32" s="226"/>
      <c r="BV32" s="226"/>
      <c r="BW32" s="226"/>
      <c r="BX32" s="74">
        <f t="shared" si="6"/>
        <v>0</v>
      </c>
      <c r="BY32" s="75">
        <f t="shared" si="31"/>
        <v>0</v>
      </c>
      <c r="BZ32" s="236">
        <f t="shared" si="32"/>
        <v>0</v>
      </c>
      <c r="CA32" s="239">
        <v>256</v>
      </c>
      <c r="CB32" s="239">
        <v>49</v>
      </c>
      <c r="CC32" s="239">
        <v>305</v>
      </c>
      <c r="CD32" s="240">
        <v>0.15</v>
      </c>
      <c r="CE32" s="238">
        <f t="shared" si="33"/>
        <v>581.80327868852464</v>
      </c>
      <c r="CF32" s="14">
        <f t="shared" si="34"/>
        <v>150</v>
      </c>
      <c r="CG32" s="184">
        <f t="shared" si="35"/>
        <v>731.80327868852464</v>
      </c>
    </row>
    <row r="33" spans="1:85" x14ac:dyDescent="0.25">
      <c r="A33" s="39">
        <v>26</v>
      </c>
      <c r="B33" s="78" t="s">
        <v>12</v>
      </c>
      <c r="C33" s="300">
        <v>4010</v>
      </c>
      <c r="D33" s="298">
        <v>10200</v>
      </c>
      <c r="E33" s="299">
        <f t="shared" si="36"/>
        <v>40902000</v>
      </c>
      <c r="F33" s="167">
        <f t="shared" si="37"/>
        <v>2500</v>
      </c>
      <c r="G33" s="35">
        <f t="shared" si="0"/>
        <v>0.35</v>
      </c>
      <c r="H33" s="163">
        <f t="shared" si="1"/>
        <v>768.81443298969066</v>
      </c>
      <c r="I33" s="87"/>
      <c r="J33" s="87"/>
      <c r="K33" s="33"/>
      <c r="L33" s="12"/>
      <c r="M33" s="13">
        <f t="shared" si="7"/>
        <v>0</v>
      </c>
      <c r="N33" s="30">
        <f t="shared" si="8"/>
        <v>0</v>
      </c>
      <c r="O33" s="15">
        <f t="shared" si="9"/>
        <v>0</v>
      </c>
      <c r="P33" s="244"/>
      <c r="Q33" s="242"/>
      <c r="R33" s="242"/>
      <c r="S33" s="245"/>
      <c r="T33" s="13">
        <f t="shared" si="11"/>
        <v>0</v>
      </c>
      <c r="U33" s="14">
        <f t="shared" si="12"/>
        <v>0</v>
      </c>
      <c r="V33" s="16">
        <f t="shared" si="13"/>
        <v>0</v>
      </c>
      <c r="W33" s="90"/>
      <c r="X33" s="90"/>
      <c r="Y33" s="90"/>
      <c r="Z33" s="159"/>
      <c r="AA33" s="13">
        <f t="shared" si="14"/>
        <v>0</v>
      </c>
      <c r="AB33" s="14">
        <f t="shared" si="15"/>
        <v>0</v>
      </c>
      <c r="AC33" s="16">
        <f t="shared" si="2"/>
        <v>0</v>
      </c>
      <c r="AD33" s="251"/>
      <c r="AE33" s="251"/>
      <c r="AF33" s="251"/>
      <c r="AG33" s="90"/>
      <c r="AH33" s="13">
        <f t="shared" si="44"/>
        <v>0</v>
      </c>
      <c r="AI33" s="14">
        <f t="shared" si="17"/>
        <v>0</v>
      </c>
      <c r="AJ33" s="184">
        <f t="shared" si="18"/>
        <v>0</v>
      </c>
      <c r="AK33" s="90"/>
      <c r="AL33" s="90"/>
      <c r="AM33" s="90"/>
      <c r="AN33" s="90"/>
      <c r="AO33" s="13">
        <f t="shared" si="19"/>
        <v>0</v>
      </c>
      <c r="AP33" s="14">
        <f t="shared" si="20"/>
        <v>0</v>
      </c>
      <c r="AQ33" s="184">
        <f t="shared" si="21"/>
        <v>0</v>
      </c>
      <c r="AR33" s="190">
        <v>3880</v>
      </c>
      <c r="AS33" s="187"/>
      <c r="AT33" s="182">
        <v>3880</v>
      </c>
      <c r="AU33" s="227">
        <v>0.35</v>
      </c>
      <c r="AV33" s="13">
        <f t="shared" si="22"/>
        <v>418.81443298969072</v>
      </c>
      <c r="AW33" s="14">
        <f t="shared" si="23"/>
        <v>350</v>
      </c>
      <c r="AX33" s="184">
        <f t="shared" si="24"/>
        <v>768.81443298969066</v>
      </c>
      <c r="AY33" s="232">
        <v>2500</v>
      </c>
      <c r="AZ33" s="226">
        <v>0</v>
      </c>
      <c r="BA33" s="232">
        <f>AY33+AZ33</f>
        <v>2500</v>
      </c>
      <c r="BB33" s="227">
        <v>0.03</v>
      </c>
      <c r="BC33" s="13">
        <f t="shared" si="45"/>
        <v>650</v>
      </c>
      <c r="BD33" s="14">
        <f t="shared" si="4"/>
        <v>30</v>
      </c>
      <c r="BE33" s="184">
        <f t="shared" si="25"/>
        <v>680</v>
      </c>
      <c r="BF33" s="90"/>
      <c r="BG33" s="90"/>
      <c r="BH33" s="90"/>
      <c r="BI33" s="90"/>
      <c r="BJ33" s="13">
        <f t="shared" si="26"/>
        <v>0</v>
      </c>
      <c r="BK33" s="14">
        <f t="shared" si="27"/>
        <v>0</v>
      </c>
      <c r="BL33" s="224">
        <f t="shared" si="28"/>
        <v>0</v>
      </c>
      <c r="BM33" s="257"/>
      <c r="BN33" s="257"/>
      <c r="BO33" s="257"/>
      <c r="BP33" s="226"/>
      <c r="BQ33" s="74">
        <f t="shared" si="5"/>
        <v>0</v>
      </c>
      <c r="BR33" s="75">
        <f t="shared" si="43"/>
        <v>0</v>
      </c>
      <c r="BS33" s="236">
        <f t="shared" si="30"/>
        <v>0</v>
      </c>
      <c r="BT33" s="226"/>
      <c r="BU33" s="226"/>
      <c r="BV33" s="226"/>
      <c r="BW33" s="226"/>
      <c r="BX33" s="74">
        <f t="shared" si="6"/>
        <v>0</v>
      </c>
      <c r="BY33" s="75">
        <f t="shared" si="31"/>
        <v>0</v>
      </c>
      <c r="BZ33" s="236">
        <f t="shared" si="32"/>
        <v>0</v>
      </c>
      <c r="CA33" s="239">
        <v>3897</v>
      </c>
      <c r="CB33" s="239">
        <v>0</v>
      </c>
      <c r="CC33" s="239">
        <v>3897</v>
      </c>
      <c r="CD33" s="240">
        <v>0.15</v>
      </c>
      <c r="CE33" s="238">
        <f t="shared" si="33"/>
        <v>416.98742622530153</v>
      </c>
      <c r="CF33" s="14">
        <f t="shared" si="34"/>
        <v>150</v>
      </c>
      <c r="CG33" s="184">
        <f t="shared" si="35"/>
        <v>566.98742622530153</v>
      </c>
    </row>
    <row r="34" spans="1:85" x14ac:dyDescent="0.25">
      <c r="A34" s="39">
        <v>27</v>
      </c>
      <c r="B34" s="80" t="s">
        <v>406</v>
      </c>
      <c r="C34" s="300">
        <v>6000</v>
      </c>
      <c r="D34" s="298">
        <v>9800</v>
      </c>
      <c r="E34" s="299">
        <f t="shared" si="36"/>
        <v>58800000</v>
      </c>
      <c r="F34" s="167">
        <f t="shared" si="37"/>
        <v>1904</v>
      </c>
      <c r="G34" s="35">
        <f t="shared" si="0"/>
        <v>0.35</v>
      </c>
      <c r="H34" s="163">
        <f t="shared" si="1"/>
        <v>960</v>
      </c>
      <c r="I34" s="87"/>
      <c r="J34" s="87"/>
      <c r="K34" s="33"/>
      <c r="L34" s="12"/>
      <c r="M34" s="13">
        <f t="shared" si="7"/>
        <v>0</v>
      </c>
      <c r="N34" s="30">
        <f t="shared" si="8"/>
        <v>0</v>
      </c>
      <c r="O34" s="15">
        <f t="shared" si="9"/>
        <v>0</v>
      </c>
      <c r="P34" s="244">
        <v>1600</v>
      </c>
      <c r="Q34" s="242">
        <f t="shared" si="38"/>
        <v>304</v>
      </c>
      <c r="R34" s="242">
        <f t="shared" si="10"/>
        <v>1904</v>
      </c>
      <c r="S34" s="245">
        <v>0.31</v>
      </c>
      <c r="T34" s="13">
        <f t="shared" si="11"/>
        <v>650</v>
      </c>
      <c r="U34" s="14">
        <f t="shared" si="12"/>
        <v>310.00000000000006</v>
      </c>
      <c r="V34" s="16">
        <f t="shared" si="13"/>
        <v>960</v>
      </c>
      <c r="W34" s="90"/>
      <c r="X34" s="90"/>
      <c r="Y34" s="90"/>
      <c r="Z34" s="159"/>
      <c r="AA34" s="13">
        <f t="shared" si="14"/>
        <v>0</v>
      </c>
      <c r="AB34" s="14">
        <f t="shared" si="15"/>
        <v>0</v>
      </c>
      <c r="AC34" s="16">
        <f t="shared" si="2"/>
        <v>0</v>
      </c>
      <c r="AD34" s="251"/>
      <c r="AE34" s="251"/>
      <c r="AF34" s="251"/>
      <c r="AG34" s="90"/>
      <c r="AH34" s="13">
        <f t="shared" si="44"/>
        <v>0</v>
      </c>
      <c r="AI34" s="14">
        <f t="shared" si="17"/>
        <v>0</v>
      </c>
      <c r="AJ34" s="184">
        <f t="shared" si="18"/>
        <v>0</v>
      </c>
      <c r="AK34" s="90"/>
      <c r="AL34" s="90"/>
      <c r="AM34" s="90"/>
      <c r="AN34" s="90"/>
      <c r="AO34" s="13">
        <f t="shared" si="19"/>
        <v>0</v>
      </c>
      <c r="AP34" s="14">
        <f t="shared" si="20"/>
        <v>0</v>
      </c>
      <c r="AQ34" s="184">
        <f t="shared" si="21"/>
        <v>0</v>
      </c>
      <c r="AR34" s="190">
        <f t="shared" si="41"/>
        <v>4243.6974789915967</v>
      </c>
      <c r="AS34" s="187">
        <f t="shared" si="42"/>
        <v>806.30252100840335</v>
      </c>
      <c r="AT34" s="182">
        <v>5050</v>
      </c>
      <c r="AU34" s="227">
        <v>0.35</v>
      </c>
      <c r="AV34" s="13">
        <f t="shared" si="22"/>
        <v>245.06930693069307</v>
      </c>
      <c r="AW34" s="14">
        <f t="shared" si="23"/>
        <v>350</v>
      </c>
      <c r="AX34" s="184">
        <f t="shared" si="24"/>
        <v>595.06930693069307</v>
      </c>
      <c r="AY34" s="226"/>
      <c r="AZ34" s="226"/>
      <c r="BA34" s="226"/>
      <c r="BB34" s="226"/>
      <c r="BC34" s="13">
        <f t="shared" si="45"/>
        <v>0</v>
      </c>
      <c r="BD34" s="14">
        <f t="shared" si="4"/>
        <v>0</v>
      </c>
      <c r="BE34" s="184">
        <f t="shared" si="25"/>
        <v>0</v>
      </c>
      <c r="BF34" s="90"/>
      <c r="BG34" s="90"/>
      <c r="BH34" s="90"/>
      <c r="BI34" s="90"/>
      <c r="BJ34" s="13">
        <f t="shared" si="26"/>
        <v>0</v>
      </c>
      <c r="BK34" s="14">
        <f t="shared" si="27"/>
        <v>0</v>
      </c>
      <c r="BL34" s="224">
        <f t="shared" si="28"/>
        <v>0</v>
      </c>
      <c r="BM34" s="257"/>
      <c r="BN34" s="257"/>
      <c r="BO34" s="257"/>
      <c r="BP34" s="226"/>
      <c r="BQ34" s="74">
        <f t="shared" si="5"/>
        <v>0</v>
      </c>
      <c r="BR34" s="75">
        <f t="shared" si="43"/>
        <v>0</v>
      </c>
      <c r="BS34" s="236">
        <f t="shared" si="30"/>
        <v>0</v>
      </c>
      <c r="BT34" s="226"/>
      <c r="BU34" s="226"/>
      <c r="BV34" s="226"/>
      <c r="BW34" s="226"/>
      <c r="BX34" s="74">
        <f t="shared" si="6"/>
        <v>0</v>
      </c>
      <c r="BY34" s="75">
        <f t="shared" si="31"/>
        <v>0</v>
      </c>
      <c r="BZ34" s="236">
        <f t="shared" si="32"/>
        <v>0</v>
      </c>
      <c r="CA34" s="239"/>
      <c r="CB34" s="239"/>
      <c r="CC34" s="239"/>
      <c r="CD34" s="240"/>
      <c r="CE34" s="238">
        <f t="shared" si="33"/>
        <v>0</v>
      </c>
      <c r="CF34" s="14">
        <f t="shared" si="34"/>
        <v>0</v>
      </c>
      <c r="CG34" s="184">
        <f t="shared" si="35"/>
        <v>0</v>
      </c>
    </row>
    <row r="35" spans="1:85" x14ac:dyDescent="0.25">
      <c r="A35" s="39">
        <v>28</v>
      </c>
      <c r="B35" s="78" t="s">
        <v>256</v>
      </c>
      <c r="C35" s="300">
        <v>3285</v>
      </c>
      <c r="D35" s="298">
        <v>10000</v>
      </c>
      <c r="E35" s="299">
        <f t="shared" si="36"/>
        <v>32850000</v>
      </c>
      <c r="F35" s="167">
        <f t="shared" si="37"/>
        <v>2329</v>
      </c>
      <c r="G35" s="35">
        <f t="shared" si="0"/>
        <v>0.38</v>
      </c>
      <c r="H35" s="163">
        <f t="shared" si="1"/>
        <v>880.26315789473688</v>
      </c>
      <c r="I35" s="87"/>
      <c r="J35" s="87"/>
      <c r="K35" s="33"/>
      <c r="L35" s="12"/>
      <c r="M35" s="13">
        <f t="shared" si="7"/>
        <v>0</v>
      </c>
      <c r="N35" s="30">
        <f t="shared" si="8"/>
        <v>0</v>
      </c>
      <c r="O35" s="15">
        <f t="shared" si="9"/>
        <v>0</v>
      </c>
      <c r="P35" s="244">
        <v>2750</v>
      </c>
      <c r="Q35" s="242">
        <f>P35*0%</f>
        <v>0</v>
      </c>
      <c r="R35" s="242">
        <f t="shared" si="10"/>
        <v>2750</v>
      </c>
      <c r="S35" s="245">
        <v>0.31</v>
      </c>
      <c r="T35" s="13">
        <f t="shared" si="11"/>
        <v>550.4909090909091</v>
      </c>
      <c r="U35" s="14">
        <f t="shared" si="12"/>
        <v>285.5263157894737</v>
      </c>
      <c r="V35" s="16">
        <f t="shared" si="13"/>
        <v>836.01722488038286</v>
      </c>
      <c r="W35" s="90"/>
      <c r="X35" s="90"/>
      <c r="Y35" s="90"/>
      <c r="Z35" s="159"/>
      <c r="AA35" s="13">
        <f t="shared" si="14"/>
        <v>0</v>
      </c>
      <c r="AB35" s="14">
        <f t="shared" si="15"/>
        <v>0</v>
      </c>
      <c r="AC35" s="16">
        <f t="shared" si="2"/>
        <v>0</v>
      </c>
      <c r="AD35" s="251"/>
      <c r="AE35" s="251"/>
      <c r="AF35" s="251"/>
      <c r="AG35" s="90"/>
      <c r="AH35" s="13">
        <f t="shared" si="44"/>
        <v>0</v>
      </c>
      <c r="AI35" s="14">
        <f t="shared" si="17"/>
        <v>0</v>
      </c>
      <c r="AJ35" s="184">
        <f t="shared" si="18"/>
        <v>0</v>
      </c>
      <c r="AK35" s="90"/>
      <c r="AL35" s="90"/>
      <c r="AM35" s="90"/>
      <c r="AN35" s="90"/>
      <c r="AO35" s="13">
        <f t="shared" si="19"/>
        <v>0</v>
      </c>
      <c r="AP35" s="14">
        <f t="shared" si="20"/>
        <v>0</v>
      </c>
      <c r="AQ35" s="184">
        <f t="shared" si="21"/>
        <v>0</v>
      </c>
      <c r="AR35" s="190">
        <v>3200</v>
      </c>
      <c r="AS35" s="187"/>
      <c r="AT35" s="182">
        <v>3200</v>
      </c>
      <c r="AU35" s="227">
        <v>0.38</v>
      </c>
      <c r="AV35" s="13">
        <f t="shared" si="22"/>
        <v>473.078125</v>
      </c>
      <c r="AW35" s="14">
        <f t="shared" si="23"/>
        <v>350</v>
      </c>
      <c r="AX35" s="184">
        <f t="shared" si="24"/>
        <v>823.078125</v>
      </c>
      <c r="AY35" s="226"/>
      <c r="AZ35" s="226"/>
      <c r="BA35" s="226"/>
      <c r="BB35" s="226"/>
      <c r="BC35" s="13">
        <f t="shared" si="45"/>
        <v>0</v>
      </c>
      <c r="BD35" s="14">
        <f t="shared" si="4"/>
        <v>0</v>
      </c>
      <c r="BE35" s="184">
        <f t="shared" si="25"/>
        <v>0</v>
      </c>
      <c r="BF35" s="90"/>
      <c r="BG35" s="90"/>
      <c r="BH35" s="90"/>
      <c r="BI35" s="90"/>
      <c r="BJ35" s="13">
        <f t="shared" si="26"/>
        <v>0</v>
      </c>
      <c r="BK35" s="14">
        <f t="shared" si="27"/>
        <v>0</v>
      </c>
      <c r="BL35" s="224">
        <f t="shared" si="28"/>
        <v>0</v>
      </c>
      <c r="BM35" s="257"/>
      <c r="BN35" s="257"/>
      <c r="BO35" s="257"/>
      <c r="BP35" s="227"/>
      <c r="BQ35" s="74">
        <f t="shared" si="5"/>
        <v>0</v>
      </c>
      <c r="BR35" s="75">
        <f t="shared" si="43"/>
        <v>0</v>
      </c>
      <c r="BS35" s="236">
        <f t="shared" si="30"/>
        <v>0</v>
      </c>
      <c r="BT35" s="226">
        <v>2329</v>
      </c>
      <c r="BU35" s="226">
        <v>0</v>
      </c>
      <c r="BV35" s="226">
        <f>BT35+BU35</f>
        <v>2329</v>
      </c>
      <c r="BW35" s="227">
        <v>0.25</v>
      </c>
      <c r="BX35" s="74">
        <f t="shared" si="6"/>
        <v>650</v>
      </c>
      <c r="BY35" s="75">
        <f t="shared" si="31"/>
        <v>230.26315789473685</v>
      </c>
      <c r="BZ35" s="236">
        <f t="shared" si="32"/>
        <v>880.26315789473688</v>
      </c>
      <c r="CA35" s="239">
        <v>2602</v>
      </c>
      <c r="CB35" s="239">
        <v>0</v>
      </c>
      <c r="CC35" s="239">
        <v>2602</v>
      </c>
      <c r="CD35" s="240">
        <v>0.15</v>
      </c>
      <c r="CE35" s="238">
        <f t="shared" si="33"/>
        <v>581.80245964642586</v>
      </c>
      <c r="CF35" s="14">
        <f t="shared" si="34"/>
        <v>138.15789473684208</v>
      </c>
      <c r="CG35" s="184">
        <f t="shared" si="35"/>
        <v>719.96035438326794</v>
      </c>
    </row>
    <row r="36" spans="1:85" x14ac:dyDescent="0.25">
      <c r="A36" s="39">
        <v>29</v>
      </c>
      <c r="B36" s="78" t="s">
        <v>106</v>
      </c>
      <c r="C36" s="300">
        <v>492</v>
      </c>
      <c r="D36" s="298">
        <v>9500</v>
      </c>
      <c r="E36" s="299">
        <f t="shared" si="36"/>
        <v>4674000</v>
      </c>
      <c r="F36" s="167">
        <f t="shared" si="37"/>
        <v>446</v>
      </c>
      <c r="G36" s="35">
        <f t="shared" si="0"/>
        <v>0.38</v>
      </c>
      <c r="H36" s="163">
        <f t="shared" si="1"/>
        <v>952.70270270270271</v>
      </c>
      <c r="I36" s="87"/>
      <c r="J36" s="87"/>
      <c r="K36" s="33"/>
      <c r="L36" s="12"/>
      <c r="M36" s="13">
        <f t="shared" si="7"/>
        <v>0</v>
      </c>
      <c r="N36" s="30">
        <f t="shared" si="8"/>
        <v>0</v>
      </c>
      <c r="O36" s="15">
        <f t="shared" si="9"/>
        <v>0</v>
      </c>
      <c r="P36" s="244">
        <v>375</v>
      </c>
      <c r="Q36" s="242">
        <f t="shared" si="38"/>
        <v>71.25</v>
      </c>
      <c r="R36" s="242">
        <f t="shared" si="10"/>
        <v>446</v>
      </c>
      <c r="S36" s="245">
        <v>0.31</v>
      </c>
      <c r="T36" s="13">
        <f t="shared" si="11"/>
        <v>650</v>
      </c>
      <c r="U36" s="14">
        <f t="shared" si="12"/>
        <v>285.5263157894737</v>
      </c>
      <c r="V36" s="16">
        <f t="shared" si="13"/>
        <v>935.52631578947376</v>
      </c>
      <c r="W36" s="90"/>
      <c r="X36" s="90"/>
      <c r="Y36" s="90"/>
      <c r="Z36" s="159"/>
      <c r="AA36" s="13">
        <f t="shared" si="14"/>
        <v>0</v>
      </c>
      <c r="AB36" s="14">
        <f t="shared" si="15"/>
        <v>0</v>
      </c>
      <c r="AC36" s="16">
        <f t="shared" si="2"/>
        <v>0</v>
      </c>
      <c r="AD36" s="251"/>
      <c r="AE36" s="251"/>
      <c r="AF36" s="251"/>
      <c r="AG36" s="90"/>
      <c r="AH36" s="13">
        <f t="shared" si="44"/>
        <v>0</v>
      </c>
      <c r="AI36" s="14">
        <f t="shared" si="17"/>
        <v>0</v>
      </c>
      <c r="AJ36" s="184">
        <f t="shared" si="18"/>
        <v>0</v>
      </c>
      <c r="AK36" s="90"/>
      <c r="AL36" s="90"/>
      <c r="AM36" s="90"/>
      <c r="AN36" s="90"/>
      <c r="AO36" s="13">
        <f t="shared" si="19"/>
        <v>0</v>
      </c>
      <c r="AP36" s="14">
        <f t="shared" si="20"/>
        <v>0</v>
      </c>
      <c r="AQ36" s="184">
        <f t="shared" si="21"/>
        <v>0</v>
      </c>
      <c r="AR36" s="190">
        <f t="shared" si="41"/>
        <v>404.20168067226894</v>
      </c>
      <c r="AS36" s="187">
        <f t="shared" si="42"/>
        <v>76.798319327731093</v>
      </c>
      <c r="AT36" s="182">
        <v>481</v>
      </c>
      <c r="AU36" s="227">
        <v>0.38</v>
      </c>
      <c r="AV36" s="13">
        <f t="shared" si="22"/>
        <v>602.70270270270271</v>
      </c>
      <c r="AW36" s="14">
        <f t="shared" si="23"/>
        <v>350</v>
      </c>
      <c r="AX36" s="184">
        <f t="shared" si="24"/>
        <v>952.70270270270271</v>
      </c>
      <c r="AY36" s="226"/>
      <c r="AZ36" s="226"/>
      <c r="BA36" s="226"/>
      <c r="BB36" s="226"/>
      <c r="BC36" s="13">
        <f t="shared" si="45"/>
        <v>0</v>
      </c>
      <c r="BD36" s="14">
        <f t="shared" si="4"/>
        <v>0</v>
      </c>
      <c r="BE36" s="184">
        <f t="shared" si="25"/>
        <v>0</v>
      </c>
      <c r="BF36" s="90"/>
      <c r="BG36" s="90"/>
      <c r="BH36" s="90"/>
      <c r="BI36" s="90"/>
      <c r="BJ36" s="13">
        <f t="shared" si="26"/>
        <v>0</v>
      </c>
      <c r="BK36" s="14">
        <f t="shared" si="27"/>
        <v>0</v>
      </c>
      <c r="BL36" s="224">
        <f t="shared" si="28"/>
        <v>0</v>
      </c>
      <c r="BM36" s="257"/>
      <c r="BN36" s="257"/>
      <c r="BO36" s="257"/>
      <c r="BP36" s="226"/>
      <c r="BQ36" s="74">
        <f t="shared" si="5"/>
        <v>0</v>
      </c>
      <c r="BR36" s="75">
        <f t="shared" si="43"/>
        <v>0</v>
      </c>
      <c r="BS36" s="236">
        <f t="shared" si="30"/>
        <v>0</v>
      </c>
      <c r="BT36" s="226"/>
      <c r="BU36" s="226"/>
      <c r="BV36" s="226"/>
      <c r="BW36" s="226"/>
      <c r="BX36" s="74">
        <f t="shared" si="6"/>
        <v>0</v>
      </c>
      <c r="BY36" s="75">
        <f t="shared" si="31"/>
        <v>0</v>
      </c>
      <c r="BZ36" s="236">
        <f t="shared" si="32"/>
        <v>0</v>
      </c>
      <c r="CA36" s="239">
        <v>484</v>
      </c>
      <c r="CB36" s="239">
        <v>92</v>
      </c>
      <c r="CC36" s="239">
        <v>576</v>
      </c>
      <c r="CD36" s="240">
        <v>0.15</v>
      </c>
      <c r="CE36" s="238">
        <f t="shared" si="33"/>
        <v>503.29861111111109</v>
      </c>
      <c r="CF36" s="14">
        <f t="shared" si="34"/>
        <v>138.15789473684208</v>
      </c>
      <c r="CG36" s="184">
        <f t="shared" si="35"/>
        <v>641.45650584795317</v>
      </c>
    </row>
    <row r="37" spans="1:85" x14ac:dyDescent="0.25">
      <c r="A37" s="39">
        <v>30</v>
      </c>
      <c r="B37" s="78" t="s">
        <v>84</v>
      </c>
      <c r="C37" s="300">
        <v>1500</v>
      </c>
      <c r="D37" s="298">
        <v>9250</v>
      </c>
      <c r="E37" s="299">
        <f t="shared" si="36"/>
        <v>13875000</v>
      </c>
      <c r="F37" s="167">
        <f t="shared" si="37"/>
        <v>1285</v>
      </c>
      <c r="G37" s="35">
        <f t="shared" si="0"/>
        <v>0.35</v>
      </c>
      <c r="H37" s="163">
        <f t="shared" si="1"/>
        <v>954.98069498069503</v>
      </c>
      <c r="I37" s="87"/>
      <c r="J37" s="87"/>
      <c r="K37" s="33"/>
      <c r="L37" s="12"/>
      <c r="M37" s="13">
        <f t="shared" si="7"/>
        <v>0</v>
      </c>
      <c r="N37" s="30">
        <f t="shared" si="8"/>
        <v>0</v>
      </c>
      <c r="O37" s="15">
        <f t="shared" si="9"/>
        <v>0</v>
      </c>
      <c r="P37" s="244">
        <v>1295</v>
      </c>
      <c r="Q37" s="242">
        <f>P37*0%</f>
        <v>0</v>
      </c>
      <c r="R37" s="242">
        <f t="shared" si="10"/>
        <v>1295</v>
      </c>
      <c r="S37" s="245">
        <v>0.31</v>
      </c>
      <c r="T37" s="13">
        <f t="shared" si="11"/>
        <v>644.98069498069503</v>
      </c>
      <c r="U37" s="14">
        <f t="shared" si="12"/>
        <v>310.00000000000006</v>
      </c>
      <c r="V37" s="16">
        <f t="shared" si="13"/>
        <v>954.98069498069503</v>
      </c>
      <c r="W37" s="90"/>
      <c r="X37" s="90"/>
      <c r="Y37" s="90"/>
      <c r="Z37" s="159"/>
      <c r="AA37" s="13">
        <f t="shared" si="14"/>
        <v>0</v>
      </c>
      <c r="AB37" s="14">
        <f t="shared" si="15"/>
        <v>0</v>
      </c>
      <c r="AC37" s="16">
        <f t="shared" si="2"/>
        <v>0</v>
      </c>
      <c r="AD37" s="251"/>
      <c r="AE37" s="251"/>
      <c r="AF37" s="251"/>
      <c r="AG37" s="90"/>
      <c r="AH37" s="13">
        <f t="shared" si="44"/>
        <v>0</v>
      </c>
      <c r="AI37" s="14">
        <f t="shared" si="17"/>
        <v>0</v>
      </c>
      <c r="AJ37" s="184">
        <f t="shared" si="18"/>
        <v>0</v>
      </c>
      <c r="AK37" s="90"/>
      <c r="AL37" s="90"/>
      <c r="AM37" s="90"/>
      <c r="AN37" s="90"/>
      <c r="AO37" s="13">
        <f t="shared" si="19"/>
        <v>0</v>
      </c>
      <c r="AP37" s="14">
        <f t="shared" si="20"/>
        <v>0</v>
      </c>
      <c r="AQ37" s="184">
        <f t="shared" si="21"/>
        <v>0</v>
      </c>
      <c r="AR37" s="190">
        <v>1414</v>
      </c>
      <c r="AS37" s="187"/>
      <c r="AT37" s="182">
        <v>1415</v>
      </c>
      <c r="AU37" s="227">
        <v>0.35</v>
      </c>
      <c r="AV37" s="13">
        <f t="shared" si="22"/>
        <v>590.28268551236749</v>
      </c>
      <c r="AW37" s="14">
        <f t="shared" si="23"/>
        <v>350</v>
      </c>
      <c r="AX37" s="184">
        <f t="shared" si="24"/>
        <v>940.28268551236749</v>
      </c>
      <c r="AY37" s="226"/>
      <c r="AZ37" s="226"/>
      <c r="BA37" s="226"/>
      <c r="BB37" s="226"/>
      <c r="BC37" s="13">
        <f t="shared" si="45"/>
        <v>0</v>
      </c>
      <c r="BD37" s="14">
        <f t="shared" si="4"/>
        <v>0</v>
      </c>
      <c r="BE37" s="184">
        <f t="shared" si="25"/>
        <v>0</v>
      </c>
      <c r="BF37" s="90"/>
      <c r="BG37" s="90"/>
      <c r="BH37" s="90"/>
      <c r="BI37" s="90"/>
      <c r="BJ37" s="13">
        <f t="shared" si="26"/>
        <v>0</v>
      </c>
      <c r="BK37" s="14">
        <f t="shared" si="27"/>
        <v>0</v>
      </c>
      <c r="BL37" s="224">
        <f t="shared" si="28"/>
        <v>0</v>
      </c>
      <c r="BM37" s="257"/>
      <c r="BN37" s="257"/>
      <c r="BO37" s="257"/>
      <c r="BP37" s="227"/>
      <c r="BQ37" s="74">
        <f t="shared" si="5"/>
        <v>0</v>
      </c>
      <c r="BR37" s="75">
        <f t="shared" si="43"/>
        <v>0</v>
      </c>
      <c r="BS37" s="236">
        <f t="shared" si="30"/>
        <v>0</v>
      </c>
      <c r="BT37" s="226">
        <v>1285</v>
      </c>
      <c r="BU37" s="226">
        <v>0</v>
      </c>
      <c r="BV37" s="226">
        <f>BT37+BU37</f>
        <v>1285</v>
      </c>
      <c r="BW37" s="227">
        <v>0.05</v>
      </c>
      <c r="BX37" s="74">
        <f t="shared" si="6"/>
        <v>650</v>
      </c>
      <c r="BY37" s="75">
        <f t="shared" si="31"/>
        <v>50.000000000000007</v>
      </c>
      <c r="BZ37" s="236">
        <f t="shared" si="32"/>
        <v>700</v>
      </c>
      <c r="CA37" s="239">
        <v>1322</v>
      </c>
      <c r="CB37" s="239">
        <v>0</v>
      </c>
      <c r="CC37" s="239">
        <v>1322</v>
      </c>
      <c r="CD37" s="240">
        <v>0.15</v>
      </c>
      <c r="CE37" s="238">
        <f t="shared" si="33"/>
        <v>631.80786686838121</v>
      </c>
      <c r="CF37" s="14">
        <f t="shared" si="34"/>
        <v>150</v>
      </c>
      <c r="CG37" s="184">
        <f t="shared" si="35"/>
        <v>781.80786686838121</v>
      </c>
    </row>
    <row r="38" spans="1:85" x14ac:dyDescent="0.25">
      <c r="A38" s="39">
        <v>31</v>
      </c>
      <c r="B38" s="78" t="s">
        <v>255</v>
      </c>
      <c r="C38" s="300">
        <v>1780</v>
      </c>
      <c r="D38" s="298">
        <v>8550</v>
      </c>
      <c r="E38" s="299">
        <f t="shared" si="36"/>
        <v>15219000</v>
      </c>
      <c r="F38" s="167">
        <f t="shared" si="37"/>
        <v>1472</v>
      </c>
      <c r="G38" s="35">
        <f t="shared" si="0"/>
        <v>0.35</v>
      </c>
      <c r="H38" s="163">
        <f t="shared" si="1"/>
        <v>887.83024170882516</v>
      </c>
      <c r="I38" s="87"/>
      <c r="J38" s="87"/>
      <c r="K38" s="33"/>
      <c r="L38" s="12"/>
      <c r="M38" s="13">
        <f t="shared" si="7"/>
        <v>0</v>
      </c>
      <c r="N38" s="30">
        <f t="shared" si="8"/>
        <v>0</v>
      </c>
      <c r="O38" s="15">
        <f t="shared" si="9"/>
        <v>0</v>
      </c>
      <c r="P38" s="244"/>
      <c r="Q38" s="242"/>
      <c r="R38" s="242"/>
      <c r="S38" s="245"/>
      <c r="T38" s="13">
        <f t="shared" si="11"/>
        <v>0</v>
      </c>
      <c r="U38" s="14">
        <f t="shared" si="12"/>
        <v>0</v>
      </c>
      <c r="V38" s="16">
        <f t="shared" si="13"/>
        <v>0</v>
      </c>
      <c r="W38" s="90"/>
      <c r="X38" s="90"/>
      <c r="Y38" s="90"/>
      <c r="Z38" s="159"/>
      <c r="AA38" s="13">
        <f t="shared" si="14"/>
        <v>0</v>
      </c>
      <c r="AB38" s="14">
        <f t="shared" si="15"/>
        <v>0</v>
      </c>
      <c r="AC38" s="16">
        <f t="shared" si="2"/>
        <v>0</v>
      </c>
      <c r="AD38" s="251"/>
      <c r="AE38" s="251"/>
      <c r="AF38" s="251"/>
      <c r="AG38" s="90"/>
      <c r="AH38" s="13">
        <f t="shared" si="44"/>
        <v>0</v>
      </c>
      <c r="AI38" s="14">
        <f t="shared" si="17"/>
        <v>0</v>
      </c>
      <c r="AJ38" s="184">
        <f t="shared" si="18"/>
        <v>0</v>
      </c>
      <c r="AK38" s="90"/>
      <c r="AL38" s="90"/>
      <c r="AM38" s="90"/>
      <c r="AN38" s="90"/>
      <c r="AO38" s="13">
        <f t="shared" si="19"/>
        <v>0</v>
      </c>
      <c r="AP38" s="14">
        <f t="shared" si="20"/>
        <v>0</v>
      </c>
      <c r="AQ38" s="184">
        <f t="shared" si="21"/>
        <v>0</v>
      </c>
      <c r="AR38" s="190">
        <v>1779</v>
      </c>
      <c r="AS38" s="187"/>
      <c r="AT38" s="182">
        <v>1779</v>
      </c>
      <c r="AU38" s="227">
        <v>0.35</v>
      </c>
      <c r="AV38" s="13">
        <f t="shared" si="22"/>
        <v>537.83024170882516</v>
      </c>
      <c r="AW38" s="14">
        <f t="shared" si="23"/>
        <v>350</v>
      </c>
      <c r="AX38" s="184">
        <f t="shared" si="24"/>
        <v>887.83024170882516</v>
      </c>
      <c r="AY38" s="226"/>
      <c r="AZ38" s="226"/>
      <c r="BA38" s="226"/>
      <c r="BB38" s="226"/>
      <c r="BC38" s="13">
        <f t="shared" si="45"/>
        <v>0</v>
      </c>
      <c r="BD38" s="14">
        <f t="shared" si="4"/>
        <v>0</v>
      </c>
      <c r="BE38" s="184">
        <f t="shared" si="25"/>
        <v>0</v>
      </c>
      <c r="BF38" s="90"/>
      <c r="BG38" s="90"/>
      <c r="BH38" s="90"/>
      <c r="BI38" s="90"/>
      <c r="BJ38" s="13">
        <f t="shared" si="26"/>
        <v>0</v>
      </c>
      <c r="BK38" s="14">
        <f t="shared" si="27"/>
        <v>0</v>
      </c>
      <c r="BL38" s="224">
        <f t="shared" si="28"/>
        <v>0</v>
      </c>
      <c r="BM38" s="257"/>
      <c r="BN38" s="257"/>
      <c r="BO38" s="257"/>
      <c r="BP38" s="227"/>
      <c r="BQ38" s="74">
        <f t="shared" si="5"/>
        <v>0</v>
      </c>
      <c r="BR38" s="75">
        <f t="shared" si="43"/>
        <v>0</v>
      </c>
      <c r="BS38" s="236">
        <f t="shared" si="30"/>
        <v>0</v>
      </c>
      <c r="BT38" s="226">
        <v>1498</v>
      </c>
      <c r="BU38" s="226">
        <v>0</v>
      </c>
      <c r="BV38" s="226">
        <f>BT38+BU38</f>
        <v>1498</v>
      </c>
      <c r="BW38" s="227">
        <v>0.15</v>
      </c>
      <c r="BX38" s="74">
        <f t="shared" si="6"/>
        <v>638.71829105473967</v>
      </c>
      <c r="BY38" s="75">
        <f t="shared" si="31"/>
        <v>150</v>
      </c>
      <c r="BZ38" s="236">
        <f t="shared" si="32"/>
        <v>788.71829105473967</v>
      </c>
      <c r="CA38" s="239">
        <v>1472</v>
      </c>
      <c r="CB38" s="239">
        <v>0</v>
      </c>
      <c r="CC38" s="239">
        <v>1472</v>
      </c>
      <c r="CD38" s="240">
        <v>0.15</v>
      </c>
      <c r="CE38" s="238">
        <f t="shared" si="33"/>
        <v>650</v>
      </c>
      <c r="CF38" s="14">
        <f t="shared" si="34"/>
        <v>150</v>
      </c>
      <c r="CG38" s="184">
        <f t="shared" si="35"/>
        <v>800</v>
      </c>
    </row>
    <row r="39" spans="1:85" x14ac:dyDescent="0.25">
      <c r="A39" s="39">
        <v>32</v>
      </c>
      <c r="B39" s="78" t="s">
        <v>257</v>
      </c>
      <c r="C39" s="300">
        <v>1615</v>
      </c>
      <c r="D39" s="298">
        <v>7900</v>
      </c>
      <c r="E39" s="299">
        <f t="shared" si="36"/>
        <v>12758500</v>
      </c>
      <c r="F39" s="167">
        <f t="shared" si="37"/>
        <v>1395</v>
      </c>
      <c r="G39" s="35">
        <f t="shared" si="0"/>
        <v>0.38</v>
      </c>
      <c r="H39" s="163">
        <f t="shared" si="1"/>
        <v>935.52631578947376</v>
      </c>
      <c r="I39" s="87"/>
      <c r="J39" s="87"/>
      <c r="K39" s="33"/>
      <c r="L39" s="12"/>
      <c r="M39" s="13">
        <f t="shared" si="7"/>
        <v>0</v>
      </c>
      <c r="N39" s="30">
        <f t="shared" si="8"/>
        <v>0</v>
      </c>
      <c r="O39" s="15">
        <f t="shared" si="9"/>
        <v>0</v>
      </c>
      <c r="P39" s="244">
        <v>1395</v>
      </c>
      <c r="Q39" s="242">
        <f>P39*0%</f>
        <v>0</v>
      </c>
      <c r="R39" s="242">
        <f t="shared" si="10"/>
        <v>1395</v>
      </c>
      <c r="S39" s="245">
        <v>0.31</v>
      </c>
      <c r="T39" s="13">
        <f t="shared" si="11"/>
        <v>650</v>
      </c>
      <c r="U39" s="14">
        <f t="shared" si="12"/>
        <v>285.5263157894737</v>
      </c>
      <c r="V39" s="16">
        <f t="shared" si="13"/>
        <v>935.52631578947376</v>
      </c>
      <c r="W39" s="90"/>
      <c r="X39" s="90"/>
      <c r="Y39" s="90"/>
      <c r="Z39" s="159"/>
      <c r="AA39" s="13">
        <f t="shared" si="14"/>
        <v>0</v>
      </c>
      <c r="AB39" s="14">
        <f t="shared" si="15"/>
        <v>0</v>
      </c>
      <c r="AC39" s="16">
        <f t="shared" si="2"/>
        <v>0</v>
      </c>
      <c r="AD39" s="251"/>
      <c r="AE39" s="251"/>
      <c r="AF39" s="251"/>
      <c r="AG39" s="90"/>
      <c r="AH39" s="13">
        <f t="shared" si="44"/>
        <v>0</v>
      </c>
      <c r="AI39" s="14">
        <f t="shared" si="17"/>
        <v>0</v>
      </c>
      <c r="AJ39" s="184">
        <f t="shared" si="18"/>
        <v>0</v>
      </c>
      <c r="AK39" s="90"/>
      <c r="AL39" s="90"/>
      <c r="AM39" s="90"/>
      <c r="AN39" s="90"/>
      <c r="AO39" s="13">
        <f t="shared" si="19"/>
        <v>0</v>
      </c>
      <c r="AP39" s="14">
        <f t="shared" si="20"/>
        <v>0</v>
      </c>
      <c r="AQ39" s="184">
        <f t="shared" si="21"/>
        <v>0</v>
      </c>
      <c r="AR39" s="190">
        <v>1600</v>
      </c>
      <c r="AS39" s="187"/>
      <c r="AT39" s="182">
        <v>1600</v>
      </c>
      <c r="AU39" s="227">
        <v>0.38</v>
      </c>
      <c r="AV39" s="13">
        <f t="shared" si="22"/>
        <v>566.71875</v>
      </c>
      <c r="AW39" s="14">
        <f t="shared" si="23"/>
        <v>350</v>
      </c>
      <c r="AX39" s="184">
        <f t="shared" si="24"/>
        <v>916.71875</v>
      </c>
      <c r="AY39" s="226"/>
      <c r="AZ39" s="226"/>
      <c r="BA39" s="226"/>
      <c r="BB39" s="226"/>
      <c r="BC39" s="13">
        <f t="shared" si="45"/>
        <v>0</v>
      </c>
      <c r="BD39" s="14">
        <f t="shared" si="4"/>
        <v>0</v>
      </c>
      <c r="BE39" s="184">
        <f t="shared" si="25"/>
        <v>0</v>
      </c>
      <c r="BF39" s="90"/>
      <c r="BG39" s="90"/>
      <c r="BH39" s="90"/>
      <c r="BI39" s="90"/>
      <c r="BJ39" s="13">
        <f t="shared" si="26"/>
        <v>0</v>
      </c>
      <c r="BK39" s="14">
        <f t="shared" si="27"/>
        <v>0</v>
      </c>
      <c r="BL39" s="224">
        <f t="shared" si="28"/>
        <v>0</v>
      </c>
      <c r="BM39" s="257"/>
      <c r="BN39" s="257"/>
      <c r="BO39" s="257"/>
      <c r="BP39" s="227"/>
      <c r="BQ39" s="74">
        <f t="shared" si="5"/>
        <v>0</v>
      </c>
      <c r="BR39" s="75">
        <f t="shared" si="43"/>
        <v>0</v>
      </c>
      <c r="BS39" s="236">
        <f t="shared" si="30"/>
        <v>0</v>
      </c>
      <c r="BT39" s="226">
        <v>1610</v>
      </c>
      <c r="BU39" s="226">
        <v>0</v>
      </c>
      <c r="BV39" s="226">
        <f>BT39+BU39</f>
        <v>1610</v>
      </c>
      <c r="BW39" s="227">
        <v>0</v>
      </c>
      <c r="BX39" s="74">
        <f t="shared" si="6"/>
        <v>563.19875776397521</v>
      </c>
      <c r="BY39" s="75">
        <f t="shared" si="31"/>
        <v>0</v>
      </c>
      <c r="BZ39" s="236">
        <f t="shared" si="32"/>
        <v>563.19875776397521</v>
      </c>
      <c r="CA39" s="239">
        <v>1588</v>
      </c>
      <c r="CB39" s="239">
        <v>0</v>
      </c>
      <c r="CC39" s="239">
        <v>1588</v>
      </c>
      <c r="CD39" s="240">
        <v>0.15</v>
      </c>
      <c r="CE39" s="238">
        <f t="shared" si="33"/>
        <v>571.00125944584386</v>
      </c>
      <c r="CF39" s="14">
        <f t="shared" si="34"/>
        <v>138.15789473684208</v>
      </c>
      <c r="CG39" s="184">
        <f t="shared" si="35"/>
        <v>709.15915418268594</v>
      </c>
    </row>
    <row r="40" spans="1:85" x14ac:dyDescent="0.25">
      <c r="A40" s="39">
        <v>33</v>
      </c>
      <c r="B40" s="78" t="s">
        <v>169</v>
      </c>
      <c r="C40" s="300">
        <v>80</v>
      </c>
      <c r="D40" s="298">
        <v>7500</v>
      </c>
      <c r="E40" s="299">
        <f t="shared" si="36"/>
        <v>600000</v>
      </c>
      <c r="F40" s="167">
        <f t="shared" si="37"/>
        <v>75</v>
      </c>
      <c r="G40" s="35">
        <f t="shared" si="0"/>
        <v>0.35</v>
      </c>
      <c r="H40" s="163">
        <f t="shared" si="1"/>
        <v>967.08860759493666</v>
      </c>
      <c r="I40" s="87"/>
      <c r="J40" s="87"/>
      <c r="K40" s="33"/>
      <c r="L40" s="12"/>
      <c r="M40" s="13">
        <f t="shared" si="7"/>
        <v>0</v>
      </c>
      <c r="N40" s="30">
        <f t="shared" si="8"/>
        <v>0</v>
      </c>
      <c r="O40" s="15">
        <f t="shared" si="9"/>
        <v>0</v>
      </c>
      <c r="P40" s="244">
        <v>63</v>
      </c>
      <c r="Q40" s="242">
        <f t="shared" si="38"/>
        <v>11.97</v>
      </c>
      <c r="R40" s="242">
        <f t="shared" si="10"/>
        <v>75</v>
      </c>
      <c r="S40" s="245">
        <v>0.31</v>
      </c>
      <c r="T40" s="13">
        <f t="shared" si="11"/>
        <v>650</v>
      </c>
      <c r="U40" s="14">
        <f t="shared" si="12"/>
        <v>310.00000000000006</v>
      </c>
      <c r="V40" s="16">
        <f t="shared" si="13"/>
        <v>960</v>
      </c>
      <c r="W40" s="90"/>
      <c r="X40" s="90"/>
      <c r="Y40" s="90"/>
      <c r="Z40" s="159"/>
      <c r="AA40" s="13">
        <f t="shared" si="14"/>
        <v>0</v>
      </c>
      <c r="AB40" s="14">
        <f t="shared" si="15"/>
        <v>0</v>
      </c>
      <c r="AC40" s="16">
        <f t="shared" si="2"/>
        <v>0</v>
      </c>
      <c r="AD40" s="251"/>
      <c r="AE40" s="251"/>
      <c r="AF40" s="251"/>
      <c r="AG40" s="90"/>
      <c r="AH40" s="13">
        <f t="shared" si="44"/>
        <v>0</v>
      </c>
      <c r="AI40" s="14">
        <f t="shared" si="17"/>
        <v>0</v>
      </c>
      <c r="AJ40" s="184">
        <f t="shared" si="18"/>
        <v>0</v>
      </c>
      <c r="AK40" s="90"/>
      <c r="AL40" s="90"/>
      <c r="AM40" s="90"/>
      <c r="AN40" s="90"/>
      <c r="AO40" s="13">
        <f t="shared" si="19"/>
        <v>0</v>
      </c>
      <c r="AP40" s="14">
        <f t="shared" si="20"/>
        <v>0</v>
      </c>
      <c r="AQ40" s="184">
        <f t="shared" si="21"/>
        <v>0</v>
      </c>
      <c r="AR40" s="190">
        <f t="shared" si="41"/>
        <v>66.386554621848745</v>
      </c>
      <c r="AS40" s="187">
        <f t="shared" si="42"/>
        <v>12.613445378151262</v>
      </c>
      <c r="AT40" s="182">
        <v>79</v>
      </c>
      <c r="AU40" s="227">
        <v>0.35</v>
      </c>
      <c r="AV40" s="13">
        <f t="shared" si="22"/>
        <v>617.08860759493666</v>
      </c>
      <c r="AW40" s="14">
        <f t="shared" si="23"/>
        <v>350</v>
      </c>
      <c r="AX40" s="184">
        <f t="shared" si="24"/>
        <v>967.08860759493666</v>
      </c>
      <c r="AY40" s="226"/>
      <c r="AZ40" s="226"/>
      <c r="BA40" s="226"/>
      <c r="BB40" s="226"/>
      <c r="BC40" s="13">
        <f t="shared" si="45"/>
        <v>0</v>
      </c>
      <c r="BD40" s="14">
        <f t="shared" si="4"/>
        <v>0</v>
      </c>
      <c r="BE40" s="184">
        <f t="shared" si="25"/>
        <v>0</v>
      </c>
      <c r="BF40" s="90"/>
      <c r="BG40" s="90"/>
      <c r="BH40" s="90"/>
      <c r="BI40" s="90"/>
      <c r="BJ40" s="13">
        <f t="shared" si="26"/>
        <v>0</v>
      </c>
      <c r="BK40" s="14">
        <f t="shared" si="27"/>
        <v>0</v>
      </c>
      <c r="BL40" s="224">
        <f t="shared" si="28"/>
        <v>0</v>
      </c>
      <c r="BM40" s="257"/>
      <c r="BN40" s="257"/>
      <c r="BO40" s="257"/>
      <c r="BP40" s="226"/>
      <c r="BQ40" s="74">
        <f t="shared" si="5"/>
        <v>0</v>
      </c>
      <c r="BR40" s="75">
        <f t="shared" si="43"/>
        <v>0</v>
      </c>
      <c r="BS40" s="236">
        <f t="shared" si="30"/>
        <v>0</v>
      </c>
      <c r="BT40" s="226"/>
      <c r="BU40" s="226"/>
      <c r="BV40" s="226"/>
      <c r="BW40" s="226"/>
      <c r="BX40" s="74">
        <f t="shared" si="6"/>
        <v>0</v>
      </c>
      <c r="BY40" s="75">
        <f t="shared" si="31"/>
        <v>0</v>
      </c>
      <c r="BZ40" s="236">
        <f t="shared" si="32"/>
        <v>0</v>
      </c>
      <c r="CA40" s="239">
        <v>72</v>
      </c>
      <c r="CB40" s="239">
        <v>14</v>
      </c>
      <c r="CC40" s="239">
        <v>86</v>
      </c>
      <c r="CD40" s="240">
        <v>0.15</v>
      </c>
      <c r="CE40" s="238">
        <f t="shared" si="33"/>
        <v>566.8604651162791</v>
      </c>
      <c r="CF40" s="14">
        <f t="shared" si="34"/>
        <v>150</v>
      </c>
      <c r="CG40" s="184">
        <f t="shared" si="35"/>
        <v>716.8604651162791</v>
      </c>
    </row>
    <row r="41" spans="1:85" x14ac:dyDescent="0.25">
      <c r="A41" s="39">
        <v>34</v>
      </c>
      <c r="B41" s="78" t="s">
        <v>228</v>
      </c>
      <c r="C41" s="300">
        <v>1912</v>
      </c>
      <c r="D41" s="298">
        <v>6000</v>
      </c>
      <c r="E41" s="299">
        <f t="shared" si="36"/>
        <v>11472000</v>
      </c>
      <c r="F41" s="167">
        <f t="shared" si="37"/>
        <v>1729</v>
      </c>
      <c r="G41" s="35">
        <f t="shared" si="0"/>
        <v>0.38</v>
      </c>
      <c r="H41" s="163">
        <f t="shared" si="1"/>
        <v>992.2</v>
      </c>
      <c r="I41" s="87"/>
      <c r="J41" s="87"/>
      <c r="K41" s="33"/>
      <c r="L41" s="12"/>
      <c r="M41" s="13">
        <f t="shared" si="7"/>
        <v>0</v>
      </c>
      <c r="N41" s="30">
        <f t="shared" si="8"/>
        <v>0</v>
      </c>
      <c r="O41" s="15">
        <f t="shared" si="9"/>
        <v>0</v>
      </c>
      <c r="P41" s="244">
        <v>1550</v>
      </c>
      <c r="Q41" s="242">
        <f t="shared" si="38"/>
        <v>294.5</v>
      </c>
      <c r="R41" s="242">
        <f t="shared" si="10"/>
        <v>1845</v>
      </c>
      <c r="S41" s="245">
        <v>0.35</v>
      </c>
      <c r="T41" s="13">
        <f t="shared" si="11"/>
        <v>609.13279132791331</v>
      </c>
      <c r="U41" s="14">
        <f t="shared" si="12"/>
        <v>322.36842105263156</v>
      </c>
      <c r="V41" s="16">
        <f t="shared" si="13"/>
        <v>931.50121238054487</v>
      </c>
      <c r="W41" s="90"/>
      <c r="X41" s="90"/>
      <c r="Y41" s="90"/>
      <c r="Z41" s="159"/>
      <c r="AA41" s="13">
        <f t="shared" si="14"/>
        <v>0</v>
      </c>
      <c r="AB41" s="14">
        <f t="shared" si="15"/>
        <v>0</v>
      </c>
      <c r="AC41" s="16">
        <f t="shared" si="2"/>
        <v>0</v>
      </c>
      <c r="AD41" s="252"/>
      <c r="AE41" s="252"/>
      <c r="AF41" s="252"/>
      <c r="AG41" s="90"/>
      <c r="AH41" s="13">
        <f t="shared" si="44"/>
        <v>0</v>
      </c>
      <c r="AI41" s="14">
        <f t="shared" si="17"/>
        <v>0</v>
      </c>
      <c r="AJ41" s="184">
        <f t="shared" si="18"/>
        <v>0</v>
      </c>
      <c r="AK41" s="90"/>
      <c r="AL41" s="90"/>
      <c r="AM41" s="90"/>
      <c r="AN41" s="90"/>
      <c r="AO41" s="13">
        <f t="shared" si="19"/>
        <v>0</v>
      </c>
      <c r="AP41" s="14">
        <f t="shared" si="20"/>
        <v>0</v>
      </c>
      <c r="AQ41" s="184">
        <f t="shared" si="21"/>
        <v>0</v>
      </c>
      <c r="AR41" s="190">
        <f t="shared" si="41"/>
        <v>1470.5882352941178</v>
      </c>
      <c r="AS41" s="187">
        <f t="shared" si="42"/>
        <v>279.41176470588238</v>
      </c>
      <c r="AT41" s="182">
        <v>1750</v>
      </c>
      <c r="AU41" s="227">
        <v>0.38</v>
      </c>
      <c r="AV41" s="13">
        <f t="shared" si="22"/>
        <v>642.20000000000005</v>
      </c>
      <c r="AW41" s="14">
        <f t="shared" si="23"/>
        <v>350</v>
      </c>
      <c r="AX41" s="184">
        <f t="shared" si="24"/>
        <v>992.2</v>
      </c>
      <c r="AY41" s="226"/>
      <c r="AZ41" s="226"/>
      <c r="BA41" s="226"/>
      <c r="BB41" s="226"/>
      <c r="BC41" s="13">
        <f t="shared" si="45"/>
        <v>0</v>
      </c>
      <c r="BD41" s="14">
        <f t="shared" si="4"/>
        <v>0</v>
      </c>
      <c r="BE41" s="184">
        <f t="shared" si="25"/>
        <v>0</v>
      </c>
      <c r="BF41" s="90"/>
      <c r="BG41" s="90"/>
      <c r="BH41" s="90"/>
      <c r="BI41" s="90"/>
      <c r="BJ41" s="13">
        <f t="shared" si="26"/>
        <v>0</v>
      </c>
      <c r="BK41" s="14">
        <f t="shared" si="27"/>
        <v>0</v>
      </c>
      <c r="BL41" s="224">
        <f t="shared" si="28"/>
        <v>0</v>
      </c>
      <c r="BM41" s="257"/>
      <c r="BN41" s="257"/>
      <c r="BO41" s="257"/>
      <c r="BP41" s="226"/>
      <c r="BQ41" s="74">
        <f t="shared" si="5"/>
        <v>0</v>
      </c>
      <c r="BR41" s="75">
        <f t="shared" si="43"/>
        <v>0</v>
      </c>
      <c r="BS41" s="236">
        <f t="shared" si="30"/>
        <v>0</v>
      </c>
      <c r="BT41" s="226"/>
      <c r="BU41" s="226"/>
      <c r="BV41" s="226"/>
      <c r="BW41" s="226"/>
      <c r="BX41" s="74">
        <f t="shared" si="6"/>
        <v>0</v>
      </c>
      <c r="BY41" s="75">
        <f t="shared" si="31"/>
        <v>0</v>
      </c>
      <c r="BZ41" s="236">
        <f t="shared" si="32"/>
        <v>0</v>
      </c>
      <c r="CA41" s="239">
        <v>1453</v>
      </c>
      <c r="CB41" s="239">
        <v>276</v>
      </c>
      <c r="CC41" s="239">
        <v>1729</v>
      </c>
      <c r="CD41" s="240">
        <v>0.15</v>
      </c>
      <c r="CE41" s="238">
        <f t="shared" si="33"/>
        <v>650</v>
      </c>
      <c r="CF41" s="14">
        <f t="shared" si="34"/>
        <v>138.15789473684208</v>
      </c>
      <c r="CG41" s="184">
        <f t="shared" si="35"/>
        <v>788.15789473684208</v>
      </c>
    </row>
    <row r="42" spans="1:85" x14ac:dyDescent="0.25">
      <c r="A42" s="39">
        <v>35</v>
      </c>
      <c r="B42" s="78" t="s">
        <v>157</v>
      </c>
      <c r="C42" s="300">
        <v>1695</v>
      </c>
      <c r="D42" s="298">
        <v>5700</v>
      </c>
      <c r="E42" s="299">
        <f t="shared" si="36"/>
        <v>9661500</v>
      </c>
      <c r="F42" s="167">
        <f t="shared" si="37"/>
        <v>990</v>
      </c>
      <c r="G42" s="35">
        <f t="shared" si="0"/>
        <v>0.38</v>
      </c>
      <c r="H42" s="163">
        <f t="shared" si="1"/>
        <v>786.3045259062053</v>
      </c>
      <c r="I42" s="87"/>
      <c r="J42" s="87"/>
      <c r="K42" s="33"/>
      <c r="L42" s="12"/>
      <c r="M42" s="13">
        <f t="shared" si="7"/>
        <v>0</v>
      </c>
      <c r="N42" s="30">
        <f t="shared" si="8"/>
        <v>0</v>
      </c>
      <c r="O42" s="15">
        <f t="shared" si="9"/>
        <v>0</v>
      </c>
      <c r="P42" s="244">
        <v>1285</v>
      </c>
      <c r="Q42" s="242">
        <f>P42*0%</f>
        <v>0</v>
      </c>
      <c r="R42" s="242">
        <f t="shared" si="10"/>
        <v>1285</v>
      </c>
      <c r="S42" s="245">
        <v>0.31</v>
      </c>
      <c r="T42" s="13">
        <f t="shared" si="11"/>
        <v>500.77821011673154</v>
      </c>
      <c r="U42" s="14">
        <f t="shared" si="12"/>
        <v>285.5263157894737</v>
      </c>
      <c r="V42" s="16">
        <f t="shared" si="13"/>
        <v>786.3045259062053</v>
      </c>
      <c r="W42" s="90"/>
      <c r="X42" s="90"/>
      <c r="Y42" s="90"/>
      <c r="Z42" s="159"/>
      <c r="AA42" s="13">
        <f t="shared" si="14"/>
        <v>0</v>
      </c>
      <c r="AB42" s="14">
        <f t="shared" si="15"/>
        <v>0</v>
      </c>
      <c r="AC42" s="16">
        <f t="shared" si="2"/>
        <v>0</v>
      </c>
      <c r="AD42" s="251"/>
      <c r="AE42" s="251"/>
      <c r="AF42" s="251"/>
      <c r="AG42" s="90"/>
      <c r="AH42" s="13">
        <f t="shared" si="44"/>
        <v>0</v>
      </c>
      <c r="AI42" s="14">
        <f t="shared" si="17"/>
        <v>0</v>
      </c>
      <c r="AJ42" s="184">
        <f t="shared" si="18"/>
        <v>0</v>
      </c>
      <c r="AK42" s="90"/>
      <c r="AL42" s="90"/>
      <c r="AM42" s="90"/>
      <c r="AN42" s="90"/>
      <c r="AO42" s="13">
        <f t="shared" si="19"/>
        <v>0</v>
      </c>
      <c r="AP42" s="14">
        <f t="shared" si="20"/>
        <v>0</v>
      </c>
      <c r="AQ42" s="184">
        <f t="shared" si="21"/>
        <v>0</v>
      </c>
      <c r="AR42" s="190">
        <v>1650</v>
      </c>
      <c r="AS42" s="187"/>
      <c r="AT42" s="182">
        <v>1650</v>
      </c>
      <c r="AU42" s="227">
        <v>0.38</v>
      </c>
      <c r="AV42" s="13">
        <f t="shared" si="22"/>
        <v>390</v>
      </c>
      <c r="AW42" s="14">
        <f t="shared" si="23"/>
        <v>350</v>
      </c>
      <c r="AX42" s="184">
        <f t="shared" si="24"/>
        <v>740</v>
      </c>
      <c r="AY42" s="232">
        <v>990</v>
      </c>
      <c r="AZ42" s="226">
        <v>0</v>
      </c>
      <c r="BA42" s="232">
        <f>AY42+AZ42</f>
        <v>990</v>
      </c>
      <c r="BB42" s="227">
        <v>0.03</v>
      </c>
      <c r="BC42" s="13">
        <f t="shared" si="45"/>
        <v>650</v>
      </c>
      <c r="BD42" s="14">
        <f t="shared" si="4"/>
        <v>27.631578947368418</v>
      </c>
      <c r="BE42" s="184">
        <f t="shared" si="25"/>
        <v>677.63157894736844</v>
      </c>
      <c r="BF42" s="90"/>
      <c r="BG42" s="90"/>
      <c r="BH42" s="90"/>
      <c r="BI42" s="90"/>
      <c r="BJ42" s="13">
        <f t="shared" si="26"/>
        <v>0</v>
      </c>
      <c r="BK42" s="14">
        <f t="shared" si="27"/>
        <v>0</v>
      </c>
      <c r="BL42" s="224">
        <f t="shared" si="28"/>
        <v>0</v>
      </c>
      <c r="BM42" s="257"/>
      <c r="BN42" s="257"/>
      <c r="BO42" s="257"/>
      <c r="BP42" s="227"/>
      <c r="BQ42" s="74">
        <f t="shared" si="5"/>
        <v>0</v>
      </c>
      <c r="BR42" s="75">
        <f t="shared" si="43"/>
        <v>0</v>
      </c>
      <c r="BS42" s="236">
        <f t="shared" si="30"/>
        <v>0</v>
      </c>
      <c r="BT42" s="226">
        <v>1388</v>
      </c>
      <c r="BU42" s="226">
        <v>0</v>
      </c>
      <c r="BV42" s="226">
        <f>BT42+BU42</f>
        <v>1388</v>
      </c>
      <c r="BW42" s="227">
        <v>0.08</v>
      </c>
      <c r="BX42" s="74">
        <f t="shared" si="6"/>
        <v>463.61671469740634</v>
      </c>
      <c r="BY42" s="75">
        <f t="shared" si="31"/>
        <v>73.684210526315795</v>
      </c>
      <c r="BZ42" s="236">
        <f t="shared" si="32"/>
        <v>537.30092522372217</v>
      </c>
      <c r="CA42" s="239">
        <v>1666</v>
      </c>
      <c r="CB42" s="239">
        <v>0</v>
      </c>
      <c r="CC42" s="239">
        <v>1666</v>
      </c>
      <c r="CD42" s="240">
        <v>0.15</v>
      </c>
      <c r="CE42" s="238">
        <f t="shared" si="33"/>
        <v>386.25450180072028</v>
      </c>
      <c r="CF42" s="14">
        <f t="shared" si="34"/>
        <v>138.15789473684208</v>
      </c>
      <c r="CG42" s="184">
        <f t="shared" si="35"/>
        <v>524.41239653756236</v>
      </c>
    </row>
    <row r="43" spans="1:85" x14ac:dyDescent="0.25">
      <c r="A43" s="39">
        <v>36</v>
      </c>
      <c r="B43" s="78" t="s">
        <v>104</v>
      </c>
      <c r="C43" s="300">
        <v>492</v>
      </c>
      <c r="D43" s="298">
        <v>5700</v>
      </c>
      <c r="E43" s="299">
        <f t="shared" si="36"/>
        <v>2804400</v>
      </c>
      <c r="F43" s="167">
        <f t="shared" si="37"/>
        <v>446</v>
      </c>
      <c r="G43" s="35">
        <f t="shared" si="0"/>
        <v>0.35</v>
      </c>
      <c r="H43" s="163">
        <f t="shared" si="1"/>
        <v>960</v>
      </c>
      <c r="I43" s="87"/>
      <c r="J43" s="87"/>
      <c r="K43" s="33"/>
      <c r="L43" s="12"/>
      <c r="M43" s="13">
        <f t="shared" si="7"/>
        <v>0</v>
      </c>
      <c r="N43" s="30">
        <f t="shared" si="8"/>
        <v>0</v>
      </c>
      <c r="O43" s="15">
        <f t="shared" si="9"/>
        <v>0</v>
      </c>
      <c r="P43" s="244">
        <v>375</v>
      </c>
      <c r="Q43" s="242">
        <f t="shared" si="38"/>
        <v>71.25</v>
      </c>
      <c r="R43" s="242">
        <f t="shared" si="10"/>
        <v>446</v>
      </c>
      <c r="S43" s="245">
        <v>0.31</v>
      </c>
      <c r="T43" s="13">
        <f t="shared" si="11"/>
        <v>650</v>
      </c>
      <c r="U43" s="14">
        <f t="shared" si="12"/>
        <v>310.00000000000006</v>
      </c>
      <c r="V43" s="16">
        <f t="shared" si="13"/>
        <v>960</v>
      </c>
      <c r="W43" s="90"/>
      <c r="X43" s="90"/>
      <c r="Y43" s="90"/>
      <c r="Z43" s="159"/>
      <c r="AA43" s="13">
        <f t="shared" si="14"/>
        <v>0</v>
      </c>
      <c r="AB43" s="14">
        <f t="shared" si="15"/>
        <v>0</v>
      </c>
      <c r="AC43" s="16">
        <f t="shared" si="2"/>
        <v>0</v>
      </c>
      <c r="AD43" s="251"/>
      <c r="AE43" s="251"/>
      <c r="AF43" s="251"/>
      <c r="AG43" s="90"/>
      <c r="AH43" s="13">
        <f t="shared" si="44"/>
        <v>0</v>
      </c>
      <c r="AI43" s="14">
        <f t="shared" si="17"/>
        <v>0</v>
      </c>
      <c r="AJ43" s="184">
        <f t="shared" si="18"/>
        <v>0</v>
      </c>
      <c r="AK43" s="90"/>
      <c r="AL43" s="90"/>
      <c r="AM43" s="90"/>
      <c r="AN43" s="90"/>
      <c r="AO43" s="13">
        <f t="shared" si="19"/>
        <v>0</v>
      </c>
      <c r="AP43" s="14">
        <f t="shared" si="20"/>
        <v>0</v>
      </c>
      <c r="AQ43" s="184">
        <f t="shared" si="21"/>
        <v>0</v>
      </c>
      <c r="AR43" s="190">
        <f t="shared" si="41"/>
        <v>404.20168067226894</v>
      </c>
      <c r="AS43" s="187">
        <f t="shared" si="42"/>
        <v>76.798319327731093</v>
      </c>
      <c r="AT43" s="182">
        <v>481</v>
      </c>
      <c r="AU43" s="227">
        <v>0.35</v>
      </c>
      <c r="AV43" s="13">
        <f t="shared" si="22"/>
        <v>602.70270270270271</v>
      </c>
      <c r="AW43" s="14">
        <f t="shared" si="23"/>
        <v>350</v>
      </c>
      <c r="AX43" s="184">
        <f t="shared" si="24"/>
        <v>952.70270270270271</v>
      </c>
      <c r="AY43" s="226"/>
      <c r="AZ43" s="226"/>
      <c r="BA43" s="226"/>
      <c r="BB43" s="226"/>
      <c r="BC43" s="13">
        <f t="shared" si="45"/>
        <v>0</v>
      </c>
      <c r="BD43" s="14">
        <f t="shared" si="4"/>
        <v>0</v>
      </c>
      <c r="BE43" s="184">
        <f t="shared" si="25"/>
        <v>0</v>
      </c>
      <c r="BF43" s="90"/>
      <c r="BG43" s="90"/>
      <c r="BH43" s="90"/>
      <c r="BI43" s="90"/>
      <c r="BJ43" s="13">
        <f t="shared" si="26"/>
        <v>0</v>
      </c>
      <c r="BK43" s="14">
        <f t="shared" si="27"/>
        <v>0</v>
      </c>
      <c r="BL43" s="224">
        <f t="shared" si="28"/>
        <v>0</v>
      </c>
      <c r="BM43" s="257"/>
      <c r="BN43" s="257"/>
      <c r="BO43" s="257"/>
      <c r="BP43" s="226"/>
      <c r="BQ43" s="74">
        <f t="shared" si="5"/>
        <v>0</v>
      </c>
      <c r="BR43" s="75">
        <f t="shared" si="43"/>
        <v>0</v>
      </c>
      <c r="BS43" s="236">
        <f t="shared" si="30"/>
        <v>0</v>
      </c>
      <c r="BT43" s="226"/>
      <c r="BU43" s="226"/>
      <c r="BV43" s="226"/>
      <c r="BW43" s="226"/>
      <c r="BX43" s="74">
        <f t="shared" si="6"/>
        <v>0</v>
      </c>
      <c r="BY43" s="75">
        <f t="shared" si="31"/>
        <v>0</v>
      </c>
      <c r="BZ43" s="236">
        <f t="shared" si="32"/>
        <v>0</v>
      </c>
      <c r="CA43" s="239">
        <v>484</v>
      </c>
      <c r="CB43" s="239">
        <v>92</v>
      </c>
      <c r="CC43" s="239">
        <v>576</v>
      </c>
      <c r="CD43" s="240">
        <v>0.15</v>
      </c>
      <c r="CE43" s="238">
        <f t="shared" si="33"/>
        <v>503.29861111111109</v>
      </c>
      <c r="CF43" s="14">
        <f t="shared" si="34"/>
        <v>150</v>
      </c>
      <c r="CG43" s="184">
        <f t="shared" si="35"/>
        <v>653.29861111111109</v>
      </c>
    </row>
    <row r="44" spans="1:85" x14ac:dyDescent="0.25">
      <c r="A44" s="39">
        <v>37</v>
      </c>
      <c r="B44" s="78" t="s">
        <v>59</v>
      </c>
      <c r="C44" s="300">
        <v>300</v>
      </c>
      <c r="D44" s="298">
        <v>5451</v>
      </c>
      <c r="E44" s="299">
        <f t="shared" si="36"/>
        <v>1635300</v>
      </c>
      <c r="F44" s="167">
        <f t="shared" si="37"/>
        <v>173</v>
      </c>
      <c r="G44" s="35">
        <f t="shared" si="0"/>
        <v>0.35</v>
      </c>
      <c r="H44" s="163">
        <f t="shared" si="1"/>
        <v>960</v>
      </c>
      <c r="I44" s="87"/>
      <c r="J44" s="87"/>
      <c r="K44" s="33"/>
      <c r="L44" s="12"/>
      <c r="M44" s="13">
        <f t="shared" si="7"/>
        <v>0</v>
      </c>
      <c r="N44" s="30">
        <f t="shared" si="8"/>
        <v>0</v>
      </c>
      <c r="O44" s="15">
        <f t="shared" si="9"/>
        <v>0</v>
      </c>
      <c r="P44" s="244">
        <v>145</v>
      </c>
      <c r="Q44" s="242">
        <f t="shared" si="38"/>
        <v>27.55</v>
      </c>
      <c r="R44" s="242">
        <f t="shared" si="10"/>
        <v>173</v>
      </c>
      <c r="S44" s="245">
        <v>0.31</v>
      </c>
      <c r="T44" s="13">
        <f t="shared" si="11"/>
        <v>650</v>
      </c>
      <c r="U44" s="14">
        <f t="shared" si="12"/>
        <v>310.00000000000006</v>
      </c>
      <c r="V44" s="16">
        <f t="shared" si="13"/>
        <v>960</v>
      </c>
      <c r="W44" s="90"/>
      <c r="X44" s="90"/>
      <c r="Y44" s="90"/>
      <c r="Z44" s="159"/>
      <c r="AA44" s="13">
        <f t="shared" si="14"/>
        <v>0</v>
      </c>
      <c r="AB44" s="14">
        <f t="shared" si="15"/>
        <v>0</v>
      </c>
      <c r="AC44" s="16">
        <f t="shared" si="2"/>
        <v>0</v>
      </c>
      <c r="AD44" s="251"/>
      <c r="AE44" s="251"/>
      <c r="AF44" s="251"/>
      <c r="AG44" s="90"/>
      <c r="AH44" s="13">
        <f t="shared" si="44"/>
        <v>0</v>
      </c>
      <c r="AI44" s="14">
        <f t="shared" si="17"/>
        <v>0</v>
      </c>
      <c r="AJ44" s="184">
        <f t="shared" si="18"/>
        <v>0</v>
      </c>
      <c r="AK44" s="90"/>
      <c r="AL44" s="90"/>
      <c r="AM44" s="90"/>
      <c r="AN44" s="90"/>
      <c r="AO44" s="13">
        <f t="shared" si="19"/>
        <v>0</v>
      </c>
      <c r="AP44" s="14">
        <f t="shared" si="20"/>
        <v>0</v>
      </c>
      <c r="AQ44" s="184">
        <f t="shared" si="21"/>
        <v>0</v>
      </c>
      <c r="AR44" s="190">
        <f t="shared" si="41"/>
        <v>236.9747899159664</v>
      </c>
      <c r="AS44" s="187">
        <f t="shared" si="42"/>
        <v>45.025210084033617</v>
      </c>
      <c r="AT44" s="182">
        <v>282</v>
      </c>
      <c r="AU44" s="227">
        <v>0.35</v>
      </c>
      <c r="AV44" s="13">
        <f t="shared" si="22"/>
        <v>398.75886524822693</v>
      </c>
      <c r="AW44" s="14">
        <f t="shared" si="23"/>
        <v>350</v>
      </c>
      <c r="AX44" s="184">
        <f t="shared" si="24"/>
        <v>748.75886524822693</v>
      </c>
      <c r="AY44" s="226"/>
      <c r="AZ44" s="226"/>
      <c r="BA44" s="226"/>
      <c r="BB44" s="226"/>
      <c r="BC44" s="13">
        <f t="shared" si="45"/>
        <v>0</v>
      </c>
      <c r="BD44" s="14">
        <f t="shared" si="4"/>
        <v>0</v>
      </c>
      <c r="BE44" s="184">
        <f t="shared" si="25"/>
        <v>0</v>
      </c>
      <c r="BF44" s="90"/>
      <c r="BG44" s="90"/>
      <c r="BH44" s="90"/>
      <c r="BI44" s="90"/>
      <c r="BJ44" s="13">
        <f t="shared" si="26"/>
        <v>0</v>
      </c>
      <c r="BK44" s="14">
        <f t="shared" si="27"/>
        <v>0</v>
      </c>
      <c r="BL44" s="224">
        <f>SUM(BJ44+BK44)</f>
        <v>0</v>
      </c>
      <c r="BM44" s="257"/>
      <c r="BN44" s="257"/>
      <c r="BO44" s="257"/>
      <c r="BP44" s="226"/>
      <c r="BQ44" s="74">
        <f t="shared" si="5"/>
        <v>0</v>
      </c>
      <c r="BR44" s="75">
        <f t="shared" si="43"/>
        <v>0</v>
      </c>
      <c r="BS44" s="236">
        <f t="shared" si="30"/>
        <v>0</v>
      </c>
      <c r="BT44" s="226"/>
      <c r="BU44" s="226"/>
      <c r="BV44" s="226"/>
      <c r="BW44" s="226"/>
      <c r="BX44" s="74">
        <f t="shared" si="6"/>
        <v>0</v>
      </c>
      <c r="BY44" s="75">
        <f t="shared" si="31"/>
        <v>0</v>
      </c>
      <c r="BZ44" s="236">
        <f t="shared" si="32"/>
        <v>0</v>
      </c>
      <c r="CA44" s="239">
        <v>224</v>
      </c>
      <c r="CB44" s="239">
        <v>43</v>
      </c>
      <c r="CC44" s="239">
        <v>267</v>
      </c>
      <c r="CD44" s="240">
        <v>0.15</v>
      </c>
      <c r="CE44" s="238">
        <f t="shared" si="33"/>
        <v>421.16104868913857</v>
      </c>
      <c r="CF44" s="14">
        <f t="shared" si="34"/>
        <v>150</v>
      </c>
      <c r="CG44" s="184">
        <f t="shared" si="35"/>
        <v>571.16104868913862</v>
      </c>
    </row>
    <row r="45" spans="1:85" x14ac:dyDescent="0.25">
      <c r="A45" s="39">
        <v>38</v>
      </c>
      <c r="B45" s="78" t="s">
        <v>21</v>
      </c>
      <c r="C45" s="300">
        <v>6900</v>
      </c>
      <c r="D45" s="298">
        <v>5200</v>
      </c>
      <c r="E45" s="299">
        <f t="shared" si="36"/>
        <v>35880000</v>
      </c>
      <c r="F45" s="167">
        <f t="shared" si="37"/>
        <v>4005</v>
      </c>
      <c r="G45" s="35">
        <f t="shared" si="0"/>
        <v>0.38</v>
      </c>
      <c r="H45" s="163">
        <f t="shared" si="1"/>
        <v>788.15789473684208</v>
      </c>
      <c r="I45" s="87"/>
      <c r="J45" s="87"/>
      <c r="K45" s="33"/>
      <c r="L45" s="12"/>
      <c r="M45" s="13">
        <f t="shared" si="7"/>
        <v>0</v>
      </c>
      <c r="N45" s="30">
        <f t="shared" si="8"/>
        <v>0</v>
      </c>
      <c r="O45" s="15">
        <f t="shared" si="9"/>
        <v>0</v>
      </c>
      <c r="P45" s="244">
        <v>5995</v>
      </c>
      <c r="Q45" s="242">
        <f>P45*0%</f>
        <v>0</v>
      </c>
      <c r="R45" s="242">
        <f t="shared" si="10"/>
        <v>5995</v>
      </c>
      <c r="S45" s="245">
        <v>0.31</v>
      </c>
      <c r="T45" s="13">
        <f t="shared" si="11"/>
        <v>434.23686405337781</v>
      </c>
      <c r="U45" s="14">
        <f t="shared" si="12"/>
        <v>285.5263157894737</v>
      </c>
      <c r="V45" s="16">
        <f t="shared" si="13"/>
        <v>719.76317984285151</v>
      </c>
      <c r="W45" s="90"/>
      <c r="X45" s="90"/>
      <c r="Y45" s="90"/>
      <c r="Z45" s="159"/>
      <c r="AA45" s="13">
        <f t="shared" si="14"/>
        <v>0</v>
      </c>
      <c r="AB45" s="14">
        <f t="shared" si="15"/>
        <v>0</v>
      </c>
      <c r="AC45" s="16">
        <f t="shared" si="2"/>
        <v>0</v>
      </c>
      <c r="AD45" s="251"/>
      <c r="AE45" s="251"/>
      <c r="AF45" s="251"/>
      <c r="AG45" s="90"/>
      <c r="AH45" s="13">
        <f t="shared" si="44"/>
        <v>0</v>
      </c>
      <c r="AI45" s="14">
        <f t="shared" si="17"/>
        <v>0</v>
      </c>
      <c r="AJ45" s="184">
        <f t="shared" si="18"/>
        <v>0</v>
      </c>
      <c r="AK45" s="90"/>
      <c r="AL45" s="90"/>
      <c r="AM45" s="90"/>
      <c r="AN45" s="90"/>
      <c r="AO45" s="13">
        <f t="shared" si="19"/>
        <v>0</v>
      </c>
      <c r="AP45" s="14">
        <f t="shared" si="20"/>
        <v>0</v>
      </c>
      <c r="AQ45" s="184">
        <f t="shared" si="21"/>
        <v>0</v>
      </c>
      <c r="AR45" s="190">
        <v>6750</v>
      </c>
      <c r="AS45" s="187"/>
      <c r="AT45" s="182">
        <v>6750</v>
      </c>
      <c r="AU45" s="227">
        <v>0.38</v>
      </c>
      <c r="AV45" s="13">
        <f t="shared" si="22"/>
        <v>385.66666666666669</v>
      </c>
      <c r="AW45" s="14">
        <f t="shared" si="23"/>
        <v>350</v>
      </c>
      <c r="AX45" s="184">
        <f t="shared" si="24"/>
        <v>735.66666666666674</v>
      </c>
      <c r="AY45" s="226"/>
      <c r="AZ45" s="226"/>
      <c r="BA45" s="226"/>
      <c r="BB45" s="226"/>
      <c r="BC45" s="13">
        <f t="shared" si="45"/>
        <v>0</v>
      </c>
      <c r="BD45" s="14">
        <f t="shared" si="4"/>
        <v>0</v>
      </c>
      <c r="BE45" s="184">
        <f t="shared" si="25"/>
        <v>0</v>
      </c>
      <c r="BF45" s="90"/>
      <c r="BG45" s="90"/>
      <c r="BH45" s="90"/>
      <c r="BI45" s="90"/>
      <c r="BJ45" s="13">
        <f t="shared" si="26"/>
        <v>0</v>
      </c>
      <c r="BK45" s="14">
        <f t="shared" si="27"/>
        <v>0</v>
      </c>
      <c r="BL45" s="224">
        <f t="shared" si="28"/>
        <v>0</v>
      </c>
      <c r="BM45" s="257">
        <v>4280</v>
      </c>
      <c r="BN45" s="257">
        <v>0</v>
      </c>
      <c r="BO45" s="257">
        <v>4280</v>
      </c>
      <c r="BP45" s="226"/>
      <c r="BQ45" s="74">
        <f t="shared" si="5"/>
        <v>608.23598130841117</v>
      </c>
      <c r="BR45" s="75">
        <f t="shared" si="43"/>
        <v>0</v>
      </c>
      <c r="BS45" s="236">
        <f t="shared" si="30"/>
        <v>608.23598130841117</v>
      </c>
      <c r="BT45" s="226"/>
      <c r="BU45" s="226"/>
      <c r="BV45" s="226"/>
      <c r="BW45" s="226"/>
      <c r="BX45" s="74">
        <f t="shared" si="6"/>
        <v>0</v>
      </c>
      <c r="BY45" s="75">
        <f t="shared" si="31"/>
        <v>0</v>
      </c>
      <c r="BZ45" s="236">
        <f t="shared" si="32"/>
        <v>0</v>
      </c>
      <c r="CA45" s="239">
        <v>4005</v>
      </c>
      <c r="CB45" s="239">
        <v>0</v>
      </c>
      <c r="CC45" s="239">
        <v>4005</v>
      </c>
      <c r="CD45" s="240">
        <v>0.15</v>
      </c>
      <c r="CE45" s="238">
        <f t="shared" si="33"/>
        <v>650</v>
      </c>
      <c r="CF45" s="14">
        <f t="shared" si="34"/>
        <v>138.15789473684208</v>
      </c>
      <c r="CG45" s="184">
        <f t="shared" si="35"/>
        <v>788.15789473684208</v>
      </c>
    </row>
    <row r="46" spans="1:85" x14ac:dyDescent="0.25">
      <c r="A46" s="39">
        <v>39</v>
      </c>
      <c r="B46" s="78" t="s">
        <v>217</v>
      </c>
      <c r="C46" s="300">
        <v>18235</v>
      </c>
      <c r="D46" s="298">
        <v>3800</v>
      </c>
      <c r="E46" s="299">
        <f t="shared" si="36"/>
        <v>69293000</v>
      </c>
      <c r="F46" s="167">
        <f t="shared" si="37"/>
        <v>16305</v>
      </c>
      <c r="G46" s="35">
        <f t="shared" si="0"/>
        <v>0.38</v>
      </c>
      <c r="H46" s="163">
        <f t="shared" si="1"/>
        <v>943.73949579831935</v>
      </c>
      <c r="I46" s="87"/>
      <c r="J46" s="87"/>
      <c r="K46" s="33"/>
      <c r="L46" s="12"/>
      <c r="M46" s="13">
        <f t="shared" si="7"/>
        <v>0</v>
      </c>
      <c r="N46" s="30">
        <f t="shared" si="8"/>
        <v>0</v>
      </c>
      <c r="O46" s="15">
        <f t="shared" si="9"/>
        <v>0</v>
      </c>
      <c r="P46" s="244"/>
      <c r="Q46" s="242"/>
      <c r="R46" s="242"/>
      <c r="S46" s="246"/>
      <c r="T46" s="13">
        <f t="shared" si="11"/>
        <v>0</v>
      </c>
      <c r="U46" s="14">
        <f t="shared" si="12"/>
        <v>0</v>
      </c>
      <c r="V46" s="16">
        <f t="shared" si="13"/>
        <v>0</v>
      </c>
      <c r="W46" s="90"/>
      <c r="X46" s="90"/>
      <c r="Y46" s="90"/>
      <c r="Z46" s="159"/>
      <c r="AA46" s="13">
        <f t="shared" si="14"/>
        <v>0</v>
      </c>
      <c r="AB46" s="14">
        <f t="shared" si="15"/>
        <v>0</v>
      </c>
      <c r="AC46" s="16">
        <f t="shared" si="2"/>
        <v>0</v>
      </c>
      <c r="AD46" s="251"/>
      <c r="AE46" s="251"/>
      <c r="AF46" s="251"/>
      <c r="AG46" s="90"/>
      <c r="AH46" s="13">
        <f t="shared" si="44"/>
        <v>0</v>
      </c>
      <c r="AI46" s="14">
        <f t="shared" si="17"/>
        <v>0</v>
      </c>
      <c r="AJ46" s="184">
        <f t="shared" si="18"/>
        <v>0</v>
      </c>
      <c r="AK46" s="90"/>
      <c r="AL46" s="90"/>
      <c r="AM46" s="90"/>
      <c r="AN46" s="90"/>
      <c r="AO46" s="13">
        <f t="shared" si="19"/>
        <v>0</v>
      </c>
      <c r="AP46" s="14">
        <f t="shared" si="20"/>
        <v>0</v>
      </c>
      <c r="AQ46" s="184">
        <f t="shared" si="21"/>
        <v>0</v>
      </c>
      <c r="AR46" s="190">
        <f t="shared" si="41"/>
        <v>15000</v>
      </c>
      <c r="AS46" s="187">
        <f t="shared" si="42"/>
        <v>2850</v>
      </c>
      <c r="AT46" s="182">
        <v>17850</v>
      </c>
      <c r="AU46" s="227">
        <v>0.38</v>
      </c>
      <c r="AV46" s="13">
        <f t="shared" si="22"/>
        <v>593.73949579831935</v>
      </c>
      <c r="AW46" s="14">
        <f t="shared" si="23"/>
        <v>350</v>
      </c>
      <c r="AX46" s="184">
        <f t="shared" si="24"/>
        <v>943.73949579831935</v>
      </c>
      <c r="AY46" s="226"/>
      <c r="AZ46" s="226"/>
      <c r="BA46" s="226"/>
      <c r="BB46" s="226"/>
      <c r="BC46" s="13">
        <f t="shared" si="45"/>
        <v>0</v>
      </c>
      <c r="BD46" s="14">
        <f t="shared" si="4"/>
        <v>0</v>
      </c>
      <c r="BE46" s="184">
        <f t="shared" si="25"/>
        <v>0</v>
      </c>
      <c r="BF46" s="90"/>
      <c r="BG46" s="90"/>
      <c r="BH46" s="90"/>
      <c r="BI46" s="90"/>
      <c r="BJ46" s="13">
        <f t="shared" si="26"/>
        <v>0</v>
      </c>
      <c r="BK46" s="14">
        <f t="shared" si="27"/>
        <v>0</v>
      </c>
      <c r="BL46" s="224">
        <f t="shared" si="28"/>
        <v>0</v>
      </c>
      <c r="BM46" s="257"/>
      <c r="BN46" s="257"/>
      <c r="BO46" s="257"/>
      <c r="BP46" s="226"/>
      <c r="BQ46" s="74">
        <f t="shared" si="5"/>
        <v>0</v>
      </c>
      <c r="BR46" s="75">
        <f t="shared" si="43"/>
        <v>0</v>
      </c>
      <c r="BS46" s="236">
        <f t="shared" si="30"/>
        <v>0</v>
      </c>
      <c r="BT46" s="226"/>
      <c r="BU46" s="226"/>
      <c r="BV46" s="226"/>
      <c r="BW46" s="226"/>
      <c r="BX46" s="74">
        <f t="shared" si="6"/>
        <v>0</v>
      </c>
      <c r="BY46" s="75">
        <f t="shared" si="31"/>
        <v>0</v>
      </c>
      <c r="BZ46" s="236">
        <f t="shared" si="32"/>
        <v>0</v>
      </c>
      <c r="CA46" s="239">
        <v>13702</v>
      </c>
      <c r="CB46" s="239">
        <v>2603</v>
      </c>
      <c r="CC46" s="239">
        <v>16305</v>
      </c>
      <c r="CD46" s="240">
        <v>0.15</v>
      </c>
      <c r="CE46" s="238">
        <f t="shared" si="33"/>
        <v>650</v>
      </c>
      <c r="CF46" s="14">
        <f t="shared" si="34"/>
        <v>138.15789473684208</v>
      </c>
      <c r="CG46" s="184">
        <f t="shared" si="35"/>
        <v>788.15789473684208</v>
      </c>
    </row>
    <row r="47" spans="1:85" x14ac:dyDescent="0.25">
      <c r="A47" s="39">
        <v>40</v>
      </c>
      <c r="B47" s="78" t="s">
        <v>407</v>
      </c>
      <c r="C47" s="300">
        <v>21100</v>
      </c>
      <c r="D47" s="298">
        <v>4200</v>
      </c>
      <c r="E47" s="299">
        <f t="shared" si="36"/>
        <v>88620000</v>
      </c>
      <c r="F47" s="167">
        <f t="shared" si="37"/>
        <v>14280</v>
      </c>
      <c r="G47" s="35">
        <f t="shared" si="0"/>
        <v>0.38</v>
      </c>
      <c r="H47" s="163">
        <f t="shared" si="1"/>
        <v>795.71428571428578</v>
      </c>
      <c r="I47" s="87"/>
      <c r="J47" s="87"/>
      <c r="K47" s="33"/>
      <c r="L47" s="12"/>
      <c r="M47" s="13">
        <f t="shared" si="7"/>
        <v>0</v>
      </c>
      <c r="N47" s="30">
        <f t="shared" si="8"/>
        <v>0</v>
      </c>
      <c r="O47" s="15">
        <f t="shared" si="9"/>
        <v>0</v>
      </c>
      <c r="P47" s="244"/>
      <c r="Q47" s="242"/>
      <c r="R47" s="242"/>
      <c r="S47" s="245"/>
      <c r="T47" s="13">
        <f t="shared" si="11"/>
        <v>0</v>
      </c>
      <c r="U47" s="14">
        <f t="shared" si="12"/>
        <v>0</v>
      </c>
      <c r="V47" s="16">
        <f t="shared" si="13"/>
        <v>0</v>
      </c>
      <c r="W47" s="90"/>
      <c r="X47" s="90"/>
      <c r="Y47" s="90"/>
      <c r="Z47" s="159"/>
      <c r="AA47" s="13">
        <f t="shared" si="14"/>
        <v>0</v>
      </c>
      <c r="AB47" s="14">
        <f t="shared" si="15"/>
        <v>0</v>
      </c>
      <c r="AC47" s="16">
        <f t="shared" si="2"/>
        <v>0</v>
      </c>
      <c r="AD47" s="252">
        <v>12000</v>
      </c>
      <c r="AE47" s="252">
        <f>+AD47*19%</f>
        <v>2280</v>
      </c>
      <c r="AF47" s="252">
        <f t="shared" si="40"/>
        <v>14280</v>
      </c>
      <c r="AG47" s="90"/>
      <c r="AH47" s="13">
        <f t="shared" si="44"/>
        <v>650</v>
      </c>
      <c r="AI47" s="14">
        <f t="shared" si="17"/>
        <v>0</v>
      </c>
      <c r="AJ47" s="184">
        <f t="shared" si="18"/>
        <v>650</v>
      </c>
      <c r="AK47" s="90"/>
      <c r="AL47" s="90"/>
      <c r="AM47" s="90"/>
      <c r="AN47" s="90"/>
      <c r="AO47" s="13">
        <f t="shared" si="19"/>
        <v>0</v>
      </c>
      <c r="AP47" s="14">
        <f t="shared" si="20"/>
        <v>0</v>
      </c>
      <c r="AQ47" s="184">
        <f t="shared" si="21"/>
        <v>0</v>
      </c>
      <c r="AR47" s="190">
        <f t="shared" si="41"/>
        <v>17500</v>
      </c>
      <c r="AS47" s="187">
        <f t="shared" si="42"/>
        <v>3325</v>
      </c>
      <c r="AT47" s="182">
        <v>20825</v>
      </c>
      <c r="AU47" s="227">
        <v>0.38</v>
      </c>
      <c r="AV47" s="13">
        <f t="shared" si="22"/>
        <v>445.71428571428572</v>
      </c>
      <c r="AW47" s="14">
        <f t="shared" si="23"/>
        <v>350</v>
      </c>
      <c r="AX47" s="184">
        <f t="shared" si="24"/>
        <v>795.71428571428578</v>
      </c>
      <c r="AY47" s="226"/>
      <c r="AZ47" s="226"/>
      <c r="BA47" s="226"/>
      <c r="BB47" s="226"/>
      <c r="BC47" s="13"/>
      <c r="BD47" s="14"/>
      <c r="BE47" s="184"/>
      <c r="BF47" s="90"/>
      <c r="BG47" s="90"/>
      <c r="BH47" s="90"/>
      <c r="BI47" s="90"/>
      <c r="BJ47" s="13">
        <f t="shared" si="26"/>
        <v>0</v>
      </c>
      <c r="BK47" s="14">
        <f t="shared" si="27"/>
        <v>0</v>
      </c>
      <c r="BL47" s="224">
        <f t="shared" si="28"/>
        <v>0</v>
      </c>
      <c r="BM47" s="257"/>
      <c r="BN47" s="257"/>
      <c r="BO47" s="257"/>
      <c r="BP47" s="226"/>
      <c r="BQ47" s="74">
        <f t="shared" si="5"/>
        <v>0</v>
      </c>
      <c r="BR47" s="75">
        <f t="shared" si="43"/>
        <v>0</v>
      </c>
      <c r="BS47" s="236">
        <f t="shared" si="30"/>
        <v>0</v>
      </c>
      <c r="BT47" s="226"/>
      <c r="BU47" s="226"/>
      <c r="BV47" s="226"/>
      <c r="BW47" s="226"/>
      <c r="BX47" s="74">
        <f t="shared" si="6"/>
        <v>0</v>
      </c>
      <c r="BY47" s="75">
        <f t="shared" si="31"/>
        <v>0</v>
      </c>
      <c r="BZ47" s="236">
        <f t="shared" si="32"/>
        <v>0</v>
      </c>
      <c r="CA47" s="239">
        <v>16598</v>
      </c>
      <c r="CB47" s="239">
        <v>3154</v>
      </c>
      <c r="CC47" s="239">
        <v>19752</v>
      </c>
      <c r="CD47" s="240">
        <v>0.15</v>
      </c>
      <c r="CE47" s="238">
        <f t="shared" si="33"/>
        <v>469.92709599027944</v>
      </c>
      <c r="CF47" s="14">
        <f t="shared" si="34"/>
        <v>138.15789473684208</v>
      </c>
      <c r="CG47" s="184">
        <f t="shared" si="35"/>
        <v>608.08499072712152</v>
      </c>
    </row>
    <row r="48" spans="1:85" x14ac:dyDescent="0.25">
      <c r="A48" s="39">
        <v>41</v>
      </c>
      <c r="B48" s="78" t="s">
        <v>195</v>
      </c>
      <c r="C48" s="300">
        <v>352</v>
      </c>
      <c r="D48" s="298">
        <v>3900</v>
      </c>
      <c r="E48" s="299">
        <f t="shared" si="36"/>
        <v>1372800</v>
      </c>
      <c r="F48" s="167">
        <f t="shared" si="37"/>
        <v>340</v>
      </c>
      <c r="G48" s="35">
        <f t="shared" si="0"/>
        <v>0.35</v>
      </c>
      <c r="H48" s="163">
        <f t="shared" si="1"/>
        <v>1000</v>
      </c>
      <c r="I48" s="87"/>
      <c r="J48" s="87"/>
      <c r="K48" s="33"/>
      <c r="L48" s="12"/>
      <c r="M48" s="13">
        <f t="shared" si="7"/>
        <v>0</v>
      </c>
      <c r="N48" s="30">
        <f t="shared" si="8"/>
        <v>0</v>
      </c>
      <c r="O48" s="15">
        <f t="shared" si="9"/>
        <v>0</v>
      </c>
      <c r="P48" s="244"/>
      <c r="Q48" s="242"/>
      <c r="R48" s="242"/>
      <c r="S48" s="245"/>
      <c r="T48" s="13">
        <f t="shared" si="11"/>
        <v>0</v>
      </c>
      <c r="U48" s="14">
        <f t="shared" si="12"/>
        <v>0</v>
      </c>
      <c r="V48" s="16">
        <f t="shared" si="13"/>
        <v>0</v>
      </c>
      <c r="W48" s="90"/>
      <c r="X48" s="90"/>
      <c r="Y48" s="90"/>
      <c r="Z48" s="159"/>
      <c r="AA48" s="13">
        <f t="shared" si="14"/>
        <v>0</v>
      </c>
      <c r="AB48" s="14">
        <f t="shared" si="15"/>
        <v>0</v>
      </c>
      <c r="AC48" s="16">
        <f t="shared" si="2"/>
        <v>0</v>
      </c>
      <c r="AD48" s="251"/>
      <c r="AE48" s="251"/>
      <c r="AF48" s="251"/>
      <c r="AG48" s="90"/>
      <c r="AH48" s="13">
        <f t="shared" si="44"/>
        <v>0</v>
      </c>
      <c r="AI48" s="14">
        <f t="shared" si="17"/>
        <v>0</v>
      </c>
      <c r="AJ48" s="184">
        <f t="shared" si="18"/>
        <v>0</v>
      </c>
      <c r="AK48" s="90"/>
      <c r="AL48" s="90"/>
      <c r="AM48" s="90"/>
      <c r="AN48" s="90"/>
      <c r="AO48" s="13">
        <f t="shared" si="19"/>
        <v>0</v>
      </c>
      <c r="AP48" s="14">
        <f t="shared" si="20"/>
        <v>0</v>
      </c>
      <c r="AQ48" s="184">
        <f t="shared" si="21"/>
        <v>0</v>
      </c>
      <c r="AR48" s="190">
        <f t="shared" si="41"/>
        <v>285.71428571428572</v>
      </c>
      <c r="AS48" s="187">
        <f t="shared" si="42"/>
        <v>54.285714285714285</v>
      </c>
      <c r="AT48" s="182">
        <v>340</v>
      </c>
      <c r="AU48" s="227">
        <v>0.35</v>
      </c>
      <c r="AV48" s="13">
        <f t="shared" si="22"/>
        <v>650</v>
      </c>
      <c r="AW48" s="14">
        <f t="shared" si="23"/>
        <v>350</v>
      </c>
      <c r="AX48" s="184">
        <f t="shared" si="24"/>
        <v>1000</v>
      </c>
      <c r="AY48" s="226"/>
      <c r="AZ48" s="226"/>
      <c r="BA48" s="226"/>
      <c r="BB48" s="226"/>
      <c r="BC48" s="13"/>
      <c r="BD48" s="14"/>
      <c r="BE48" s="184"/>
      <c r="BF48" s="90"/>
      <c r="BG48" s="90"/>
      <c r="BH48" s="90"/>
      <c r="BI48" s="90"/>
      <c r="BJ48" s="13">
        <f t="shared" si="26"/>
        <v>0</v>
      </c>
      <c r="BK48" s="14">
        <f t="shared" si="27"/>
        <v>0</v>
      </c>
      <c r="BL48" s="224">
        <f t="shared" si="28"/>
        <v>0</v>
      </c>
      <c r="BM48" s="257"/>
      <c r="BN48" s="257"/>
      <c r="BO48" s="257"/>
      <c r="BP48" s="226"/>
      <c r="BQ48" s="74">
        <f t="shared" si="5"/>
        <v>0</v>
      </c>
      <c r="BR48" s="75">
        <f t="shared" si="43"/>
        <v>0</v>
      </c>
      <c r="BS48" s="236">
        <f t="shared" si="30"/>
        <v>0</v>
      </c>
      <c r="BT48" s="226"/>
      <c r="BU48" s="226"/>
      <c r="BV48" s="226"/>
      <c r="BW48" s="226"/>
      <c r="BX48" s="74">
        <f t="shared" si="6"/>
        <v>0</v>
      </c>
      <c r="BY48" s="75">
        <f t="shared" si="31"/>
        <v>0</v>
      </c>
      <c r="BZ48" s="236">
        <f t="shared" si="32"/>
        <v>0</v>
      </c>
      <c r="CA48" s="239"/>
      <c r="CB48" s="239"/>
      <c r="CC48" s="239"/>
      <c r="CD48" s="240"/>
      <c r="CE48" s="238">
        <f t="shared" si="33"/>
        <v>0</v>
      </c>
      <c r="CF48" s="14">
        <f t="shared" si="34"/>
        <v>0</v>
      </c>
      <c r="CG48" s="184">
        <f t="shared" si="35"/>
        <v>0</v>
      </c>
    </row>
    <row r="49" spans="1:85" x14ac:dyDescent="0.25">
      <c r="A49" s="39">
        <v>42</v>
      </c>
      <c r="B49" s="78" t="s">
        <v>19</v>
      </c>
      <c r="C49" s="300">
        <v>6900</v>
      </c>
      <c r="D49" s="298">
        <v>3500</v>
      </c>
      <c r="E49" s="299">
        <f t="shared" si="36"/>
        <v>24150000</v>
      </c>
      <c r="F49" s="167">
        <f t="shared" si="37"/>
        <v>4291</v>
      </c>
      <c r="G49" s="35">
        <f t="shared" si="0"/>
        <v>0.38</v>
      </c>
      <c r="H49" s="163">
        <f t="shared" si="1"/>
        <v>763.20740740740735</v>
      </c>
      <c r="I49" s="87"/>
      <c r="J49" s="87"/>
      <c r="K49" s="33"/>
      <c r="L49" s="12"/>
      <c r="M49" s="13">
        <f t="shared" si="7"/>
        <v>0</v>
      </c>
      <c r="N49" s="30">
        <f t="shared" si="8"/>
        <v>0</v>
      </c>
      <c r="O49" s="15">
        <f t="shared" si="9"/>
        <v>0</v>
      </c>
      <c r="P49" s="244">
        <v>5995</v>
      </c>
      <c r="Q49" s="242">
        <f>P49*0%</f>
        <v>0</v>
      </c>
      <c r="R49" s="242">
        <f t="shared" si="10"/>
        <v>5995</v>
      </c>
      <c r="S49" s="245">
        <v>0.31</v>
      </c>
      <c r="T49" s="13">
        <f t="shared" si="11"/>
        <v>465.2460383653044</v>
      </c>
      <c r="U49" s="14">
        <f t="shared" si="12"/>
        <v>285.5263157894737</v>
      </c>
      <c r="V49" s="16">
        <f t="shared" si="13"/>
        <v>750.7723541547781</v>
      </c>
      <c r="W49" s="90"/>
      <c r="X49" s="90"/>
      <c r="Y49" s="90"/>
      <c r="Z49" s="159"/>
      <c r="AA49" s="13">
        <f t="shared" si="14"/>
        <v>0</v>
      </c>
      <c r="AB49" s="14">
        <f t="shared" si="15"/>
        <v>0</v>
      </c>
      <c r="AC49" s="16">
        <f t="shared" si="2"/>
        <v>0</v>
      </c>
      <c r="AD49" s="251"/>
      <c r="AE49" s="251"/>
      <c r="AF49" s="251"/>
      <c r="AG49" s="90"/>
      <c r="AH49" s="13">
        <f t="shared" si="44"/>
        <v>0</v>
      </c>
      <c r="AI49" s="14">
        <f t="shared" si="17"/>
        <v>0</v>
      </c>
      <c r="AJ49" s="184">
        <f t="shared" si="18"/>
        <v>0</v>
      </c>
      <c r="AK49" s="90"/>
      <c r="AL49" s="90"/>
      <c r="AM49" s="90"/>
      <c r="AN49" s="90"/>
      <c r="AO49" s="13">
        <f t="shared" si="19"/>
        <v>0</v>
      </c>
      <c r="AP49" s="14">
        <f t="shared" si="20"/>
        <v>0</v>
      </c>
      <c r="AQ49" s="184">
        <f t="shared" si="21"/>
        <v>0</v>
      </c>
      <c r="AR49" s="190">
        <v>6750</v>
      </c>
      <c r="AS49" s="187"/>
      <c r="AT49" s="182">
        <v>6750</v>
      </c>
      <c r="AU49" s="227">
        <v>0.38</v>
      </c>
      <c r="AV49" s="13">
        <f t="shared" si="22"/>
        <v>413.2074074074074</v>
      </c>
      <c r="AW49" s="14">
        <f t="shared" si="23"/>
        <v>350</v>
      </c>
      <c r="AX49" s="184">
        <f t="shared" si="24"/>
        <v>763.20740740740735</v>
      </c>
      <c r="AY49" s="226"/>
      <c r="AZ49" s="226"/>
      <c r="BA49" s="226"/>
      <c r="BB49" s="226"/>
      <c r="BC49" s="13">
        <f t="shared" si="45"/>
        <v>0</v>
      </c>
      <c r="BD49" s="14">
        <f t="shared" si="4"/>
        <v>0</v>
      </c>
      <c r="BE49" s="184">
        <f t="shared" si="25"/>
        <v>0</v>
      </c>
      <c r="BF49" s="90"/>
      <c r="BG49" s="90"/>
      <c r="BH49" s="90"/>
      <c r="BI49" s="90"/>
      <c r="BJ49" s="13">
        <f t="shared" si="26"/>
        <v>0</v>
      </c>
      <c r="BK49" s="14">
        <f t="shared" si="27"/>
        <v>0</v>
      </c>
      <c r="BL49" s="224">
        <f t="shared" si="28"/>
        <v>0</v>
      </c>
      <c r="BM49" s="257">
        <v>4291</v>
      </c>
      <c r="BN49" s="257">
        <v>0</v>
      </c>
      <c r="BO49" s="257">
        <v>4291</v>
      </c>
      <c r="BP49" s="226"/>
      <c r="BQ49" s="74">
        <f>IFERROR(($F49*$F$1)/BO49,0)</f>
        <v>650</v>
      </c>
      <c r="BR49" s="75">
        <f t="shared" si="43"/>
        <v>0</v>
      </c>
      <c r="BS49" s="236">
        <f t="shared" si="30"/>
        <v>650</v>
      </c>
      <c r="BT49" s="226"/>
      <c r="BU49" s="226"/>
      <c r="BV49" s="226"/>
      <c r="BW49" s="226"/>
      <c r="BX49" s="74">
        <f t="shared" si="6"/>
        <v>0</v>
      </c>
      <c r="BY49" s="75">
        <f t="shared" si="31"/>
        <v>0</v>
      </c>
      <c r="BZ49" s="236">
        <f t="shared" si="32"/>
        <v>0</v>
      </c>
      <c r="CA49" s="239"/>
      <c r="CB49" s="239"/>
      <c r="CC49" s="239"/>
      <c r="CD49" s="240"/>
      <c r="CE49" s="238">
        <f t="shared" si="33"/>
        <v>0</v>
      </c>
      <c r="CF49" s="14">
        <f t="shared" si="34"/>
        <v>0</v>
      </c>
      <c r="CG49" s="184">
        <f t="shared" si="35"/>
        <v>0</v>
      </c>
    </row>
    <row r="50" spans="1:85" x14ac:dyDescent="0.25">
      <c r="A50" s="39">
        <v>43</v>
      </c>
      <c r="B50" s="78" t="s">
        <v>408</v>
      </c>
      <c r="C50" s="300">
        <v>13825</v>
      </c>
      <c r="D50" s="298">
        <v>3450</v>
      </c>
      <c r="E50" s="299">
        <f t="shared" si="36"/>
        <v>47696250</v>
      </c>
      <c r="F50" s="167">
        <f t="shared" si="37"/>
        <v>6300</v>
      </c>
      <c r="G50" s="35">
        <f t="shared" si="0"/>
        <v>0.38</v>
      </c>
      <c r="H50" s="163">
        <f t="shared" si="1"/>
        <v>650</v>
      </c>
      <c r="I50" s="87">
        <v>6300</v>
      </c>
      <c r="J50" s="87">
        <v>0</v>
      </c>
      <c r="K50" s="33">
        <v>6300</v>
      </c>
      <c r="L50" s="12"/>
      <c r="M50" s="13">
        <f t="shared" si="7"/>
        <v>650</v>
      </c>
      <c r="N50" s="30">
        <f t="shared" si="8"/>
        <v>0</v>
      </c>
      <c r="O50" s="15">
        <f t="shared" si="9"/>
        <v>650</v>
      </c>
      <c r="P50" s="244"/>
      <c r="Q50" s="242"/>
      <c r="R50" s="242"/>
      <c r="S50" s="245"/>
      <c r="T50" s="13">
        <f t="shared" si="11"/>
        <v>0</v>
      </c>
      <c r="U50" s="14">
        <f t="shared" si="12"/>
        <v>0</v>
      </c>
      <c r="V50" s="16">
        <f t="shared" si="13"/>
        <v>0</v>
      </c>
      <c r="W50" s="90"/>
      <c r="X50" s="90"/>
      <c r="Y50" s="90"/>
      <c r="Z50" s="159"/>
      <c r="AA50" s="13">
        <f t="shared" si="14"/>
        <v>0</v>
      </c>
      <c r="AB50" s="14">
        <f t="shared" si="15"/>
        <v>0</v>
      </c>
      <c r="AC50" s="16">
        <f t="shared" si="2"/>
        <v>0</v>
      </c>
      <c r="AD50" s="252"/>
      <c r="AE50" s="252"/>
      <c r="AF50" s="252"/>
      <c r="AG50" s="90"/>
      <c r="AH50" s="13">
        <f t="shared" si="44"/>
        <v>0</v>
      </c>
      <c r="AI50" s="14">
        <f t="shared" si="17"/>
        <v>0</v>
      </c>
      <c r="AJ50" s="184">
        <f t="shared" si="18"/>
        <v>0</v>
      </c>
      <c r="AK50" s="90"/>
      <c r="AL50" s="90"/>
      <c r="AM50" s="90"/>
      <c r="AN50" s="90"/>
      <c r="AO50" s="13">
        <f t="shared" si="19"/>
        <v>0</v>
      </c>
      <c r="AP50" s="14">
        <f t="shared" si="20"/>
        <v>0</v>
      </c>
      <c r="AQ50" s="184">
        <f t="shared" si="21"/>
        <v>0</v>
      </c>
      <c r="AR50" s="190">
        <v>1300</v>
      </c>
      <c r="AS50" s="187"/>
      <c r="AT50" s="182">
        <v>13700</v>
      </c>
      <c r="AU50" s="227">
        <v>0.38</v>
      </c>
      <c r="AV50" s="13">
        <f t="shared" si="22"/>
        <v>298.90510948905109</v>
      </c>
      <c r="AW50" s="14">
        <f t="shared" si="23"/>
        <v>350</v>
      </c>
      <c r="AX50" s="184">
        <f t="shared" si="24"/>
        <v>648.90510948905103</v>
      </c>
      <c r="AY50" s="232"/>
      <c r="AZ50" s="226"/>
      <c r="BA50" s="232"/>
      <c r="BB50" s="227"/>
      <c r="BC50" s="13">
        <f t="shared" si="45"/>
        <v>0</v>
      </c>
      <c r="BD50" s="14">
        <f t="shared" si="4"/>
        <v>0</v>
      </c>
      <c r="BE50" s="184">
        <f t="shared" si="25"/>
        <v>0</v>
      </c>
      <c r="BF50" s="90"/>
      <c r="BG50" s="90"/>
      <c r="BH50" s="90"/>
      <c r="BI50" s="90"/>
      <c r="BJ50" s="13">
        <f t="shared" si="26"/>
        <v>0</v>
      </c>
      <c r="BK50" s="14">
        <f t="shared" si="27"/>
        <v>0</v>
      </c>
      <c r="BL50" s="224">
        <f t="shared" si="28"/>
        <v>0</v>
      </c>
      <c r="BM50" s="257"/>
      <c r="BN50" s="257"/>
      <c r="BO50" s="257"/>
      <c r="BP50" s="226"/>
      <c r="BQ50" s="74">
        <f t="shared" si="5"/>
        <v>0</v>
      </c>
      <c r="BR50" s="75">
        <f t="shared" si="43"/>
        <v>0</v>
      </c>
      <c r="BS50" s="236">
        <f t="shared" si="30"/>
        <v>0</v>
      </c>
      <c r="BT50" s="226"/>
      <c r="BU50" s="226"/>
      <c r="BV50" s="226"/>
      <c r="BW50" s="226"/>
      <c r="BX50" s="74">
        <f t="shared" si="6"/>
        <v>0</v>
      </c>
      <c r="BY50" s="75">
        <f t="shared" si="31"/>
        <v>0</v>
      </c>
      <c r="BZ50" s="236">
        <f t="shared" si="32"/>
        <v>0</v>
      </c>
      <c r="CA50" s="239"/>
      <c r="CB50" s="239"/>
      <c r="CC50" s="239"/>
      <c r="CD50" s="240"/>
      <c r="CE50" s="238">
        <f t="shared" si="33"/>
        <v>0</v>
      </c>
      <c r="CF50" s="14">
        <f t="shared" si="34"/>
        <v>0</v>
      </c>
      <c r="CG50" s="184">
        <f t="shared" si="35"/>
        <v>0</v>
      </c>
    </row>
    <row r="51" spans="1:85" x14ac:dyDescent="0.25">
      <c r="A51" s="39">
        <v>44</v>
      </c>
      <c r="B51" s="78" t="s">
        <v>152</v>
      </c>
      <c r="C51" s="300">
        <v>3480</v>
      </c>
      <c r="D51" s="298">
        <v>3300</v>
      </c>
      <c r="E51" s="299">
        <f t="shared" si="36"/>
        <v>11484000</v>
      </c>
      <c r="F51" s="167">
        <f t="shared" si="37"/>
        <v>2000</v>
      </c>
      <c r="G51" s="35">
        <f t="shared" si="0"/>
        <v>0.35</v>
      </c>
      <c r="H51" s="163">
        <f t="shared" si="1"/>
        <v>758.27586206896558</v>
      </c>
      <c r="I51" s="87">
        <v>2000</v>
      </c>
      <c r="J51" s="87">
        <v>0</v>
      </c>
      <c r="K51" s="33">
        <v>2000</v>
      </c>
      <c r="L51" s="12"/>
      <c r="M51" s="13">
        <f t="shared" si="7"/>
        <v>650</v>
      </c>
      <c r="N51" s="30">
        <f t="shared" si="8"/>
        <v>0</v>
      </c>
      <c r="O51" s="15">
        <f t="shared" si="9"/>
        <v>650</v>
      </c>
      <c r="P51" s="244">
        <v>2900</v>
      </c>
      <c r="Q51" s="242">
        <f>P51*0%</f>
        <v>0</v>
      </c>
      <c r="R51" s="242">
        <f t="shared" si="10"/>
        <v>2900</v>
      </c>
      <c r="S51" s="245">
        <v>0.31</v>
      </c>
      <c r="T51" s="13">
        <f t="shared" si="11"/>
        <v>448.27586206896552</v>
      </c>
      <c r="U51" s="14">
        <f t="shared" si="12"/>
        <v>310.00000000000006</v>
      </c>
      <c r="V51" s="16">
        <f t="shared" si="13"/>
        <v>758.27586206896558</v>
      </c>
      <c r="W51" s="90"/>
      <c r="X51" s="90"/>
      <c r="Y51" s="90"/>
      <c r="Z51" s="159"/>
      <c r="AA51" s="13">
        <f t="shared" si="14"/>
        <v>0</v>
      </c>
      <c r="AB51" s="14">
        <f t="shared" si="15"/>
        <v>0</v>
      </c>
      <c r="AC51" s="16">
        <f t="shared" si="2"/>
        <v>0</v>
      </c>
      <c r="AD51" s="251"/>
      <c r="AE51" s="251"/>
      <c r="AF51" s="251"/>
      <c r="AG51" s="90"/>
      <c r="AH51" s="13">
        <f t="shared" si="44"/>
        <v>0</v>
      </c>
      <c r="AI51" s="14">
        <f t="shared" si="17"/>
        <v>0</v>
      </c>
      <c r="AJ51" s="184">
        <f t="shared" si="18"/>
        <v>0</v>
      </c>
      <c r="AK51" s="90"/>
      <c r="AL51" s="90"/>
      <c r="AM51" s="90"/>
      <c r="AN51" s="90"/>
      <c r="AO51" s="13">
        <f t="shared" si="19"/>
        <v>0</v>
      </c>
      <c r="AP51" s="14">
        <f t="shared" si="20"/>
        <v>0</v>
      </c>
      <c r="AQ51" s="184">
        <f t="shared" si="21"/>
        <v>0</v>
      </c>
      <c r="AR51" s="190">
        <v>3466</v>
      </c>
      <c r="AS51" s="187"/>
      <c r="AT51" s="182">
        <v>3466</v>
      </c>
      <c r="AU51" s="227">
        <v>0.35</v>
      </c>
      <c r="AV51" s="13">
        <f t="shared" si="22"/>
        <v>375.07212925562607</v>
      </c>
      <c r="AW51" s="14">
        <f t="shared" si="23"/>
        <v>350</v>
      </c>
      <c r="AX51" s="184">
        <f t="shared" si="24"/>
        <v>725.07212925562612</v>
      </c>
      <c r="AY51" s="226"/>
      <c r="AZ51" s="226"/>
      <c r="BA51" s="226"/>
      <c r="BB51" s="226"/>
      <c r="BC51" s="13">
        <f t="shared" si="45"/>
        <v>0</v>
      </c>
      <c r="BD51" s="14">
        <f t="shared" si="4"/>
        <v>0</v>
      </c>
      <c r="BE51" s="184">
        <f t="shared" si="25"/>
        <v>0</v>
      </c>
      <c r="BF51" s="90"/>
      <c r="BG51" s="90"/>
      <c r="BH51" s="90"/>
      <c r="BI51" s="90"/>
      <c r="BJ51" s="13">
        <f t="shared" si="26"/>
        <v>0</v>
      </c>
      <c r="BK51" s="14">
        <f t="shared" si="27"/>
        <v>0</v>
      </c>
      <c r="BL51" s="224">
        <f t="shared" si="28"/>
        <v>0</v>
      </c>
      <c r="BM51" s="257"/>
      <c r="BN51" s="257"/>
      <c r="BO51" s="257"/>
      <c r="BP51" s="226"/>
      <c r="BQ51" s="74">
        <f t="shared" si="5"/>
        <v>0</v>
      </c>
      <c r="BR51" s="75">
        <f t="shared" si="43"/>
        <v>0</v>
      </c>
      <c r="BS51" s="236">
        <f t="shared" si="30"/>
        <v>0</v>
      </c>
      <c r="BT51" s="226"/>
      <c r="BU51" s="226"/>
      <c r="BV51" s="226"/>
      <c r="BW51" s="226"/>
      <c r="BX51" s="74">
        <f t="shared" si="6"/>
        <v>0</v>
      </c>
      <c r="BY51" s="75">
        <f t="shared" si="31"/>
        <v>0</v>
      </c>
      <c r="BZ51" s="236">
        <f t="shared" si="32"/>
        <v>0</v>
      </c>
      <c r="CA51" s="239"/>
      <c r="CB51" s="239"/>
      <c r="CC51" s="239"/>
      <c r="CD51" s="240"/>
      <c r="CE51" s="238">
        <f t="shared" si="33"/>
        <v>0</v>
      </c>
      <c r="CF51" s="14">
        <f t="shared" si="34"/>
        <v>0</v>
      </c>
      <c r="CG51" s="184">
        <f t="shared" si="35"/>
        <v>0</v>
      </c>
    </row>
    <row r="52" spans="1:85" x14ac:dyDescent="0.25">
      <c r="A52" s="39">
        <v>45</v>
      </c>
      <c r="B52" s="78" t="s">
        <v>237</v>
      </c>
      <c r="C52" s="300">
        <v>4950</v>
      </c>
      <c r="D52" s="298">
        <v>3200</v>
      </c>
      <c r="E52" s="299">
        <f t="shared" si="36"/>
        <v>15840000</v>
      </c>
      <c r="F52" s="167">
        <f t="shared" si="37"/>
        <v>4800</v>
      </c>
      <c r="G52" s="35">
        <f t="shared" si="0"/>
        <v>0.38</v>
      </c>
      <c r="H52" s="163">
        <f t="shared" si="1"/>
        <v>1000</v>
      </c>
      <c r="I52" s="87"/>
      <c r="J52" s="87"/>
      <c r="K52" s="33"/>
      <c r="L52" s="12"/>
      <c r="M52" s="13">
        <f t="shared" si="7"/>
        <v>0</v>
      </c>
      <c r="N52" s="30">
        <f t="shared" si="8"/>
        <v>0</v>
      </c>
      <c r="O52" s="15">
        <f t="shared" si="9"/>
        <v>0</v>
      </c>
      <c r="P52" s="244"/>
      <c r="Q52" s="242"/>
      <c r="R52" s="242"/>
      <c r="S52" s="246"/>
      <c r="T52" s="13">
        <f t="shared" si="11"/>
        <v>0</v>
      </c>
      <c r="U52" s="14">
        <f t="shared" si="12"/>
        <v>0</v>
      </c>
      <c r="V52" s="16">
        <f t="shared" si="13"/>
        <v>0</v>
      </c>
      <c r="W52" s="90"/>
      <c r="X52" s="90"/>
      <c r="Y52" s="90"/>
      <c r="Z52" s="159"/>
      <c r="AA52" s="13">
        <f t="shared" si="14"/>
        <v>0</v>
      </c>
      <c r="AB52" s="14">
        <f t="shared" si="15"/>
        <v>0</v>
      </c>
      <c r="AC52" s="16">
        <f t="shared" si="2"/>
        <v>0</v>
      </c>
      <c r="AD52" s="251"/>
      <c r="AE52" s="251"/>
      <c r="AF52" s="251"/>
      <c r="AG52" s="90"/>
      <c r="AH52" s="13">
        <f t="shared" si="44"/>
        <v>0</v>
      </c>
      <c r="AI52" s="14">
        <f t="shared" si="17"/>
        <v>0</v>
      </c>
      <c r="AJ52" s="184">
        <f t="shared" si="18"/>
        <v>0</v>
      </c>
      <c r="AK52" s="90"/>
      <c r="AL52" s="90"/>
      <c r="AM52" s="90"/>
      <c r="AN52" s="90"/>
      <c r="AO52" s="13">
        <f t="shared" si="19"/>
        <v>0</v>
      </c>
      <c r="AP52" s="14">
        <f t="shared" si="20"/>
        <v>0</v>
      </c>
      <c r="AQ52" s="184">
        <f t="shared" si="21"/>
        <v>0</v>
      </c>
      <c r="AR52" s="190">
        <v>4800</v>
      </c>
      <c r="AS52" s="187"/>
      <c r="AT52" s="182">
        <v>4800</v>
      </c>
      <c r="AU52" s="227">
        <v>0.38</v>
      </c>
      <c r="AV52" s="13">
        <f t="shared" si="22"/>
        <v>650</v>
      </c>
      <c r="AW52" s="14">
        <f t="shared" si="23"/>
        <v>350</v>
      </c>
      <c r="AX52" s="184">
        <f t="shared" si="24"/>
        <v>1000</v>
      </c>
      <c r="AY52" s="232"/>
      <c r="AZ52" s="226"/>
      <c r="BA52" s="232"/>
      <c r="BB52" s="227"/>
      <c r="BC52" s="13">
        <f t="shared" si="45"/>
        <v>0</v>
      </c>
      <c r="BD52" s="14">
        <f t="shared" si="4"/>
        <v>0</v>
      </c>
      <c r="BE52" s="184">
        <f t="shared" si="25"/>
        <v>0</v>
      </c>
      <c r="BF52" s="90"/>
      <c r="BG52" s="90"/>
      <c r="BH52" s="90"/>
      <c r="BI52" s="95"/>
      <c r="BJ52" s="13">
        <f t="shared" si="26"/>
        <v>0</v>
      </c>
      <c r="BK52" s="14">
        <f t="shared" si="27"/>
        <v>0</v>
      </c>
      <c r="BL52" s="224">
        <f t="shared" si="28"/>
        <v>0</v>
      </c>
      <c r="BM52" s="257"/>
      <c r="BN52" s="257"/>
      <c r="BO52" s="257"/>
      <c r="BP52" s="226"/>
      <c r="BQ52" s="74">
        <f t="shared" si="5"/>
        <v>0</v>
      </c>
      <c r="BR52" s="75">
        <f t="shared" si="43"/>
        <v>0</v>
      </c>
      <c r="BS52" s="236">
        <f t="shared" si="30"/>
        <v>0</v>
      </c>
      <c r="BT52" s="226"/>
      <c r="BU52" s="226"/>
      <c r="BV52" s="226"/>
      <c r="BW52" s="226"/>
      <c r="BX52" s="74">
        <f t="shared" si="6"/>
        <v>0</v>
      </c>
      <c r="BY52" s="75">
        <f t="shared" si="31"/>
        <v>0</v>
      </c>
      <c r="BZ52" s="236">
        <f t="shared" si="32"/>
        <v>0</v>
      </c>
      <c r="CA52" s="233"/>
      <c r="CB52" s="233"/>
      <c r="CC52" s="233"/>
      <c r="CD52" s="233"/>
      <c r="CE52" s="238">
        <f t="shared" si="33"/>
        <v>0</v>
      </c>
      <c r="CF52" s="14">
        <f t="shared" si="34"/>
        <v>0</v>
      </c>
      <c r="CG52" s="184">
        <f t="shared" si="35"/>
        <v>0</v>
      </c>
    </row>
    <row r="53" spans="1:85" x14ac:dyDescent="0.25">
      <c r="A53" s="39">
        <v>46</v>
      </c>
      <c r="B53" s="81" t="s">
        <v>323</v>
      </c>
      <c r="C53" s="300">
        <v>450</v>
      </c>
      <c r="D53" s="298">
        <v>3050</v>
      </c>
      <c r="E53" s="299">
        <f t="shared" si="36"/>
        <v>1372500</v>
      </c>
      <c r="F53" s="167">
        <f t="shared" si="37"/>
        <v>256</v>
      </c>
      <c r="G53" s="35">
        <f t="shared" si="0"/>
        <v>0.35</v>
      </c>
      <c r="H53" s="163">
        <f t="shared" si="1"/>
        <v>960</v>
      </c>
      <c r="I53" s="87"/>
      <c r="J53" s="87"/>
      <c r="K53" s="33"/>
      <c r="L53" s="12"/>
      <c r="M53" s="13">
        <f t="shared" si="7"/>
        <v>0</v>
      </c>
      <c r="N53" s="30">
        <f t="shared" si="8"/>
        <v>0</v>
      </c>
      <c r="O53" s="15">
        <f t="shared" si="9"/>
        <v>0</v>
      </c>
      <c r="P53" s="244">
        <v>215</v>
      </c>
      <c r="Q53" s="242">
        <f t="shared" si="38"/>
        <v>40.85</v>
      </c>
      <c r="R53" s="242">
        <f t="shared" si="10"/>
        <v>256</v>
      </c>
      <c r="S53" s="245">
        <v>0.31</v>
      </c>
      <c r="T53" s="13">
        <f t="shared" si="11"/>
        <v>650</v>
      </c>
      <c r="U53" s="14">
        <f t="shared" si="12"/>
        <v>310.00000000000006</v>
      </c>
      <c r="V53" s="16">
        <f t="shared" si="13"/>
        <v>960</v>
      </c>
      <c r="W53" s="90"/>
      <c r="X53" s="90"/>
      <c r="Y53" s="90"/>
      <c r="Z53" s="159"/>
      <c r="AA53" s="13">
        <f t="shared" si="14"/>
        <v>0</v>
      </c>
      <c r="AB53" s="14">
        <f t="shared" si="15"/>
        <v>0</v>
      </c>
      <c r="AC53" s="16">
        <f t="shared" si="2"/>
        <v>0</v>
      </c>
      <c r="AD53" s="251"/>
      <c r="AE53" s="251"/>
      <c r="AF53" s="251"/>
      <c r="AG53" s="90"/>
      <c r="AH53" s="13">
        <f t="shared" si="44"/>
        <v>0</v>
      </c>
      <c r="AI53" s="14">
        <f t="shared" si="17"/>
        <v>0</v>
      </c>
      <c r="AJ53" s="184">
        <f t="shared" si="18"/>
        <v>0</v>
      </c>
      <c r="AK53" s="90"/>
      <c r="AL53" s="90"/>
      <c r="AM53" s="90"/>
      <c r="AN53" s="90"/>
      <c r="AO53" s="13">
        <f t="shared" si="19"/>
        <v>0</v>
      </c>
      <c r="AP53" s="14">
        <f t="shared" si="20"/>
        <v>0</v>
      </c>
      <c r="AQ53" s="184">
        <f t="shared" si="21"/>
        <v>0</v>
      </c>
      <c r="AR53" s="190">
        <f t="shared" si="41"/>
        <v>365.54621848739498</v>
      </c>
      <c r="AS53" s="187">
        <f t="shared" si="42"/>
        <v>69.453781512605048</v>
      </c>
      <c r="AT53" s="182">
        <v>435</v>
      </c>
      <c r="AU53" s="227">
        <v>0.35</v>
      </c>
      <c r="AV53" s="13">
        <f t="shared" si="22"/>
        <v>382.5287356321839</v>
      </c>
      <c r="AW53" s="14">
        <f t="shared" si="23"/>
        <v>350</v>
      </c>
      <c r="AX53" s="184">
        <f t="shared" si="24"/>
        <v>732.52873563218395</v>
      </c>
      <c r="AY53" s="226"/>
      <c r="AZ53" s="226"/>
      <c r="BA53" s="226"/>
      <c r="BB53" s="226"/>
      <c r="BC53" s="13">
        <f t="shared" si="45"/>
        <v>0</v>
      </c>
      <c r="BD53" s="14">
        <f t="shared" si="4"/>
        <v>0</v>
      </c>
      <c r="BE53" s="184">
        <f t="shared" si="25"/>
        <v>0</v>
      </c>
      <c r="BF53" s="90"/>
      <c r="BG53" s="90"/>
      <c r="BH53" s="90"/>
      <c r="BI53" s="90"/>
      <c r="BJ53" s="13">
        <f t="shared" si="26"/>
        <v>0</v>
      </c>
      <c r="BK53" s="14">
        <f t="shared" si="27"/>
        <v>0</v>
      </c>
      <c r="BL53" s="224">
        <f t="shared" si="28"/>
        <v>0</v>
      </c>
      <c r="BM53" s="257"/>
      <c r="BN53" s="257"/>
      <c r="BO53" s="257"/>
      <c r="BP53" s="226"/>
      <c r="BQ53" s="74">
        <f t="shared" si="5"/>
        <v>0</v>
      </c>
      <c r="BR53" s="75">
        <f t="shared" si="43"/>
        <v>0</v>
      </c>
      <c r="BS53" s="236">
        <f t="shared" si="30"/>
        <v>0</v>
      </c>
      <c r="BT53" s="226"/>
      <c r="BU53" s="226"/>
      <c r="BV53" s="226"/>
      <c r="BW53" s="226"/>
      <c r="BX53" s="74">
        <f t="shared" si="6"/>
        <v>0</v>
      </c>
      <c r="BY53" s="75">
        <f t="shared" si="31"/>
        <v>0</v>
      </c>
      <c r="BZ53" s="236">
        <f t="shared" si="32"/>
        <v>0</v>
      </c>
      <c r="CA53" s="233"/>
      <c r="CB53" s="233"/>
      <c r="CC53" s="233"/>
      <c r="CD53" s="233"/>
      <c r="CE53" s="238">
        <f t="shared" si="33"/>
        <v>0</v>
      </c>
      <c r="CF53" s="14">
        <f t="shared" si="34"/>
        <v>0</v>
      </c>
      <c r="CG53" s="184">
        <f t="shared" si="35"/>
        <v>0</v>
      </c>
    </row>
    <row r="54" spans="1:85" x14ac:dyDescent="0.25">
      <c r="A54" s="39">
        <v>47</v>
      </c>
      <c r="B54" s="78" t="s">
        <v>260</v>
      </c>
      <c r="C54" s="300">
        <v>292</v>
      </c>
      <c r="D54" s="298">
        <v>3000</v>
      </c>
      <c r="E54" s="299">
        <f t="shared" si="36"/>
        <v>876000</v>
      </c>
      <c r="F54" s="167">
        <f t="shared" si="37"/>
        <v>288</v>
      </c>
      <c r="G54" s="35">
        <f t="shared" si="0"/>
        <v>0.38</v>
      </c>
      <c r="H54" s="163">
        <f t="shared" si="1"/>
        <v>1000</v>
      </c>
      <c r="I54" s="87"/>
      <c r="J54" s="87"/>
      <c r="K54" s="33"/>
      <c r="L54" s="12"/>
      <c r="M54" s="13">
        <f t="shared" si="7"/>
        <v>0</v>
      </c>
      <c r="N54" s="30">
        <f t="shared" si="8"/>
        <v>0</v>
      </c>
      <c r="O54" s="15">
        <f t="shared" si="9"/>
        <v>0</v>
      </c>
      <c r="P54" s="244"/>
      <c r="Q54" s="242"/>
      <c r="R54" s="242"/>
      <c r="S54" s="246"/>
      <c r="T54" s="13">
        <f t="shared" si="11"/>
        <v>0</v>
      </c>
      <c r="U54" s="14">
        <f t="shared" si="12"/>
        <v>0</v>
      </c>
      <c r="V54" s="16">
        <f t="shared" si="13"/>
        <v>0</v>
      </c>
      <c r="W54" s="90"/>
      <c r="X54" s="90"/>
      <c r="Y54" s="90"/>
      <c r="Z54" s="159"/>
      <c r="AA54" s="13">
        <f t="shared" si="14"/>
        <v>0</v>
      </c>
      <c r="AB54" s="14">
        <f t="shared" si="15"/>
        <v>0</v>
      </c>
      <c r="AC54" s="16">
        <f t="shared" si="2"/>
        <v>0</v>
      </c>
      <c r="AD54" s="251"/>
      <c r="AE54" s="251"/>
      <c r="AF54" s="251"/>
      <c r="AG54" s="90"/>
      <c r="AH54" s="13">
        <f t="shared" si="44"/>
        <v>0</v>
      </c>
      <c r="AI54" s="14">
        <f t="shared" si="17"/>
        <v>0</v>
      </c>
      <c r="AJ54" s="184">
        <f t="shared" si="18"/>
        <v>0</v>
      </c>
      <c r="AK54" s="90"/>
      <c r="AL54" s="90"/>
      <c r="AM54" s="90"/>
      <c r="AN54" s="90"/>
      <c r="AO54" s="13">
        <f t="shared" si="19"/>
        <v>0</v>
      </c>
      <c r="AP54" s="14">
        <f t="shared" si="20"/>
        <v>0</v>
      </c>
      <c r="AQ54" s="184">
        <f t="shared" si="21"/>
        <v>0</v>
      </c>
      <c r="AR54" s="190">
        <v>288</v>
      </c>
      <c r="AS54" s="187"/>
      <c r="AT54" s="182">
        <v>288</v>
      </c>
      <c r="AU54" s="227">
        <v>0.38</v>
      </c>
      <c r="AV54" s="13">
        <f t="shared" si="22"/>
        <v>650</v>
      </c>
      <c r="AW54" s="14">
        <f t="shared" si="23"/>
        <v>350</v>
      </c>
      <c r="AX54" s="184">
        <f t="shared" si="24"/>
        <v>1000</v>
      </c>
      <c r="AY54" s="226"/>
      <c r="AZ54" s="226"/>
      <c r="BA54" s="226"/>
      <c r="BB54" s="226"/>
      <c r="BC54" s="13">
        <f t="shared" si="45"/>
        <v>0</v>
      </c>
      <c r="BD54" s="14">
        <f t="shared" si="4"/>
        <v>0</v>
      </c>
      <c r="BE54" s="184">
        <f t="shared" si="25"/>
        <v>0</v>
      </c>
      <c r="BF54" s="90"/>
      <c r="BG54" s="90"/>
      <c r="BH54" s="90"/>
      <c r="BI54" s="90"/>
      <c r="BJ54" s="13">
        <f t="shared" si="26"/>
        <v>0</v>
      </c>
      <c r="BK54" s="14">
        <f t="shared" si="27"/>
        <v>0</v>
      </c>
      <c r="BL54" s="224">
        <f t="shared" si="28"/>
        <v>0</v>
      </c>
      <c r="BM54" s="257"/>
      <c r="BN54" s="257"/>
      <c r="BO54" s="257"/>
      <c r="BP54" s="227"/>
      <c r="BQ54" s="74">
        <f t="shared" si="5"/>
        <v>0</v>
      </c>
      <c r="BR54" s="75">
        <f t="shared" si="43"/>
        <v>0</v>
      </c>
      <c r="BS54" s="236">
        <f t="shared" si="30"/>
        <v>0</v>
      </c>
      <c r="BT54" s="226">
        <v>292</v>
      </c>
      <c r="BU54" s="226">
        <v>0</v>
      </c>
      <c r="BV54" s="226">
        <f>BT54+BU54</f>
        <v>292</v>
      </c>
      <c r="BW54" s="227">
        <v>0</v>
      </c>
      <c r="BX54" s="74">
        <f t="shared" si="6"/>
        <v>641.09589041095887</v>
      </c>
      <c r="BY54" s="75">
        <f t="shared" si="31"/>
        <v>0</v>
      </c>
      <c r="BZ54" s="236">
        <f t="shared" si="32"/>
        <v>641.09589041095887</v>
      </c>
      <c r="CA54" s="233"/>
      <c r="CB54" s="233"/>
      <c r="CC54" s="233"/>
      <c r="CD54" s="233"/>
      <c r="CE54" s="238">
        <f t="shared" si="33"/>
        <v>0</v>
      </c>
      <c r="CF54" s="14">
        <f t="shared" si="34"/>
        <v>0</v>
      </c>
      <c r="CG54" s="184">
        <f t="shared" si="35"/>
        <v>0</v>
      </c>
    </row>
    <row r="55" spans="1:85" x14ac:dyDescent="0.25">
      <c r="A55" s="39">
        <v>48</v>
      </c>
      <c r="B55" s="78" t="s">
        <v>66</v>
      </c>
      <c r="C55" s="300">
        <v>2000</v>
      </c>
      <c r="D55" s="298">
        <v>3000</v>
      </c>
      <c r="E55" s="299">
        <f t="shared" si="36"/>
        <v>6000000</v>
      </c>
      <c r="F55" s="167">
        <f t="shared" si="37"/>
        <v>1487.5</v>
      </c>
      <c r="G55" s="35">
        <f t="shared" si="0"/>
        <v>0.38</v>
      </c>
      <c r="H55" s="163">
        <f t="shared" si="1"/>
        <v>867.98113506658206</v>
      </c>
      <c r="I55" s="87"/>
      <c r="J55" s="87"/>
      <c r="K55" s="33"/>
      <c r="L55" s="12"/>
      <c r="M55" s="13">
        <f t="shared" si="7"/>
        <v>0</v>
      </c>
      <c r="N55" s="30">
        <f t="shared" si="8"/>
        <v>0</v>
      </c>
      <c r="O55" s="15">
        <f t="shared" si="9"/>
        <v>0</v>
      </c>
      <c r="P55" s="244">
        <v>1395</v>
      </c>
      <c r="Q55" s="242">
        <f t="shared" si="38"/>
        <v>265.05</v>
      </c>
      <c r="R55" s="242">
        <f t="shared" si="10"/>
        <v>1660</v>
      </c>
      <c r="S55" s="245">
        <v>0.31</v>
      </c>
      <c r="T55" s="13">
        <f t="shared" si="11"/>
        <v>582.45481927710841</v>
      </c>
      <c r="U55" s="14">
        <f t="shared" si="12"/>
        <v>285.5263157894737</v>
      </c>
      <c r="V55" s="16">
        <f t="shared" si="13"/>
        <v>867.98113506658206</v>
      </c>
      <c r="W55" s="90"/>
      <c r="X55" s="90"/>
      <c r="Y55" s="90"/>
      <c r="Z55" s="159"/>
      <c r="AA55" s="13">
        <f t="shared" si="14"/>
        <v>0</v>
      </c>
      <c r="AB55" s="14">
        <f t="shared" si="15"/>
        <v>0</v>
      </c>
      <c r="AC55" s="16">
        <f t="shared" si="2"/>
        <v>0</v>
      </c>
      <c r="AD55" s="252"/>
      <c r="AE55" s="252"/>
      <c r="AF55" s="252"/>
      <c r="AG55" s="90"/>
      <c r="AH55" s="13">
        <f t="shared" si="44"/>
        <v>0</v>
      </c>
      <c r="AI55" s="14">
        <f t="shared" si="17"/>
        <v>0</v>
      </c>
      <c r="AJ55" s="184">
        <f t="shared" si="18"/>
        <v>0</v>
      </c>
      <c r="AK55" s="90"/>
      <c r="AL55" s="90"/>
      <c r="AM55" s="90"/>
      <c r="AN55" s="90"/>
      <c r="AO55" s="13">
        <f t="shared" si="19"/>
        <v>0</v>
      </c>
      <c r="AP55" s="14">
        <f t="shared" si="20"/>
        <v>0</v>
      </c>
      <c r="AQ55" s="184">
        <f t="shared" si="21"/>
        <v>0</v>
      </c>
      <c r="AR55" s="190">
        <f t="shared" si="41"/>
        <v>1668.0672268907563</v>
      </c>
      <c r="AS55" s="187">
        <f t="shared" si="42"/>
        <v>316.93277310924367</v>
      </c>
      <c r="AT55" s="182">
        <v>1985</v>
      </c>
      <c r="AU55" s="227">
        <v>0.38</v>
      </c>
      <c r="AV55" s="13">
        <f t="shared" si="22"/>
        <v>487.09068010075566</v>
      </c>
      <c r="AW55" s="14">
        <f t="shared" si="23"/>
        <v>350</v>
      </c>
      <c r="AX55" s="184">
        <f t="shared" si="24"/>
        <v>837.09068010075566</v>
      </c>
      <c r="AY55" s="232">
        <v>1250</v>
      </c>
      <c r="AZ55" s="232">
        <f>AY55*19%</f>
        <v>237.5</v>
      </c>
      <c r="BA55" s="232">
        <f>AY55+AZ55</f>
        <v>1487.5</v>
      </c>
      <c r="BB55" s="227">
        <v>0.03</v>
      </c>
      <c r="BC55" s="13">
        <f t="shared" si="45"/>
        <v>650</v>
      </c>
      <c r="BD55" s="14">
        <f t="shared" si="4"/>
        <v>27.631578947368418</v>
      </c>
      <c r="BE55" s="184">
        <f t="shared" si="25"/>
        <v>677.63157894736844</v>
      </c>
      <c r="BF55" s="90"/>
      <c r="BG55" s="90"/>
      <c r="BH55" s="90"/>
      <c r="BI55" s="90"/>
      <c r="BJ55" s="13">
        <f t="shared" si="26"/>
        <v>0</v>
      </c>
      <c r="BK55" s="14">
        <f t="shared" si="27"/>
        <v>0</v>
      </c>
      <c r="BL55" s="224">
        <f t="shared" si="28"/>
        <v>0</v>
      </c>
      <c r="BM55" s="257"/>
      <c r="BN55" s="257"/>
      <c r="BO55" s="257"/>
      <c r="BP55" s="227"/>
      <c r="BQ55" s="74">
        <f t="shared" si="5"/>
        <v>0</v>
      </c>
      <c r="BR55" s="75">
        <f t="shared" si="43"/>
        <v>0</v>
      </c>
      <c r="BS55" s="236">
        <f t="shared" si="30"/>
        <v>0</v>
      </c>
      <c r="BT55" s="226">
        <v>1600</v>
      </c>
      <c r="BU55" s="226">
        <v>304</v>
      </c>
      <c r="BV55" s="226">
        <f>BT55+BU55</f>
        <v>1904</v>
      </c>
      <c r="BW55" s="227">
        <v>0</v>
      </c>
      <c r="BX55" s="74">
        <f t="shared" si="6"/>
        <v>507.8125</v>
      </c>
      <c r="BY55" s="75">
        <f t="shared" si="31"/>
        <v>0</v>
      </c>
      <c r="BZ55" s="236">
        <f t="shared" si="32"/>
        <v>507.8125</v>
      </c>
      <c r="CA55" s="239"/>
      <c r="CB55" s="239"/>
      <c r="CC55" s="239"/>
      <c r="CD55" s="240"/>
      <c r="CE55" s="238">
        <f t="shared" si="33"/>
        <v>0</v>
      </c>
      <c r="CF55" s="14">
        <f t="shared" si="34"/>
        <v>0</v>
      </c>
      <c r="CG55" s="184">
        <f t="shared" si="35"/>
        <v>0</v>
      </c>
    </row>
    <row r="56" spans="1:85" x14ac:dyDescent="0.25">
      <c r="A56" s="39">
        <v>49</v>
      </c>
      <c r="B56" s="81" t="s">
        <v>151</v>
      </c>
      <c r="C56" s="300">
        <v>580</v>
      </c>
      <c r="D56" s="298">
        <v>3000</v>
      </c>
      <c r="E56" s="299">
        <f t="shared" si="36"/>
        <v>1740000</v>
      </c>
      <c r="F56" s="167">
        <f t="shared" si="37"/>
        <v>433</v>
      </c>
      <c r="G56" s="35">
        <f t="shared" si="0"/>
        <v>0.35</v>
      </c>
      <c r="H56" s="163">
        <f t="shared" si="1"/>
        <v>848.14159292035401</v>
      </c>
      <c r="I56" s="87"/>
      <c r="J56" s="87"/>
      <c r="K56" s="33"/>
      <c r="L56" s="12"/>
      <c r="M56" s="13">
        <f t="shared" si="7"/>
        <v>0</v>
      </c>
      <c r="N56" s="30">
        <f t="shared" si="8"/>
        <v>0</v>
      </c>
      <c r="O56" s="15">
        <f t="shared" si="9"/>
        <v>0</v>
      </c>
      <c r="P56" s="244">
        <v>525</v>
      </c>
      <c r="Q56" s="242">
        <f>P56*0%</f>
        <v>0</v>
      </c>
      <c r="R56" s="242">
        <f t="shared" si="10"/>
        <v>525</v>
      </c>
      <c r="S56" s="245">
        <v>0.31</v>
      </c>
      <c r="T56" s="13">
        <f t="shared" si="11"/>
        <v>536.09523809523807</v>
      </c>
      <c r="U56" s="14">
        <f t="shared" si="12"/>
        <v>310.00000000000006</v>
      </c>
      <c r="V56" s="16">
        <f t="shared" si="13"/>
        <v>846.09523809523807</v>
      </c>
      <c r="W56" s="90"/>
      <c r="X56" s="90"/>
      <c r="Y56" s="90"/>
      <c r="Z56" s="159"/>
      <c r="AA56" s="13">
        <f t="shared" si="14"/>
        <v>0</v>
      </c>
      <c r="AB56" s="14">
        <f t="shared" si="15"/>
        <v>0</v>
      </c>
      <c r="AC56" s="16">
        <f t="shared" si="2"/>
        <v>0</v>
      </c>
      <c r="AD56" s="251"/>
      <c r="AE56" s="251"/>
      <c r="AF56" s="251"/>
      <c r="AG56" s="90"/>
      <c r="AH56" s="13">
        <f t="shared" si="44"/>
        <v>0</v>
      </c>
      <c r="AI56" s="14">
        <f t="shared" si="17"/>
        <v>0</v>
      </c>
      <c r="AJ56" s="184">
        <f t="shared" si="18"/>
        <v>0</v>
      </c>
      <c r="AK56" s="90"/>
      <c r="AL56" s="90"/>
      <c r="AM56" s="90"/>
      <c r="AN56" s="90"/>
      <c r="AO56" s="13">
        <f t="shared" si="19"/>
        <v>0</v>
      </c>
      <c r="AP56" s="14">
        <f t="shared" si="20"/>
        <v>0</v>
      </c>
      <c r="AQ56" s="184">
        <f t="shared" si="21"/>
        <v>0</v>
      </c>
      <c r="AR56" s="190">
        <v>565</v>
      </c>
      <c r="AS56" s="187"/>
      <c r="AT56" s="182">
        <v>565</v>
      </c>
      <c r="AU56" s="227">
        <v>0.35</v>
      </c>
      <c r="AV56" s="13">
        <f t="shared" si="22"/>
        <v>498.14159292035396</v>
      </c>
      <c r="AW56" s="14">
        <f t="shared" si="23"/>
        <v>350</v>
      </c>
      <c r="AX56" s="184">
        <f t="shared" si="24"/>
        <v>848.14159292035401</v>
      </c>
      <c r="AY56" s="226"/>
      <c r="AZ56" s="226"/>
      <c r="BA56" s="226"/>
      <c r="BB56" s="226"/>
      <c r="BC56" s="13">
        <f t="shared" si="45"/>
        <v>0</v>
      </c>
      <c r="BD56" s="14">
        <f t="shared" si="4"/>
        <v>0</v>
      </c>
      <c r="BE56" s="184">
        <f t="shared" si="25"/>
        <v>0</v>
      </c>
      <c r="BF56" s="90"/>
      <c r="BG56" s="90"/>
      <c r="BH56" s="90"/>
      <c r="BI56" s="90"/>
      <c r="BJ56" s="13">
        <f t="shared" si="26"/>
        <v>0</v>
      </c>
      <c r="BK56" s="14">
        <f t="shared" si="27"/>
        <v>0</v>
      </c>
      <c r="BL56" s="224">
        <f t="shared" si="28"/>
        <v>0</v>
      </c>
      <c r="BM56" s="257"/>
      <c r="BN56" s="257"/>
      <c r="BO56" s="257"/>
      <c r="BP56" s="227"/>
      <c r="BQ56" s="74">
        <f t="shared" si="5"/>
        <v>0</v>
      </c>
      <c r="BR56" s="75">
        <f t="shared" si="43"/>
        <v>0</v>
      </c>
      <c r="BS56" s="236">
        <f t="shared" si="30"/>
        <v>0</v>
      </c>
      <c r="BT56" s="226">
        <v>433</v>
      </c>
      <c r="BU56" s="226">
        <v>0</v>
      </c>
      <c r="BV56" s="226">
        <f>BT56+BU56</f>
        <v>433</v>
      </c>
      <c r="BW56" s="227">
        <v>0.08</v>
      </c>
      <c r="BX56" s="74">
        <f t="shared" si="6"/>
        <v>650</v>
      </c>
      <c r="BY56" s="75">
        <f t="shared" si="31"/>
        <v>80</v>
      </c>
      <c r="BZ56" s="236">
        <f t="shared" si="32"/>
        <v>730</v>
      </c>
      <c r="CA56" s="239"/>
      <c r="CB56" s="239"/>
      <c r="CC56" s="239"/>
      <c r="CD56" s="240"/>
      <c r="CE56" s="238">
        <f t="shared" si="33"/>
        <v>0</v>
      </c>
      <c r="CF56" s="14">
        <f t="shared" si="34"/>
        <v>0</v>
      </c>
      <c r="CG56" s="184">
        <f t="shared" si="35"/>
        <v>0</v>
      </c>
    </row>
    <row r="57" spans="1:85" x14ac:dyDescent="0.25">
      <c r="A57" s="39">
        <v>50</v>
      </c>
      <c r="B57" s="78" t="s">
        <v>47</v>
      </c>
      <c r="C57" s="300">
        <v>3295</v>
      </c>
      <c r="D57" s="298">
        <v>2650</v>
      </c>
      <c r="E57" s="299">
        <f t="shared" si="36"/>
        <v>8731750</v>
      </c>
      <c r="F57" s="167">
        <f t="shared" si="37"/>
        <v>2798</v>
      </c>
      <c r="G57" s="35">
        <f t="shared" si="0"/>
        <v>0.35</v>
      </c>
      <c r="H57" s="163">
        <f t="shared" si="1"/>
        <v>920</v>
      </c>
      <c r="I57" s="87"/>
      <c r="J57" s="87"/>
      <c r="K57" s="33"/>
      <c r="L57" s="12"/>
      <c r="M57" s="13">
        <f t="shared" si="7"/>
        <v>0</v>
      </c>
      <c r="N57" s="30">
        <f t="shared" si="8"/>
        <v>0</v>
      </c>
      <c r="O57" s="15">
        <f t="shared" si="9"/>
        <v>0</v>
      </c>
      <c r="P57" s="244"/>
      <c r="Q57" s="242"/>
      <c r="R57" s="242"/>
      <c r="S57" s="245"/>
      <c r="T57" s="13">
        <f t="shared" si="11"/>
        <v>0</v>
      </c>
      <c r="U57" s="14">
        <f t="shared" si="12"/>
        <v>0</v>
      </c>
      <c r="V57" s="16">
        <f t="shared" si="13"/>
        <v>0</v>
      </c>
      <c r="W57" s="90"/>
      <c r="X57" s="90"/>
      <c r="Y57" s="90"/>
      <c r="Z57" s="159"/>
      <c r="AA57" s="13">
        <f t="shared" si="14"/>
        <v>0</v>
      </c>
      <c r="AB57" s="14">
        <f t="shared" si="15"/>
        <v>0</v>
      </c>
      <c r="AC57" s="16">
        <f t="shared" si="2"/>
        <v>0</v>
      </c>
      <c r="AD57" s="251"/>
      <c r="AE57" s="251"/>
      <c r="AF57" s="251"/>
      <c r="AG57" s="90"/>
      <c r="AH57" s="13">
        <f t="shared" si="44"/>
        <v>0</v>
      </c>
      <c r="AI57" s="14">
        <f t="shared" si="17"/>
        <v>0</v>
      </c>
      <c r="AJ57" s="184">
        <f t="shared" si="18"/>
        <v>0</v>
      </c>
      <c r="AK57" s="90"/>
      <c r="AL57" s="90"/>
      <c r="AM57" s="90"/>
      <c r="AN57" s="90"/>
      <c r="AO57" s="13">
        <f t="shared" si="19"/>
        <v>0</v>
      </c>
      <c r="AP57" s="14">
        <f t="shared" si="20"/>
        <v>0</v>
      </c>
      <c r="AQ57" s="184">
        <f t="shared" si="21"/>
        <v>0</v>
      </c>
      <c r="AR57" s="190">
        <v>3290</v>
      </c>
      <c r="AS57" s="187"/>
      <c r="AT57" s="182">
        <v>3290</v>
      </c>
      <c r="AU57" s="227">
        <v>0.35</v>
      </c>
      <c r="AV57" s="13">
        <f t="shared" si="22"/>
        <v>552.79635258358667</v>
      </c>
      <c r="AW57" s="14">
        <f t="shared" si="23"/>
        <v>350</v>
      </c>
      <c r="AX57" s="184">
        <f t="shared" si="24"/>
        <v>902.79635258358667</v>
      </c>
      <c r="AY57" s="232"/>
      <c r="AZ57" s="226"/>
      <c r="BA57" s="226"/>
      <c r="BB57" s="226"/>
      <c r="BC57" s="13">
        <f t="shared" si="45"/>
        <v>0</v>
      </c>
      <c r="BD57" s="14">
        <f t="shared" si="4"/>
        <v>0</v>
      </c>
      <c r="BE57" s="184">
        <f t="shared" si="25"/>
        <v>0</v>
      </c>
      <c r="BF57" s="90"/>
      <c r="BG57" s="90"/>
      <c r="BH57" s="90"/>
      <c r="BI57" s="90"/>
      <c r="BJ57" s="13">
        <f t="shared" si="26"/>
        <v>0</v>
      </c>
      <c r="BK57" s="14">
        <f t="shared" si="27"/>
        <v>0</v>
      </c>
      <c r="BL57" s="224">
        <f t="shared" si="28"/>
        <v>0</v>
      </c>
      <c r="BM57" s="257"/>
      <c r="BN57" s="257"/>
      <c r="BO57" s="257"/>
      <c r="BP57" s="227"/>
      <c r="BQ57" s="74">
        <f t="shared" si="5"/>
        <v>0</v>
      </c>
      <c r="BR57" s="75">
        <f t="shared" si="43"/>
        <v>0</v>
      </c>
      <c r="BS57" s="236">
        <f t="shared" si="30"/>
        <v>0</v>
      </c>
      <c r="BT57" s="226">
        <v>2798</v>
      </c>
      <c r="BU57" s="226">
        <v>0</v>
      </c>
      <c r="BV57" s="226">
        <f>BT57+BU57</f>
        <v>2798</v>
      </c>
      <c r="BW57" s="227">
        <v>0.27</v>
      </c>
      <c r="BX57" s="74">
        <f t="shared" si="6"/>
        <v>650</v>
      </c>
      <c r="BY57" s="75">
        <f t="shared" si="31"/>
        <v>270.00000000000006</v>
      </c>
      <c r="BZ57" s="236">
        <f t="shared" si="32"/>
        <v>920</v>
      </c>
      <c r="CA57" s="233"/>
      <c r="CB57" s="233"/>
      <c r="CC57" s="233"/>
      <c r="CD57" s="233"/>
      <c r="CE57" s="238">
        <f t="shared" si="33"/>
        <v>0</v>
      </c>
      <c r="CF57" s="14">
        <f t="shared" si="34"/>
        <v>0</v>
      </c>
      <c r="CG57" s="184">
        <f t="shared" si="35"/>
        <v>0</v>
      </c>
    </row>
    <row r="58" spans="1:85" x14ac:dyDescent="0.25">
      <c r="A58" s="39">
        <v>51</v>
      </c>
      <c r="B58" s="78" t="s">
        <v>68</v>
      </c>
      <c r="C58" s="300">
        <v>7985</v>
      </c>
      <c r="D58" s="298">
        <v>2400</v>
      </c>
      <c r="E58" s="299">
        <f t="shared" si="36"/>
        <v>19164000</v>
      </c>
      <c r="F58" s="167">
        <f t="shared" si="37"/>
        <v>4998</v>
      </c>
      <c r="G58" s="35">
        <f t="shared" si="0"/>
        <v>0.35</v>
      </c>
      <c r="H58" s="163">
        <f t="shared" si="1"/>
        <v>761.22784810126586</v>
      </c>
      <c r="I58" s="87"/>
      <c r="J58" s="87"/>
      <c r="K58" s="33"/>
      <c r="L58" s="12"/>
      <c r="M58" s="13">
        <f t="shared" si="7"/>
        <v>0</v>
      </c>
      <c r="N58" s="30">
        <f t="shared" si="8"/>
        <v>0</v>
      </c>
      <c r="O58" s="15">
        <f t="shared" si="9"/>
        <v>0</v>
      </c>
      <c r="P58" s="244">
        <v>6600</v>
      </c>
      <c r="Q58" s="242">
        <f t="shared" si="38"/>
        <v>1254</v>
      </c>
      <c r="R58" s="242">
        <f t="shared" si="10"/>
        <v>7854</v>
      </c>
      <c r="S58" s="245">
        <v>0.31</v>
      </c>
      <c r="T58" s="13">
        <f t="shared" si="11"/>
        <v>413.63636363636363</v>
      </c>
      <c r="U58" s="14">
        <f t="shared" si="12"/>
        <v>310.00000000000006</v>
      </c>
      <c r="V58" s="16">
        <f t="shared" si="13"/>
        <v>723.63636363636374</v>
      </c>
      <c r="W58" s="90"/>
      <c r="X58" s="90"/>
      <c r="Y58" s="90"/>
      <c r="Z58" s="159"/>
      <c r="AA58" s="13">
        <f t="shared" si="14"/>
        <v>0</v>
      </c>
      <c r="AB58" s="14">
        <f t="shared" si="15"/>
        <v>0</v>
      </c>
      <c r="AC58" s="16">
        <f t="shared" si="2"/>
        <v>0</v>
      </c>
      <c r="AD58" s="251"/>
      <c r="AE58" s="251"/>
      <c r="AF58" s="251"/>
      <c r="AG58" s="90"/>
      <c r="AH58" s="13">
        <f t="shared" si="44"/>
        <v>0</v>
      </c>
      <c r="AI58" s="14">
        <f t="shared" si="17"/>
        <v>0</v>
      </c>
      <c r="AJ58" s="184">
        <f t="shared" si="18"/>
        <v>0</v>
      </c>
      <c r="AK58" s="90"/>
      <c r="AL58" s="90"/>
      <c r="AM58" s="90"/>
      <c r="AN58" s="90"/>
      <c r="AO58" s="13">
        <f t="shared" si="19"/>
        <v>0</v>
      </c>
      <c r="AP58" s="14">
        <f t="shared" si="20"/>
        <v>0</v>
      </c>
      <c r="AQ58" s="184">
        <f t="shared" si="21"/>
        <v>0</v>
      </c>
      <c r="AR58" s="190">
        <f t="shared" si="41"/>
        <v>6638.6554621848745</v>
      </c>
      <c r="AS58" s="187">
        <f t="shared" si="42"/>
        <v>1261.3445378151262</v>
      </c>
      <c r="AT58" s="182">
        <v>7900</v>
      </c>
      <c r="AU58" s="227">
        <v>0.35</v>
      </c>
      <c r="AV58" s="13">
        <f t="shared" si="22"/>
        <v>411.22784810126581</v>
      </c>
      <c r="AW58" s="14">
        <f t="shared" si="23"/>
        <v>350</v>
      </c>
      <c r="AX58" s="184">
        <f t="shared" si="24"/>
        <v>761.22784810126586</v>
      </c>
      <c r="AY58" s="232">
        <v>4200</v>
      </c>
      <c r="AZ58" s="232">
        <f>AY58*19%</f>
        <v>798</v>
      </c>
      <c r="BA58" s="232">
        <f>AY58+AZ58</f>
        <v>4998</v>
      </c>
      <c r="BB58" s="227">
        <v>0.03</v>
      </c>
      <c r="BC58" s="13">
        <f t="shared" si="45"/>
        <v>650</v>
      </c>
      <c r="BD58" s="14">
        <f t="shared" si="4"/>
        <v>30</v>
      </c>
      <c r="BE58" s="184">
        <f t="shared" si="25"/>
        <v>680</v>
      </c>
      <c r="BF58" s="90"/>
      <c r="BG58" s="90"/>
      <c r="BH58" s="90"/>
      <c r="BI58" s="90"/>
      <c r="BJ58" s="13">
        <f t="shared" si="26"/>
        <v>0</v>
      </c>
      <c r="BK58" s="14">
        <f t="shared" si="27"/>
        <v>0</v>
      </c>
      <c r="BL58" s="224">
        <f t="shared" si="28"/>
        <v>0</v>
      </c>
      <c r="BM58" s="257"/>
      <c r="BN58" s="257"/>
      <c r="BO58" s="257"/>
      <c r="BP58" s="226"/>
      <c r="BQ58" s="74">
        <f t="shared" si="5"/>
        <v>0</v>
      </c>
      <c r="BR58" s="75">
        <f t="shared" si="43"/>
        <v>0</v>
      </c>
      <c r="BS58" s="236">
        <f t="shared" si="30"/>
        <v>0</v>
      </c>
      <c r="BT58" s="226"/>
      <c r="BU58" s="226"/>
      <c r="BV58" s="226"/>
      <c r="BW58" s="226"/>
      <c r="BX58" s="74">
        <f t="shared" si="6"/>
        <v>0</v>
      </c>
      <c r="BY58" s="75">
        <f t="shared" si="31"/>
        <v>0</v>
      </c>
      <c r="BZ58" s="236">
        <f t="shared" si="32"/>
        <v>0</v>
      </c>
      <c r="CA58" s="239"/>
      <c r="CB58" s="239"/>
      <c r="CC58" s="239"/>
      <c r="CD58" s="240"/>
      <c r="CE58" s="238">
        <f t="shared" si="33"/>
        <v>0</v>
      </c>
      <c r="CF58" s="14">
        <f t="shared" si="34"/>
        <v>0</v>
      </c>
      <c r="CG58" s="184">
        <f t="shared" si="35"/>
        <v>0</v>
      </c>
    </row>
    <row r="59" spans="1:85" x14ac:dyDescent="0.25">
      <c r="A59" s="39">
        <v>52</v>
      </c>
      <c r="B59" s="78" t="s">
        <v>249</v>
      </c>
      <c r="C59" s="300">
        <v>6885</v>
      </c>
      <c r="D59" s="298">
        <v>2400</v>
      </c>
      <c r="E59" s="299">
        <f t="shared" si="36"/>
        <v>16524000</v>
      </c>
      <c r="F59" s="167">
        <f t="shared" si="37"/>
        <v>3600</v>
      </c>
      <c r="G59" s="35">
        <f t="shared" si="0"/>
        <v>0.38</v>
      </c>
      <c r="H59" s="163">
        <f t="shared" si="1"/>
        <v>699.46581693930557</v>
      </c>
      <c r="I59" s="87"/>
      <c r="J59" s="87"/>
      <c r="K59" s="33"/>
      <c r="L59" s="12"/>
      <c r="M59" s="13">
        <f t="shared" si="7"/>
        <v>0</v>
      </c>
      <c r="N59" s="30">
        <f t="shared" si="8"/>
        <v>0</v>
      </c>
      <c r="O59" s="15">
        <f t="shared" si="9"/>
        <v>0</v>
      </c>
      <c r="P59" s="244">
        <v>4750</v>
      </c>
      <c r="Q59" s="242">
        <f t="shared" si="38"/>
        <v>902.5</v>
      </c>
      <c r="R59" s="242">
        <f t="shared" si="10"/>
        <v>5653</v>
      </c>
      <c r="S59" s="245">
        <v>0.31</v>
      </c>
      <c r="T59" s="13">
        <f t="shared" si="11"/>
        <v>413.93950114983193</v>
      </c>
      <c r="U59" s="14">
        <f t="shared" si="12"/>
        <v>285.5263157894737</v>
      </c>
      <c r="V59" s="16">
        <f t="shared" si="13"/>
        <v>699.46581693930557</v>
      </c>
      <c r="W59" s="90"/>
      <c r="X59" s="90"/>
      <c r="Y59" s="90"/>
      <c r="Z59" s="159"/>
      <c r="AA59" s="13">
        <f t="shared" si="14"/>
        <v>0</v>
      </c>
      <c r="AB59" s="14">
        <f t="shared" si="15"/>
        <v>0</v>
      </c>
      <c r="AC59" s="16">
        <f t="shared" si="2"/>
        <v>0</v>
      </c>
      <c r="AD59" s="252"/>
      <c r="AE59" s="252"/>
      <c r="AF59" s="252"/>
      <c r="AG59" s="90"/>
      <c r="AH59" s="13">
        <f t="shared" si="44"/>
        <v>0</v>
      </c>
      <c r="AI59" s="14">
        <f t="shared" si="17"/>
        <v>0</v>
      </c>
      <c r="AJ59" s="184">
        <f t="shared" si="18"/>
        <v>0</v>
      </c>
      <c r="AK59" s="90"/>
      <c r="AL59" s="90"/>
      <c r="AM59" s="90"/>
      <c r="AN59" s="90"/>
      <c r="AO59" s="13">
        <f t="shared" si="19"/>
        <v>0</v>
      </c>
      <c r="AP59" s="14">
        <f t="shared" si="20"/>
        <v>0</v>
      </c>
      <c r="AQ59" s="184">
        <f t="shared" si="21"/>
        <v>0</v>
      </c>
      <c r="AR59" s="190">
        <f t="shared" si="41"/>
        <v>5697.4789915966385</v>
      </c>
      <c r="AS59" s="187">
        <f t="shared" si="42"/>
        <v>1082.5210084033613</v>
      </c>
      <c r="AT59" s="182">
        <v>6780</v>
      </c>
      <c r="AU59" s="227">
        <v>0.38</v>
      </c>
      <c r="AV59" s="13">
        <f t="shared" si="22"/>
        <v>345.13274336283183</v>
      </c>
      <c r="AW59" s="14">
        <f t="shared" si="23"/>
        <v>350</v>
      </c>
      <c r="AX59" s="184">
        <f t="shared" si="24"/>
        <v>695.13274336283189</v>
      </c>
      <c r="AY59" s="232">
        <v>3600</v>
      </c>
      <c r="AZ59" s="226">
        <v>0</v>
      </c>
      <c r="BA59" s="232">
        <f>AY59+AZ59</f>
        <v>3600</v>
      </c>
      <c r="BB59" s="227">
        <v>0.03</v>
      </c>
      <c r="BC59" s="13">
        <f t="shared" si="45"/>
        <v>650</v>
      </c>
      <c r="BD59" s="14">
        <f t="shared" si="4"/>
        <v>27.631578947368418</v>
      </c>
      <c r="BE59" s="184">
        <f t="shared" si="25"/>
        <v>677.63157894736844</v>
      </c>
      <c r="BF59" s="90"/>
      <c r="BG59" s="90"/>
      <c r="BH59" s="90"/>
      <c r="BI59" s="90"/>
      <c r="BJ59" s="13">
        <f t="shared" si="26"/>
        <v>0</v>
      </c>
      <c r="BK59" s="14">
        <f t="shared" si="27"/>
        <v>0</v>
      </c>
      <c r="BL59" s="224">
        <f t="shared" si="28"/>
        <v>0</v>
      </c>
      <c r="BM59" s="257"/>
      <c r="BN59" s="257"/>
      <c r="BO59" s="257"/>
      <c r="BP59" s="227"/>
      <c r="BQ59" s="74">
        <f t="shared" si="5"/>
        <v>0</v>
      </c>
      <c r="BR59" s="75">
        <f t="shared" si="43"/>
        <v>0</v>
      </c>
      <c r="BS59" s="236">
        <f t="shared" si="30"/>
        <v>0</v>
      </c>
      <c r="BT59" s="226">
        <v>5770</v>
      </c>
      <c r="BU59" s="226">
        <v>1096</v>
      </c>
      <c r="BV59" s="226">
        <f>BT59+BU59</f>
        <v>6866</v>
      </c>
      <c r="BW59" s="227">
        <v>0.22</v>
      </c>
      <c r="BX59" s="74">
        <f t="shared" si="6"/>
        <v>340.8097873579959</v>
      </c>
      <c r="BY59" s="75">
        <f t="shared" si="31"/>
        <v>202.63157894736841</v>
      </c>
      <c r="BZ59" s="236">
        <f t="shared" si="32"/>
        <v>543.44136630536434</v>
      </c>
      <c r="CA59" s="233"/>
      <c r="CB59" s="233"/>
      <c r="CC59" s="233"/>
      <c r="CD59" s="233"/>
      <c r="CE59" s="238">
        <f t="shared" si="33"/>
        <v>0</v>
      </c>
      <c r="CF59" s="14">
        <f t="shared" si="34"/>
        <v>0</v>
      </c>
      <c r="CG59" s="184">
        <f t="shared" si="35"/>
        <v>0</v>
      </c>
    </row>
    <row r="60" spans="1:85" x14ac:dyDescent="0.25">
      <c r="A60" s="39">
        <v>53</v>
      </c>
      <c r="B60" s="78" t="s">
        <v>14</v>
      </c>
      <c r="C60" s="300">
        <v>8800</v>
      </c>
      <c r="D60" s="298">
        <v>2250</v>
      </c>
      <c r="E60" s="299">
        <f t="shared" si="36"/>
        <v>19800000</v>
      </c>
      <c r="F60" s="167">
        <f t="shared" si="37"/>
        <v>6069</v>
      </c>
      <c r="G60" s="35">
        <f t="shared" si="0"/>
        <v>0.35</v>
      </c>
      <c r="H60" s="163">
        <f t="shared" si="1"/>
        <v>801.35583524027459</v>
      </c>
      <c r="I60" s="87"/>
      <c r="J60" s="87"/>
      <c r="K60" s="33"/>
      <c r="L60" s="12"/>
      <c r="M60" s="13">
        <f t="shared" si="7"/>
        <v>0</v>
      </c>
      <c r="N60" s="30">
        <f t="shared" si="8"/>
        <v>0</v>
      </c>
      <c r="O60" s="15">
        <f t="shared" si="9"/>
        <v>0</v>
      </c>
      <c r="P60" s="244"/>
      <c r="Q60" s="242"/>
      <c r="R60" s="242"/>
      <c r="S60" s="245"/>
      <c r="T60" s="13">
        <f t="shared" si="11"/>
        <v>0</v>
      </c>
      <c r="U60" s="14">
        <f t="shared" si="12"/>
        <v>0</v>
      </c>
      <c r="V60" s="16">
        <f t="shared" si="13"/>
        <v>0</v>
      </c>
      <c r="W60" s="90"/>
      <c r="X60" s="90"/>
      <c r="Y60" s="90"/>
      <c r="Z60" s="159"/>
      <c r="AA60" s="13">
        <f t="shared" si="14"/>
        <v>0</v>
      </c>
      <c r="AB60" s="14">
        <f t="shared" si="15"/>
        <v>0</v>
      </c>
      <c r="AC60" s="16">
        <f t="shared" si="2"/>
        <v>0</v>
      </c>
      <c r="AD60" s="251"/>
      <c r="AE60" s="251"/>
      <c r="AF60" s="251"/>
      <c r="AG60" s="90"/>
      <c r="AH60" s="13">
        <f t="shared" si="44"/>
        <v>0</v>
      </c>
      <c r="AI60" s="14">
        <f t="shared" si="17"/>
        <v>0</v>
      </c>
      <c r="AJ60" s="184">
        <f t="shared" si="18"/>
        <v>0</v>
      </c>
      <c r="AK60" s="90"/>
      <c r="AL60" s="90"/>
      <c r="AM60" s="90"/>
      <c r="AN60" s="90"/>
      <c r="AO60" s="13">
        <f t="shared" si="19"/>
        <v>0</v>
      </c>
      <c r="AP60" s="14">
        <f t="shared" si="20"/>
        <v>0</v>
      </c>
      <c r="AQ60" s="184">
        <f t="shared" si="21"/>
        <v>0</v>
      </c>
      <c r="AR60" s="190">
        <f t="shared" si="41"/>
        <v>7344.5378151260511</v>
      </c>
      <c r="AS60" s="187">
        <f t="shared" si="42"/>
        <v>1395.4621848739498</v>
      </c>
      <c r="AT60" s="182">
        <v>8740</v>
      </c>
      <c r="AU60" s="227">
        <v>0.35</v>
      </c>
      <c r="AV60" s="13">
        <f t="shared" si="22"/>
        <v>451.35583524027459</v>
      </c>
      <c r="AW60" s="14">
        <f t="shared" si="23"/>
        <v>350</v>
      </c>
      <c r="AX60" s="184">
        <f t="shared" si="24"/>
        <v>801.35583524027459</v>
      </c>
      <c r="AY60" s="232">
        <v>5100</v>
      </c>
      <c r="AZ60" s="232">
        <f>AY60*19%</f>
        <v>969</v>
      </c>
      <c r="BA60" s="232">
        <f>AY60+AZ60</f>
        <v>6069</v>
      </c>
      <c r="BB60" s="227">
        <v>0.03</v>
      </c>
      <c r="BC60" s="13">
        <f t="shared" si="45"/>
        <v>650</v>
      </c>
      <c r="BD60" s="14">
        <f t="shared" si="4"/>
        <v>30</v>
      </c>
      <c r="BE60" s="184">
        <f t="shared" si="25"/>
        <v>680</v>
      </c>
      <c r="BF60" s="90"/>
      <c r="BG60" s="90"/>
      <c r="BH60" s="90"/>
      <c r="BI60" s="90"/>
      <c r="BJ60" s="13">
        <f t="shared" si="26"/>
        <v>0</v>
      </c>
      <c r="BK60" s="14">
        <f t="shared" si="27"/>
        <v>0</v>
      </c>
      <c r="BL60" s="224">
        <f t="shared" si="28"/>
        <v>0</v>
      </c>
      <c r="BM60" s="257"/>
      <c r="BN60" s="257"/>
      <c r="BO60" s="257"/>
      <c r="BP60" s="226"/>
      <c r="BQ60" s="74">
        <f t="shared" si="5"/>
        <v>0</v>
      </c>
      <c r="BR60" s="75">
        <f t="shared" si="43"/>
        <v>0</v>
      </c>
      <c r="BS60" s="236">
        <f t="shared" si="30"/>
        <v>0</v>
      </c>
      <c r="BT60" s="226"/>
      <c r="BU60" s="226"/>
      <c r="BV60" s="226"/>
      <c r="BW60" s="226"/>
      <c r="BX60" s="74">
        <f t="shared" si="6"/>
        <v>0</v>
      </c>
      <c r="BY60" s="75">
        <f t="shared" si="31"/>
        <v>0</v>
      </c>
      <c r="BZ60" s="236">
        <f t="shared" si="32"/>
        <v>0</v>
      </c>
      <c r="CA60" s="239"/>
      <c r="CB60" s="239"/>
      <c r="CC60" s="239"/>
      <c r="CD60" s="240"/>
      <c r="CE60" s="238">
        <f t="shared" si="33"/>
        <v>0</v>
      </c>
      <c r="CF60" s="14">
        <f t="shared" si="34"/>
        <v>0</v>
      </c>
      <c r="CG60" s="184">
        <f t="shared" si="35"/>
        <v>0</v>
      </c>
    </row>
    <row r="61" spans="1:85" x14ac:dyDescent="0.25">
      <c r="A61" s="39">
        <v>54</v>
      </c>
      <c r="B61" s="78" t="s">
        <v>221</v>
      </c>
      <c r="C61" s="300">
        <v>4470</v>
      </c>
      <c r="D61" s="298">
        <v>2250</v>
      </c>
      <c r="E61" s="299">
        <f t="shared" si="36"/>
        <v>10057500</v>
      </c>
      <c r="F61" s="167">
        <f t="shared" si="37"/>
        <v>4450</v>
      </c>
      <c r="G61" s="35">
        <f t="shared" si="0"/>
        <v>0.35</v>
      </c>
      <c r="H61" s="163">
        <f t="shared" si="1"/>
        <v>1000</v>
      </c>
      <c r="I61" s="87"/>
      <c r="J61" s="87"/>
      <c r="K61" s="33"/>
      <c r="L61" s="12"/>
      <c r="M61" s="13">
        <f t="shared" si="7"/>
        <v>0</v>
      </c>
      <c r="N61" s="30">
        <f t="shared" si="8"/>
        <v>0</v>
      </c>
      <c r="O61" s="15">
        <f t="shared" si="9"/>
        <v>0</v>
      </c>
      <c r="P61" s="244">
        <v>3750</v>
      </c>
      <c r="Q61" s="242">
        <f t="shared" si="38"/>
        <v>712.5</v>
      </c>
      <c r="R61" s="242">
        <f t="shared" si="10"/>
        <v>4463</v>
      </c>
      <c r="S61" s="245">
        <v>0.31</v>
      </c>
      <c r="T61" s="13">
        <f t="shared" si="11"/>
        <v>648.10665471655841</v>
      </c>
      <c r="U61" s="14">
        <f t="shared" si="12"/>
        <v>310.00000000000006</v>
      </c>
      <c r="V61" s="16">
        <f t="shared" si="13"/>
        <v>958.10665471655852</v>
      </c>
      <c r="W61" s="90"/>
      <c r="X61" s="90"/>
      <c r="Y61" s="90"/>
      <c r="Z61" s="159"/>
      <c r="AA61" s="13">
        <f t="shared" si="14"/>
        <v>0</v>
      </c>
      <c r="AB61" s="14">
        <f t="shared" si="15"/>
        <v>0</v>
      </c>
      <c r="AC61" s="16">
        <f t="shared" si="2"/>
        <v>0</v>
      </c>
      <c r="AD61" s="251"/>
      <c r="AE61" s="251"/>
      <c r="AF61" s="251"/>
      <c r="AG61" s="90"/>
      <c r="AH61" s="13">
        <f t="shared" si="44"/>
        <v>0</v>
      </c>
      <c r="AI61" s="14">
        <f t="shared" si="17"/>
        <v>0</v>
      </c>
      <c r="AJ61" s="184">
        <f t="shared" si="18"/>
        <v>0</v>
      </c>
      <c r="AK61" s="90"/>
      <c r="AL61" s="90"/>
      <c r="AM61" s="90"/>
      <c r="AN61" s="90"/>
      <c r="AO61" s="13">
        <f t="shared" si="19"/>
        <v>0</v>
      </c>
      <c r="AP61" s="14">
        <f t="shared" si="20"/>
        <v>0</v>
      </c>
      <c r="AQ61" s="184">
        <f t="shared" si="21"/>
        <v>0</v>
      </c>
      <c r="AR61" s="190">
        <f t="shared" si="41"/>
        <v>3739.4957983193281</v>
      </c>
      <c r="AS61" s="187">
        <f t="shared" si="42"/>
        <v>710.5042016806724</v>
      </c>
      <c r="AT61" s="182">
        <v>4450</v>
      </c>
      <c r="AU61" s="227">
        <v>0.35</v>
      </c>
      <c r="AV61" s="13">
        <f t="shared" si="22"/>
        <v>650</v>
      </c>
      <c r="AW61" s="14">
        <f t="shared" si="23"/>
        <v>350</v>
      </c>
      <c r="AX61" s="184">
        <f t="shared" si="24"/>
        <v>1000</v>
      </c>
      <c r="AY61" s="226"/>
      <c r="AZ61" s="226"/>
      <c r="BA61" s="226"/>
      <c r="BB61" s="226"/>
      <c r="BC61" s="13">
        <f t="shared" si="45"/>
        <v>0</v>
      </c>
      <c r="BD61" s="14">
        <f t="shared" si="4"/>
        <v>0</v>
      </c>
      <c r="BE61" s="184">
        <f t="shared" si="25"/>
        <v>0</v>
      </c>
      <c r="BF61" s="90"/>
      <c r="BG61" s="90"/>
      <c r="BH61" s="90"/>
      <c r="BI61" s="90"/>
      <c r="BJ61" s="13">
        <f t="shared" si="26"/>
        <v>0</v>
      </c>
      <c r="BK61" s="14">
        <f t="shared" si="27"/>
        <v>0</v>
      </c>
      <c r="BL61" s="224">
        <f t="shared" si="28"/>
        <v>0</v>
      </c>
      <c r="BM61" s="257"/>
      <c r="BN61" s="257"/>
      <c r="BO61" s="257"/>
      <c r="BP61" s="226"/>
      <c r="BQ61" s="74">
        <f t="shared" si="5"/>
        <v>0</v>
      </c>
      <c r="BR61" s="75">
        <f t="shared" si="43"/>
        <v>0</v>
      </c>
      <c r="BS61" s="236">
        <f t="shared" si="30"/>
        <v>0</v>
      </c>
      <c r="BT61" s="226"/>
      <c r="BU61" s="226"/>
      <c r="BV61" s="226"/>
      <c r="BW61" s="226"/>
      <c r="BX61" s="74">
        <f t="shared" si="6"/>
        <v>0</v>
      </c>
      <c r="BY61" s="75">
        <f t="shared" si="31"/>
        <v>0</v>
      </c>
      <c r="BZ61" s="236">
        <f t="shared" si="32"/>
        <v>0</v>
      </c>
      <c r="CA61" s="239"/>
      <c r="CB61" s="239"/>
      <c r="CC61" s="239"/>
      <c r="CD61" s="240"/>
      <c r="CE61" s="238">
        <f t="shared" si="33"/>
        <v>0</v>
      </c>
      <c r="CF61" s="14">
        <f t="shared" si="34"/>
        <v>0</v>
      </c>
      <c r="CG61" s="184">
        <f t="shared" si="35"/>
        <v>0</v>
      </c>
    </row>
    <row r="62" spans="1:85" x14ac:dyDescent="0.25">
      <c r="A62" s="39">
        <v>55</v>
      </c>
      <c r="B62" s="78" t="s">
        <v>108</v>
      </c>
      <c r="C62" s="300">
        <v>492</v>
      </c>
      <c r="D62" s="298">
        <v>1950</v>
      </c>
      <c r="E62" s="299">
        <f t="shared" si="36"/>
        <v>959400</v>
      </c>
      <c r="F62" s="167">
        <f t="shared" si="37"/>
        <v>446</v>
      </c>
      <c r="G62" s="35">
        <f t="shared" si="0"/>
        <v>0.35</v>
      </c>
      <c r="H62" s="163">
        <f t="shared" si="1"/>
        <v>960</v>
      </c>
      <c r="I62" s="87"/>
      <c r="J62" s="87"/>
      <c r="K62" s="33"/>
      <c r="L62" s="12"/>
      <c r="M62" s="13">
        <f t="shared" si="7"/>
        <v>0</v>
      </c>
      <c r="N62" s="30">
        <f t="shared" si="8"/>
        <v>0</v>
      </c>
      <c r="O62" s="15">
        <f t="shared" si="9"/>
        <v>0</v>
      </c>
      <c r="P62" s="244">
        <v>375</v>
      </c>
      <c r="Q62" s="242">
        <f t="shared" si="38"/>
        <v>71.25</v>
      </c>
      <c r="R62" s="242">
        <f t="shared" si="10"/>
        <v>446</v>
      </c>
      <c r="S62" s="245">
        <v>0.31</v>
      </c>
      <c r="T62" s="13">
        <f t="shared" si="11"/>
        <v>650</v>
      </c>
      <c r="U62" s="14">
        <f t="shared" si="12"/>
        <v>310.00000000000006</v>
      </c>
      <c r="V62" s="16">
        <f t="shared" si="13"/>
        <v>960</v>
      </c>
      <c r="W62" s="90"/>
      <c r="X62" s="90"/>
      <c r="Y62" s="90"/>
      <c r="Z62" s="159"/>
      <c r="AA62" s="13">
        <f t="shared" si="14"/>
        <v>0</v>
      </c>
      <c r="AB62" s="14">
        <f t="shared" si="15"/>
        <v>0</v>
      </c>
      <c r="AC62" s="16">
        <f t="shared" si="2"/>
        <v>0</v>
      </c>
      <c r="AD62" s="251"/>
      <c r="AE62" s="251"/>
      <c r="AF62" s="251"/>
      <c r="AG62" s="90"/>
      <c r="AH62" s="13">
        <f t="shared" si="44"/>
        <v>0</v>
      </c>
      <c r="AI62" s="14">
        <f t="shared" si="17"/>
        <v>0</v>
      </c>
      <c r="AJ62" s="184">
        <f t="shared" si="18"/>
        <v>0</v>
      </c>
      <c r="AK62" s="90"/>
      <c r="AL62" s="90"/>
      <c r="AM62" s="90"/>
      <c r="AN62" s="90"/>
      <c r="AO62" s="13">
        <f t="shared" si="19"/>
        <v>0</v>
      </c>
      <c r="AP62" s="14">
        <f t="shared" si="20"/>
        <v>0</v>
      </c>
      <c r="AQ62" s="184">
        <f t="shared" si="21"/>
        <v>0</v>
      </c>
      <c r="AR62" s="190">
        <f t="shared" si="41"/>
        <v>404.20168067226894</v>
      </c>
      <c r="AS62" s="187">
        <f t="shared" si="42"/>
        <v>76.798319327731093</v>
      </c>
      <c r="AT62" s="182">
        <v>481</v>
      </c>
      <c r="AU62" s="227">
        <v>0.35</v>
      </c>
      <c r="AV62" s="13">
        <f t="shared" si="22"/>
        <v>602.70270270270271</v>
      </c>
      <c r="AW62" s="14">
        <f t="shared" si="23"/>
        <v>350</v>
      </c>
      <c r="AX62" s="184">
        <f t="shared" si="24"/>
        <v>952.70270270270271</v>
      </c>
      <c r="AY62" s="226"/>
      <c r="AZ62" s="226"/>
      <c r="BA62" s="226"/>
      <c r="BB62" s="226"/>
      <c r="BC62" s="13">
        <f t="shared" si="45"/>
        <v>0</v>
      </c>
      <c r="BD62" s="14">
        <f t="shared" si="4"/>
        <v>0</v>
      </c>
      <c r="BE62" s="184">
        <f t="shared" si="25"/>
        <v>0</v>
      </c>
      <c r="BF62" s="90"/>
      <c r="BG62" s="90"/>
      <c r="BH62" s="90"/>
      <c r="BI62" s="90"/>
      <c r="BJ62" s="13">
        <f t="shared" si="26"/>
        <v>0</v>
      </c>
      <c r="BK62" s="14">
        <f t="shared" si="27"/>
        <v>0</v>
      </c>
      <c r="BL62" s="224">
        <f t="shared" si="28"/>
        <v>0</v>
      </c>
      <c r="BM62" s="257"/>
      <c r="BN62" s="257"/>
      <c r="BO62" s="257"/>
      <c r="BP62" s="226"/>
      <c r="BQ62" s="74">
        <f t="shared" si="5"/>
        <v>0</v>
      </c>
      <c r="BR62" s="75">
        <f t="shared" si="43"/>
        <v>0</v>
      </c>
      <c r="BS62" s="236">
        <f t="shared" si="30"/>
        <v>0</v>
      </c>
      <c r="BT62" s="226"/>
      <c r="BU62" s="226"/>
      <c r="BV62" s="226"/>
      <c r="BW62" s="226"/>
      <c r="BX62" s="74">
        <f t="shared" si="6"/>
        <v>0</v>
      </c>
      <c r="BY62" s="75">
        <f t="shared" si="31"/>
        <v>0</v>
      </c>
      <c r="BZ62" s="236">
        <f t="shared" si="32"/>
        <v>0</v>
      </c>
      <c r="CA62" s="239"/>
      <c r="CB62" s="239"/>
      <c r="CC62" s="239"/>
      <c r="CD62" s="240"/>
      <c r="CE62" s="238">
        <f t="shared" si="33"/>
        <v>0</v>
      </c>
      <c r="CF62" s="14">
        <f t="shared" si="34"/>
        <v>0</v>
      </c>
      <c r="CG62" s="184">
        <f t="shared" si="35"/>
        <v>0</v>
      </c>
    </row>
    <row r="63" spans="1:85" x14ac:dyDescent="0.25">
      <c r="A63" s="39">
        <v>56</v>
      </c>
      <c r="B63" s="78" t="s">
        <v>38</v>
      </c>
      <c r="C63" s="300">
        <v>18950</v>
      </c>
      <c r="D63" s="298">
        <v>1950</v>
      </c>
      <c r="E63" s="299">
        <f t="shared" si="36"/>
        <v>36952500</v>
      </c>
      <c r="F63" s="167">
        <f t="shared" si="37"/>
        <v>18950</v>
      </c>
      <c r="G63" s="35">
        <f t="shared" si="0"/>
        <v>0.51</v>
      </c>
      <c r="H63" s="163">
        <f t="shared" si="1"/>
        <v>1000</v>
      </c>
      <c r="I63" s="87"/>
      <c r="J63" s="87"/>
      <c r="K63" s="33"/>
      <c r="L63" s="12"/>
      <c r="M63" s="13">
        <f t="shared" si="7"/>
        <v>0</v>
      </c>
      <c r="N63" s="30">
        <f t="shared" si="8"/>
        <v>0</v>
      </c>
      <c r="O63" s="15">
        <f t="shared" si="9"/>
        <v>0</v>
      </c>
      <c r="P63" s="244"/>
      <c r="Q63" s="242"/>
      <c r="R63" s="242"/>
      <c r="S63" s="245"/>
      <c r="T63" s="13">
        <f t="shared" si="11"/>
        <v>0</v>
      </c>
      <c r="U63" s="14">
        <f t="shared" si="12"/>
        <v>0</v>
      </c>
      <c r="V63" s="16">
        <f t="shared" si="13"/>
        <v>0</v>
      </c>
      <c r="W63" s="90"/>
      <c r="X63" s="90"/>
      <c r="Y63" s="90"/>
      <c r="Z63" s="159"/>
      <c r="AA63" s="13">
        <f t="shared" si="14"/>
        <v>0</v>
      </c>
      <c r="AB63" s="14">
        <f t="shared" si="15"/>
        <v>0</v>
      </c>
      <c r="AC63" s="16">
        <f t="shared" si="2"/>
        <v>0</v>
      </c>
      <c r="AD63" s="251"/>
      <c r="AE63" s="251"/>
      <c r="AF63" s="251"/>
      <c r="AG63" s="193"/>
      <c r="AH63" s="13">
        <f t="shared" si="44"/>
        <v>0</v>
      </c>
      <c r="AI63" s="14">
        <f t="shared" si="17"/>
        <v>0</v>
      </c>
      <c r="AJ63" s="184">
        <f t="shared" si="18"/>
        <v>0</v>
      </c>
      <c r="AK63" s="90">
        <v>18950</v>
      </c>
      <c r="AL63" s="90">
        <v>0</v>
      </c>
      <c r="AM63" s="90">
        <f>AK63+AL63</f>
        <v>18950</v>
      </c>
      <c r="AN63" s="193">
        <v>0.51</v>
      </c>
      <c r="AO63" s="13">
        <f t="shared" si="19"/>
        <v>650</v>
      </c>
      <c r="AP63" s="14">
        <f t="shared" si="20"/>
        <v>350</v>
      </c>
      <c r="AQ63" s="184">
        <f t="shared" si="21"/>
        <v>1000</v>
      </c>
      <c r="AR63" s="190"/>
      <c r="AS63" s="187"/>
      <c r="AT63" s="182"/>
      <c r="AU63" s="227"/>
      <c r="AV63" s="13">
        <f t="shared" si="22"/>
        <v>0</v>
      </c>
      <c r="AW63" s="14">
        <f t="shared" si="23"/>
        <v>0</v>
      </c>
      <c r="AX63" s="184">
        <f t="shared" si="24"/>
        <v>0</v>
      </c>
      <c r="AY63" s="226"/>
      <c r="AZ63" s="226"/>
      <c r="BA63" s="226"/>
      <c r="BB63" s="226"/>
      <c r="BC63" s="13">
        <f t="shared" si="45"/>
        <v>0</v>
      </c>
      <c r="BD63" s="14">
        <f t="shared" si="4"/>
        <v>0</v>
      </c>
      <c r="BE63" s="184">
        <f t="shared" si="25"/>
        <v>0</v>
      </c>
      <c r="BF63" s="90"/>
      <c r="BG63" s="90"/>
      <c r="BH63" s="90"/>
      <c r="BI63" s="90"/>
      <c r="BJ63" s="13">
        <f t="shared" si="26"/>
        <v>0</v>
      </c>
      <c r="BK63" s="14">
        <f t="shared" si="27"/>
        <v>0</v>
      </c>
      <c r="BL63" s="224">
        <f t="shared" si="28"/>
        <v>0</v>
      </c>
      <c r="BM63" s="257"/>
      <c r="BN63" s="257"/>
      <c r="BO63" s="257"/>
      <c r="BP63" s="226"/>
      <c r="BQ63" s="74">
        <f t="shared" si="5"/>
        <v>0</v>
      </c>
      <c r="BR63" s="75">
        <f t="shared" si="43"/>
        <v>0</v>
      </c>
      <c r="BS63" s="236">
        <f t="shared" si="30"/>
        <v>0</v>
      </c>
      <c r="BT63" s="226"/>
      <c r="BU63" s="226"/>
      <c r="BV63" s="226"/>
      <c r="BW63" s="226"/>
      <c r="BX63" s="74">
        <f t="shared" si="6"/>
        <v>0</v>
      </c>
      <c r="BY63" s="75">
        <f t="shared" si="31"/>
        <v>0</v>
      </c>
      <c r="BZ63" s="236">
        <f t="shared" si="32"/>
        <v>0</v>
      </c>
      <c r="CA63" s="239"/>
      <c r="CB63" s="239"/>
      <c r="CC63" s="239"/>
      <c r="CD63" s="240"/>
      <c r="CE63" s="238">
        <f t="shared" si="33"/>
        <v>0</v>
      </c>
      <c r="CF63" s="14">
        <f t="shared" si="34"/>
        <v>0</v>
      </c>
      <c r="CG63" s="184">
        <f t="shared" si="35"/>
        <v>0</v>
      </c>
    </row>
    <row r="64" spans="1:85" x14ac:dyDescent="0.25">
      <c r="A64" s="39">
        <v>57</v>
      </c>
      <c r="B64" s="78" t="s">
        <v>148</v>
      </c>
      <c r="C64" s="300">
        <v>6985</v>
      </c>
      <c r="D64" s="298">
        <v>1750</v>
      </c>
      <c r="E64" s="299">
        <f t="shared" si="36"/>
        <v>12223750</v>
      </c>
      <c r="F64" s="167">
        <f t="shared" si="37"/>
        <v>4000</v>
      </c>
      <c r="G64" s="35">
        <f t="shared" si="0"/>
        <v>0.35</v>
      </c>
      <c r="H64" s="163">
        <f t="shared" si="1"/>
        <v>791.48148148148152</v>
      </c>
      <c r="I64" s="87">
        <v>4000</v>
      </c>
      <c r="J64" s="87">
        <v>0</v>
      </c>
      <c r="K64" s="33">
        <v>4000</v>
      </c>
      <c r="L64" s="12"/>
      <c r="M64" s="13">
        <f t="shared" si="7"/>
        <v>650</v>
      </c>
      <c r="N64" s="30">
        <f t="shared" si="8"/>
        <v>0</v>
      </c>
      <c r="O64" s="15">
        <f t="shared" si="9"/>
        <v>650</v>
      </c>
      <c r="P64" s="244">
        <v>5400</v>
      </c>
      <c r="Q64" s="242">
        <f>P64*0%</f>
        <v>0</v>
      </c>
      <c r="R64" s="242">
        <f t="shared" si="10"/>
        <v>5400</v>
      </c>
      <c r="S64" s="245">
        <v>0.31</v>
      </c>
      <c r="T64" s="13">
        <f t="shared" si="11"/>
        <v>481.48148148148147</v>
      </c>
      <c r="U64" s="14">
        <f t="shared" si="12"/>
        <v>310.00000000000006</v>
      </c>
      <c r="V64" s="16">
        <f t="shared" si="13"/>
        <v>791.48148148148152</v>
      </c>
      <c r="W64" s="90"/>
      <c r="X64" s="90"/>
      <c r="Y64" s="90"/>
      <c r="Z64" s="159"/>
      <c r="AA64" s="13">
        <f t="shared" si="14"/>
        <v>0</v>
      </c>
      <c r="AB64" s="14">
        <f t="shared" si="15"/>
        <v>0</v>
      </c>
      <c r="AC64" s="16">
        <f t="shared" si="2"/>
        <v>0</v>
      </c>
      <c r="AD64" s="251"/>
      <c r="AE64" s="251"/>
      <c r="AF64" s="251"/>
      <c r="AG64" s="90"/>
      <c r="AH64" s="13">
        <f t="shared" si="44"/>
        <v>0</v>
      </c>
      <c r="AI64" s="14">
        <f t="shared" si="17"/>
        <v>0</v>
      </c>
      <c r="AJ64" s="184">
        <f t="shared" si="18"/>
        <v>0</v>
      </c>
      <c r="AK64" s="90"/>
      <c r="AL64" s="90"/>
      <c r="AM64" s="90"/>
      <c r="AN64" s="90"/>
      <c r="AO64" s="13">
        <f t="shared" si="19"/>
        <v>0</v>
      </c>
      <c r="AP64" s="14">
        <f t="shared" si="20"/>
        <v>0</v>
      </c>
      <c r="AQ64" s="184">
        <f t="shared" si="21"/>
        <v>0</v>
      </c>
      <c r="AR64" s="190">
        <v>6930</v>
      </c>
      <c r="AS64" s="187"/>
      <c r="AT64" s="182">
        <v>6930</v>
      </c>
      <c r="AU64" s="227">
        <v>0.35</v>
      </c>
      <c r="AV64" s="13">
        <f t="shared" si="22"/>
        <v>375.18037518037517</v>
      </c>
      <c r="AW64" s="14">
        <f t="shared" si="23"/>
        <v>350</v>
      </c>
      <c r="AX64" s="184">
        <f t="shared" si="24"/>
        <v>725.18037518037522</v>
      </c>
      <c r="AY64" s="226"/>
      <c r="AZ64" s="226"/>
      <c r="BA64" s="226"/>
      <c r="BB64" s="226"/>
      <c r="BC64" s="13">
        <f t="shared" si="45"/>
        <v>0</v>
      </c>
      <c r="BD64" s="14">
        <f t="shared" si="4"/>
        <v>0</v>
      </c>
      <c r="BE64" s="184">
        <f t="shared" si="25"/>
        <v>0</v>
      </c>
      <c r="BF64" s="90"/>
      <c r="BG64" s="90"/>
      <c r="BH64" s="90"/>
      <c r="BI64" s="90"/>
      <c r="BJ64" s="13">
        <f t="shared" si="26"/>
        <v>0</v>
      </c>
      <c r="BK64" s="14">
        <f t="shared" si="27"/>
        <v>0</v>
      </c>
      <c r="BL64" s="224">
        <f t="shared" si="28"/>
        <v>0</v>
      </c>
      <c r="BM64" s="257"/>
      <c r="BN64" s="257"/>
      <c r="BO64" s="257"/>
      <c r="BP64" s="226"/>
      <c r="BQ64" s="74">
        <f t="shared" si="5"/>
        <v>0</v>
      </c>
      <c r="BR64" s="75">
        <f t="shared" si="43"/>
        <v>0</v>
      </c>
      <c r="BS64" s="236">
        <f t="shared" si="30"/>
        <v>0</v>
      </c>
      <c r="BT64" s="226"/>
      <c r="BU64" s="226"/>
      <c r="BV64" s="226"/>
      <c r="BW64" s="226"/>
      <c r="BX64" s="74">
        <f t="shared" si="6"/>
        <v>0</v>
      </c>
      <c r="BY64" s="75">
        <f t="shared" si="31"/>
        <v>0</v>
      </c>
      <c r="BZ64" s="236">
        <f t="shared" si="32"/>
        <v>0</v>
      </c>
      <c r="CA64" s="233"/>
      <c r="CB64" s="233"/>
      <c r="CC64" s="233"/>
      <c r="CD64" s="233"/>
      <c r="CE64" s="238">
        <f t="shared" si="33"/>
        <v>0</v>
      </c>
      <c r="CF64" s="14">
        <f t="shared" si="34"/>
        <v>0</v>
      </c>
      <c r="CG64" s="184">
        <f t="shared" si="35"/>
        <v>0</v>
      </c>
    </row>
    <row r="65" spans="1:85" x14ac:dyDescent="0.25">
      <c r="A65" s="39">
        <v>58</v>
      </c>
      <c r="B65" s="78" t="s">
        <v>102</v>
      </c>
      <c r="C65" s="300">
        <v>7615</v>
      </c>
      <c r="D65" s="298">
        <v>1750</v>
      </c>
      <c r="E65" s="299">
        <f t="shared" si="36"/>
        <v>13326250</v>
      </c>
      <c r="F65" s="167">
        <f t="shared" si="37"/>
        <v>7021</v>
      </c>
      <c r="G65" s="35">
        <f t="shared" si="0"/>
        <v>0.35</v>
      </c>
      <c r="H65" s="163">
        <f t="shared" si="1"/>
        <v>960</v>
      </c>
      <c r="I65" s="87"/>
      <c r="J65" s="87"/>
      <c r="K65" s="33"/>
      <c r="L65" s="12"/>
      <c r="M65" s="13">
        <f t="shared" si="7"/>
        <v>0</v>
      </c>
      <c r="N65" s="30">
        <f>IFERROR(($F$2)/($G65/L65),0)</f>
        <v>0</v>
      </c>
      <c r="O65" s="15">
        <f t="shared" si="9"/>
        <v>0</v>
      </c>
      <c r="P65" s="244">
        <v>5900</v>
      </c>
      <c r="Q65" s="242">
        <f t="shared" si="38"/>
        <v>1121</v>
      </c>
      <c r="R65" s="242">
        <f t="shared" si="10"/>
        <v>7021</v>
      </c>
      <c r="S65" s="245">
        <v>0.31</v>
      </c>
      <c r="T65" s="13">
        <f t="shared" si="11"/>
        <v>650</v>
      </c>
      <c r="U65" s="14">
        <f t="shared" si="12"/>
        <v>310.00000000000006</v>
      </c>
      <c r="V65" s="16">
        <f t="shared" si="13"/>
        <v>960</v>
      </c>
      <c r="W65" s="90"/>
      <c r="X65" s="90"/>
      <c r="Y65" s="90"/>
      <c r="Z65" s="159"/>
      <c r="AA65" s="13">
        <f t="shared" si="14"/>
        <v>0</v>
      </c>
      <c r="AB65" s="14">
        <f t="shared" si="15"/>
        <v>0</v>
      </c>
      <c r="AC65" s="16">
        <f t="shared" si="2"/>
        <v>0</v>
      </c>
      <c r="AD65" s="251"/>
      <c r="AE65" s="251"/>
      <c r="AF65" s="251"/>
      <c r="AG65" s="90"/>
      <c r="AH65" s="13">
        <f t="shared" si="44"/>
        <v>0</v>
      </c>
      <c r="AI65" s="14">
        <f t="shared" si="17"/>
        <v>0</v>
      </c>
      <c r="AJ65" s="184">
        <f t="shared" si="18"/>
        <v>0</v>
      </c>
      <c r="AK65" s="90"/>
      <c r="AL65" s="90"/>
      <c r="AM65" s="90"/>
      <c r="AN65" s="90"/>
      <c r="AO65" s="13">
        <f t="shared" si="19"/>
        <v>0</v>
      </c>
      <c r="AP65" s="14">
        <f t="shared" si="20"/>
        <v>0</v>
      </c>
      <c r="AQ65" s="184">
        <f t="shared" si="21"/>
        <v>0</v>
      </c>
      <c r="AR65" s="190">
        <f t="shared" si="41"/>
        <v>6302.5210084033615</v>
      </c>
      <c r="AS65" s="187">
        <f t="shared" si="42"/>
        <v>1197.4789915966387</v>
      </c>
      <c r="AT65" s="182">
        <v>7500</v>
      </c>
      <c r="AU65" s="227">
        <v>0.35</v>
      </c>
      <c r="AV65" s="13">
        <f t="shared" si="22"/>
        <v>608.48666666666668</v>
      </c>
      <c r="AW65" s="14">
        <f t="shared" si="23"/>
        <v>350</v>
      </c>
      <c r="AX65" s="184">
        <f t="shared" si="24"/>
        <v>958.48666666666668</v>
      </c>
      <c r="AY65" s="232">
        <v>5900</v>
      </c>
      <c r="AZ65" s="232">
        <f>AY65*19%</f>
        <v>1121</v>
      </c>
      <c r="BA65" s="232">
        <f>AY65+AZ65</f>
        <v>7021</v>
      </c>
      <c r="BB65" s="227">
        <v>0.03</v>
      </c>
      <c r="BC65" s="13">
        <f t="shared" si="45"/>
        <v>650</v>
      </c>
      <c r="BD65" s="14">
        <f t="shared" si="4"/>
        <v>30</v>
      </c>
      <c r="BE65" s="184">
        <f t="shared" si="25"/>
        <v>680</v>
      </c>
      <c r="BF65" s="90"/>
      <c r="BG65" s="90"/>
      <c r="BH65" s="90"/>
      <c r="BI65" s="90"/>
      <c r="BJ65" s="13">
        <f t="shared" si="26"/>
        <v>0</v>
      </c>
      <c r="BK65" s="14">
        <f t="shared" si="27"/>
        <v>0</v>
      </c>
      <c r="BL65" s="224">
        <f t="shared" si="28"/>
        <v>0</v>
      </c>
      <c r="BM65" s="257"/>
      <c r="BN65" s="257"/>
      <c r="BO65" s="257"/>
      <c r="BP65" s="226"/>
      <c r="BQ65" s="74">
        <f t="shared" si="5"/>
        <v>0</v>
      </c>
      <c r="BR65" s="75">
        <f t="shared" si="43"/>
        <v>0</v>
      </c>
      <c r="BS65" s="236">
        <f t="shared" si="30"/>
        <v>0</v>
      </c>
      <c r="BT65" s="226"/>
      <c r="BU65" s="226"/>
      <c r="BV65" s="226"/>
      <c r="BW65" s="226"/>
      <c r="BX65" s="74">
        <f t="shared" si="6"/>
        <v>0</v>
      </c>
      <c r="BY65" s="75">
        <f t="shared" si="31"/>
        <v>0</v>
      </c>
      <c r="BZ65" s="236">
        <f t="shared" si="32"/>
        <v>0</v>
      </c>
      <c r="CA65" s="239"/>
      <c r="CB65" s="239"/>
      <c r="CC65" s="239"/>
      <c r="CD65" s="240"/>
      <c r="CE65" s="238">
        <f t="shared" si="33"/>
        <v>0</v>
      </c>
      <c r="CF65" s="14">
        <f t="shared" si="34"/>
        <v>0</v>
      </c>
      <c r="CG65" s="184">
        <f t="shared" si="35"/>
        <v>0</v>
      </c>
    </row>
    <row r="66" spans="1:85" x14ac:dyDescent="0.25">
      <c r="A66" s="39">
        <v>59</v>
      </c>
      <c r="B66" s="78" t="s">
        <v>50</v>
      </c>
      <c r="C66" s="300">
        <v>3985</v>
      </c>
      <c r="D66" s="298">
        <v>1650</v>
      </c>
      <c r="E66" s="299">
        <f t="shared" si="36"/>
        <v>6575250</v>
      </c>
      <c r="F66" s="167">
        <f t="shared" si="37"/>
        <v>3149</v>
      </c>
      <c r="G66" s="35">
        <f t="shared" si="0"/>
        <v>0.35</v>
      </c>
      <c r="H66" s="163">
        <f t="shared" si="1"/>
        <v>980</v>
      </c>
      <c r="I66" s="87"/>
      <c r="J66" s="87"/>
      <c r="K66" s="33"/>
      <c r="L66" s="12"/>
      <c r="M66" s="13">
        <f t="shared" si="7"/>
        <v>0</v>
      </c>
      <c r="N66" s="30">
        <f t="shared" si="8"/>
        <v>0</v>
      </c>
      <c r="O66" s="15">
        <f t="shared" si="9"/>
        <v>0</v>
      </c>
      <c r="P66" s="244">
        <v>3985</v>
      </c>
      <c r="Q66" s="242">
        <f>P66*0%</f>
        <v>0</v>
      </c>
      <c r="R66" s="242">
        <f t="shared" si="10"/>
        <v>3985</v>
      </c>
      <c r="S66" s="245">
        <v>0.31</v>
      </c>
      <c r="T66" s="13">
        <f t="shared" si="11"/>
        <v>513.63864491844413</v>
      </c>
      <c r="U66" s="14">
        <f t="shared" si="12"/>
        <v>310.00000000000006</v>
      </c>
      <c r="V66" s="16">
        <f t="shared" si="13"/>
        <v>823.63864491844424</v>
      </c>
      <c r="W66" s="90"/>
      <c r="X66" s="90"/>
      <c r="Y66" s="90"/>
      <c r="Z66" s="159"/>
      <c r="AA66" s="13">
        <f t="shared" si="14"/>
        <v>0</v>
      </c>
      <c r="AB66" s="14">
        <f t="shared" si="15"/>
        <v>0</v>
      </c>
      <c r="AC66" s="16">
        <f t="shared" si="2"/>
        <v>0</v>
      </c>
      <c r="AD66" s="251"/>
      <c r="AE66" s="251"/>
      <c r="AF66" s="251"/>
      <c r="AG66" s="90"/>
      <c r="AH66" s="13">
        <f t="shared" si="44"/>
        <v>0</v>
      </c>
      <c r="AI66" s="14">
        <f t="shared" si="17"/>
        <v>0</v>
      </c>
      <c r="AJ66" s="184">
        <f t="shared" si="18"/>
        <v>0</v>
      </c>
      <c r="AK66" s="90"/>
      <c r="AL66" s="90"/>
      <c r="AM66" s="90"/>
      <c r="AN66" s="90"/>
      <c r="AO66" s="13">
        <f t="shared" si="19"/>
        <v>0</v>
      </c>
      <c r="AP66" s="14">
        <f t="shared" si="20"/>
        <v>0</v>
      </c>
      <c r="AQ66" s="184">
        <f t="shared" si="21"/>
        <v>0</v>
      </c>
      <c r="AR66" s="190">
        <v>3950</v>
      </c>
      <c r="AS66" s="187"/>
      <c r="AT66" s="182">
        <v>3950</v>
      </c>
      <c r="AU66" s="227">
        <v>0.35</v>
      </c>
      <c r="AV66" s="13">
        <f t="shared" si="22"/>
        <v>518.18987341772151</v>
      </c>
      <c r="AW66" s="14">
        <f t="shared" si="23"/>
        <v>350</v>
      </c>
      <c r="AX66" s="184">
        <f t="shared" si="24"/>
        <v>868.18987341772151</v>
      </c>
      <c r="AY66" s="232"/>
      <c r="AZ66" s="226"/>
      <c r="BA66" s="232"/>
      <c r="BB66" s="227"/>
      <c r="BC66" s="13">
        <f t="shared" si="45"/>
        <v>0</v>
      </c>
      <c r="BD66" s="14">
        <f t="shared" si="4"/>
        <v>0</v>
      </c>
      <c r="BE66" s="184">
        <f t="shared" si="25"/>
        <v>0</v>
      </c>
      <c r="BF66" s="90"/>
      <c r="BG66" s="90"/>
      <c r="BH66" s="90"/>
      <c r="BI66" s="90"/>
      <c r="BJ66" s="13">
        <f t="shared" si="26"/>
        <v>0</v>
      </c>
      <c r="BK66" s="14">
        <f t="shared" si="27"/>
        <v>0</v>
      </c>
      <c r="BL66" s="224">
        <f t="shared" si="28"/>
        <v>0</v>
      </c>
      <c r="BM66" s="257"/>
      <c r="BN66" s="257"/>
      <c r="BO66" s="257"/>
      <c r="BP66" s="227"/>
      <c r="BQ66" s="74">
        <f t="shared" si="5"/>
        <v>0</v>
      </c>
      <c r="BR66" s="75">
        <f t="shared" si="43"/>
        <v>0</v>
      </c>
      <c r="BS66" s="236">
        <f t="shared" si="30"/>
        <v>0</v>
      </c>
      <c r="BT66" s="226">
        <v>3149</v>
      </c>
      <c r="BU66" s="226">
        <v>0</v>
      </c>
      <c r="BV66" s="226">
        <v>3149</v>
      </c>
      <c r="BW66" s="227">
        <v>0.33</v>
      </c>
      <c r="BX66" s="74">
        <f t="shared" si="6"/>
        <v>650</v>
      </c>
      <c r="BY66" s="75">
        <f t="shared" si="31"/>
        <v>330</v>
      </c>
      <c r="BZ66" s="236">
        <f t="shared" si="32"/>
        <v>980</v>
      </c>
      <c r="CA66" s="233"/>
      <c r="CB66" s="233"/>
      <c r="CC66" s="233"/>
      <c r="CD66" s="233"/>
      <c r="CE66" s="238">
        <f t="shared" si="33"/>
        <v>0</v>
      </c>
      <c r="CF66" s="14">
        <f t="shared" si="34"/>
        <v>0</v>
      </c>
      <c r="CG66" s="184">
        <f t="shared" si="35"/>
        <v>0</v>
      </c>
    </row>
    <row r="67" spans="1:85" x14ac:dyDescent="0.25">
      <c r="A67" s="39">
        <v>60</v>
      </c>
      <c r="B67" s="78" t="s">
        <v>178</v>
      </c>
      <c r="C67" s="300">
        <v>580</v>
      </c>
      <c r="D67" s="298">
        <v>1650</v>
      </c>
      <c r="E67" s="299">
        <f t="shared" si="36"/>
        <v>957000</v>
      </c>
      <c r="F67" s="167">
        <f t="shared" si="37"/>
        <v>425</v>
      </c>
      <c r="G67" s="35">
        <f t="shared" si="0"/>
        <v>0.35</v>
      </c>
      <c r="H67" s="163">
        <f t="shared" si="1"/>
        <v>960</v>
      </c>
      <c r="I67" s="87"/>
      <c r="J67" s="87"/>
      <c r="K67" s="33"/>
      <c r="L67" s="12"/>
      <c r="M67" s="13">
        <f t="shared" si="7"/>
        <v>0</v>
      </c>
      <c r="N67" s="30">
        <f t="shared" si="8"/>
        <v>0</v>
      </c>
      <c r="O67" s="15">
        <f t="shared" si="9"/>
        <v>0</v>
      </c>
      <c r="P67" s="244">
        <v>425</v>
      </c>
      <c r="Q67" s="242">
        <f>P67*0%</f>
        <v>0</v>
      </c>
      <c r="R67" s="242">
        <f t="shared" si="10"/>
        <v>425</v>
      </c>
      <c r="S67" s="245">
        <v>0.31</v>
      </c>
      <c r="T67" s="13">
        <f t="shared" si="11"/>
        <v>650</v>
      </c>
      <c r="U67" s="14">
        <f t="shared" si="12"/>
        <v>310.00000000000006</v>
      </c>
      <c r="V67" s="16">
        <f t="shared" si="13"/>
        <v>960</v>
      </c>
      <c r="W67" s="90"/>
      <c r="X67" s="90"/>
      <c r="Y67" s="90"/>
      <c r="Z67" s="159"/>
      <c r="AA67" s="13">
        <f t="shared" si="14"/>
        <v>0</v>
      </c>
      <c r="AB67" s="14">
        <f t="shared" si="15"/>
        <v>0</v>
      </c>
      <c r="AC67" s="16">
        <f t="shared" si="2"/>
        <v>0</v>
      </c>
      <c r="AD67" s="251"/>
      <c r="AE67" s="251"/>
      <c r="AF67" s="251"/>
      <c r="AG67" s="90"/>
      <c r="AH67" s="13">
        <f t="shared" si="44"/>
        <v>0</v>
      </c>
      <c r="AI67" s="14">
        <f t="shared" si="17"/>
        <v>0</v>
      </c>
      <c r="AJ67" s="184">
        <f t="shared" si="18"/>
        <v>0</v>
      </c>
      <c r="AK67" s="90"/>
      <c r="AL67" s="90"/>
      <c r="AM67" s="90"/>
      <c r="AN67" s="90"/>
      <c r="AO67" s="13">
        <f t="shared" si="19"/>
        <v>0</v>
      </c>
      <c r="AP67" s="14">
        <f t="shared" si="20"/>
        <v>0</v>
      </c>
      <c r="AQ67" s="184">
        <f t="shared" si="21"/>
        <v>0</v>
      </c>
      <c r="AR67" s="190">
        <v>570</v>
      </c>
      <c r="AS67" s="187"/>
      <c r="AT67" s="182">
        <v>570</v>
      </c>
      <c r="AU67" s="227">
        <v>0.35</v>
      </c>
      <c r="AV67" s="13">
        <f t="shared" si="22"/>
        <v>484.64912280701753</v>
      </c>
      <c r="AW67" s="14">
        <f t="shared" si="23"/>
        <v>350</v>
      </c>
      <c r="AX67" s="184">
        <f t="shared" si="24"/>
        <v>834.64912280701753</v>
      </c>
      <c r="AY67" s="226"/>
      <c r="AZ67" s="226"/>
      <c r="BA67" s="226"/>
      <c r="BB67" s="226"/>
      <c r="BC67" s="13">
        <f t="shared" si="45"/>
        <v>0</v>
      </c>
      <c r="BD67" s="14">
        <f t="shared" si="4"/>
        <v>0</v>
      </c>
      <c r="BE67" s="184">
        <f t="shared" si="25"/>
        <v>0</v>
      </c>
      <c r="BF67" s="90"/>
      <c r="BG67" s="90"/>
      <c r="BH67" s="90"/>
      <c r="BI67" s="90"/>
      <c r="BJ67" s="13">
        <f t="shared" si="26"/>
        <v>0</v>
      </c>
      <c r="BK67" s="14">
        <f t="shared" si="27"/>
        <v>0</v>
      </c>
      <c r="BL67" s="224">
        <f t="shared" si="28"/>
        <v>0</v>
      </c>
      <c r="BM67" s="257"/>
      <c r="BN67" s="257"/>
      <c r="BO67" s="257"/>
      <c r="BP67" s="226"/>
      <c r="BQ67" s="74">
        <f t="shared" si="5"/>
        <v>0</v>
      </c>
      <c r="BR67" s="75">
        <f t="shared" si="43"/>
        <v>0</v>
      </c>
      <c r="BS67" s="236">
        <f t="shared" si="30"/>
        <v>0</v>
      </c>
      <c r="BT67" s="226"/>
      <c r="BU67" s="226"/>
      <c r="BV67" s="226"/>
      <c r="BW67" s="226"/>
      <c r="BX67" s="74">
        <f t="shared" si="6"/>
        <v>0</v>
      </c>
      <c r="BY67" s="75">
        <f t="shared" si="31"/>
        <v>0</v>
      </c>
      <c r="BZ67" s="236">
        <f t="shared" si="32"/>
        <v>0</v>
      </c>
      <c r="CA67" s="239"/>
      <c r="CB67" s="239"/>
      <c r="CC67" s="239"/>
      <c r="CD67" s="240"/>
      <c r="CE67" s="238">
        <f t="shared" si="33"/>
        <v>0</v>
      </c>
      <c r="CF67" s="14">
        <f t="shared" si="34"/>
        <v>0</v>
      </c>
      <c r="CG67" s="184">
        <f t="shared" si="35"/>
        <v>0</v>
      </c>
    </row>
    <row r="68" spans="1:85" x14ac:dyDescent="0.25">
      <c r="A68" s="39">
        <v>61</v>
      </c>
      <c r="B68" s="78" t="s">
        <v>149</v>
      </c>
      <c r="C68" s="300">
        <v>10425</v>
      </c>
      <c r="D68" s="298">
        <v>1650</v>
      </c>
      <c r="E68" s="299">
        <f t="shared" si="36"/>
        <v>17201250</v>
      </c>
      <c r="F68" s="167">
        <f t="shared" si="37"/>
        <v>6000</v>
      </c>
      <c r="G68" s="35">
        <f t="shared" si="0"/>
        <v>0.35</v>
      </c>
      <c r="H68" s="163">
        <f t="shared" si="1"/>
        <v>725</v>
      </c>
      <c r="I68" s="87">
        <v>6000</v>
      </c>
      <c r="J68" s="87">
        <v>0</v>
      </c>
      <c r="K68" s="33">
        <v>6000</v>
      </c>
      <c r="L68" s="12"/>
      <c r="M68" s="13">
        <f t="shared" si="7"/>
        <v>650</v>
      </c>
      <c r="N68" s="30">
        <f t="shared" si="8"/>
        <v>0</v>
      </c>
      <c r="O68" s="15">
        <f t="shared" si="9"/>
        <v>650</v>
      </c>
      <c r="P68" s="244"/>
      <c r="Q68" s="242"/>
      <c r="R68" s="242"/>
      <c r="S68" s="245"/>
      <c r="T68" s="13">
        <f t="shared" si="11"/>
        <v>0</v>
      </c>
      <c r="U68" s="14">
        <f t="shared" si="12"/>
        <v>0</v>
      </c>
      <c r="V68" s="16">
        <f t="shared" si="13"/>
        <v>0</v>
      </c>
      <c r="W68" s="90"/>
      <c r="X68" s="90"/>
      <c r="Y68" s="90"/>
      <c r="Z68" s="159"/>
      <c r="AA68" s="13">
        <f t="shared" si="14"/>
        <v>0</v>
      </c>
      <c r="AB68" s="14">
        <f t="shared" si="15"/>
        <v>0</v>
      </c>
      <c r="AC68" s="16">
        <f t="shared" si="2"/>
        <v>0</v>
      </c>
      <c r="AD68" s="251"/>
      <c r="AE68" s="251"/>
      <c r="AF68" s="251"/>
      <c r="AG68" s="90"/>
      <c r="AH68" s="13">
        <f t="shared" si="44"/>
        <v>0</v>
      </c>
      <c r="AI68" s="14">
        <f t="shared" si="17"/>
        <v>0</v>
      </c>
      <c r="AJ68" s="184">
        <f t="shared" si="18"/>
        <v>0</v>
      </c>
      <c r="AK68" s="90"/>
      <c r="AL68" s="90"/>
      <c r="AM68" s="90"/>
      <c r="AN68" s="90"/>
      <c r="AO68" s="13">
        <f t="shared" si="19"/>
        <v>0</v>
      </c>
      <c r="AP68" s="14">
        <f t="shared" si="20"/>
        <v>0</v>
      </c>
      <c r="AQ68" s="184">
        <f t="shared" si="21"/>
        <v>0</v>
      </c>
      <c r="AR68" s="190">
        <v>10400</v>
      </c>
      <c r="AS68" s="187"/>
      <c r="AT68" s="182">
        <v>10400</v>
      </c>
      <c r="AU68" s="227">
        <v>0.35</v>
      </c>
      <c r="AV68" s="13">
        <f t="shared" si="22"/>
        <v>375</v>
      </c>
      <c r="AW68" s="14">
        <f t="shared" si="23"/>
        <v>350</v>
      </c>
      <c r="AX68" s="184">
        <f t="shared" si="24"/>
        <v>725</v>
      </c>
      <c r="AY68" s="226"/>
      <c r="AZ68" s="226"/>
      <c r="BA68" s="226"/>
      <c r="BB68" s="226"/>
      <c r="BC68" s="13">
        <f t="shared" si="45"/>
        <v>0</v>
      </c>
      <c r="BD68" s="14">
        <f t="shared" si="4"/>
        <v>0</v>
      </c>
      <c r="BE68" s="184">
        <f t="shared" si="25"/>
        <v>0</v>
      </c>
      <c r="BF68" s="90"/>
      <c r="BG68" s="90"/>
      <c r="BH68" s="90"/>
      <c r="BI68" s="90"/>
      <c r="BJ68" s="13">
        <f t="shared" si="26"/>
        <v>0</v>
      </c>
      <c r="BK68" s="14">
        <f t="shared" si="27"/>
        <v>0</v>
      </c>
      <c r="BL68" s="224">
        <f t="shared" si="28"/>
        <v>0</v>
      </c>
      <c r="BM68" s="257"/>
      <c r="BN68" s="257"/>
      <c r="BO68" s="257"/>
      <c r="BP68" s="226"/>
      <c r="BQ68" s="74">
        <f t="shared" si="5"/>
        <v>0</v>
      </c>
      <c r="BR68" s="75">
        <f t="shared" si="43"/>
        <v>0</v>
      </c>
      <c r="BS68" s="236">
        <f t="shared" si="30"/>
        <v>0</v>
      </c>
      <c r="BT68" s="226"/>
      <c r="BU68" s="226"/>
      <c r="BV68" s="226"/>
      <c r="BW68" s="226"/>
      <c r="BX68" s="74">
        <f t="shared" si="6"/>
        <v>0</v>
      </c>
      <c r="BY68" s="75">
        <f t="shared" si="31"/>
        <v>0</v>
      </c>
      <c r="BZ68" s="236">
        <f t="shared" si="32"/>
        <v>0</v>
      </c>
      <c r="CA68" s="239"/>
      <c r="CB68" s="239"/>
      <c r="CC68" s="239"/>
      <c r="CD68" s="240"/>
      <c r="CE68" s="238">
        <f t="shared" si="33"/>
        <v>0</v>
      </c>
      <c r="CF68" s="14">
        <f t="shared" si="34"/>
        <v>0</v>
      </c>
      <c r="CG68" s="184">
        <f t="shared" si="35"/>
        <v>0</v>
      </c>
    </row>
    <row r="69" spans="1:85" x14ac:dyDescent="0.25">
      <c r="A69" s="39">
        <v>62</v>
      </c>
      <c r="B69" s="78" t="s">
        <v>147</v>
      </c>
      <c r="C69" s="300">
        <v>3915</v>
      </c>
      <c r="D69" s="298">
        <v>1550</v>
      </c>
      <c r="E69" s="299">
        <f t="shared" si="36"/>
        <v>6068250</v>
      </c>
      <c r="F69" s="167">
        <f t="shared" si="37"/>
        <v>2395</v>
      </c>
      <c r="G69" s="35">
        <f t="shared" si="0"/>
        <v>0.35</v>
      </c>
      <c r="H69" s="163">
        <f t="shared" si="1"/>
        <v>960</v>
      </c>
      <c r="I69" s="87"/>
      <c r="J69" s="87"/>
      <c r="K69" s="33"/>
      <c r="L69" s="12"/>
      <c r="M69" s="13">
        <f t="shared" si="7"/>
        <v>0</v>
      </c>
      <c r="N69" s="30">
        <f t="shared" si="8"/>
        <v>0</v>
      </c>
      <c r="O69" s="15">
        <f t="shared" si="9"/>
        <v>0</v>
      </c>
      <c r="P69" s="244">
        <v>2395</v>
      </c>
      <c r="Q69" s="242">
        <f>P69*0%</f>
        <v>0</v>
      </c>
      <c r="R69" s="242">
        <f t="shared" si="10"/>
        <v>2395</v>
      </c>
      <c r="S69" s="245">
        <v>0.31</v>
      </c>
      <c r="T69" s="13">
        <f t="shared" si="11"/>
        <v>650</v>
      </c>
      <c r="U69" s="14">
        <f t="shared" si="12"/>
        <v>310.00000000000006</v>
      </c>
      <c r="V69" s="16">
        <f t="shared" si="13"/>
        <v>960</v>
      </c>
      <c r="W69" s="90"/>
      <c r="X69" s="90"/>
      <c r="Y69" s="90"/>
      <c r="Z69" s="159"/>
      <c r="AA69" s="13">
        <f t="shared" si="14"/>
        <v>0</v>
      </c>
      <c r="AB69" s="14">
        <f t="shared" si="15"/>
        <v>0</v>
      </c>
      <c r="AC69" s="16">
        <f t="shared" si="2"/>
        <v>0</v>
      </c>
      <c r="AD69" s="251"/>
      <c r="AE69" s="251"/>
      <c r="AF69" s="251"/>
      <c r="AG69" s="90"/>
      <c r="AH69" s="13">
        <f t="shared" si="44"/>
        <v>0</v>
      </c>
      <c r="AI69" s="14">
        <f t="shared" si="17"/>
        <v>0</v>
      </c>
      <c r="AJ69" s="184">
        <f t="shared" si="18"/>
        <v>0</v>
      </c>
      <c r="AK69" s="90"/>
      <c r="AL69" s="90"/>
      <c r="AM69" s="90"/>
      <c r="AN69" s="90"/>
      <c r="AO69" s="13">
        <f t="shared" si="19"/>
        <v>0</v>
      </c>
      <c r="AP69" s="14">
        <f t="shared" si="20"/>
        <v>0</v>
      </c>
      <c r="AQ69" s="184">
        <f t="shared" si="21"/>
        <v>0</v>
      </c>
      <c r="AR69" s="190">
        <v>3850</v>
      </c>
      <c r="AS69" s="187"/>
      <c r="AT69" s="182">
        <v>3850</v>
      </c>
      <c r="AU69" s="227">
        <v>0.35</v>
      </c>
      <c r="AV69" s="13">
        <f t="shared" si="22"/>
        <v>404.35064935064935</v>
      </c>
      <c r="AW69" s="14">
        <f t="shared" si="23"/>
        <v>350</v>
      </c>
      <c r="AX69" s="184">
        <f t="shared" si="24"/>
        <v>754.35064935064929</v>
      </c>
      <c r="AY69" s="226"/>
      <c r="AZ69" s="226"/>
      <c r="BA69" s="226"/>
      <c r="BB69" s="226"/>
      <c r="BC69" s="13">
        <f t="shared" si="45"/>
        <v>0</v>
      </c>
      <c r="BD69" s="14">
        <f t="shared" si="4"/>
        <v>0</v>
      </c>
      <c r="BE69" s="184">
        <f t="shared" si="25"/>
        <v>0</v>
      </c>
      <c r="BF69" s="90"/>
      <c r="BG69" s="90"/>
      <c r="BH69" s="90"/>
      <c r="BI69" s="90"/>
      <c r="BJ69" s="13">
        <f t="shared" si="26"/>
        <v>0</v>
      </c>
      <c r="BK69" s="14">
        <f t="shared" si="27"/>
        <v>0</v>
      </c>
      <c r="BL69" s="224">
        <f t="shared" si="28"/>
        <v>0</v>
      </c>
      <c r="BM69" s="257"/>
      <c r="BN69" s="257"/>
      <c r="BO69" s="257"/>
      <c r="BP69" s="227"/>
      <c r="BQ69" s="74">
        <f t="shared" si="5"/>
        <v>0</v>
      </c>
      <c r="BR69" s="75">
        <f t="shared" si="43"/>
        <v>0</v>
      </c>
      <c r="BS69" s="236">
        <f t="shared" si="30"/>
        <v>0</v>
      </c>
      <c r="BT69" s="226">
        <v>3714</v>
      </c>
      <c r="BU69" s="226">
        <v>0</v>
      </c>
      <c r="BV69" s="226">
        <v>3714</v>
      </c>
      <c r="BW69" s="227">
        <v>0.33</v>
      </c>
      <c r="BX69" s="74">
        <f t="shared" si="6"/>
        <v>419.15724286483578</v>
      </c>
      <c r="BY69" s="75">
        <f t="shared" si="31"/>
        <v>330</v>
      </c>
      <c r="BZ69" s="236">
        <f t="shared" si="32"/>
        <v>749.15724286483578</v>
      </c>
      <c r="CA69" s="239"/>
      <c r="CB69" s="239"/>
      <c r="CC69" s="239"/>
      <c r="CD69" s="240"/>
      <c r="CE69" s="238">
        <f t="shared" si="33"/>
        <v>0</v>
      </c>
      <c r="CF69" s="14">
        <f t="shared" si="34"/>
        <v>0</v>
      </c>
      <c r="CG69" s="184">
        <f t="shared" si="35"/>
        <v>0</v>
      </c>
    </row>
    <row r="70" spans="1:85" x14ac:dyDescent="0.25">
      <c r="A70" s="39">
        <v>63</v>
      </c>
      <c r="B70" s="78" t="s">
        <v>197</v>
      </c>
      <c r="C70" s="300">
        <v>60</v>
      </c>
      <c r="D70" s="298">
        <v>1550</v>
      </c>
      <c r="E70" s="299">
        <f t="shared" si="36"/>
        <v>93000</v>
      </c>
      <c r="F70" s="167">
        <f t="shared" si="37"/>
        <v>37</v>
      </c>
      <c r="G70" s="35">
        <f t="shared" si="0"/>
        <v>0.35</v>
      </c>
      <c r="H70" s="163">
        <f t="shared" si="1"/>
        <v>960</v>
      </c>
      <c r="I70" s="87"/>
      <c r="J70" s="87"/>
      <c r="K70" s="33"/>
      <c r="L70" s="12"/>
      <c r="M70" s="13">
        <f t="shared" si="7"/>
        <v>0</v>
      </c>
      <c r="N70" s="30">
        <f t="shared" si="8"/>
        <v>0</v>
      </c>
      <c r="O70" s="15">
        <f t="shared" si="9"/>
        <v>0</v>
      </c>
      <c r="P70" s="244">
        <v>37</v>
      </c>
      <c r="Q70" s="242">
        <f>P70*0%</f>
        <v>0</v>
      </c>
      <c r="R70" s="242">
        <f t="shared" si="10"/>
        <v>37</v>
      </c>
      <c r="S70" s="245">
        <v>0.31</v>
      </c>
      <c r="T70" s="13">
        <f t="shared" si="11"/>
        <v>650</v>
      </c>
      <c r="U70" s="14">
        <f t="shared" si="12"/>
        <v>310.00000000000006</v>
      </c>
      <c r="V70" s="16">
        <f t="shared" si="13"/>
        <v>960</v>
      </c>
      <c r="W70" s="90"/>
      <c r="X70" s="90"/>
      <c r="Y70" s="90"/>
      <c r="Z70" s="159"/>
      <c r="AA70" s="13">
        <f t="shared" si="14"/>
        <v>0</v>
      </c>
      <c r="AB70" s="14">
        <f t="shared" si="15"/>
        <v>0</v>
      </c>
      <c r="AC70" s="16">
        <f t="shared" si="2"/>
        <v>0</v>
      </c>
      <c r="AD70" s="251"/>
      <c r="AE70" s="251"/>
      <c r="AF70" s="251"/>
      <c r="AG70" s="90"/>
      <c r="AH70" s="13">
        <f t="shared" si="44"/>
        <v>0</v>
      </c>
      <c r="AI70" s="14">
        <f t="shared" si="17"/>
        <v>0</v>
      </c>
      <c r="AJ70" s="184">
        <f t="shared" si="18"/>
        <v>0</v>
      </c>
      <c r="AK70" s="90"/>
      <c r="AL70" s="90"/>
      <c r="AM70" s="90"/>
      <c r="AN70" s="90"/>
      <c r="AO70" s="13">
        <f t="shared" si="19"/>
        <v>0</v>
      </c>
      <c r="AP70" s="14">
        <f t="shared" si="20"/>
        <v>0</v>
      </c>
      <c r="AQ70" s="184">
        <f t="shared" si="21"/>
        <v>0</v>
      </c>
      <c r="AR70" s="190">
        <v>55</v>
      </c>
      <c r="AS70" s="187"/>
      <c r="AT70" s="182">
        <v>55</v>
      </c>
      <c r="AU70" s="227">
        <v>0.35</v>
      </c>
      <c r="AV70" s="13">
        <f t="shared" si="22"/>
        <v>437.27272727272725</v>
      </c>
      <c r="AW70" s="14">
        <f t="shared" si="23"/>
        <v>350</v>
      </c>
      <c r="AX70" s="184">
        <f t="shared" si="24"/>
        <v>787.27272727272725</v>
      </c>
      <c r="AY70" s="226"/>
      <c r="AZ70" s="226"/>
      <c r="BA70" s="226"/>
      <c r="BB70" s="226"/>
      <c r="BC70" s="13">
        <f t="shared" si="45"/>
        <v>0</v>
      </c>
      <c r="BD70" s="14">
        <f t="shared" si="4"/>
        <v>0</v>
      </c>
      <c r="BE70" s="184">
        <f t="shared" si="25"/>
        <v>0</v>
      </c>
      <c r="BF70" s="90"/>
      <c r="BG70" s="90"/>
      <c r="BH70" s="90"/>
      <c r="BI70" s="90"/>
      <c r="BJ70" s="13">
        <f t="shared" si="26"/>
        <v>0</v>
      </c>
      <c r="BK70" s="14">
        <f t="shared" si="27"/>
        <v>0</v>
      </c>
      <c r="BL70" s="224">
        <f t="shared" si="28"/>
        <v>0</v>
      </c>
      <c r="BM70" s="257"/>
      <c r="BN70" s="257"/>
      <c r="BO70" s="257"/>
      <c r="BP70" s="226"/>
      <c r="BQ70" s="74">
        <f t="shared" si="5"/>
        <v>0</v>
      </c>
      <c r="BR70" s="75">
        <f t="shared" si="43"/>
        <v>0</v>
      </c>
      <c r="BS70" s="236">
        <f t="shared" si="30"/>
        <v>0</v>
      </c>
      <c r="BT70" s="226"/>
      <c r="BU70" s="226"/>
      <c r="BV70" s="226"/>
      <c r="BW70" s="226"/>
      <c r="BX70" s="74">
        <f t="shared" si="6"/>
        <v>0</v>
      </c>
      <c r="BY70" s="75">
        <f t="shared" si="31"/>
        <v>0</v>
      </c>
      <c r="BZ70" s="236">
        <f t="shared" si="32"/>
        <v>0</v>
      </c>
      <c r="CA70" s="233"/>
      <c r="CB70" s="233"/>
      <c r="CC70" s="233"/>
      <c r="CD70" s="233"/>
      <c r="CE70" s="238">
        <f t="shared" si="33"/>
        <v>0</v>
      </c>
      <c r="CF70" s="14">
        <f t="shared" si="34"/>
        <v>0</v>
      </c>
      <c r="CG70" s="184">
        <f t="shared" si="35"/>
        <v>0</v>
      </c>
    </row>
    <row r="71" spans="1:85" x14ac:dyDescent="0.25">
      <c r="A71" s="39">
        <v>64</v>
      </c>
      <c r="B71" s="78" t="s">
        <v>103</v>
      </c>
      <c r="C71" s="300">
        <v>492</v>
      </c>
      <c r="D71" s="298">
        <v>1450</v>
      </c>
      <c r="E71" s="299">
        <f t="shared" si="36"/>
        <v>713400</v>
      </c>
      <c r="F71" s="167">
        <f t="shared" si="37"/>
        <v>446</v>
      </c>
      <c r="G71" s="35">
        <f t="shared" si="0"/>
        <v>0.38</v>
      </c>
      <c r="H71" s="163">
        <f t="shared" si="1"/>
        <v>952.70270270270271</v>
      </c>
      <c r="I71" s="87"/>
      <c r="J71" s="87"/>
      <c r="K71" s="33"/>
      <c r="L71" s="12"/>
      <c r="M71" s="13">
        <f t="shared" si="7"/>
        <v>0</v>
      </c>
      <c r="N71" s="30">
        <f t="shared" si="8"/>
        <v>0</v>
      </c>
      <c r="O71" s="15">
        <f t="shared" si="9"/>
        <v>0</v>
      </c>
      <c r="P71" s="244">
        <v>375</v>
      </c>
      <c r="Q71" s="242">
        <f t="shared" si="38"/>
        <v>71.25</v>
      </c>
      <c r="R71" s="242">
        <f t="shared" si="10"/>
        <v>446</v>
      </c>
      <c r="S71" s="245">
        <v>0.31</v>
      </c>
      <c r="T71" s="13">
        <f t="shared" si="11"/>
        <v>650</v>
      </c>
      <c r="U71" s="14">
        <f t="shared" si="12"/>
        <v>285.5263157894737</v>
      </c>
      <c r="V71" s="16">
        <f t="shared" si="13"/>
        <v>935.52631578947376</v>
      </c>
      <c r="W71" s="90"/>
      <c r="X71" s="90"/>
      <c r="Y71" s="90"/>
      <c r="Z71" s="159"/>
      <c r="AA71" s="13">
        <f t="shared" si="14"/>
        <v>0</v>
      </c>
      <c r="AB71" s="14">
        <f t="shared" si="15"/>
        <v>0</v>
      </c>
      <c r="AC71" s="16">
        <f t="shared" si="2"/>
        <v>0</v>
      </c>
      <c r="AD71" s="251"/>
      <c r="AE71" s="251"/>
      <c r="AF71" s="251"/>
      <c r="AG71" s="90"/>
      <c r="AH71" s="13">
        <f t="shared" si="44"/>
        <v>0</v>
      </c>
      <c r="AI71" s="14">
        <f t="shared" si="17"/>
        <v>0</v>
      </c>
      <c r="AJ71" s="184">
        <f t="shared" si="18"/>
        <v>0</v>
      </c>
      <c r="AK71" s="90"/>
      <c r="AL71" s="90"/>
      <c r="AM71" s="90"/>
      <c r="AN71" s="90"/>
      <c r="AO71" s="13">
        <f t="shared" si="19"/>
        <v>0</v>
      </c>
      <c r="AP71" s="14">
        <f t="shared" si="20"/>
        <v>0</v>
      </c>
      <c r="AQ71" s="184">
        <f t="shared" si="21"/>
        <v>0</v>
      </c>
      <c r="AR71" s="190">
        <f t="shared" si="41"/>
        <v>404.20168067226894</v>
      </c>
      <c r="AS71" s="187">
        <f t="shared" si="42"/>
        <v>76.798319327731093</v>
      </c>
      <c r="AT71" s="182">
        <v>481</v>
      </c>
      <c r="AU71" s="227">
        <v>0.38</v>
      </c>
      <c r="AV71" s="13">
        <f t="shared" si="22"/>
        <v>602.70270270270271</v>
      </c>
      <c r="AW71" s="14">
        <f t="shared" si="23"/>
        <v>350</v>
      </c>
      <c r="AX71" s="184">
        <f t="shared" si="24"/>
        <v>952.70270270270271</v>
      </c>
      <c r="AY71" s="226"/>
      <c r="AZ71" s="226"/>
      <c r="BA71" s="226"/>
      <c r="BB71" s="226"/>
      <c r="BC71" s="13">
        <f t="shared" si="45"/>
        <v>0</v>
      </c>
      <c r="BD71" s="14">
        <f t="shared" si="4"/>
        <v>0</v>
      </c>
      <c r="BE71" s="184">
        <f t="shared" si="25"/>
        <v>0</v>
      </c>
      <c r="BF71" s="90"/>
      <c r="BG71" s="90"/>
      <c r="BH71" s="90"/>
      <c r="BI71" s="90"/>
      <c r="BJ71" s="13">
        <f t="shared" si="26"/>
        <v>0</v>
      </c>
      <c r="BK71" s="14">
        <f t="shared" si="27"/>
        <v>0</v>
      </c>
      <c r="BL71" s="224">
        <f t="shared" si="28"/>
        <v>0</v>
      </c>
      <c r="BM71" s="257"/>
      <c r="BN71" s="257"/>
      <c r="BO71" s="257"/>
      <c r="BP71" s="226"/>
      <c r="BQ71" s="74">
        <f t="shared" si="5"/>
        <v>0</v>
      </c>
      <c r="BR71" s="75">
        <f t="shared" si="43"/>
        <v>0</v>
      </c>
      <c r="BS71" s="236">
        <f t="shared" si="30"/>
        <v>0</v>
      </c>
      <c r="BT71" s="226"/>
      <c r="BU71" s="226"/>
      <c r="BV71" s="226"/>
      <c r="BW71" s="226"/>
      <c r="BX71" s="74">
        <f t="shared" si="6"/>
        <v>0</v>
      </c>
      <c r="BY71" s="75">
        <f t="shared" si="31"/>
        <v>0</v>
      </c>
      <c r="BZ71" s="236">
        <f t="shared" si="32"/>
        <v>0</v>
      </c>
      <c r="CA71" s="239"/>
      <c r="CB71" s="239"/>
      <c r="CC71" s="239"/>
      <c r="CD71" s="240"/>
      <c r="CE71" s="238">
        <f t="shared" si="33"/>
        <v>0</v>
      </c>
      <c r="CF71" s="14">
        <f t="shared" si="34"/>
        <v>0</v>
      </c>
      <c r="CG71" s="184">
        <f t="shared" si="35"/>
        <v>0</v>
      </c>
    </row>
    <row r="72" spans="1:85" x14ac:dyDescent="0.25">
      <c r="A72" s="39">
        <v>65</v>
      </c>
      <c r="B72" s="78" t="s">
        <v>95</v>
      </c>
      <c r="C72" s="300">
        <v>1432</v>
      </c>
      <c r="D72" s="298">
        <v>1400</v>
      </c>
      <c r="E72" s="299">
        <f t="shared" si="36"/>
        <v>2004800</v>
      </c>
      <c r="F72" s="167">
        <f t="shared" si="37"/>
        <v>1285</v>
      </c>
      <c r="G72" s="35">
        <f t="shared" ref="G72:G135" si="46">MAX(L72,S72,Z72,AN72,AU72,BB72,BI72,BW72,CD72)</f>
        <v>0.35</v>
      </c>
      <c r="H72" s="163">
        <f t="shared" ref="H72:H135" si="47">MAX(O72,V72,AC72,AQ72,AX72,BE72,BL72,BZ72,CG72)</f>
        <v>954.98069498069503</v>
      </c>
      <c r="I72" s="87"/>
      <c r="J72" s="87"/>
      <c r="K72" s="33"/>
      <c r="L72" s="12"/>
      <c r="M72" s="13">
        <f t="shared" si="7"/>
        <v>0</v>
      </c>
      <c r="N72" s="30">
        <f t="shared" si="8"/>
        <v>0</v>
      </c>
      <c r="O72" s="15">
        <f t="shared" si="9"/>
        <v>0</v>
      </c>
      <c r="P72" s="244">
        <v>1295</v>
      </c>
      <c r="Q72" s="242">
        <f>P72*0%</f>
        <v>0</v>
      </c>
      <c r="R72" s="242">
        <f t="shared" si="10"/>
        <v>1295</v>
      </c>
      <c r="S72" s="245">
        <v>0.31</v>
      </c>
      <c r="T72" s="13">
        <f t="shared" si="11"/>
        <v>644.98069498069503</v>
      </c>
      <c r="U72" s="14">
        <f t="shared" si="12"/>
        <v>310.00000000000006</v>
      </c>
      <c r="V72" s="16">
        <f t="shared" si="13"/>
        <v>954.98069498069503</v>
      </c>
      <c r="W72" s="90"/>
      <c r="X72" s="90"/>
      <c r="Y72" s="90"/>
      <c r="Z72" s="159"/>
      <c r="AA72" s="13">
        <f t="shared" si="14"/>
        <v>0</v>
      </c>
      <c r="AB72" s="14">
        <f t="shared" si="15"/>
        <v>0</v>
      </c>
      <c r="AC72" s="16">
        <f t="shared" ref="AC72:AC135" si="48">AB72+AA72</f>
        <v>0</v>
      </c>
      <c r="AD72" s="251"/>
      <c r="AE72" s="251"/>
      <c r="AF72" s="251"/>
      <c r="AG72" s="90"/>
      <c r="AH72" s="13">
        <f t="shared" si="44"/>
        <v>0</v>
      </c>
      <c r="AI72" s="14">
        <f t="shared" si="17"/>
        <v>0</v>
      </c>
      <c r="AJ72" s="184">
        <f t="shared" si="18"/>
        <v>0</v>
      </c>
      <c r="AK72" s="90"/>
      <c r="AL72" s="90"/>
      <c r="AM72" s="90"/>
      <c r="AN72" s="90"/>
      <c r="AO72" s="13">
        <f t="shared" si="19"/>
        <v>0</v>
      </c>
      <c r="AP72" s="14">
        <f t="shared" si="20"/>
        <v>0</v>
      </c>
      <c r="AQ72" s="184">
        <f t="shared" si="21"/>
        <v>0</v>
      </c>
      <c r="AR72" s="190">
        <v>1415</v>
      </c>
      <c r="AS72" s="187"/>
      <c r="AT72" s="182">
        <v>1415</v>
      </c>
      <c r="AU72" s="227">
        <v>0.35</v>
      </c>
      <c r="AV72" s="13">
        <f t="shared" si="22"/>
        <v>590.28268551236749</v>
      </c>
      <c r="AW72" s="14">
        <f t="shared" si="23"/>
        <v>350</v>
      </c>
      <c r="AX72" s="184">
        <f t="shared" si="24"/>
        <v>940.28268551236749</v>
      </c>
      <c r="AY72" s="226"/>
      <c r="AZ72" s="226"/>
      <c r="BA72" s="226"/>
      <c r="BB72" s="226"/>
      <c r="BC72" s="13">
        <f t="shared" si="45"/>
        <v>0</v>
      </c>
      <c r="BD72" s="14">
        <f t="shared" ref="BD72:BD135" si="49">IFERROR(($F$2)/($G72/BB72),0)</f>
        <v>0</v>
      </c>
      <c r="BE72" s="184">
        <f t="shared" si="25"/>
        <v>0</v>
      </c>
      <c r="BF72" s="90"/>
      <c r="BG72" s="90"/>
      <c r="BH72" s="90"/>
      <c r="BI72" s="90"/>
      <c r="BJ72" s="13">
        <f t="shared" si="26"/>
        <v>0</v>
      </c>
      <c r="BK72" s="14">
        <f t="shared" si="27"/>
        <v>0</v>
      </c>
      <c r="BL72" s="224">
        <f t="shared" si="28"/>
        <v>0</v>
      </c>
      <c r="BM72" s="257"/>
      <c r="BN72" s="257"/>
      <c r="BO72" s="257"/>
      <c r="BP72" s="227"/>
      <c r="BQ72" s="74">
        <f t="shared" ref="BQ72:BQ135" si="50">IFERROR(($F72*$F$1)/BO72,0)</f>
        <v>0</v>
      </c>
      <c r="BR72" s="75">
        <f t="shared" si="43"/>
        <v>0</v>
      </c>
      <c r="BS72" s="236">
        <f t="shared" si="30"/>
        <v>0</v>
      </c>
      <c r="BT72" s="226">
        <v>1285</v>
      </c>
      <c r="BU72" s="226">
        <v>0</v>
      </c>
      <c r="BV72" s="226">
        <v>1285</v>
      </c>
      <c r="BW72" s="227">
        <v>0.05</v>
      </c>
      <c r="BX72" s="74">
        <f t="shared" ref="BX72:BX135" si="51">IFERROR(($F72*$F$1)/BV72,0)</f>
        <v>650</v>
      </c>
      <c r="BY72" s="75">
        <f t="shared" si="31"/>
        <v>50.000000000000007</v>
      </c>
      <c r="BZ72" s="236">
        <f t="shared" si="32"/>
        <v>700</v>
      </c>
      <c r="CA72" s="239"/>
      <c r="CB72" s="239"/>
      <c r="CC72" s="239"/>
      <c r="CD72" s="240"/>
      <c r="CE72" s="238">
        <f t="shared" si="33"/>
        <v>0</v>
      </c>
      <c r="CF72" s="14">
        <f t="shared" si="34"/>
        <v>0</v>
      </c>
      <c r="CG72" s="184">
        <f t="shared" si="35"/>
        <v>0</v>
      </c>
    </row>
    <row r="73" spans="1:85" x14ac:dyDescent="0.25">
      <c r="A73" s="39">
        <v>66</v>
      </c>
      <c r="B73" s="78" t="s">
        <v>241</v>
      </c>
      <c r="C73" s="300">
        <v>7395</v>
      </c>
      <c r="D73" s="298">
        <v>1300</v>
      </c>
      <c r="E73" s="299">
        <f t="shared" si="36"/>
        <v>9613500</v>
      </c>
      <c r="F73" s="167">
        <f t="shared" ref="F73:F136" si="52">MIN(K73,R73,Y73,AM73,AT73,BA73,BH73,BV73,CC73,AF73,BO73)</f>
        <v>7128</v>
      </c>
      <c r="G73" s="35">
        <f t="shared" si="46"/>
        <v>0.38</v>
      </c>
      <c r="H73" s="163">
        <f t="shared" si="47"/>
        <v>977.97506099213876</v>
      </c>
      <c r="I73" s="87"/>
      <c r="J73" s="87"/>
      <c r="K73" s="33"/>
      <c r="L73" s="12"/>
      <c r="M73" s="13">
        <f t="shared" ref="M73:M136" si="53">IFERROR(($F73*$F$1)/K73,0)</f>
        <v>0</v>
      </c>
      <c r="N73" s="30">
        <f t="shared" ref="N73:N136" si="54">IFERROR(($F$2)/($G73/L73),0)</f>
        <v>0</v>
      </c>
      <c r="O73" s="15">
        <f t="shared" ref="O73:O136" si="55">N73+M73</f>
        <v>0</v>
      </c>
      <c r="P73" s="244">
        <v>5990</v>
      </c>
      <c r="Q73" s="242">
        <f t="shared" ref="Q73:Q132" si="56">P73*19%</f>
        <v>1138.0999999999999</v>
      </c>
      <c r="R73" s="242">
        <f t="shared" ref="R73:R136" si="57">ROUND((P73+Q73),0)</f>
        <v>7128</v>
      </c>
      <c r="S73" s="245">
        <v>0.31</v>
      </c>
      <c r="T73" s="13">
        <f t="shared" ref="T73:T136" si="58">IFERROR(($F73*$F$1)/R73,0)</f>
        <v>650</v>
      </c>
      <c r="U73" s="14">
        <f t="shared" ref="U73:U136" si="59">IFERROR(($F$2)/($G73/S73),0)</f>
        <v>285.5263157894737</v>
      </c>
      <c r="V73" s="16">
        <f t="shared" ref="V73:V136" si="60">U73+T73</f>
        <v>935.52631578947376</v>
      </c>
      <c r="W73" s="90"/>
      <c r="X73" s="90"/>
      <c r="Y73" s="90"/>
      <c r="Z73" s="159"/>
      <c r="AA73" s="13">
        <f t="shared" ref="AA73:AA136" si="61">IFERROR(($F73*$F$1)/Y73,0)</f>
        <v>0</v>
      </c>
      <c r="AB73" s="14">
        <f t="shared" ref="AB73:AB136" si="62">IFERROR(($F$2)/($G73/Z73),0)</f>
        <v>0</v>
      </c>
      <c r="AC73" s="16">
        <f t="shared" si="48"/>
        <v>0</v>
      </c>
      <c r="AD73" s="251"/>
      <c r="AE73" s="251"/>
      <c r="AF73" s="251"/>
      <c r="AG73" s="90"/>
      <c r="AH73" s="13">
        <f t="shared" si="44"/>
        <v>0</v>
      </c>
      <c r="AI73" s="14">
        <f t="shared" ref="AI73:AI136" si="63">IFERROR(($F$2)/($G73/AG73),0)</f>
        <v>0</v>
      </c>
      <c r="AJ73" s="184">
        <f t="shared" ref="AJ73:AJ136" si="64">SUM(AH73+AI73)</f>
        <v>0</v>
      </c>
      <c r="AK73" s="90"/>
      <c r="AL73" s="90"/>
      <c r="AM73" s="90"/>
      <c r="AN73" s="90"/>
      <c r="AO73" s="13">
        <f t="shared" ref="AO73:AO136" si="65">IFERROR(($F73*$F$1)/AM73,0)</f>
        <v>0</v>
      </c>
      <c r="AP73" s="14">
        <f t="shared" ref="AP73:AP136" si="66">IFERROR(($F$2)/($G73/AN73),0)</f>
        <v>0</v>
      </c>
      <c r="AQ73" s="184">
        <f t="shared" ref="AQ73:AQ136" si="67">SUM(AO73+AP73)</f>
        <v>0</v>
      </c>
      <c r="AR73" s="190">
        <f t="shared" ref="AR73:AR132" si="68">+AT73/1.19</f>
        <v>6200</v>
      </c>
      <c r="AS73" s="187">
        <f t="shared" ref="AS73:AS132" si="69">+AR73*19%</f>
        <v>1178</v>
      </c>
      <c r="AT73" s="182">
        <v>7378</v>
      </c>
      <c r="AU73" s="227">
        <v>0.38</v>
      </c>
      <c r="AV73" s="13">
        <f t="shared" ref="AV73:AV136" si="70">IFERROR(($F73*$F$1)/AT73,0)</f>
        <v>627.97506099213876</v>
      </c>
      <c r="AW73" s="14">
        <f t="shared" ref="AW73:AW136" si="71">IFERROR(($F$2)/($G73/AU73),0)</f>
        <v>350</v>
      </c>
      <c r="AX73" s="184">
        <f t="shared" ref="AX73:AX136" si="72">SUM(AV73+AW73)</f>
        <v>977.97506099213876</v>
      </c>
      <c r="AY73" s="226"/>
      <c r="AZ73" s="226"/>
      <c r="BA73" s="226"/>
      <c r="BB73" s="226"/>
      <c r="BC73" s="13">
        <f t="shared" ref="BC73:BC136" si="73">IFERROR(($F73*$F$1)/BA73,0)</f>
        <v>0</v>
      </c>
      <c r="BD73" s="14">
        <f t="shared" si="49"/>
        <v>0</v>
      </c>
      <c r="BE73" s="184">
        <f t="shared" ref="BE73:BE136" si="74">BC73+BD73</f>
        <v>0</v>
      </c>
      <c r="BF73" s="90"/>
      <c r="BG73" s="90"/>
      <c r="BH73" s="90"/>
      <c r="BI73" s="90"/>
      <c r="BJ73" s="13">
        <f t="shared" ref="BJ73:BJ136" si="75">IFERROR(($F73*$F$1)/BH73,0)</f>
        <v>0</v>
      </c>
      <c r="BK73" s="14">
        <f t="shared" ref="BK73:BK136" si="76">IFERROR(($F$2)/($G73/BI73),0)</f>
        <v>0</v>
      </c>
      <c r="BL73" s="224">
        <f t="shared" ref="BL73:BL136" si="77">SUM(BJ73+BK73)</f>
        <v>0</v>
      </c>
      <c r="BM73" s="257"/>
      <c r="BN73" s="257"/>
      <c r="BO73" s="257"/>
      <c r="BP73" s="226"/>
      <c r="BQ73" s="74">
        <f t="shared" si="50"/>
        <v>0</v>
      </c>
      <c r="BR73" s="75">
        <f t="shared" si="43"/>
        <v>0</v>
      </c>
      <c r="BS73" s="236">
        <f t="shared" ref="BS73:BS136" si="78">SUM(BQ73+BR73)</f>
        <v>0</v>
      </c>
      <c r="BT73" s="226"/>
      <c r="BU73" s="226"/>
      <c r="BV73" s="226"/>
      <c r="BW73" s="226"/>
      <c r="BX73" s="74">
        <f t="shared" si="51"/>
        <v>0</v>
      </c>
      <c r="BY73" s="75">
        <f t="shared" ref="BY73:BY136" si="79">IFERROR(($F$2)/($G73/BW73),0)</f>
        <v>0</v>
      </c>
      <c r="BZ73" s="236">
        <f t="shared" ref="BZ73:BZ136" si="80">SUM(BX73+BY73)</f>
        <v>0</v>
      </c>
      <c r="CA73" s="239"/>
      <c r="CB73" s="239"/>
      <c r="CC73" s="239"/>
      <c r="CD73" s="240"/>
      <c r="CE73" s="238">
        <f t="shared" ref="CE73:CE136" si="81">IFERROR(($F73*$F$1)/CC73,0)</f>
        <v>0</v>
      </c>
      <c r="CF73" s="14">
        <f t="shared" ref="CF73:CF136" si="82">IFERROR(($F$2)/($G73/CD73),0)</f>
        <v>0</v>
      </c>
      <c r="CG73" s="184">
        <f t="shared" ref="CG73:CG136" si="83">SUM(CE73+CF73)</f>
        <v>0</v>
      </c>
    </row>
    <row r="74" spans="1:85" x14ac:dyDescent="0.25">
      <c r="A74" s="39">
        <v>67</v>
      </c>
      <c r="B74" s="78" t="s">
        <v>78</v>
      </c>
      <c r="C74" s="300">
        <v>39100</v>
      </c>
      <c r="D74" s="298">
        <v>1200</v>
      </c>
      <c r="E74" s="299">
        <f t="shared" ref="E74:E137" si="84">D74*C74</f>
        <v>46920000</v>
      </c>
      <c r="F74" s="167">
        <f t="shared" si="52"/>
        <v>38675</v>
      </c>
      <c r="G74" s="35">
        <f t="shared" si="46"/>
        <v>0.38</v>
      </c>
      <c r="H74" s="163">
        <f t="shared" si="47"/>
        <v>999.58010335917311</v>
      </c>
      <c r="I74" s="87"/>
      <c r="J74" s="87"/>
      <c r="K74" s="33"/>
      <c r="L74" s="12"/>
      <c r="M74" s="13">
        <f t="shared" si="53"/>
        <v>0</v>
      </c>
      <c r="N74" s="30">
        <f t="shared" si="54"/>
        <v>0</v>
      </c>
      <c r="O74" s="15">
        <f t="shared" si="55"/>
        <v>0</v>
      </c>
      <c r="P74" s="244">
        <v>32500</v>
      </c>
      <c r="Q74" s="242">
        <f t="shared" si="56"/>
        <v>6175</v>
      </c>
      <c r="R74" s="242">
        <f t="shared" si="57"/>
        <v>38675</v>
      </c>
      <c r="S74" s="245">
        <v>0.31</v>
      </c>
      <c r="T74" s="13">
        <f t="shared" si="58"/>
        <v>650</v>
      </c>
      <c r="U74" s="14">
        <f t="shared" si="59"/>
        <v>285.5263157894737</v>
      </c>
      <c r="V74" s="16">
        <f t="shared" si="60"/>
        <v>935.52631578947376</v>
      </c>
      <c r="W74" s="90"/>
      <c r="X74" s="90"/>
      <c r="Y74" s="90"/>
      <c r="Z74" s="159"/>
      <c r="AA74" s="13">
        <f t="shared" si="61"/>
        <v>0</v>
      </c>
      <c r="AB74" s="14">
        <f t="shared" si="62"/>
        <v>0</v>
      </c>
      <c r="AC74" s="16">
        <f t="shared" si="48"/>
        <v>0</v>
      </c>
      <c r="AD74" s="251"/>
      <c r="AE74" s="251"/>
      <c r="AF74" s="251"/>
      <c r="AG74" s="90"/>
      <c r="AH74" s="13">
        <f t="shared" si="44"/>
        <v>0</v>
      </c>
      <c r="AI74" s="14">
        <f t="shared" si="63"/>
        <v>0</v>
      </c>
      <c r="AJ74" s="184">
        <f t="shared" si="64"/>
        <v>0</v>
      </c>
      <c r="AK74" s="90"/>
      <c r="AL74" s="90"/>
      <c r="AM74" s="90"/>
      <c r="AN74" s="90"/>
      <c r="AO74" s="13">
        <f t="shared" si="65"/>
        <v>0</v>
      </c>
      <c r="AP74" s="14">
        <f t="shared" si="66"/>
        <v>0</v>
      </c>
      <c r="AQ74" s="184">
        <f t="shared" si="67"/>
        <v>0</v>
      </c>
      <c r="AR74" s="190">
        <f t="shared" si="68"/>
        <v>32521.008403361346</v>
      </c>
      <c r="AS74" s="187">
        <f t="shared" si="69"/>
        <v>6178.9915966386561</v>
      </c>
      <c r="AT74" s="182">
        <v>38700</v>
      </c>
      <c r="AU74" s="227">
        <v>0.38</v>
      </c>
      <c r="AV74" s="13">
        <f t="shared" si="70"/>
        <v>649.58010335917311</v>
      </c>
      <c r="AW74" s="14">
        <f t="shared" si="71"/>
        <v>350</v>
      </c>
      <c r="AX74" s="184">
        <f t="shared" si="72"/>
        <v>999.58010335917311</v>
      </c>
      <c r="AY74" s="226"/>
      <c r="AZ74" s="226"/>
      <c r="BA74" s="226"/>
      <c r="BB74" s="226"/>
      <c r="BC74" s="13">
        <f t="shared" si="73"/>
        <v>0</v>
      </c>
      <c r="BD74" s="14">
        <f t="shared" si="49"/>
        <v>0</v>
      </c>
      <c r="BE74" s="184">
        <f t="shared" si="74"/>
        <v>0</v>
      </c>
      <c r="BF74" s="90"/>
      <c r="BG74" s="90"/>
      <c r="BH74" s="90"/>
      <c r="BI74" s="90"/>
      <c r="BJ74" s="13">
        <f t="shared" si="75"/>
        <v>0</v>
      </c>
      <c r="BK74" s="14">
        <f t="shared" si="76"/>
        <v>0</v>
      </c>
      <c r="BL74" s="224">
        <f t="shared" si="77"/>
        <v>0</v>
      </c>
      <c r="BM74" s="257"/>
      <c r="BN74" s="257"/>
      <c r="BO74" s="257"/>
      <c r="BP74" s="226"/>
      <c r="BQ74" s="74">
        <f t="shared" si="50"/>
        <v>0</v>
      </c>
      <c r="BR74" s="75">
        <f t="shared" si="43"/>
        <v>0</v>
      </c>
      <c r="BS74" s="236">
        <f t="shared" si="78"/>
        <v>0</v>
      </c>
      <c r="BT74" s="226"/>
      <c r="BU74" s="226"/>
      <c r="BV74" s="226"/>
      <c r="BW74" s="226"/>
      <c r="BX74" s="74">
        <f t="shared" si="51"/>
        <v>0</v>
      </c>
      <c r="BY74" s="75">
        <f t="shared" si="79"/>
        <v>0</v>
      </c>
      <c r="BZ74" s="236">
        <f t="shared" si="80"/>
        <v>0</v>
      </c>
      <c r="CA74" s="239"/>
      <c r="CB74" s="239"/>
      <c r="CC74" s="239"/>
      <c r="CD74" s="240"/>
      <c r="CE74" s="238">
        <f t="shared" si="81"/>
        <v>0</v>
      </c>
      <c r="CF74" s="14">
        <f t="shared" si="82"/>
        <v>0</v>
      </c>
      <c r="CG74" s="184">
        <f t="shared" si="83"/>
        <v>0</v>
      </c>
    </row>
    <row r="75" spans="1:85" x14ac:dyDescent="0.25">
      <c r="A75" s="39">
        <v>68</v>
      </c>
      <c r="B75" s="78" t="s">
        <v>219</v>
      </c>
      <c r="C75" s="300">
        <v>8330</v>
      </c>
      <c r="D75" s="298">
        <v>1300</v>
      </c>
      <c r="E75" s="299">
        <f t="shared" si="84"/>
        <v>10829000</v>
      </c>
      <c r="F75" s="167">
        <f t="shared" si="52"/>
        <v>2975</v>
      </c>
      <c r="G75" s="35">
        <f t="shared" si="46"/>
        <v>0.38</v>
      </c>
      <c r="H75" s="163">
        <f t="shared" si="47"/>
        <v>677.63157894736844</v>
      </c>
      <c r="I75" s="87"/>
      <c r="J75" s="87"/>
      <c r="K75" s="33"/>
      <c r="L75" s="12"/>
      <c r="M75" s="13">
        <f t="shared" si="53"/>
        <v>0</v>
      </c>
      <c r="N75" s="30">
        <f t="shared" si="54"/>
        <v>0</v>
      </c>
      <c r="O75" s="15">
        <f t="shared" si="55"/>
        <v>0</v>
      </c>
      <c r="P75" s="244">
        <v>6850</v>
      </c>
      <c r="Q75" s="242">
        <f t="shared" si="56"/>
        <v>1301.5</v>
      </c>
      <c r="R75" s="242">
        <f t="shared" si="57"/>
        <v>8152</v>
      </c>
      <c r="S75" s="245">
        <v>0.31</v>
      </c>
      <c r="T75" s="13">
        <f t="shared" si="58"/>
        <v>237.21172718351326</v>
      </c>
      <c r="U75" s="14">
        <f t="shared" si="59"/>
        <v>285.5263157894737</v>
      </c>
      <c r="V75" s="16">
        <f t="shared" si="60"/>
        <v>522.73804297298693</v>
      </c>
      <c r="W75" s="90"/>
      <c r="X75" s="90"/>
      <c r="Y75" s="90"/>
      <c r="Z75" s="159"/>
      <c r="AA75" s="13">
        <f t="shared" si="61"/>
        <v>0</v>
      </c>
      <c r="AB75" s="14">
        <f t="shared" si="62"/>
        <v>0</v>
      </c>
      <c r="AC75" s="16">
        <f t="shared" si="48"/>
        <v>0</v>
      </c>
      <c r="AD75" s="252">
        <v>6100</v>
      </c>
      <c r="AE75" s="252">
        <f>+AD75*19%</f>
        <v>1159</v>
      </c>
      <c r="AF75" s="252">
        <f t="shared" ref="AF60:AF122" si="85">+AD75+AE75</f>
        <v>7259</v>
      </c>
      <c r="AG75" s="90"/>
      <c r="AH75" s="13">
        <f t="shared" si="44"/>
        <v>266.39344262295083</v>
      </c>
      <c r="AI75" s="14">
        <f t="shared" si="63"/>
        <v>0</v>
      </c>
      <c r="AJ75" s="184">
        <f t="shared" si="64"/>
        <v>266.39344262295083</v>
      </c>
      <c r="AK75" s="90"/>
      <c r="AL75" s="90"/>
      <c r="AM75" s="90"/>
      <c r="AN75" s="90"/>
      <c r="AO75" s="13">
        <f t="shared" si="65"/>
        <v>0</v>
      </c>
      <c r="AP75" s="14">
        <f t="shared" si="66"/>
        <v>0</v>
      </c>
      <c r="AQ75" s="184">
        <f t="shared" si="67"/>
        <v>0</v>
      </c>
      <c r="AR75" s="190">
        <f t="shared" si="68"/>
        <v>6974.7899159663866</v>
      </c>
      <c r="AS75" s="187">
        <f t="shared" si="69"/>
        <v>1325.2100840336134</v>
      </c>
      <c r="AT75" s="182">
        <v>8300</v>
      </c>
      <c r="AU75" s="227">
        <v>0.38</v>
      </c>
      <c r="AV75" s="13">
        <f t="shared" si="70"/>
        <v>232.98192771084337</v>
      </c>
      <c r="AW75" s="14">
        <f t="shared" si="71"/>
        <v>350</v>
      </c>
      <c r="AX75" s="184">
        <f t="shared" si="72"/>
        <v>582.98192771084337</v>
      </c>
      <c r="AY75" s="232">
        <v>2500</v>
      </c>
      <c r="AZ75" s="232">
        <f>AY75*19%</f>
        <v>475</v>
      </c>
      <c r="BA75" s="232">
        <f>AY75+AZ75</f>
        <v>2975</v>
      </c>
      <c r="BB75" s="227">
        <v>0.03</v>
      </c>
      <c r="BC75" s="13">
        <f t="shared" si="73"/>
        <v>650</v>
      </c>
      <c r="BD75" s="14">
        <f t="shared" si="49"/>
        <v>27.631578947368418</v>
      </c>
      <c r="BE75" s="184">
        <f t="shared" si="74"/>
        <v>677.63157894736844</v>
      </c>
      <c r="BF75" s="90"/>
      <c r="BG75" s="90"/>
      <c r="BH75" s="90"/>
      <c r="BI75" s="90"/>
      <c r="BJ75" s="13">
        <f t="shared" si="75"/>
        <v>0</v>
      </c>
      <c r="BK75" s="14">
        <f t="shared" si="76"/>
        <v>0</v>
      </c>
      <c r="BL75" s="224">
        <f t="shared" si="77"/>
        <v>0</v>
      </c>
      <c r="BM75" s="257"/>
      <c r="BN75" s="257"/>
      <c r="BO75" s="257"/>
      <c r="BP75" s="226"/>
      <c r="BQ75" s="74">
        <f t="shared" si="50"/>
        <v>0</v>
      </c>
      <c r="BR75" s="75">
        <f t="shared" si="43"/>
        <v>0</v>
      </c>
      <c r="BS75" s="236">
        <f t="shared" si="78"/>
        <v>0</v>
      </c>
      <c r="BT75" s="226"/>
      <c r="BU75" s="226"/>
      <c r="BV75" s="226"/>
      <c r="BW75" s="226"/>
      <c r="BX75" s="74">
        <f t="shared" si="51"/>
        <v>0</v>
      </c>
      <c r="BY75" s="75">
        <f t="shared" si="79"/>
        <v>0</v>
      </c>
      <c r="BZ75" s="236">
        <f t="shared" si="80"/>
        <v>0</v>
      </c>
      <c r="CA75" s="233"/>
      <c r="CB75" s="233"/>
      <c r="CC75" s="233"/>
      <c r="CD75" s="233"/>
      <c r="CE75" s="238">
        <f t="shared" si="81"/>
        <v>0</v>
      </c>
      <c r="CF75" s="14">
        <f t="shared" si="82"/>
        <v>0</v>
      </c>
      <c r="CG75" s="184">
        <f t="shared" si="83"/>
        <v>0</v>
      </c>
    </row>
    <row r="76" spans="1:85" x14ac:dyDescent="0.25">
      <c r="A76" s="39">
        <v>69</v>
      </c>
      <c r="B76" s="78" t="s">
        <v>49</v>
      </c>
      <c r="C76" s="300">
        <v>3355</v>
      </c>
      <c r="D76" s="298">
        <v>1250</v>
      </c>
      <c r="E76" s="299">
        <f t="shared" si="84"/>
        <v>4193750</v>
      </c>
      <c r="F76" s="167">
        <f t="shared" si="52"/>
        <v>2280</v>
      </c>
      <c r="G76" s="35">
        <f t="shared" si="46"/>
        <v>0.35</v>
      </c>
      <c r="H76" s="163">
        <f t="shared" si="47"/>
        <v>980</v>
      </c>
      <c r="I76" s="87"/>
      <c r="J76" s="87"/>
      <c r="K76" s="33"/>
      <c r="L76" s="12"/>
      <c r="M76" s="13">
        <f t="shared" si="53"/>
        <v>0</v>
      </c>
      <c r="N76" s="30">
        <f t="shared" si="54"/>
        <v>0</v>
      </c>
      <c r="O76" s="15">
        <f t="shared" si="55"/>
        <v>0</v>
      </c>
      <c r="P76" s="244">
        <v>3250</v>
      </c>
      <c r="Q76" s="242">
        <f>P76*0%</f>
        <v>0</v>
      </c>
      <c r="R76" s="242">
        <f t="shared" si="57"/>
        <v>3250</v>
      </c>
      <c r="S76" s="245">
        <v>0.31</v>
      </c>
      <c r="T76" s="13">
        <f t="shared" si="58"/>
        <v>456</v>
      </c>
      <c r="U76" s="14">
        <f t="shared" si="59"/>
        <v>310.00000000000006</v>
      </c>
      <c r="V76" s="16">
        <f t="shared" si="60"/>
        <v>766</v>
      </c>
      <c r="W76" s="90"/>
      <c r="X76" s="90"/>
      <c r="Y76" s="90"/>
      <c r="Z76" s="159"/>
      <c r="AA76" s="13">
        <f t="shared" si="61"/>
        <v>0</v>
      </c>
      <c r="AB76" s="14">
        <f t="shared" si="62"/>
        <v>0</v>
      </c>
      <c r="AC76" s="16">
        <f t="shared" si="48"/>
        <v>0</v>
      </c>
      <c r="AD76" s="251"/>
      <c r="AE76" s="251"/>
      <c r="AF76" s="251"/>
      <c r="AG76" s="90"/>
      <c r="AH76" s="13">
        <f t="shared" si="44"/>
        <v>0</v>
      </c>
      <c r="AI76" s="14">
        <f t="shared" si="63"/>
        <v>0</v>
      </c>
      <c r="AJ76" s="184">
        <f t="shared" si="64"/>
        <v>0</v>
      </c>
      <c r="AK76" s="90"/>
      <c r="AL76" s="90"/>
      <c r="AM76" s="90"/>
      <c r="AN76" s="90"/>
      <c r="AO76" s="13">
        <f t="shared" si="65"/>
        <v>0</v>
      </c>
      <c r="AP76" s="14">
        <f t="shared" si="66"/>
        <v>0</v>
      </c>
      <c r="AQ76" s="184">
        <f t="shared" si="67"/>
        <v>0</v>
      </c>
      <c r="AR76" s="190">
        <v>3100</v>
      </c>
      <c r="AS76" s="187"/>
      <c r="AT76" s="182">
        <v>3100</v>
      </c>
      <c r="AU76" s="227">
        <v>0.35</v>
      </c>
      <c r="AV76" s="13">
        <f t="shared" si="70"/>
        <v>478.06451612903226</v>
      </c>
      <c r="AW76" s="14">
        <f t="shared" si="71"/>
        <v>350</v>
      </c>
      <c r="AX76" s="184">
        <f t="shared" si="72"/>
        <v>828.0645161290322</v>
      </c>
      <c r="AY76" s="232"/>
      <c r="AZ76" s="226"/>
      <c r="BA76" s="232"/>
      <c r="BB76" s="227"/>
      <c r="BC76" s="13">
        <f t="shared" si="73"/>
        <v>0</v>
      </c>
      <c r="BD76" s="14">
        <f t="shared" si="49"/>
        <v>0</v>
      </c>
      <c r="BE76" s="184">
        <f t="shared" si="74"/>
        <v>0</v>
      </c>
      <c r="BF76" s="90"/>
      <c r="BG76" s="90"/>
      <c r="BH76" s="90"/>
      <c r="BI76" s="90"/>
      <c r="BJ76" s="13">
        <f t="shared" si="75"/>
        <v>0</v>
      </c>
      <c r="BK76" s="14">
        <f t="shared" si="76"/>
        <v>0</v>
      </c>
      <c r="BL76" s="224">
        <f t="shared" si="77"/>
        <v>0</v>
      </c>
      <c r="BM76" s="257"/>
      <c r="BN76" s="257"/>
      <c r="BO76" s="257"/>
      <c r="BP76" s="227"/>
      <c r="BQ76" s="74">
        <f t="shared" si="50"/>
        <v>0</v>
      </c>
      <c r="BR76" s="75">
        <f t="shared" si="43"/>
        <v>0</v>
      </c>
      <c r="BS76" s="236">
        <f t="shared" si="78"/>
        <v>0</v>
      </c>
      <c r="BT76" s="226">
        <v>2280</v>
      </c>
      <c r="BU76" s="226">
        <v>0</v>
      </c>
      <c r="BV76" s="226">
        <v>2280</v>
      </c>
      <c r="BW76" s="227">
        <v>0.33</v>
      </c>
      <c r="BX76" s="74">
        <f t="shared" si="51"/>
        <v>650</v>
      </c>
      <c r="BY76" s="75">
        <f t="shared" si="79"/>
        <v>330</v>
      </c>
      <c r="BZ76" s="236">
        <f t="shared" si="80"/>
        <v>980</v>
      </c>
      <c r="CA76" s="233"/>
      <c r="CB76" s="233"/>
      <c r="CC76" s="233"/>
      <c r="CD76" s="233"/>
      <c r="CE76" s="238">
        <f t="shared" si="81"/>
        <v>0</v>
      </c>
      <c r="CF76" s="14">
        <f t="shared" si="82"/>
        <v>0</v>
      </c>
      <c r="CG76" s="184">
        <f t="shared" si="83"/>
        <v>0</v>
      </c>
    </row>
    <row r="77" spans="1:85" x14ac:dyDescent="0.25">
      <c r="A77" s="39">
        <v>70</v>
      </c>
      <c r="B77" s="78" t="s">
        <v>303</v>
      </c>
      <c r="C77" s="300">
        <v>1158</v>
      </c>
      <c r="D77" s="298">
        <v>1250</v>
      </c>
      <c r="E77" s="299">
        <f t="shared" si="84"/>
        <v>1447500</v>
      </c>
      <c r="F77" s="167">
        <f t="shared" si="52"/>
        <v>1098</v>
      </c>
      <c r="G77" s="35">
        <f t="shared" si="46"/>
        <v>0.38</v>
      </c>
      <c r="H77" s="163">
        <f t="shared" si="47"/>
        <v>973.31877729257644</v>
      </c>
      <c r="I77" s="87"/>
      <c r="J77" s="87"/>
      <c r="K77" s="33"/>
      <c r="L77" s="12"/>
      <c r="M77" s="13">
        <f t="shared" si="53"/>
        <v>0</v>
      </c>
      <c r="N77" s="30">
        <f t="shared" si="54"/>
        <v>0</v>
      </c>
      <c r="O77" s="15">
        <f t="shared" si="55"/>
        <v>0</v>
      </c>
      <c r="P77" s="244"/>
      <c r="Q77" s="242"/>
      <c r="R77" s="242"/>
      <c r="S77" s="246"/>
      <c r="T77" s="13">
        <f t="shared" si="58"/>
        <v>0</v>
      </c>
      <c r="U77" s="14">
        <f t="shared" si="59"/>
        <v>0</v>
      </c>
      <c r="V77" s="16">
        <f t="shared" si="60"/>
        <v>0</v>
      </c>
      <c r="W77" s="90"/>
      <c r="X77" s="90"/>
      <c r="Y77" s="90"/>
      <c r="Z77" s="159"/>
      <c r="AA77" s="13">
        <f t="shared" si="61"/>
        <v>0</v>
      </c>
      <c r="AB77" s="14">
        <f t="shared" si="62"/>
        <v>0</v>
      </c>
      <c r="AC77" s="16">
        <f t="shared" si="48"/>
        <v>0</v>
      </c>
      <c r="AD77" s="251"/>
      <c r="AE77" s="251"/>
      <c r="AF77" s="251"/>
      <c r="AG77" s="90"/>
      <c r="AH77" s="13">
        <f t="shared" si="44"/>
        <v>0</v>
      </c>
      <c r="AI77" s="14">
        <f t="shared" si="63"/>
        <v>0</v>
      </c>
      <c r="AJ77" s="184">
        <f t="shared" si="64"/>
        <v>0</v>
      </c>
      <c r="AK77" s="90"/>
      <c r="AL77" s="90"/>
      <c r="AM77" s="90"/>
      <c r="AN77" s="90"/>
      <c r="AO77" s="13">
        <f t="shared" si="65"/>
        <v>0</v>
      </c>
      <c r="AP77" s="14">
        <f t="shared" si="66"/>
        <v>0</v>
      </c>
      <c r="AQ77" s="184">
        <f t="shared" si="67"/>
        <v>0</v>
      </c>
      <c r="AR77" s="190">
        <v>1145</v>
      </c>
      <c r="AS77" s="187"/>
      <c r="AT77" s="182">
        <v>1145</v>
      </c>
      <c r="AU77" s="227">
        <v>0.38</v>
      </c>
      <c r="AV77" s="13">
        <f t="shared" si="70"/>
        <v>623.31877729257644</v>
      </c>
      <c r="AW77" s="14">
        <f t="shared" si="71"/>
        <v>350</v>
      </c>
      <c r="AX77" s="184">
        <f t="shared" si="72"/>
        <v>973.31877729257644</v>
      </c>
      <c r="AY77" s="226"/>
      <c r="AZ77" s="226"/>
      <c r="BA77" s="226"/>
      <c r="BB77" s="226"/>
      <c r="BC77" s="13">
        <f t="shared" si="73"/>
        <v>0</v>
      </c>
      <c r="BD77" s="14">
        <f t="shared" si="49"/>
        <v>0</v>
      </c>
      <c r="BE77" s="184">
        <f t="shared" si="74"/>
        <v>0</v>
      </c>
      <c r="BF77" s="90"/>
      <c r="BG77" s="90"/>
      <c r="BH77" s="90"/>
      <c r="BI77" s="90"/>
      <c r="BJ77" s="13">
        <f t="shared" si="75"/>
        <v>0</v>
      </c>
      <c r="BK77" s="14">
        <f t="shared" si="76"/>
        <v>0</v>
      </c>
      <c r="BL77" s="224">
        <f t="shared" si="77"/>
        <v>0</v>
      </c>
      <c r="BM77" s="257"/>
      <c r="BN77" s="257"/>
      <c r="BO77" s="257"/>
      <c r="BP77" s="227"/>
      <c r="BQ77" s="74">
        <f t="shared" si="50"/>
        <v>0</v>
      </c>
      <c r="BR77" s="75">
        <f t="shared" si="43"/>
        <v>0</v>
      </c>
      <c r="BS77" s="236">
        <f t="shared" si="78"/>
        <v>0</v>
      </c>
      <c r="BT77" s="226">
        <v>1098</v>
      </c>
      <c r="BU77" s="226">
        <v>0</v>
      </c>
      <c r="BV77" s="226">
        <v>1098</v>
      </c>
      <c r="BW77" s="227">
        <v>0.17</v>
      </c>
      <c r="BX77" s="74">
        <f t="shared" si="51"/>
        <v>650</v>
      </c>
      <c r="BY77" s="75">
        <f t="shared" si="79"/>
        <v>156.57894736842104</v>
      </c>
      <c r="BZ77" s="236">
        <f t="shared" si="80"/>
        <v>806.57894736842104</v>
      </c>
      <c r="CA77" s="233"/>
      <c r="CB77" s="233"/>
      <c r="CC77" s="233"/>
      <c r="CD77" s="233"/>
      <c r="CE77" s="238">
        <f t="shared" si="81"/>
        <v>0</v>
      </c>
      <c r="CF77" s="14">
        <f t="shared" si="82"/>
        <v>0</v>
      </c>
      <c r="CG77" s="184">
        <f t="shared" si="83"/>
        <v>0</v>
      </c>
    </row>
    <row r="78" spans="1:85" x14ac:dyDescent="0.25">
      <c r="A78" s="39">
        <v>71</v>
      </c>
      <c r="B78" s="78" t="s">
        <v>202</v>
      </c>
      <c r="C78" s="300">
        <v>3800</v>
      </c>
      <c r="D78" s="298">
        <v>1200</v>
      </c>
      <c r="E78" s="299">
        <f t="shared" si="84"/>
        <v>4560000</v>
      </c>
      <c r="F78" s="167">
        <f t="shared" si="52"/>
        <v>3360</v>
      </c>
      <c r="G78" s="35">
        <f t="shared" si="46"/>
        <v>0.38</v>
      </c>
      <c r="H78" s="163">
        <f t="shared" si="47"/>
        <v>953.94736842105272</v>
      </c>
      <c r="I78" s="87"/>
      <c r="J78" s="87"/>
      <c r="K78" s="33"/>
      <c r="L78" s="12"/>
      <c r="M78" s="13">
        <f t="shared" si="53"/>
        <v>0</v>
      </c>
      <c r="N78" s="30">
        <f t="shared" si="54"/>
        <v>0</v>
      </c>
      <c r="O78" s="15">
        <f t="shared" si="55"/>
        <v>0</v>
      </c>
      <c r="P78" s="244"/>
      <c r="Q78" s="242"/>
      <c r="R78" s="242"/>
      <c r="S78" s="245"/>
      <c r="T78" s="13">
        <f t="shared" si="58"/>
        <v>0</v>
      </c>
      <c r="U78" s="14">
        <f t="shared" si="59"/>
        <v>0</v>
      </c>
      <c r="V78" s="16">
        <f t="shared" si="60"/>
        <v>0</v>
      </c>
      <c r="W78" s="90"/>
      <c r="X78" s="90"/>
      <c r="Y78" s="90"/>
      <c r="Z78" s="159"/>
      <c r="AA78" s="13">
        <f t="shared" si="61"/>
        <v>0</v>
      </c>
      <c r="AB78" s="14">
        <f t="shared" si="62"/>
        <v>0</v>
      </c>
      <c r="AC78" s="16">
        <f t="shared" si="48"/>
        <v>0</v>
      </c>
      <c r="AD78" s="252"/>
      <c r="AE78" s="252"/>
      <c r="AF78" s="252"/>
      <c r="AG78" s="90"/>
      <c r="AH78" s="13">
        <f t="shared" si="44"/>
        <v>0</v>
      </c>
      <c r="AI78" s="14">
        <f t="shared" si="63"/>
        <v>0</v>
      </c>
      <c r="AJ78" s="184">
        <f t="shared" si="64"/>
        <v>0</v>
      </c>
      <c r="AK78" s="90"/>
      <c r="AL78" s="90"/>
      <c r="AM78" s="90"/>
      <c r="AN78" s="90"/>
      <c r="AO78" s="13">
        <f t="shared" si="65"/>
        <v>0</v>
      </c>
      <c r="AP78" s="14">
        <f t="shared" si="66"/>
        <v>0</v>
      </c>
      <c r="AQ78" s="184">
        <f t="shared" si="67"/>
        <v>0</v>
      </c>
      <c r="AR78" s="190">
        <f t="shared" si="68"/>
        <v>3100</v>
      </c>
      <c r="AS78" s="187">
        <f t="shared" si="69"/>
        <v>589</v>
      </c>
      <c r="AT78" s="182">
        <v>3689</v>
      </c>
      <c r="AU78" s="227">
        <v>0.38</v>
      </c>
      <c r="AV78" s="13">
        <f t="shared" si="70"/>
        <v>592.03036053130927</v>
      </c>
      <c r="AW78" s="14">
        <f t="shared" si="71"/>
        <v>350</v>
      </c>
      <c r="AX78" s="184">
        <f t="shared" si="72"/>
        <v>942.03036053130927</v>
      </c>
      <c r="AY78" s="226"/>
      <c r="AZ78" s="226"/>
      <c r="BA78" s="226"/>
      <c r="BB78" s="226"/>
      <c r="BC78" s="13">
        <f t="shared" si="73"/>
        <v>0</v>
      </c>
      <c r="BD78" s="14">
        <f t="shared" si="49"/>
        <v>0</v>
      </c>
      <c r="BE78" s="184">
        <f t="shared" si="74"/>
        <v>0</v>
      </c>
      <c r="BF78" s="90"/>
      <c r="BG78" s="90"/>
      <c r="BH78" s="90"/>
      <c r="BI78" s="90"/>
      <c r="BJ78" s="13">
        <f t="shared" si="75"/>
        <v>0</v>
      </c>
      <c r="BK78" s="14">
        <f t="shared" si="76"/>
        <v>0</v>
      </c>
      <c r="BL78" s="224">
        <f t="shared" si="77"/>
        <v>0</v>
      </c>
      <c r="BM78" s="257"/>
      <c r="BN78" s="257"/>
      <c r="BO78" s="257"/>
      <c r="BP78" s="227"/>
      <c r="BQ78" s="74">
        <f t="shared" si="50"/>
        <v>0</v>
      </c>
      <c r="BR78" s="75">
        <f t="shared" si="43"/>
        <v>0</v>
      </c>
      <c r="BS78" s="236">
        <f t="shared" si="78"/>
        <v>0</v>
      </c>
      <c r="BT78" s="226">
        <v>3360</v>
      </c>
      <c r="BU78" s="226">
        <v>0</v>
      </c>
      <c r="BV78" s="226">
        <v>3360</v>
      </c>
      <c r="BW78" s="227">
        <v>0.33</v>
      </c>
      <c r="BX78" s="74">
        <f t="shared" si="51"/>
        <v>650</v>
      </c>
      <c r="BY78" s="75">
        <f t="shared" si="79"/>
        <v>303.94736842105266</v>
      </c>
      <c r="BZ78" s="236">
        <f t="shared" si="80"/>
        <v>953.94736842105272</v>
      </c>
      <c r="CA78" s="233"/>
      <c r="CB78" s="233"/>
      <c r="CC78" s="233"/>
      <c r="CD78" s="233"/>
      <c r="CE78" s="238">
        <f t="shared" si="81"/>
        <v>0</v>
      </c>
      <c r="CF78" s="14">
        <f t="shared" si="82"/>
        <v>0</v>
      </c>
      <c r="CG78" s="184">
        <f t="shared" si="83"/>
        <v>0</v>
      </c>
    </row>
    <row r="79" spans="1:85" x14ac:dyDescent="0.25">
      <c r="A79" s="39">
        <v>72</v>
      </c>
      <c r="B79" s="78" t="s">
        <v>48</v>
      </c>
      <c r="C79" s="300">
        <v>2400</v>
      </c>
      <c r="D79" s="298">
        <v>1201</v>
      </c>
      <c r="E79" s="299">
        <f t="shared" si="84"/>
        <v>2882400</v>
      </c>
      <c r="F79" s="167">
        <f t="shared" si="52"/>
        <v>1998</v>
      </c>
      <c r="G79" s="35">
        <f t="shared" si="46"/>
        <v>0.35</v>
      </c>
      <c r="H79" s="163">
        <f t="shared" si="47"/>
        <v>946.61764705882365</v>
      </c>
      <c r="I79" s="87"/>
      <c r="J79" s="87"/>
      <c r="K79" s="33"/>
      <c r="L79" s="12"/>
      <c r="M79" s="13">
        <f t="shared" si="53"/>
        <v>0</v>
      </c>
      <c r="N79" s="30">
        <f t="shared" si="54"/>
        <v>0</v>
      </c>
      <c r="O79" s="15">
        <f t="shared" si="55"/>
        <v>0</v>
      </c>
      <c r="P79" s="244">
        <v>2040</v>
      </c>
      <c r="Q79" s="242">
        <f>P79*0%</f>
        <v>0</v>
      </c>
      <c r="R79" s="242">
        <f t="shared" si="57"/>
        <v>2040</v>
      </c>
      <c r="S79" s="245">
        <v>0.31</v>
      </c>
      <c r="T79" s="13">
        <f t="shared" si="58"/>
        <v>636.61764705882354</v>
      </c>
      <c r="U79" s="14">
        <f t="shared" si="59"/>
        <v>310.00000000000006</v>
      </c>
      <c r="V79" s="16">
        <f t="shared" si="60"/>
        <v>946.61764705882365</v>
      </c>
      <c r="W79" s="90"/>
      <c r="X79" s="90"/>
      <c r="Y79" s="90"/>
      <c r="Z79" s="159"/>
      <c r="AA79" s="13">
        <f t="shared" si="61"/>
        <v>0</v>
      </c>
      <c r="AB79" s="14">
        <f t="shared" si="62"/>
        <v>0</v>
      </c>
      <c r="AC79" s="16">
        <f t="shared" si="48"/>
        <v>0</v>
      </c>
      <c r="AD79" s="251"/>
      <c r="AE79" s="251"/>
      <c r="AF79" s="251"/>
      <c r="AG79" s="90"/>
      <c r="AH79" s="13">
        <f t="shared" si="44"/>
        <v>0</v>
      </c>
      <c r="AI79" s="14">
        <f t="shared" si="63"/>
        <v>0</v>
      </c>
      <c r="AJ79" s="184">
        <f t="shared" si="64"/>
        <v>0</v>
      </c>
      <c r="AK79" s="90"/>
      <c r="AL79" s="90"/>
      <c r="AM79" s="90"/>
      <c r="AN79" s="90"/>
      <c r="AO79" s="13">
        <f t="shared" si="65"/>
        <v>0</v>
      </c>
      <c r="AP79" s="14">
        <f t="shared" si="66"/>
        <v>0</v>
      </c>
      <c r="AQ79" s="184">
        <f t="shared" si="67"/>
        <v>0</v>
      </c>
      <c r="AR79" s="190">
        <v>2375</v>
      </c>
      <c r="AS79" s="187"/>
      <c r="AT79" s="182">
        <v>2375</v>
      </c>
      <c r="AU79" s="227">
        <v>0.35</v>
      </c>
      <c r="AV79" s="13">
        <f t="shared" si="70"/>
        <v>546.82105263157894</v>
      </c>
      <c r="AW79" s="14">
        <f t="shared" si="71"/>
        <v>350</v>
      </c>
      <c r="AX79" s="184">
        <f t="shared" si="72"/>
        <v>896.82105263157894</v>
      </c>
      <c r="AY79" s="226"/>
      <c r="AZ79" s="226"/>
      <c r="BA79" s="226"/>
      <c r="BB79" s="226"/>
      <c r="BC79" s="13">
        <f t="shared" si="73"/>
        <v>0</v>
      </c>
      <c r="BD79" s="14">
        <f t="shared" si="49"/>
        <v>0</v>
      </c>
      <c r="BE79" s="184">
        <f t="shared" si="74"/>
        <v>0</v>
      </c>
      <c r="BF79" s="90"/>
      <c r="BG79" s="90"/>
      <c r="BH79" s="90"/>
      <c r="BI79" s="90"/>
      <c r="BJ79" s="13">
        <f t="shared" si="75"/>
        <v>0</v>
      </c>
      <c r="BK79" s="14">
        <f t="shared" si="76"/>
        <v>0</v>
      </c>
      <c r="BL79" s="224">
        <f t="shared" si="77"/>
        <v>0</v>
      </c>
      <c r="BM79" s="257"/>
      <c r="BN79" s="257"/>
      <c r="BO79" s="257"/>
      <c r="BP79" s="227"/>
      <c r="BQ79" s="74">
        <f t="shared" si="50"/>
        <v>0</v>
      </c>
      <c r="BR79" s="75">
        <f t="shared" ref="BR79:BR142" si="86">IFERROR(($F$2)/($G79/BP79),0)</f>
        <v>0</v>
      </c>
      <c r="BS79" s="236">
        <f t="shared" si="78"/>
        <v>0</v>
      </c>
      <c r="BT79" s="226">
        <v>1998</v>
      </c>
      <c r="BU79" s="226">
        <v>0</v>
      </c>
      <c r="BV79" s="226">
        <v>1998</v>
      </c>
      <c r="BW79" s="227">
        <v>0.28000000000000003</v>
      </c>
      <c r="BX79" s="74">
        <f t="shared" si="51"/>
        <v>650</v>
      </c>
      <c r="BY79" s="75">
        <f t="shared" si="79"/>
        <v>280.00000000000006</v>
      </c>
      <c r="BZ79" s="236">
        <f t="shared" si="80"/>
        <v>930</v>
      </c>
      <c r="CA79" s="233"/>
      <c r="CB79" s="233"/>
      <c r="CC79" s="233"/>
      <c r="CD79" s="233"/>
      <c r="CE79" s="238">
        <f t="shared" si="81"/>
        <v>0</v>
      </c>
      <c r="CF79" s="14">
        <f t="shared" si="82"/>
        <v>0</v>
      </c>
      <c r="CG79" s="184">
        <f t="shared" si="83"/>
        <v>0</v>
      </c>
    </row>
    <row r="80" spans="1:85" x14ac:dyDescent="0.25">
      <c r="A80" s="39">
        <v>73</v>
      </c>
      <c r="B80" s="78" t="s">
        <v>190</v>
      </c>
      <c r="C80" s="300">
        <v>210</v>
      </c>
      <c r="D80" s="298">
        <v>1200</v>
      </c>
      <c r="E80" s="299">
        <f t="shared" si="84"/>
        <v>252000</v>
      </c>
      <c r="F80" s="167">
        <f t="shared" si="52"/>
        <v>184</v>
      </c>
      <c r="G80" s="35">
        <f t="shared" si="46"/>
        <v>0.35</v>
      </c>
      <c r="H80" s="163">
        <f t="shared" si="47"/>
        <v>960</v>
      </c>
      <c r="I80" s="87"/>
      <c r="J80" s="87"/>
      <c r="K80" s="33"/>
      <c r="L80" s="12"/>
      <c r="M80" s="13">
        <f t="shared" si="53"/>
        <v>0</v>
      </c>
      <c r="N80" s="30">
        <f t="shared" si="54"/>
        <v>0</v>
      </c>
      <c r="O80" s="15">
        <f t="shared" si="55"/>
        <v>0</v>
      </c>
      <c r="P80" s="244">
        <v>155</v>
      </c>
      <c r="Q80" s="242">
        <f t="shared" si="56"/>
        <v>29.45</v>
      </c>
      <c r="R80" s="242">
        <f t="shared" si="57"/>
        <v>184</v>
      </c>
      <c r="S80" s="245">
        <v>0.31</v>
      </c>
      <c r="T80" s="13">
        <f t="shared" si="58"/>
        <v>650</v>
      </c>
      <c r="U80" s="14">
        <f t="shared" si="59"/>
        <v>310.00000000000006</v>
      </c>
      <c r="V80" s="16">
        <f t="shared" si="60"/>
        <v>960</v>
      </c>
      <c r="W80" s="90"/>
      <c r="X80" s="90"/>
      <c r="Y80" s="90"/>
      <c r="Z80" s="159"/>
      <c r="AA80" s="13">
        <f t="shared" si="61"/>
        <v>0</v>
      </c>
      <c r="AB80" s="14">
        <f t="shared" si="62"/>
        <v>0</v>
      </c>
      <c r="AC80" s="16">
        <f t="shared" si="48"/>
        <v>0</v>
      </c>
      <c r="AD80" s="251"/>
      <c r="AE80" s="251"/>
      <c r="AF80" s="251"/>
      <c r="AG80" s="90"/>
      <c r="AH80" s="13">
        <f t="shared" si="44"/>
        <v>0</v>
      </c>
      <c r="AI80" s="14">
        <f t="shared" si="63"/>
        <v>0</v>
      </c>
      <c r="AJ80" s="184">
        <f t="shared" si="64"/>
        <v>0</v>
      </c>
      <c r="AK80" s="90"/>
      <c r="AL80" s="90"/>
      <c r="AM80" s="90"/>
      <c r="AN80" s="90"/>
      <c r="AO80" s="13">
        <f t="shared" si="65"/>
        <v>0</v>
      </c>
      <c r="AP80" s="14">
        <f t="shared" si="66"/>
        <v>0</v>
      </c>
      <c r="AQ80" s="184">
        <f t="shared" si="67"/>
        <v>0</v>
      </c>
      <c r="AR80" s="190">
        <f t="shared" si="68"/>
        <v>173.109243697479</v>
      </c>
      <c r="AS80" s="187">
        <f t="shared" si="69"/>
        <v>32.890756302521012</v>
      </c>
      <c r="AT80" s="182">
        <v>206</v>
      </c>
      <c r="AU80" s="227">
        <v>0.35</v>
      </c>
      <c r="AV80" s="13">
        <f t="shared" si="70"/>
        <v>580.5825242718447</v>
      </c>
      <c r="AW80" s="14">
        <f t="shared" si="71"/>
        <v>350</v>
      </c>
      <c r="AX80" s="184">
        <f t="shared" si="72"/>
        <v>930.5825242718447</v>
      </c>
      <c r="AY80" s="226"/>
      <c r="AZ80" s="226"/>
      <c r="BA80" s="226"/>
      <c r="BB80" s="226"/>
      <c r="BC80" s="13">
        <f t="shared" si="73"/>
        <v>0</v>
      </c>
      <c r="BD80" s="14">
        <f t="shared" si="49"/>
        <v>0</v>
      </c>
      <c r="BE80" s="184">
        <f t="shared" si="74"/>
        <v>0</v>
      </c>
      <c r="BF80" s="90"/>
      <c r="BG80" s="90"/>
      <c r="BH80" s="90"/>
      <c r="BI80" s="90"/>
      <c r="BJ80" s="13">
        <f t="shared" si="75"/>
        <v>0</v>
      </c>
      <c r="BK80" s="14">
        <f t="shared" si="76"/>
        <v>0</v>
      </c>
      <c r="BL80" s="224">
        <f t="shared" si="77"/>
        <v>0</v>
      </c>
      <c r="BM80" s="257"/>
      <c r="BN80" s="257"/>
      <c r="BO80" s="257"/>
      <c r="BP80" s="226"/>
      <c r="BQ80" s="74">
        <f t="shared" si="50"/>
        <v>0</v>
      </c>
      <c r="BR80" s="75">
        <f t="shared" si="86"/>
        <v>0</v>
      </c>
      <c r="BS80" s="236">
        <f t="shared" si="78"/>
        <v>0</v>
      </c>
      <c r="BT80" s="226"/>
      <c r="BU80" s="226"/>
      <c r="BV80" s="226"/>
      <c r="BW80" s="226"/>
      <c r="BX80" s="74">
        <f t="shared" si="51"/>
        <v>0</v>
      </c>
      <c r="BY80" s="75">
        <f t="shared" si="79"/>
        <v>0</v>
      </c>
      <c r="BZ80" s="236">
        <f t="shared" si="80"/>
        <v>0</v>
      </c>
      <c r="CA80" s="233"/>
      <c r="CB80" s="233"/>
      <c r="CC80" s="233"/>
      <c r="CD80" s="233"/>
      <c r="CE80" s="238">
        <f t="shared" si="81"/>
        <v>0</v>
      </c>
      <c r="CF80" s="14">
        <f t="shared" si="82"/>
        <v>0</v>
      </c>
      <c r="CG80" s="184">
        <f t="shared" si="83"/>
        <v>0</v>
      </c>
    </row>
    <row r="81" spans="1:85" x14ac:dyDescent="0.25">
      <c r="A81" s="39">
        <v>74</v>
      </c>
      <c r="B81" s="78" t="s">
        <v>175</v>
      </c>
      <c r="C81" s="300">
        <v>58600</v>
      </c>
      <c r="D81" s="298">
        <v>1700</v>
      </c>
      <c r="E81" s="299">
        <f t="shared" si="84"/>
        <v>99620000</v>
      </c>
      <c r="F81" s="167">
        <f t="shared" si="52"/>
        <v>21539</v>
      </c>
      <c r="G81" s="35">
        <f t="shared" si="46"/>
        <v>0.35</v>
      </c>
      <c r="H81" s="163">
        <f t="shared" si="47"/>
        <v>650</v>
      </c>
      <c r="I81" s="87">
        <v>18100</v>
      </c>
      <c r="J81" s="87">
        <v>3439</v>
      </c>
      <c r="K81" s="33">
        <v>21539</v>
      </c>
      <c r="L81" s="12"/>
      <c r="M81" s="13">
        <f t="shared" si="53"/>
        <v>650</v>
      </c>
      <c r="N81" s="30">
        <f t="shared" si="54"/>
        <v>0</v>
      </c>
      <c r="O81" s="15">
        <f t="shared" si="55"/>
        <v>650</v>
      </c>
      <c r="P81" s="244"/>
      <c r="Q81" s="242"/>
      <c r="R81" s="242"/>
      <c r="S81" s="246"/>
      <c r="T81" s="13">
        <f t="shared" si="58"/>
        <v>0</v>
      </c>
      <c r="U81" s="14">
        <f t="shared" si="59"/>
        <v>0</v>
      </c>
      <c r="V81" s="16">
        <f t="shared" si="60"/>
        <v>0</v>
      </c>
      <c r="W81" s="90">
        <v>20000</v>
      </c>
      <c r="X81" s="90">
        <f>+W81*19%</f>
        <v>3800</v>
      </c>
      <c r="Y81" s="90">
        <f>+X81+W81</f>
        <v>23800</v>
      </c>
      <c r="Z81" s="160">
        <v>1.4999999999999999E-2</v>
      </c>
      <c r="AA81" s="13">
        <f t="shared" si="61"/>
        <v>588.25</v>
      </c>
      <c r="AB81" s="14">
        <f>IFERROR(($F$2)/($G81/Z81),0)</f>
        <v>15</v>
      </c>
      <c r="AC81" s="16">
        <f t="shared" si="48"/>
        <v>603.25</v>
      </c>
      <c r="AD81" s="251"/>
      <c r="AE81" s="251"/>
      <c r="AF81" s="251"/>
      <c r="AG81" s="90"/>
      <c r="AH81" s="13">
        <f t="shared" si="44"/>
        <v>0</v>
      </c>
      <c r="AI81" s="14">
        <f t="shared" si="63"/>
        <v>0</v>
      </c>
      <c r="AJ81" s="184">
        <f t="shared" si="64"/>
        <v>0</v>
      </c>
      <c r="AK81" s="90"/>
      <c r="AL81" s="90"/>
      <c r="AM81" s="90"/>
      <c r="AN81" s="90"/>
      <c r="AO81" s="13">
        <f t="shared" si="65"/>
        <v>0</v>
      </c>
      <c r="AP81" s="14">
        <f t="shared" si="66"/>
        <v>0</v>
      </c>
      <c r="AQ81" s="184">
        <f t="shared" si="67"/>
        <v>0</v>
      </c>
      <c r="AR81" s="190">
        <f t="shared" si="68"/>
        <v>49100</v>
      </c>
      <c r="AS81" s="187">
        <f t="shared" si="69"/>
        <v>9329</v>
      </c>
      <c r="AT81" s="182">
        <v>58429</v>
      </c>
      <c r="AU81" s="227">
        <v>0.35</v>
      </c>
      <c r="AV81" s="13">
        <f t="shared" si="70"/>
        <v>239.61303462321791</v>
      </c>
      <c r="AW81" s="14">
        <f t="shared" si="71"/>
        <v>350</v>
      </c>
      <c r="AX81" s="184">
        <f t="shared" si="72"/>
        <v>589.61303462321791</v>
      </c>
      <c r="AY81" s="232">
        <v>24365</v>
      </c>
      <c r="AZ81" s="232">
        <f>AY81*19%</f>
        <v>4629.3500000000004</v>
      </c>
      <c r="BA81" s="232">
        <f>AY81+AZ81</f>
        <v>28994.35</v>
      </c>
      <c r="BB81" s="227">
        <v>0.03</v>
      </c>
      <c r="BC81" s="13">
        <f t="shared" si="73"/>
        <v>482.86476503180796</v>
      </c>
      <c r="BD81" s="14">
        <f t="shared" si="49"/>
        <v>30</v>
      </c>
      <c r="BE81" s="184">
        <f t="shared" si="74"/>
        <v>512.86476503180802</v>
      </c>
      <c r="BF81" s="90"/>
      <c r="BG81" s="90"/>
      <c r="BH81" s="90"/>
      <c r="BI81" s="90"/>
      <c r="BJ81" s="13">
        <f t="shared" si="75"/>
        <v>0</v>
      </c>
      <c r="BK81" s="14">
        <f t="shared" si="76"/>
        <v>0</v>
      </c>
      <c r="BL81" s="224">
        <f t="shared" si="77"/>
        <v>0</v>
      </c>
      <c r="BM81" s="257"/>
      <c r="BN81" s="257"/>
      <c r="BO81" s="257"/>
      <c r="BP81" s="226"/>
      <c r="BQ81" s="74">
        <f t="shared" si="50"/>
        <v>0</v>
      </c>
      <c r="BR81" s="75">
        <f t="shared" si="86"/>
        <v>0</v>
      </c>
      <c r="BS81" s="236">
        <f t="shared" si="78"/>
        <v>0</v>
      </c>
      <c r="BT81" s="226"/>
      <c r="BU81" s="226"/>
      <c r="BV81" s="226"/>
      <c r="BW81" s="226"/>
      <c r="BX81" s="74">
        <f t="shared" si="51"/>
        <v>0</v>
      </c>
      <c r="BY81" s="75">
        <f t="shared" si="79"/>
        <v>0</v>
      </c>
      <c r="BZ81" s="236">
        <f t="shared" si="80"/>
        <v>0</v>
      </c>
      <c r="CA81" s="239"/>
      <c r="CB81" s="239"/>
      <c r="CC81" s="239"/>
      <c r="CD81" s="240"/>
      <c r="CE81" s="238">
        <f t="shared" si="81"/>
        <v>0</v>
      </c>
      <c r="CF81" s="14">
        <f t="shared" si="82"/>
        <v>0</v>
      </c>
      <c r="CG81" s="184">
        <f t="shared" si="83"/>
        <v>0</v>
      </c>
    </row>
    <row r="82" spans="1:85" x14ac:dyDescent="0.25">
      <c r="A82" s="39">
        <v>75</v>
      </c>
      <c r="B82" s="78" t="s">
        <v>282</v>
      </c>
      <c r="C82" s="300">
        <v>59550</v>
      </c>
      <c r="D82" s="298">
        <v>1200</v>
      </c>
      <c r="E82" s="299">
        <f t="shared" si="84"/>
        <v>71460000</v>
      </c>
      <c r="F82" s="167">
        <f t="shared" si="52"/>
        <v>25288</v>
      </c>
      <c r="G82" s="35">
        <f t="shared" si="46"/>
        <v>0.51</v>
      </c>
      <c r="H82" s="163">
        <f t="shared" si="47"/>
        <v>863.66250000000002</v>
      </c>
      <c r="I82" s="87"/>
      <c r="J82" s="87"/>
      <c r="K82" s="33"/>
      <c r="L82" s="12"/>
      <c r="M82" s="13">
        <f t="shared" si="53"/>
        <v>0</v>
      </c>
      <c r="N82" s="30">
        <f t="shared" si="54"/>
        <v>0</v>
      </c>
      <c r="O82" s="15">
        <f t="shared" si="55"/>
        <v>0</v>
      </c>
      <c r="P82" s="244">
        <v>21250</v>
      </c>
      <c r="Q82" s="242">
        <f t="shared" si="56"/>
        <v>4037.5</v>
      </c>
      <c r="R82" s="242">
        <f t="shared" si="57"/>
        <v>25288</v>
      </c>
      <c r="S82" s="245">
        <v>0.31</v>
      </c>
      <c r="T82" s="13">
        <f t="shared" si="58"/>
        <v>650</v>
      </c>
      <c r="U82" s="14">
        <f t="shared" si="59"/>
        <v>212.74509803921566</v>
      </c>
      <c r="V82" s="16">
        <f t="shared" si="60"/>
        <v>862.74509803921569</v>
      </c>
      <c r="W82" s="90"/>
      <c r="X82" s="90"/>
      <c r="Y82" s="90"/>
      <c r="Z82" s="159"/>
      <c r="AA82" s="13">
        <f t="shared" si="61"/>
        <v>0</v>
      </c>
      <c r="AB82" s="14">
        <f t="shared" si="62"/>
        <v>0</v>
      </c>
      <c r="AC82" s="16">
        <f t="shared" si="48"/>
        <v>0</v>
      </c>
      <c r="AD82" s="251"/>
      <c r="AE82" s="251"/>
      <c r="AF82" s="251"/>
      <c r="AG82" s="95"/>
      <c r="AH82" s="13">
        <f t="shared" si="44"/>
        <v>0</v>
      </c>
      <c r="AI82" s="14">
        <f t="shared" si="63"/>
        <v>0</v>
      </c>
      <c r="AJ82" s="184">
        <f t="shared" si="64"/>
        <v>0</v>
      </c>
      <c r="AK82" s="90">
        <v>32000</v>
      </c>
      <c r="AL82" s="90">
        <v>0</v>
      </c>
      <c r="AM82" s="90">
        <f>AK82+AL82</f>
        <v>32000</v>
      </c>
      <c r="AN82" s="95">
        <v>0.51</v>
      </c>
      <c r="AO82" s="13">
        <f t="shared" si="65"/>
        <v>513.66250000000002</v>
      </c>
      <c r="AP82" s="14">
        <f t="shared" si="66"/>
        <v>350</v>
      </c>
      <c r="AQ82" s="184">
        <f t="shared" si="67"/>
        <v>863.66250000000002</v>
      </c>
      <c r="AR82" s="190">
        <f t="shared" si="68"/>
        <v>49850.420168067227</v>
      </c>
      <c r="AS82" s="187">
        <f t="shared" si="69"/>
        <v>9471.5798319327732</v>
      </c>
      <c r="AT82" s="182">
        <v>59322</v>
      </c>
      <c r="AU82" s="227">
        <v>0.35</v>
      </c>
      <c r="AV82" s="13">
        <f t="shared" si="70"/>
        <v>277.08438690536394</v>
      </c>
      <c r="AW82" s="14">
        <f t="shared" si="71"/>
        <v>240.19607843137251</v>
      </c>
      <c r="AX82" s="184">
        <f t="shared" si="72"/>
        <v>517.28046533673648</v>
      </c>
      <c r="AY82" s="226"/>
      <c r="AZ82" s="226"/>
      <c r="BA82" s="226"/>
      <c r="BB82" s="226"/>
      <c r="BC82" s="13">
        <f t="shared" si="73"/>
        <v>0</v>
      </c>
      <c r="BD82" s="14">
        <f t="shared" si="49"/>
        <v>0</v>
      </c>
      <c r="BE82" s="184">
        <f t="shared" si="74"/>
        <v>0</v>
      </c>
      <c r="BF82" s="90"/>
      <c r="BG82" s="90"/>
      <c r="BH82" s="90"/>
      <c r="BI82" s="90"/>
      <c r="BJ82" s="13">
        <f t="shared" si="75"/>
        <v>0</v>
      </c>
      <c r="BK82" s="14">
        <f t="shared" si="76"/>
        <v>0</v>
      </c>
      <c r="BL82" s="224">
        <f t="shared" si="77"/>
        <v>0</v>
      </c>
      <c r="BM82" s="257"/>
      <c r="BN82" s="257"/>
      <c r="BO82" s="257"/>
      <c r="BP82" s="226"/>
      <c r="BQ82" s="74">
        <f t="shared" si="50"/>
        <v>0</v>
      </c>
      <c r="BR82" s="75">
        <f t="shared" si="86"/>
        <v>0</v>
      </c>
      <c r="BS82" s="236">
        <f t="shared" si="78"/>
        <v>0</v>
      </c>
      <c r="BT82" s="226"/>
      <c r="BU82" s="226"/>
      <c r="BV82" s="226"/>
      <c r="BW82" s="226"/>
      <c r="BX82" s="74">
        <f t="shared" si="51"/>
        <v>0</v>
      </c>
      <c r="BY82" s="75">
        <f t="shared" si="79"/>
        <v>0</v>
      </c>
      <c r="BZ82" s="236">
        <f t="shared" si="80"/>
        <v>0</v>
      </c>
      <c r="CA82" s="239"/>
      <c r="CB82" s="239"/>
      <c r="CC82" s="239"/>
      <c r="CD82" s="240"/>
      <c r="CE82" s="238">
        <f t="shared" si="81"/>
        <v>0</v>
      </c>
      <c r="CF82" s="14">
        <f t="shared" si="82"/>
        <v>0</v>
      </c>
      <c r="CG82" s="184">
        <f t="shared" si="83"/>
        <v>0</v>
      </c>
    </row>
    <row r="83" spans="1:85" ht="27" customHeight="1" x14ac:dyDescent="0.25">
      <c r="A83" s="39">
        <v>76</v>
      </c>
      <c r="B83" s="78" t="s">
        <v>293</v>
      </c>
      <c r="C83" s="300">
        <v>96750</v>
      </c>
      <c r="D83" s="298">
        <v>1200</v>
      </c>
      <c r="E83" s="299">
        <f t="shared" si="84"/>
        <v>116100000</v>
      </c>
      <c r="F83" s="167">
        <f t="shared" si="52"/>
        <v>64260</v>
      </c>
      <c r="G83" s="35">
        <f t="shared" si="46"/>
        <v>0.38</v>
      </c>
      <c r="H83" s="163">
        <f t="shared" si="47"/>
        <v>785.54744525547449</v>
      </c>
      <c r="I83" s="87"/>
      <c r="J83" s="87"/>
      <c r="K83" s="33"/>
      <c r="L83" s="12"/>
      <c r="M83" s="13">
        <f t="shared" si="53"/>
        <v>0</v>
      </c>
      <c r="N83" s="30">
        <f t="shared" si="54"/>
        <v>0</v>
      </c>
      <c r="O83" s="15">
        <f t="shared" si="55"/>
        <v>0</v>
      </c>
      <c r="P83" s="244"/>
      <c r="Q83" s="242"/>
      <c r="R83" s="242"/>
      <c r="S83" s="245"/>
      <c r="T83" s="13">
        <f t="shared" si="58"/>
        <v>0</v>
      </c>
      <c r="U83" s="14">
        <f t="shared" si="59"/>
        <v>0</v>
      </c>
      <c r="V83" s="16">
        <f t="shared" si="60"/>
        <v>0</v>
      </c>
      <c r="W83" s="90"/>
      <c r="X83" s="90"/>
      <c r="Y83" s="90"/>
      <c r="Z83" s="159"/>
      <c r="AA83" s="13">
        <f t="shared" si="61"/>
        <v>0</v>
      </c>
      <c r="AB83" s="14">
        <f t="shared" si="62"/>
        <v>0</v>
      </c>
      <c r="AC83" s="16">
        <f t="shared" si="48"/>
        <v>0</v>
      </c>
      <c r="AD83" s="252"/>
      <c r="AE83" s="252"/>
      <c r="AF83" s="252"/>
      <c r="AG83" s="90"/>
      <c r="AH83" s="13">
        <f t="shared" ref="AH83:AH146" si="87">IFERROR(($F83*$F$1)/AF83,0)</f>
        <v>0</v>
      </c>
      <c r="AI83" s="14">
        <f t="shared" si="63"/>
        <v>0</v>
      </c>
      <c r="AJ83" s="184">
        <f t="shared" si="64"/>
        <v>0</v>
      </c>
      <c r="AK83" s="90"/>
      <c r="AL83" s="90"/>
      <c r="AM83" s="90"/>
      <c r="AN83" s="90"/>
      <c r="AO83" s="13">
        <f t="shared" si="65"/>
        <v>0</v>
      </c>
      <c r="AP83" s="14">
        <f t="shared" si="66"/>
        <v>0</v>
      </c>
      <c r="AQ83" s="184">
        <f t="shared" si="67"/>
        <v>0</v>
      </c>
      <c r="AR83" s="190">
        <f t="shared" si="68"/>
        <v>80588.23529411765</v>
      </c>
      <c r="AS83" s="187">
        <f t="shared" si="69"/>
        <v>15311.764705882353</v>
      </c>
      <c r="AT83" s="182">
        <v>95900</v>
      </c>
      <c r="AU83" s="227">
        <v>0.38</v>
      </c>
      <c r="AV83" s="13">
        <f t="shared" si="70"/>
        <v>435.54744525547443</v>
      </c>
      <c r="AW83" s="14">
        <f t="shared" si="71"/>
        <v>350</v>
      </c>
      <c r="AX83" s="184">
        <f t="shared" si="72"/>
        <v>785.54744525547449</v>
      </c>
      <c r="AY83" s="226"/>
      <c r="AZ83" s="226"/>
      <c r="BA83" s="226"/>
      <c r="BB83" s="226"/>
      <c r="BC83" s="13">
        <f t="shared" si="73"/>
        <v>0</v>
      </c>
      <c r="BD83" s="14">
        <f t="shared" si="49"/>
        <v>0</v>
      </c>
      <c r="BE83" s="184">
        <f t="shared" si="74"/>
        <v>0</v>
      </c>
      <c r="BF83" s="90">
        <v>54000</v>
      </c>
      <c r="BG83" s="90">
        <f>BF83*19%</f>
        <v>10260</v>
      </c>
      <c r="BH83" s="90">
        <f>BF83+BG83</f>
        <v>64260</v>
      </c>
      <c r="BI83" s="95">
        <v>0.05</v>
      </c>
      <c r="BJ83" s="13">
        <f t="shared" si="75"/>
        <v>650</v>
      </c>
      <c r="BK83" s="14">
        <f t="shared" si="76"/>
        <v>46.05263157894737</v>
      </c>
      <c r="BL83" s="224">
        <f t="shared" si="77"/>
        <v>696.0526315789474</v>
      </c>
      <c r="BM83" s="257"/>
      <c r="BN83" s="257"/>
      <c r="BO83" s="257"/>
      <c r="BP83" s="226"/>
      <c r="BQ83" s="74">
        <f t="shared" si="50"/>
        <v>0</v>
      </c>
      <c r="BR83" s="75">
        <f t="shared" si="86"/>
        <v>0</v>
      </c>
      <c r="BS83" s="236">
        <f t="shared" si="78"/>
        <v>0</v>
      </c>
      <c r="BT83" s="226"/>
      <c r="BU83" s="226"/>
      <c r="BV83" s="226"/>
      <c r="BW83" s="226"/>
      <c r="BX83" s="74">
        <f t="shared" si="51"/>
        <v>0</v>
      </c>
      <c r="BY83" s="75">
        <f t="shared" si="79"/>
        <v>0</v>
      </c>
      <c r="BZ83" s="236">
        <f t="shared" si="80"/>
        <v>0</v>
      </c>
      <c r="CA83" s="239"/>
      <c r="CB83" s="239"/>
      <c r="CC83" s="239"/>
      <c r="CD83" s="240"/>
      <c r="CE83" s="238">
        <f t="shared" si="81"/>
        <v>0</v>
      </c>
      <c r="CF83" s="14">
        <f t="shared" si="82"/>
        <v>0</v>
      </c>
      <c r="CG83" s="184">
        <f t="shared" si="83"/>
        <v>0</v>
      </c>
    </row>
    <row r="84" spans="1:85" x14ac:dyDescent="0.25">
      <c r="A84" s="39">
        <v>77</v>
      </c>
      <c r="B84" s="78" t="s">
        <v>409</v>
      </c>
      <c r="C84" s="300">
        <v>12850</v>
      </c>
      <c r="D84" s="298">
        <v>1000</v>
      </c>
      <c r="E84" s="299">
        <f t="shared" si="84"/>
        <v>12850000</v>
      </c>
      <c r="F84" s="167">
        <f t="shared" si="52"/>
        <v>12376</v>
      </c>
      <c r="G84" s="35">
        <f t="shared" si="46"/>
        <v>0.38</v>
      </c>
      <c r="H84" s="163">
        <f t="shared" si="47"/>
        <v>979.69863013698625</v>
      </c>
      <c r="I84" s="87"/>
      <c r="J84" s="87"/>
      <c r="K84" s="33"/>
      <c r="L84" s="12"/>
      <c r="M84" s="13">
        <f t="shared" si="53"/>
        <v>0</v>
      </c>
      <c r="N84" s="30">
        <f t="shared" si="54"/>
        <v>0</v>
      </c>
      <c r="O84" s="15">
        <f t="shared" si="55"/>
        <v>0</v>
      </c>
      <c r="P84" s="244">
        <v>10400</v>
      </c>
      <c r="Q84" s="242">
        <f t="shared" si="56"/>
        <v>1976</v>
      </c>
      <c r="R84" s="242">
        <f t="shared" si="57"/>
        <v>12376</v>
      </c>
      <c r="S84" s="245">
        <v>0.31</v>
      </c>
      <c r="T84" s="13">
        <f t="shared" si="58"/>
        <v>650</v>
      </c>
      <c r="U84" s="14">
        <f t="shared" si="59"/>
        <v>285.5263157894737</v>
      </c>
      <c r="V84" s="16">
        <f t="shared" si="60"/>
        <v>935.52631578947376</v>
      </c>
      <c r="W84" s="90"/>
      <c r="X84" s="90"/>
      <c r="Y84" s="90"/>
      <c r="Z84" s="159"/>
      <c r="AA84" s="13">
        <f t="shared" si="61"/>
        <v>0</v>
      </c>
      <c r="AB84" s="14">
        <f t="shared" si="62"/>
        <v>0</v>
      </c>
      <c r="AC84" s="16">
        <f t="shared" si="48"/>
        <v>0</v>
      </c>
      <c r="AD84" s="252">
        <v>10500</v>
      </c>
      <c r="AE84" s="252">
        <f>+AD84*19%</f>
        <v>1995</v>
      </c>
      <c r="AF84" s="252">
        <f t="shared" si="85"/>
        <v>12495</v>
      </c>
      <c r="AG84" s="90"/>
      <c r="AH84" s="13">
        <f t="shared" si="87"/>
        <v>643.80952380952385</v>
      </c>
      <c r="AI84" s="14">
        <f t="shared" si="63"/>
        <v>0</v>
      </c>
      <c r="AJ84" s="184">
        <f t="shared" si="64"/>
        <v>643.80952380952385</v>
      </c>
      <c r="AK84" s="90"/>
      <c r="AL84" s="90"/>
      <c r="AM84" s="90"/>
      <c r="AN84" s="90"/>
      <c r="AO84" s="13">
        <f t="shared" si="65"/>
        <v>0</v>
      </c>
      <c r="AP84" s="14">
        <f t="shared" si="66"/>
        <v>0</v>
      </c>
      <c r="AQ84" s="184">
        <f t="shared" si="67"/>
        <v>0</v>
      </c>
      <c r="AR84" s="190">
        <f t="shared" si="68"/>
        <v>10735.294117647059</v>
      </c>
      <c r="AS84" s="187">
        <f t="shared" si="69"/>
        <v>2039.7058823529412</v>
      </c>
      <c r="AT84" s="182">
        <v>12775</v>
      </c>
      <c r="AU84" s="227">
        <v>0.38</v>
      </c>
      <c r="AV84" s="13">
        <f t="shared" si="70"/>
        <v>629.69863013698625</v>
      </c>
      <c r="AW84" s="14">
        <f t="shared" si="71"/>
        <v>350</v>
      </c>
      <c r="AX84" s="184">
        <f t="shared" si="72"/>
        <v>979.69863013698625</v>
      </c>
      <c r="AY84" s="226"/>
      <c r="AZ84" s="226"/>
      <c r="BA84" s="226"/>
      <c r="BB84" s="226"/>
      <c r="BC84" s="13">
        <f t="shared" si="73"/>
        <v>0</v>
      </c>
      <c r="BD84" s="14">
        <f t="shared" si="49"/>
        <v>0</v>
      </c>
      <c r="BE84" s="184">
        <f t="shared" si="74"/>
        <v>0</v>
      </c>
      <c r="BF84" s="90"/>
      <c r="BG84" s="90"/>
      <c r="BH84" s="90"/>
      <c r="BI84" s="90"/>
      <c r="BJ84" s="13">
        <f t="shared" si="75"/>
        <v>0</v>
      </c>
      <c r="BK84" s="14">
        <f t="shared" si="76"/>
        <v>0</v>
      </c>
      <c r="BL84" s="224">
        <f t="shared" si="77"/>
        <v>0</v>
      </c>
      <c r="BM84" s="257"/>
      <c r="BN84" s="257"/>
      <c r="BO84" s="257"/>
      <c r="BP84" s="226"/>
      <c r="BQ84" s="74">
        <f t="shared" si="50"/>
        <v>0</v>
      </c>
      <c r="BR84" s="75">
        <f t="shared" si="86"/>
        <v>0</v>
      </c>
      <c r="BS84" s="236">
        <f t="shared" si="78"/>
        <v>0</v>
      </c>
      <c r="BT84" s="226"/>
      <c r="BU84" s="226"/>
      <c r="BV84" s="226"/>
      <c r="BW84" s="226"/>
      <c r="BX84" s="74">
        <f t="shared" si="51"/>
        <v>0</v>
      </c>
      <c r="BY84" s="75">
        <f t="shared" si="79"/>
        <v>0</v>
      </c>
      <c r="BZ84" s="236">
        <f t="shared" si="80"/>
        <v>0</v>
      </c>
      <c r="CA84" s="239"/>
      <c r="CB84" s="239"/>
      <c r="CC84" s="239"/>
      <c r="CD84" s="240"/>
      <c r="CE84" s="238">
        <f t="shared" si="81"/>
        <v>0</v>
      </c>
      <c r="CF84" s="14">
        <f t="shared" si="82"/>
        <v>0</v>
      </c>
      <c r="CG84" s="184">
        <f t="shared" si="83"/>
        <v>0</v>
      </c>
    </row>
    <row r="85" spans="1:85" x14ac:dyDescent="0.25">
      <c r="A85" s="39">
        <v>78</v>
      </c>
      <c r="B85" s="78" t="s">
        <v>156</v>
      </c>
      <c r="C85" s="300">
        <v>3950</v>
      </c>
      <c r="D85" s="298">
        <v>1000</v>
      </c>
      <c r="E85" s="299">
        <f t="shared" si="84"/>
        <v>3950000</v>
      </c>
      <c r="F85" s="167">
        <f t="shared" si="52"/>
        <v>2499</v>
      </c>
      <c r="G85" s="35">
        <f t="shared" si="46"/>
        <v>0.38</v>
      </c>
      <c r="H85" s="163">
        <f t="shared" si="47"/>
        <v>766.5</v>
      </c>
      <c r="I85" s="87"/>
      <c r="J85" s="87"/>
      <c r="K85" s="33"/>
      <c r="L85" s="12"/>
      <c r="M85" s="13">
        <f t="shared" si="53"/>
        <v>0</v>
      </c>
      <c r="N85" s="30">
        <f t="shared" si="54"/>
        <v>0</v>
      </c>
      <c r="O85" s="15">
        <f t="shared" si="55"/>
        <v>0</v>
      </c>
      <c r="P85" s="244"/>
      <c r="Q85" s="242"/>
      <c r="R85" s="242"/>
      <c r="S85" s="246"/>
      <c r="T85" s="13">
        <f t="shared" si="58"/>
        <v>0</v>
      </c>
      <c r="U85" s="14">
        <f t="shared" si="59"/>
        <v>0</v>
      </c>
      <c r="V85" s="16">
        <f t="shared" si="60"/>
        <v>0</v>
      </c>
      <c r="W85" s="90"/>
      <c r="X85" s="90"/>
      <c r="Y85" s="90"/>
      <c r="Z85" s="159"/>
      <c r="AA85" s="13">
        <f t="shared" si="61"/>
        <v>0</v>
      </c>
      <c r="AB85" s="14">
        <f t="shared" si="62"/>
        <v>0</v>
      </c>
      <c r="AC85" s="16">
        <f t="shared" si="48"/>
        <v>0</v>
      </c>
      <c r="AD85" s="251"/>
      <c r="AE85" s="251"/>
      <c r="AF85" s="251"/>
      <c r="AG85" s="90"/>
      <c r="AH85" s="13">
        <f t="shared" si="87"/>
        <v>0</v>
      </c>
      <c r="AI85" s="14">
        <f t="shared" si="63"/>
        <v>0</v>
      </c>
      <c r="AJ85" s="184">
        <f t="shared" si="64"/>
        <v>0</v>
      </c>
      <c r="AK85" s="90"/>
      <c r="AL85" s="90"/>
      <c r="AM85" s="90"/>
      <c r="AN85" s="90"/>
      <c r="AO85" s="13">
        <f t="shared" si="65"/>
        <v>0</v>
      </c>
      <c r="AP85" s="14">
        <f t="shared" si="66"/>
        <v>0</v>
      </c>
      <c r="AQ85" s="184">
        <f t="shared" si="67"/>
        <v>0</v>
      </c>
      <c r="AR85" s="190">
        <v>3900</v>
      </c>
      <c r="AS85" s="187"/>
      <c r="AT85" s="182">
        <v>3900</v>
      </c>
      <c r="AU85" s="227">
        <v>0.38</v>
      </c>
      <c r="AV85" s="13">
        <f t="shared" si="70"/>
        <v>416.5</v>
      </c>
      <c r="AW85" s="14">
        <f t="shared" si="71"/>
        <v>350</v>
      </c>
      <c r="AX85" s="184">
        <f t="shared" si="72"/>
        <v>766.5</v>
      </c>
      <c r="AY85" s="232">
        <v>2100</v>
      </c>
      <c r="AZ85" s="232">
        <f>AY85*19%</f>
        <v>399</v>
      </c>
      <c r="BA85" s="232">
        <f>AY85+AZ85</f>
        <v>2499</v>
      </c>
      <c r="BB85" s="227">
        <v>0.03</v>
      </c>
      <c r="BC85" s="13">
        <f t="shared" si="73"/>
        <v>650</v>
      </c>
      <c r="BD85" s="14">
        <f t="shared" si="49"/>
        <v>27.631578947368418</v>
      </c>
      <c r="BE85" s="184">
        <f t="shared" si="74"/>
        <v>677.63157894736844</v>
      </c>
      <c r="BF85" s="90"/>
      <c r="BG85" s="90"/>
      <c r="BH85" s="90"/>
      <c r="BI85" s="90"/>
      <c r="BJ85" s="13">
        <f t="shared" si="75"/>
        <v>0</v>
      </c>
      <c r="BK85" s="14">
        <f t="shared" si="76"/>
        <v>0</v>
      </c>
      <c r="BL85" s="224">
        <f t="shared" si="77"/>
        <v>0</v>
      </c>
      <c r="BM85" s="257"/>
      <c r="BN85" s="257"/>
      <c r="BO85" s="257"/>
      <c r="BP85" s="227"/>
      <c r="BQ85" s="74">
        <f t="shared" si="50"/>
        <v>0</v>
      </c>
      <c r="BR85" s="75">
        <f t="shared" si="86"/>
        <v>0</v>
      </c>
      <c r="BS85" s="236">
        <f t="shared" si="78"/>
        <v>0</v>
      </c>
      <c r="BT85" s="226">
        <v>3780</v>
      </c>
      <c r="BU85" s="226">
        <v>0</v>
      </c>
      <c r="BV85" s="226">
        <v>3780</v>
      </c>
      <c r="BW85" s="227">
        <v>0.18</v>
      </c>
      <c r="BX85" s="74">
        <f t="shared" si="51"/>
        <v>429.72222222222223</v>
      </c>
      <c r="BY85" s="75">
        <f t="shared" si="79"/>
        <v>165.78947368421052</v>
      </c>
      <c r="BZ85" s="236">
        <f t="shared" si="80"/>
        <v>595.51169590643281</v>
      </c>
      <c r="CA85" s="239"/>
      <c r="CB85" s="239"/>
      <c r="CC85" s="239"/>
      <c r="CD85" s="240"/>
      <c r="CE85" s="238">
        <f t="shared" si="81"/>
        <v>0</v>
      </c>
      <c r="CF85" s="14">
        <f t="shared" si="82"/>
        <v>0</v>
      </c>
      <c r="CG85" s="184">
        <f t="shared" si="83"/>
        <v>0</v>
      </c>
    </row>
    <row r="86" spans="1:85" x14ac:dyDescent="0.25">
      <c r="A86" s="39">
        <v>79</v>
      </c>
      <c r="B86" s="78" t="s">
        <v>410</v>
      </c>
      <c r="C86" s="300">
        <v>25250</v>
      </c>
      <c r="D86" s="298">
        <v>900</v>
      </c>
      <c r="E86" s="299">
        <f t="shared" si="84"/>
        <v>22725000</v>
      </c>
      <c r="F86" s="167">
        <f t="shared" si="52"/>
        <v>12495</v>
      </c>
      <c r="G86" s="35">
        <f t="shared" si="46"/>
        <v>0.38</v>
      </c>
      <c r="H86" s="163">
        <f t="shared" si="47"/>
        <v>676.1746987951808</v>
      </c>
      <c r="I86" s="87">
        <v>12651</v>
      </c>
      <c r="J86" s="87">
        <v>2403.69</v>
      </c>
      <c r="K86" s="33">
        <v>15054.69</v>
      </c>
      <c r="L86" s="12"/>
      <c r="M86" s="13">
        <f t="shared" si="53"/>
        <v>539.48304481859145</v>
      </c>
      <c r="N86" s="30">
        <f t="shared" si="54"/>
        <v>0</v>
      </c>
      <c r="O86" s="15">
        <f t="shared" si="55"/>
        <v>539.48304481859145</v>
      </c>
      <c r="P86" s="244"/>
      <c r="Q86" s="242"/>
      <c r="R86" s="242"/>
      <c r="S86" s="246"/>
      <c r="T86" s="13">
        <f t="shared" si="58"/>
        <v>0</v>
      </c>
      <c r="U86" s="14">
        <f t="shared" si="59"/>
        <v>0</v>
      </c>
      <c r="V86" s="16">
        <f t="shared" si="60"/>
        <v>0</v>
      </c>
      <c r="W86" s="90"/>
      <c r="X86" s="90"/>
      <c r="Y86" s="90"/>
      <c r="Z86" s="159"/>
      <c r="AA86" s="13">
        <f t="shared" si="61"/>
        <v>0</v>
      </c>
      <c r="AB86" s="14">
        <f t="shared" si="62"/>
        <v>0</v>
      </c>
      <c r="AC86" s="16">
        <f t="shared" si="48"/>
        <v>0</v>
      </c>
      <c r="AD86" s="252">
        <v>10500</v>
      </c>
      <c r="AE86" s="252">
        <f>+AD86*19%</f>
        <v>1995</v>
      </c>
      <c r="AF86" s="252">
        <f t="shared" si="85"/>
        <v>12495</v>
      </c>
      <c r="AG86" s="90"/>
      <c r="AH86" s="13">
        <f t="shared" si="87"/>
        <v>650</v>
      </c>
      <c r="AI86" s="14">
        <f t="shared" si="63"/>
        <v>0</v>
      </c>
      <c r="AJ86" s="184">
        <f t="shared" si="64"/>
        <v>650</v>
      </c>
      <c r="AK86" s="90"/>
      <c r="AL86" s="90"/>
      <c r="AM86" s="90"/>
      <c r="AN86" s="90"/>
      <c r="AO86" s="13">
        <f t="shared" si="65"/>
        <v>0</v>
      </c>
      <c r="AP86" s="14">
        <f t="shared" si="66"/>
        <v>0</v>
      </c>
      <c r="AQ86" s="184">
        <f t="shared" si="67"/>
        <v>0</v>
      </c>
      <c r="AR86" s="190">
        <f t="shared" si="68"/>
        <v>20924.36974789916</v>
      </c>
      <c r="AS86" s="187">
        <f t="shared" si="69"/>
        <v>3975.6302521008406</v>
      </c>
      <c r="AT86" s="182">
        <v>24900</v>
      </c>
      <c r="AU86" s="227">
        <v>0.38</v>
      </c>
      <c r="AV86" s="13">
        <f t="shared" si="70"/>
        <v>326.17469879518075</v>
      </c>
      <c r="AW86" s="14">
        <f t="shared" si="71"/>
        <v>350</v>
      </c>
      <c r="AX86" s="184">
        <f t="shared" si="72"/>
        <v>676.1746987951808</v>
      </c>
      <c r="AY86" s="226"/>
      <c r="AZ86" s="226"/>
      <c r="BA86" s="226"/>
      <c r="BB86" s="226"/>
      <c r="BC86" s="13">
        <f t="shared" si="73"/>
        <v>0</v>
      </c>
      <c r="BD86" s="14">
        <f t="shared" si="49"/>
        <v>0</v>
      </c>
      <c r="BE86" s="184">
        <f t="shared" si="74"/>
        <v>0</v>
      </c>
      <c r="BF86" s="90"/>
      <c r="BG86" s="90"/>
      <c r="BH86" s="90"/>
      <c r="BI86" s="90"/>
      <c r="BJ86" s="13">
        <f t="shared" si="75"/>
        <v>0</v>
      </c>
      <c r="BK86" s="14">
        <f t="shared" si="76"/>
        <v>0</v>
      </c>
      <c r="BL86" s="224">
        <f t="shared" si="77"/>
        <v>0</v>
      </c>
      <c r="BM86" s="257"/>
      <c r="BN86" s="257"/>
      <c r="BO86" s="257"/>
      <c r="BP86" s="226"/>
      <c r="BQ86" s="74">
        <f t="shared" si="50"/>
        <v>0</v>
      </c>
      <c r="BR86" s="75">
        <f t="shared" si="86"/>
        <v>0</v>
      </c>
      <c r="BS86" s="236">
        <f t="shared" si="78"/>
        <v>0</v>
      </c>
      <c r="BT86" s="226"/>
      <c r="BU86" s="226"/>
      <c r="BV86" s="226"/>
      <c r="BW86" s="226"/>
      <c r="BX86" s="74">
        <f t="shared" si="51"/>
        <v>0</v>
      </c>
      <c r="BY86" s="75">
        <f t="shared" si="79"/>
        <v>0</v>
      </c>
      <c r="BZ86" s="236">
        <f t="shared" si="80"/>
        <v>0</v>
      </c>
      <c r="CA86" s="239"/>
      <c r="CB86" s="239"/>
      <c r="CC86" s="239"/>
      <c r="CD86" s="240"/>
      <c r="CE86" s="238">
        <f t="shared" si="81"/>
        <v>0</v>
      </c>
      <c r="CF86" s="14">
        <f t="shared" si="82"/>
        <v>0</v>
      </c>
      <c r="CG86" s="184">
        <f t="shared" si="83"/>
        <v>0</v>
      </c>
    </row>
    <row r="87" spans="1:85" x14ac:dyDescent="0.25">
      <c r="A87" s="39">
        <v>80</v>
      </c>
      <c r="B87" s="78" t="s">
        <v>62</v>
      </c>
      <c r="C87" s="300">
        <v>1585</v>
      </c>
      <c r="D87" s="298">
        <v>900</v>
      </c>
      <c r="E87" s="299">
        <f t="shared" si="84"/>
        <v>1426500</v>
      </c>
      <c r="F87" s="167">
        <f t="shared" si="52"/>
        <v>1547</v>
      </c>
      <c r="G87" s="35">
        <f t="shared" si="46"/>
        <v>0.35</v>
      </c>
      <c r="H87" s="163">
        <f t="shared" si="47"/>
        <v>1000</v>
      </c>
      <c r="I87" s="87"/>
      <c r="J87" s="87"/>
      <c r="K87" s="33"/>
      <c r="L87" s="12"/>
      <c r="M87" s="13">
        <f t="shared" si="53"/>
        <v>0</v>
      </c>
      <c r="N87" s="30">
        <f t="shared" si="54"/>
        <v>0</v>
      </c>
      <c r="O87" s="15">
        <f t="shared" si="55"/>
        <v>0</v>
      </c>
      <c r="P87" s="244"/>
      <c r="Q87" s="242"/>
      <c r="R87" s="242"/>
      <c r="S87" s="246"/>
      <c r="T87" s="13">
        <f t="shared" si="58"/>
        <v>0</v>
      </c>
      <c r="U87" s="14">
        <f t="shared" si="59"/>
        <v>0</v>
      </c>
      <c r="V87" s="16">
        <f t="shared" si="60"/>
        <v>0</v>
      </c>
      <c r="W87" s="90"/>
      <c r="X87" s="90"/>
      <c r="Y87" s="90"/>
      <c r="Z87" s="159"/>
      <c r="AA87" s="13">
        <f t="shared" si="61"/>
        <v>0</v>
      </c>
      <c r="AB87" s="14">
        <f t="shared" si="62"/>
        <v>0</v>
      </c>
      <c r="AC87" s="16">
        <f t="shared" si="48"/>
        <v>0</v>
      </c>
      <c r="AD87" s="251"/>
      <c r="AE87" s="251"/>
      <c r="AF87" s="251"/>
      <c r="AG87" s="90"/>
      <c r="AH87" s="13">
        <f t="shared" si="87"/>
        <v>0</v>
      </c>
      <c r="AI87" s="14">
        <f t="shared" si="63"/>
        <v>0</v>
      </c>
      <c r="AJ87" s="184">
        <f t="shared" si="64"/>
        <v>0</v>
      </c>
      <c r="AK87" s="90"/>
      <c r="AL87" s="90"/>
      <c r="AM87" s="90"/>
      <c r="AN87" s="90"/>
      <c r="AO87" s="13">
        <f t="shared" si="65"/>
        <v>0</v>
      </c>
      <c r="AP87" s="14">
        <f t="shared" si="66"/>
        <v>0</v>
      </c>
      <c r="AQ87" s="184">
        <f t="shared" si="67"/>
        <v>0</v>
      </c>
      <c r="AR87" s="190">
        <f t="shared" si="68"/>
        <v>1300</v>
      </c>
      <c r="AS87" s="187">
        <f t="shared" si="69"/>
        <v>247</v>
      </c>
      <c r="AT87" s="182">
        <v>1547</v>
      </c>
      <c r="AU87" s="227">
        <v>0.35</v>
      </c>
      <c r="AV87" s="13">
        <f t="shared" si="70"/>
        <v>650</v>
      </c>
      <c r="AW87" s="14">
        <f t="shared" si="71"/>
        <v>350</v>
      </c>
      <c r="AX87" s="184">
        <f t="shared" si="72"/>
        <v>1000</v>
      </c>
      <c r="AY87" s="226"/>
      <c r="AZ87" s="226"/>
      <c r="BA87" s="226"/>
      <c r="BB87" s="226"/>
      <c r="BC87" s="13">
        <f t="shared" si="73"/>
        <v>0</v>
      </c>
      <c r="BD87" s="14">
        <f t="shared" si="49"/>
        <v>0</v>
      </c>
      <c r="BE87" s="184">
        <f t="shared" si="74"/>
        <v>0</v>
      </c>
      <c r="BF87" s="90"/>
      <c r="BG87" s="90"/>
      <c r="BH87" s="90"/>
      <c r="BI87" s="90"/>
      <c r="BJ87" s="13">
        <f t="shared" si="75"/>
        <v>0</v>
      </c>
      <c r="BK87" s="14">
        <f t="shared" si="76"/>
        <v>0</v>
      </c>
      <c r="BL87" s="224">
        <f t="shared" si="77"/>
        <v>0</v>
      </c>
      <c r="BM87" s="257"/>
      <c r="BN87" s="257"/>
      <c r="BO87" s="257"/>
      <c r="BP87" s="226"/>
      <c r="BQ87" s="74">
        <f t="shared" si="50"/>
        <v>0</v>
      </c>
      <c r="BR87" s="75">
        <f t="shared" si="86"/>
        <v>0</v>
      </c>
      <c r="BS87" s="236">
        <f t="shared" si="78"/>
        <v>0</v>
      </c>
      <c r="BT87" s="226"/>
      <c r="BU87" s="226"/>
      <c r="BV87" s="226"/>
      <c r="BW87" s="226"/>
      <c r="BX87" s="74">
        <f t="shared" si="51"/>
        <v>0</v>
      </c>
      <c r="BY87" s="75">
        <f t="shared" si="79"/>
        <v>0</v>
      </c>
      <c r="BZ87" s="236">
        <f t="shared" si="80"/>
        <v>0</v>
      </c>
      <c r="CA87" s="239"/>
      <c r="CB87" s="239"/>
      <c r="CC87" s="239"/>
      <c r="CD87" s="240"/>
      <c r="CE87" s="238">
        <f t="shared" si="81"/>
        <v>0</v>
      </c>
      <c r="CF87" s="14">
        <f t="shared" si="82"/>
        <v>0</v>
      </c>
      <c r="CG87" s="184">
        <f t="shared" si="83"/>
        <v>0</v>
      </c>
    </row>
    <row r="88" spans="1:85" x14ac:dyDescent="0.25">
      <c r="A88" s="39">
        <v>81</v>
      </c>
      <c r="B88" s="78" t="s">
        <v>170</v>
      </c>
      <c r="C88" s="300">
        <v>11250</v>
      </c>
      <c r="D88" s="298">
        <v>900</v>
      </c>
      <c r="E88" s="299">
        <f t="shared" si="84"/>
        <v>10125000</v>
      </c>
      <c r="F88" s="167">
        <f t="shared" si="52"/>
        <v>8866</v>
      </c>
      <c r="G88" s="35">
        <f t="shared" si="46"/>
        <v>0.38</v>
      </c>
      <c r="H88" s="163">
        <f t="shared" si="47"/>
        <v>935.52631578947376</v>
      </c>
      <c r="I88" s="87"/>
      <c r="J88" s="87"/>
      <c r="K88" s="33"/>
      <c r="L88" s="12"/>
      <c r="M88" s="13">
        <f t="shared" si="53"/>
        <v>0</v>
      </c>
      <c r="N88" s="30">
        <f t="shared" si="54"/>
        <v>0</v>
      </c>
      <c r="O88" s="15">
        <f t="shared" si="55"/>
        <v>0</v>
      </c>
      <c r="P88" s="244">
        <v>7450</v>
      </c>
      <c r="Q88" s="242">
        <f t="shared" si="56"/>
        <v>1415.5</v>
      </c>
      <c r="R88" s="242">
        <f t="shared" si="57"/>
        <v>8866</v>
      </c>
      <c r="S88" s="245">
        <v>0.31</v>
      </c>
      <c r="T88" s="13">
        <f t="shared" si="58"/>
        <v>650</v>
      </c>
      <c r="U88" s="14">
        <f t="shared" si="59"/>
        <v>285.5263157894737</v>
      </c>
      <c r="V88" s="16">
        <f t="shared" si="60"/>
        <v>935.52631578947376</v>
      </c>
      <c r="W88" s="90"/>
      <c r="X88" s="90"/>
      <c r="Y88" s="90"/>
      <c r="Z88" s="159"/>
      <c r="AA88" s="13">
        <f t="shared" si="61"/>
        <v>0</v>
      </c>
      <c r="AB88" s="14">
        <f t="shared" si="62"/>
        <v>0</v>
      </c>
      <c r="AC88" s="16">
        <f t="shared" si="48"/>
        <v>0</v>
      </c>
      <c r="AD88" s="252">
        <v>7900</v>
      </c>
      <c r="AE88" s="252">
        <f>+AD88*19%</f>
        <v>1501</v>
      </c>
      <c r="AF88" s="252">
        <f t="shared" si="85"/>
        <v>9401</v>
      </c>
      <c r="AG88" s="90"/>
      <c r="AH88" s="13">
        <f t="shared" si="87"/>
        <v>613.00925433464522</v>
      </c>
      <c r="AI88" s="14">
        <f t="shared" si="63"/>
        <v>0</v>
      </c>
      <c r="AJ88" s="184">
        <f t="shared" si="64"/>
        <v>613.00925433464522</v>
      </c>
      <c r="AK88" s="90"/>
      <c r="AL88" s="90"/>
      <c r="AM88" s="90"/>
      <c r="AN88" s="90"/>
      <c r="AO88" s="13">
        <f t="shared" si="65"/>
        <v>0</v>
      </c>
      <c r="AP88" s="14">
        <f t="shared" si="66"/>
        <v>0</v>
      </c>
      <c r="AQ88" s="184">
        <f t="shared" si="67"/>
        <v>0</v>
      </c>
      <c r="AR88" s="190">
        <f t="shared" si="68"/>
        <v>9243.6974789915967</v>
      </c>
      <c r="AS88" s="187">
        <f t="shared" si="69"/>
        <v>1756.3025210084033</v>
      </c>
      <c r="AT88" s="182">
        <v>11000</v>
      </c>
      <c r="AU88" s="227">
        <v>0.38</v>
      </c>
      <c r="AV88" s="13">
        <f t="shared" si="70"/>
        <v>523.9</v>
      </c>
      <c r="AW88" s="14">
        <f t="shared" si="71"/>
        <v>350</v>
      </c>
      <c r="AX88" s="184">
        <f t="shared" si="72"/>
        <v>873.9</v>
      </c>
      <c r="AY88" s="226"/>
      <c r="AZ88" s="226"/>
      <c r="BA88" s="226"/>
      <c r="BB88" s="226"/>
      <c r="BC88" s="13">
        <f t="shared" si="73"/>
        <v>0</v>
      </c>
      <c r="BD88" s="14">
        <f t="shared" si="49"/>
        <v>0</v>
      </c>
      <c r="BE88" s="184">
        <f t="shared" si="74"/>
        <v>0</v>
      </c>
      <c r="BF88" s="90"/>
      <c r="BG88" s="90"/>
      <c r="BH88" s="90"/>
      <c r="BI88" s="90"/>
      <c r="BJ88" s="13">
        <f t="shared" si="75"/>
        <v>0</v>
      </c>
      <c r="BK88" s="14">
        <f t="shared" si="76"/>
        <v>0</v>
      </c>
      <c r="BL88" s="224">
        <f t="shared" si="77"/>
        <v>0</v>
      </c>
      <c r="BM88" s="257"/>
      <c r="BN88" s="257"/>
      <c r="BO88" s="257"/>
      <c r="BP88" s="226"/>
      <c r="BQ88" s="74">
        <f t="shared" si="50"/>
        <v>0</v>
      </c>
      <c r="BR88" s="75">
        <f t="shared" si="86"/>
        <v>0</v>
      </c>
      <c r="BS88" s="236">
        <f t="shared" si="78"/>
        <v>0</v>
      </c>
      <c r="BT88" s="226"/>
      <c r="BU88" s="226"/>
      <c r="BV88" s="226"/>
      <c r="BW88" s="226"/>
      <c r="BX88" s="74">
        <f t="shared" si="51"/>
        <v>0</v>
      </c>
      <c r="BY88" s="75">
        <f t="shared" si="79"/>
        <v>0</v>
      </c>
      <c r="BZ88" s="236">
        <f t="shared" si="80"/>
        <v>0</v>
      </c>
      <c r="CA88" s="239"/>
      <c r="CB88" s="239"/>
      <c r="CC88" s="239"/>
      <c r="CD88" s="240"/>
      <c r="CE88" s="238">
        <f t="shared" si="81"/>
        <v>0</v>
      </c>
      <c r="CF88" s="14">
        <f t="shared" si="82"/>
        <v>0</v>
      </c>
      <c r="CG88" s="184">
        <f t="shared" si="83"/>
        <v>0</v>
      </c>
    </row>
    <row r="89" spans="1:85" x14ac:dyDescent="0.25">
      <c r="A89" s="39">
        <v>82</v>
      </c>
      <c r="B89" s="78" t="s">
        <v>174</v>
      </c>
      <c r="C89" s="300">
        <v>44250</v>
      </c>
      <c r="D89" s="298">
        <v>890</v>
      </c>
      <c r="E89" s="299">
        <f t="shared" si="84"/>
        <v>39382500</v>
      </c>
      <c r="F89" s="167">
        <f t="shared" si="52"/>
        <v>19040</v>
      </c>
      <c r="G89" s="35">
        <f t="shared" si="46"/>
        <v>0.38</v>
      </c>
      <c r="H89" s="163">
        <f t="shared" si="47"/>
        <v>630.32345013477084</v>
      </c>
      <c r="I89" s="87">
        <v>21945</v>
      </c>
      <c r="J89" s="87">
        <v>4169.55</v>
      </c>
      <c r="K89" s="33">
        <v>26114.55</v>
      </c>
      <c r="L89" s="12"/>
      <c r="M89" s="13">
        <f t="shared" si="53"/>
        <v>473.91205285942129</v>
      </c>
      <c r="N89" s="30">
        <f t="shared" si="54"/>
        <v>0</v>
      </c>
      <c r="O89" s="15">
        <f t="shared" si="55"/>
        <v>473.91205285942129</v>
      </c>
      <c r="P89" s="244"/>
      <c r="Q89" s="242"/>
      <c r="R89" s="242"/>
      <c r="S89" s="246"/>
      <c r="T89" s="13">
        <f t="shared" si="58"/>
        <v>0</v>
      </c>
      <c r="U89" s="14">
        <f t="shared" si="59"/>
        <v>0</v>
      </c>
      <c r="V89" s="16">
        <f t="shared" si="60"/>
        <v>0</v>
      </c>
      <c r="W89" s="90"/>
      <c r="X89" s="90"/>
      <c r="Y89" s="90"/>
      <c r="Z89" s="159"/>
      <c r="AA89" s="13">
        <f t="shared" si="61"/>
        <v>0</v>
      </c>
      <c r="AB89" s="14">
        <f t="shared" si="62"/>
        <v>0</v>
      </c>
      <c r="AC89" s="16">
        <f t="shared" si="48"/>
        <v>0</v>
      </c>
      <c r="AD89" s="252">
        <v>16000</v>
      </c>
      <c r="AE89" s="252">
        <f>+AD89*19%</f>
        <v>3040</v>
      </c>
      <c r="AF89" s="252">
        <f t="shared" si="85"/>
        <v>19040</v>
      </c>
      <c r="AG89" s="90"/>
      <c r="AH89" s="13">
        <f t="shared" si="87"/>
        <v>650</v>
      </c>
      <c r="AI89" s="14">
        <f t="shared" si="63"/>
        <v>0</v>
      </c>
      <c r="AJ89" s="184">
        <f t="shared" si="64"/>
        <v>650</v>
      </c>
      <c r="AK89" s="90"/>
      <c r="AL89" s="90"/>
      <c r="AM89" s="90"/>
      <c r="AN89" s="90"/>
      <c r="AO89" s="13">
        <f t="shared" si="65"/>
        <v>0</v>
      </c>
      <c r="AP89" s="14">
        <f t="shared" si="66"/>
        <v>0</v>
      </c>
      <c r="AQ89" s="184">
        <f t="shared" si="67"/>
        <v>0</v>
      </c>
      <c r="AR89" s="190">
        <f t="shared" si="68"/>
        <v>37100</v>
      </c>
      <c r="AS89" s="187">
        <f t="shared" si="69"/>
        <v>7049</v>
      </c>
      <c r="AT89" s="182">
        <v>44149</v>
      </c>
      <c r="AU89" s="227">
        <v>0.38</v>
      </c>
      <c r="AV89" s="13">
        <f t="shared" si="70"/>
        <v>280.32345013477089</v>
      </c>
      <c r="AW89" s="14">
        <f t="shared" si="71"/>
        <v>350</v>
      </c>
      <c r="AX89" s="184">
        <f t="shared" si="72"/>
        <v>630.32345013477084</v>
      </c>
      <c r="AY89" s="226"/>
      <c r="AZ89" s="226"/>
      <c r="BA89" s="226"/>
      <c r="BB89" s="226"/>
      <c r="BC89" s="13">
        <f t="shared" si="73"/>
        <v>0</v>
      </c>
      <c r="BD89" s="14">
        <f t="shared" si="49"/>
        <v>0</v>
      </c>
      <c r="BE89" s="184">
        <f t="shared" si="74"/>
        <v>0</v>
      </c>
      <c r="BF89" s="90"/>
      <c r="BG89" s="90"/>
      <c r="BH89" s="90"/>
      <c r="BI89" s="90"/>
      <c r="BJ89" s="13">
        <f t="shared" si="75"/>
        <v>0</v>
      </c>
      <c r="BK89" s="14">
        <f t="shared" si="76"/>
        <v>0</v>
      </c>
      <c r="BL89" s="224">
        <f t="shared" si="77"/>
        <v>0</v>
      </c>
      <c r="BM89" s="257"/>
      <c r="BN89" s="257"/>
      <c r="BO89" s="257"/>
      <c r="BP89" s="226"/>
      <c r="BQ89" s="74">
        <f t="shared" si="50"/>
        <v>0</v>
      </c>
      <c r="BR89" s="75">
        <f t="shared" si="86"/>
        <v>0</v>
      </c>
      <c r="BS89" s="236">
        <f t="shared" si="78"/>
        <v>0</v>
      </c>
      <c r="BT89" s="226"/>
      <c r="BU89" s="226"/>
      <c r="BV89" s="226"/>
      <c r="BW89" s="226"/>
      <c r="BX89" s="74">
        <f t="shared" si="51"/>
        <v>0</v>
      </c>
      <c r="BY89" s="75">
        <f t="shared" si="79"/>
        <v>0</v>
      </c>
      <c r="BZ89" s="236">
        <f t="shared" si="80"/>
        <v>0</v>
      </c>
      <c r="CA89" s="239"/>
      <c r="CB89" s="239"/>
      <c r="CC89" s="239"/>
      <c r="CD89" s="240"/>
      <c r="CE89" s="238">
        <f t="shared" si="81"/>
        <v>0</v>
      </c>
      <c r="CF89" s="14">
        <f t="shared" si="82"/>
        <v>0</v>
      </c>
      <c r="CG89" s="184">
        <f t="shared" si="83"/>
        <v>0</v>
      </c>
    </row>
    <row r="90" spans="1:85" x14ac:dyDescent="0.25">
      <c r="A90" s="39">
        <v>83</v>
      </c>
      <c r="B90" s="78" t="s">
        <v>269</v>
      </c>
      <c r="C90" s="300">
        <v>33500</v>
      </c>
      <c r="D90" s="298">
        <v>890</v>
      </c>
      <c r="E90" s="299">
        <f t="shared" si="84"/>
        <v>29815000</v>
      </c>
      <c r="F90" s="167">
        <f t="shared" si="52"/>
        <v>32355</v>
      </c>
      <c r="G90" s="35">
        <f t="shared" si="46"/>
        <v>0.38</v>
      </c>
      <c r="H90" s="163">
        <f t="shared" si="47"/>
        <v>1000</v>
      </c>
      <c r="I90" s="87"/>
      <c r="J90" s="87"/>
      <c r="K90" s="33"/>
      <c r="L90" s="12"/>
      <c r="M90" s="13">
        <f t="shared" si="53"/>
        <v>0</v>
      </c>
      <c r="N90" s="30">
        <f t="shared" si="54"/>
        <v>0</v>
      </c>
      <c r="O90" s="15">
        <f t="shared" si="55"/>
        <v>0</v>
      </c>
      <c r="P90" s="244"/>
      <c r="Q90" s="242"/>
      <c r="R90" s="242"/>
      <c r="S90" s="246"/>
      <c r="T90" s="13">
        <f t="shared" si="58"/>
        <v>0</v>
      </c>
      <c r="U90" s="14">
        <f t="shared" si="59"/>
        <v>0</v>
      </c>
      <c r="V90" s="16">
        <f t="shared" si="60"/>
        <v>0</v>
      </c>
      <c r="W90" s="90"/>
      <c r="X90" s="90"/>
      <c r="Y90" s="90"/>
      <c r="Z90" s="159"/>
      <c r="AA90" s="13">
        <f t="shared" si="61"/>
        <v>0</v>
      </c>
      <c r="AB90" s="14">
        <f t="shared" si="62"/>
        <v>0</v>
      </c>
      <c r="AC90" s="16">
        <f t="shared" si="48"/>
        <v>0</v>
      </c>
      <c r="AD90" s="251"/>
      <c r="AE90" s="251"/>
      <c r="AF90" s="251"/>
      <c r="AG90" s="90"/>
      <c r="AH90" s="13">
        <f t="shared" si="87"/>
        <v>0</v>
      </c>
      <c r="AI90" s="14">
        <f t="shared" si="63"/>
        <v>0</v>
      </c>
      <c r="AJ90" s="184">
        <f t="shared" si="64"/>
        <v>0</v>
      </c>
      <c r="AK90" s="90"/>
      <c r="AL90" s="90"/>
      <c r="AM90" s="90"/>
      <c r="AN90" s="90"/>
      <c r="AO90" s="13">
        <f t="shared" si="65"/>
        <v>0</v>
      </c>
      <c r="AP90" s="14">
        <f t="shared" si="66"/>
        <v>0</v>
      </c>
      <c r="AQ90" s="184">
        <f t="shared" si="67"/>
        <v>0</v>
      </c>
      <c r="AR90" s="190">
        <v>32355</v>
      </c>
      <c r="AS90" s="187"/>
      <c r="AT90" s="182">
        <v>32355</v>
      </c>
      <c r="AU90" s="227">
        <v>0.38</v>
      </c>
      <c r="AV90" s="13">
        <f t="shared" si="70"/>
        <v>650</v>
      </c>
      <c r="AW90" s="14">
        <f t="shared" si="71"/>
        <v>350</v>
      </c>
      <c r="AX90" s="184">
        <f t="shared" si="72"/>
        <v>1000</v>
      </c>
      <c r="AY90" s="226"/>
      <c r="AZ90" s="226"/>
      <c r="BA90" s="226"/>
      <c r="BB90" s="226"/>
      <c r="BC90" s="13">
        <f t="shared" si="73"/>
        <v>0</v>
      </c>
      <c r="BD90" s="14">
        <f t="shared" si="49"/>
        <v>0</v>
      </c>
      <c r="BE90" s="184">
        <f t="shared" si="74"/>
        <v>0</v>
      </c>
      <c r="BF90" s="90"/>
      <c r="BG90" s="90"/>
      <c r="BH90" s="90"/>
      <c r="BI90" s="90"/>
      <c r="BJ90" s="13">
        <f t="shared" si="75"/>
        <v>0</v>
      </c>
      <c r="BK90" s="14">
        <f t="shared" si="76"/>
        <v>0</v>
      </c>
      <c r="BL90" s="224">
        <f t="shared" si="77"/>
        <v>0</v>
      </c>
      <c r="BM90" s="257"/>
      <c r="BN90" s="257"/>
      <c r="BO90" s="257"/>
      <c r="BP90" s="226"/>
      <c r="BQ90" s="74">
        <f t="shared" si="50"/>
        <v>0</v>
      </c>
      <c r="BR90" s="75">
        <f t="shared" si="86"/>
        <v>0</v>
      </c>
      <c r="BS90" s="236">
        <f t="shared" si="78"/>
        <v>0</v>
      </c>
      <c r="BT90" s="226"/>
      <c r="BU90" s="226"/>
      <c r="BV90" s="226"/>
      <c r="BW90" s="226"/>
      <c r="BX90" s="74">
        <f t="shared" si="51"/>
        <v>0</v>
      </c>
      <c r="BY90" s="75">
        <f t="shared" si="79"/>
        <v>0</v>
      </c>
      <c r="BZ90" s="236">
        <f t="shared" si="80"/>
        <v>0</v>
      </c>
      <c r="CA90" s="233"/>
      <c r="CB90" s="233"/>
      <c r="CC90" s="233"/>
      <c r="CD90" s="233"/>
      <c r="CE90" s="238">
        <f t="shared" si="81"/>
        <v>0</v>
      </c>
      <c r="CF90" s="14">
        <f t="shared" si="82"/>
        <v>0</v>
      </c>
      <c r="CG90" s="184">
        <f t="shared" si="83"/>
        <v>0</v>
      </c>
    </row>
    <row r="91" spans="1:85" x14ac:dyDescent="0.25">
      <c r="A91" s="39">
        <v>84</v>
      </c>
      <c r="B91" s="78" t="s">
        <v>363</v>
      </c>
      <c r="C91" s="300">
        <v>5480</v>
      </c>
      <c r="D91" s="298">
        <v>900</v>
      </c>
      <c r="E91" s="299">
        <f t="shared" si="84"/>
        <v>4932000</v>
      </c>
      <c r="F91" s="167">
        <f t="shared" si="52"/>
        <v>5355</v>
      </c>
      <c r="G91" s="35">
        <f t="shared" si="46"/>
        <v>0.38</v>
      </c>
      <c r="H91" s="163">
        <f t="shared" si="47"/>
        <v>1000</v>
      </c>
      <c r="I91" s="87"/>
      <c r="J91" s="87"/>
      <c r="K91" s="33"/>
      <c r="L91" s="12"/>
      <c r="M91" s="13">
        <f t="shared" si="53"/>
        <v>0</v>
      </c>
      <c r="N91" s="30">
        <f t="shared" si="54"/>
        <v>0</v>
      </c>
      <c r="O91" s="15">
        <f t="shared" si="55"/>
        <v>0</v>
      </c>
      <c r="P91" s="244"/>
      <c r="Q91" s="242"/>
      <c r="R91" s="242"/>
      <c r="S91" s="246"/>
      <c r="T91" s="13">
        <f t="shared" si="58"/>
        <v>0</v>
      </c>
      <c r="U91" s="14">
        <f t="shared" si="59"/>
        <v>0</v>
      </c>
      <c r="V91" s="16">
        <f t="shared" si="60"/>
        <v>0</v>
      </c>
      <c r="W91" s="90"/>
      <c r="X91" s="90"/>
      <c r="Y91" s="90"/>
      <c r="Z91" s="159"/>
      <c r="AA91" s="13">
        <f t="shared" si="61"/>
        <v>0</v>
      </c>
      <c r="AB91" s="14">
        <f t="shared" si="62"/>
        <v>0</v>
      </c>
      <c r="AC91" s="16">
        <f t="shared" si="48"/>
        <v>0</v>
      </c>
      <c r="AD91" s="251"/>
      <c r="AE91" s="251"/>
      <c r="AF91" s="251"/>
      <c r="AG91" s="90"/>
      <c r="AH91" s="13">
        <f t="shared" si="87"/>
        <v>0</v>
      </c>
      <c r="AI91" s="14">
        <f t="shared" si="63"/>
        <v>0</v>
      </c>
      <c r="AJ91" s="184">
        <f t="shared" si="64"/>
        <v>0</v>
      </c>
      <c r="AK91" s="90"/>
      <c r="AL91" s="90"/>
      <c r="AM91" s="90"/>
      <c r="AN91" s="90"/>
      <c r="AO91" s="13">
        <f t="shared" si="65"/>
        <v>0</v>
      </c>
      <c r="AP91" s="14">
        <f t="shared" si="66"/>
        <v>0</v>
      </c>
      <c r="AQ91" s="184">
        <f t="shared" si="67"/>
        <v>0</v>
      </c>
      <c r="AR91" s="190">
        <f t="shared" si="68"/>
        <v>4500</v>
      </c>
      <c r="AS91" s="187">
        <f t="shared" si="69"/>
        <v>855</v>
      </c>
      <c r="AT91" s="182">
        <v>5355</v>
      </c>
      <c r="AU91" s="227">
        <v>0.38</v>
      </c>
      <c r="AV91" s="13">
        <f t="shared" si="70"/>
        <v>650</v>
      </c>
      <c r="AW91" s="14">
        <f t="shared" si="71"/>
        <v>350</v>
      </c>
      <c r="AX91" s="184">
        <f t="shared" si="72"/>
        <v>1000</v>
      </c>
      <c r="AY91" s="226"/>
      <c r="AZ91" s="226"/>
      <c r="BA91" s="226"/>
      <c r="BB91" s="226"/>
      <c r="BC91" s="13">
        <f t="shared" si="73"/>
        <v>0</v>
      </c>
      <c r="BD91" s="14">
        <f t="shared" si="49"/>
        <v>0</v>
      </c>
      <c r="BE91" s="184">
        <f t="shared" si="74"/>
        <v>0</v>
      </c>
      <c r="BF91" s="90"/>
      <c r="BG91" s="90"/>
      <c r="BH91" s="90"/>
      <c r="BI91" s="90"/>
      <c r="BJ91" s="13">
        <f t="shared" si="75"/>
        <v>0</v>
      </c>
      <c r="BK91" s="14">
        <f t="shared" si="76"/>
        <v>0</v>
      </c>
      <c r="BL91" s="224">
        <f t="shared" si="77"/>
        <v>0</v>
      </c>
      <c r="BM91" s="257"/>
      <c r="BN91" s="257"/>
      <c r="BO91" s="257"/>
      <c r="BP91" s="226"/>
      <c r="BQ91" s="74">
        <f t="shared" si="50"/>
        <v>0</v>
      </c>
      <c r="BR91" s="75">
        <f t="shared" si="86"/>
        <v>0</v>
      </c>
      <c r="BS91" s="236">
        <f t="shared" si="78"/>
        <v>0</v>
      </c>
      <c r="BT91" s="226"/>
      <c r="BU91" s="226"/>
      <c r="BV91" s="226"/>
      <c r="BW91" s="226"/>
      <c r="BX91" s="74">
        <f t="shared" si="51"/>
        <v>0</v>
      </c>
      <c r="BY91" s="75">
        <f t="shared" si="79"/>
        <v>0</v>
      </c>
      <c r="BZ91" s="236">
        <f t="shared" si="80"/>
        <v>0</v>
      </c>
      <c r="CA91" s="239"/>
      <c r="CB91" s="239"/>
      <c r="CC91" s="239"/>
      <c r="CD91" s="240"/>
      <c r="CE91" s="238">
        <f t="shared" si="81"/>
        <v>0</v>
      </c>
      <c r="CF91" s="14">
        <f t="shared" si="82"/>
        <v>0</v>
      </c>
      <c r="CG91" s="184">
        <f t="shared" si="83"/>
        <v>0</v>
      </c>
    </row>
    <row r="92" spans="1:85" x14ac:dyDescent="0.25">
      <c r="A92" s="39">
        <v>85</v>
      </c>
      <c r="B92" s="78" t="s">
        <v>214</v>
      </c>
      <c r="C92" s="300">
        <v>89500</v>
      </c>
      <c r="D92" s="298">
        <v>950</v>
      </c>
      <c r="E92" s="299">
        <f t="shared" si="84"/>
        <v>85025000</v>
      </c>
      <c r="F92" s="167">
        <f t="shared" si="52"/>
        <v>72000</v>
      </c>
      <c r="G92" s="35">
        <f t="shared" si="46"/>
        <v>0.38</v>
      </c>
      <c r="H92" s="163">
        <f t="shared" si="47"/>
        <v>877.32394366197184</v>
      </c>
      <c r="I92" s="87"/>
      <c r="J92" s="87"/>
      <c r="K92" s="33"/>
      <c r="L92" s="12"/>
      <c r="M92" s="13">
        <f t="shared" si="53"/>
        <v>0</v>
      </c>
      <c r="N92" s="30">
        <f t="shared" si="54"/>
        <v>0</v>
      </c>
      <c r="O92" s="15">
        <f t="shared" si="55"/>
        <v>0</v>
      </c>
      <c r="P92" s="244"/>
      <c r="Q92" s="242"/>
      <c r="R92" s="242"/>
      <c r="S92" s="245"/>
      <c r="T92" s="13">
        <f t="shared" si="58"/>
        <v>0</v>
      </c>
      <c r="U92" s="14">
        <f t="shared" si="59"/>
        <v>0</v>
      </c>
      <c r="V92" s="16">
        <f t="shared" si="60"/>
        <v>0</v>
      </c>
      <c r="W92" s="90"/>
      <c r="X92" s="90"/>
      <c r="Y92" s="90"/>
      <c r="Z92" s="159"/>
      <c r="AA92" s="13">
        <f t="shared" si="61"/>
        <v>0</v>
      </c>
      <c r="AB92" s="14">
        <f t="shared" si="62"/>
        <v>0</v>
      </c>
      <c r="AC92" s="16">
        <f t="shared" si="48"/>
        <v>0</v>
      </c>
      <c r="AD92" s="251"/>
      <c r="AE92" s="251"/>
      <c r="AF92" s="251"/>
      <c r="AG92" s="90"/>
      <c r="AH92" s="13">
        <f t="shared" si="87"/>
        <v>0</v>
      </c>
      <c r="AI92" s="14">
        <f t="shared" si="63"/>
        <v>0</v>
      </c>
      <c r="AJ92" s="184">
        <f t="shared" si="64"/>
        <v>0</v>
      </c>
      <c r="AK92" s="90"/>
      <c r="AL92" s="90"/>
      <c r="AM92" s="90"/>
      <c r="AN92" s="90"/>
      <c r="AO92" s="13">
        <f t="shared" si="65"/>
        <v>0</v>
      </c>
      <c r="AP92" s="14">
        <f t="shared" si="66"/>
        <v>0</v>
      </c>
      <c r="AQ92" s="184">
        <f t="shared" si="67"/>
        <v>0</v>
      </c>
      <c r="AR92" s="190">
        <v>88750</v>
      </c>
      <c r="AS92" s="187"/>
      <c r="AT92" s="182">
        <v>88750</v>
      </c>
      <c r="AU92" s="227">
        <v>0.38</v>
      </c>
      <c r="AV92" s="13">
        <f t="shared" si="70"/>
        <v>527.32394366197184</v>
      </c>
      <c r="AW92" s="14">
        <f t="shared" si="71"/>
        <v>350</v>
      </c>
      <c r="AX92" s="184">
        <f t="shared" si="72"/>
        <v>877.32394366197184</v>
      </c>
      <c r="AY92" s="226"/>
      <c r="AZ92" s="226"/>
      <c r="BA92" s="226"/>
      <c r="BB92" s="226"/>
      <c r="BC92" s="13">
        <f t="shared" si="73"/>
        <v>0</v>
      </c>
      <c r="BD92" s="14">
        <f t="shared" si="49"/>
        <v>0</v>
      </c>
      <c r="BE92" s="184">
        <f t="shared" si="74"/>
        <v>0</v>
      </c>
      <c r="BF92" s="90"/>
      <c r="BG92" s="90"/>
      <c r="BH92" s="90"/>
      <c r="BI92" s="90"/>
      <c r="BJ92" s="13">
        <f t="shared" si="75"/>
        <v>0</v>
      </c>
      <c r="BK92" s="14">
        <f t="shared" si="76"/>
        <v>0</v>
      </c>
      <c r="BL92" s="224">
        <f t="shared" si="77"/>
        <v>0</v>
      </c>
      <c r="BM92" s="257"/>
      <c r="BN92" s="257"/>
      <c r="BO92" s="257"/>
      <c r="BP92" s="227"/>
      <c r="BQ92" s="74">
        <f t="shared" si="50"/>
        <v>0</v>
      </c>
      <c r="BR92" s="75">
        <f t="shared" si="86"/>
        <v>0</v>
      </c>
      <c r="BS92" s="236">
        <f t="shared" si="78"/>
        <v>0</v>
      </c>
      <c r="BT92" s="226">
        <v>72000</v>
      </c>
      <c r="BU92" s="226">
        <v>0</v>
      </c>
      <c r="BV92" s="226">
        <v>72000</v>
      </c>
      <c r="BW92" s="227">
        <v>0.22</v>
      </c>
      <c r="BX92" s="74">
        <f t="shared" si="51"/>
        <v>650</v>
      </c>
      <c r="BY92" s="75">
        <f t="shared" si="79"/>
        <v>202.63157894736841</v>
      </c>
      <c r="BZ92" s="236">
        <f t="shared" si="80"/>
        <v>852.63157894736844</v>
      </c>
      <c r="CA92" s="239"/>
      <c r="CB92" s="239"/>
      <c r="CC92" s="239"/>
      <c r="CD92" s="240"/>
      <c r="CE92" s="238">
        <f t="shared" si="81"/>
        <v>0</v>
      </c>
      <c r="CF92" s="14">
        <f t="shared" si="82"/>
        <v>0</v>
      </c>
      <c r="CG92" s="184">
        <f t="shared" si="83"/>
        <v>0</v>
      </c>
    </row>
    <row r="93" spans="1:85" x14ac:dyDescent="0.25">
      <c r="A93" s="39">
        <v>86</v>
      </c>
      <c r="B93" s="78" t="s">
        <v>115</v>
      </c>
      <c r="C93" s="300">
        <v>6650</v>
      </c>
      <c r="D93" s="298">
        <v>800</v>
      </c>
      <c r="E93" s="299">
        <f t="shared" si="84"/>
        <v>5320000</v>
      </c>
      <c r="F93" s="167">
        <f t="shared" si="52"/>
        <v>4522</v>
      </c>
      <c r="G93" s="35">
        <f t="shared" si="46"/>
        <v>0.35</v>
      </c>
      <c r="H93" s="163">
        <f t="shared" si="47"/>
        <v>960</v>
      </c>
      <c r="I93" s="87"/>
      <c r="J93" s="87"/>
      <c r="K93" s="33"/>
      <c r="L93" s="12"/>
      <c r="M93" s="13">
        <f t="shared" si="53"/>
        <v>0</v>
      </c>
      <c r="N93" s="30">
        <f t="shared" si="54"/>
        <v>0</v>
      </c>
      <c r="O93" s="15">
        <f t="shared" si="55"/>
        <v>0</v>
      </c>
      <c r="P93" s="244">
        <v>3800</v>
      </c>
      <c r="Q93" s="242">
        <f t="shared" si="56"/>
        <v>722</v>
      </c>
      <c r="R93" s="242">
        <f t="shared" si="57"/>
        <v>4522</v>
      </c>
      <c r="S93" s="245">
        <v>0.31</v>
      </c>
      <c r="T93" s="13">
        <f t="shared" si="58"/>
        <v>650</v>
      </c>
      <c r="U93" s="14">
        <f t="shared" si="59"/>
        <v>310.00000000000006</v>
      </c>
      <c r="V93" s="16">
        <f t="shared" si="60"/>
        <v>960</v>
      </c>
      <c r="W93" s="90"/>
      <c r="X93" s="90"/>
      <c r="Y93" s="90"/>
      <c r="Z93" s="159"/>
      <c r="AA93" s="13">
        <f t="shared" si="61"/>
        <v>0</v>
      </c>
      <c r="AB93" s="14">
        <f t="shared" si="62"/>
        <v>0</v>
      </c>
      <c r="AC93" s="16">
        <f t="shared" si="48"/>
        <v>0</v>
      </c>
      <c r="AD93" s="251"/>
      <c r="AE93" s="251"/>
      <c r="AF93" s="251"/>
      <c r="AG93" s="90"/>
      <c r="AH93" s="13">
        <f t="shared" si="87"/>
        <v>0</v>
      </c>
      <c r="AI93" s="14">
        <f t="shared" si="63"/>
        <v>0</v>
      </c>
      <c r="AJ93" s="184">
        <f t="shared" si="64"/>
        <v>0</v>
      </c>
      <c r="AK93" s="90"/>
      <c r="AL93" s="90"/>
      <c r="AM93" s="90"/>
      <c r="AN93" s="90"/>
      <c r="AO93" s="13">
        <f t="shared" si="65"/>
        <v>0</v>
      </c>
      <c r="AP93" s="14">
        <f t="shared" si="66"/>
        <v>0</v>
      </c>
      <c r="AQ93" s="184">
        <f t="shared" si="67"/>
        <v>0</v>
      </c>
      <c r="AR93" s="190">
        <f t="shared" si="68"/>
        <v>5495.7983193277314</v>
      </c>
      <c r="AS93" s="187">
        <f t="shared" si="69"/>
        <v>1044.201680672269</v>
      </c>
      <c r="AT93" s="182">
        <v>6540</v>
      </c>
      <c r="AU93" s="227">
        <v>0.35</v>
      </c>
      <c r="AV93" s="13">
        <f t="shared" si="70"/>
        <v>449.43425076452598</v>
      </c>
      <c r="AW93" s="14">
        <f t="shared" si="71"/>
        <v>350</v>
      </c>
      <c r="AX93" s="184">
        <f t="shared" si="72"/>
        <v>799.43425076452604</v>
      </c>
      <c r="AY93" s="226"/>
      <c r="AZ93" s="226"/>
      <c r="BA93" s="226"/>
      <c r="BB93" s="226"/>
      <c r="BC93" s="13">
        <f t="shared" si="73"/>
        <v>0</v>
      </c>
      <c r="BD93" s="14">
        <f t="shared" si="49"/>
        <v>0</v>
      </c>
      <c r="BE93" s="184">
        <f t="shared" si="74"/>
        <v>0</v>
      </c>
      <c r="BF93" s="90"/>
      <c r="BG93" s="90"/>
      <c r="BH93" s="90"/>
      <c r="BI93" s="90"/>
      <c r="BJ93" s="13">
        <f t="shared" si="75"/>
        <v>0</v>
      </c>
      <c r="BK93" s="14">
        <f t="shared" si="76"/>
        <v>0</v>
      </c>
      <c r="BL93" s="224">
        <f t="shared" si="77"/>
        <v>0</v>
      </c>
      <c r="BM93" s="257"/>
      <c r="BN93" s="257"/>
      <c r="BO93" s="257"/>
      <c r="BP93" s="226"/>
      <c r="BQ93" s="74">
        <f t="shared" si="50"/>
        <v>0</v>
      </c>
      <c r="BR93" s="75">
        <f t="shared" si="86"/>
        <v>0</v>
      </c>
      <c r="BS93" s="236">
        <f t="shared" si="78"/>
        <v>0</v>
      </c>
      <c r="BT93" s="226"/>
      <c r="BU93" s="226"/>
      <c r="BV93" s="226"/>
      <c r="BW93" s="226"/>
      <c r="BX93" s="74">
        <f t="shared" si="51"/>
        <v>0</v>
      </c>
      <c r="BY93" s="75">
        <f t="shared" si="79"/>
        <v>0</v>
      </c>
      <c r="BZ93" s="236">
        <f t="shared" si="80"/>
        <v>0</v>
      </c>
      <c r="CA93" s="239"/>
      <c r="CB93" s="239"/>
      <c r="CC93" s="239"/>
      <c r="CD93" s="240"/>
      <c r="CE93" s="238">
        <f t="shared" si="81"/>
        <v>0</v>
      </c>
      <c r="CF93" s="14">
        <f t="shared" si="82"/>
        <v>0</v>
      </c>
      <c r="CG93" s="184">
        <f t="shared" si="83"/>
        <v>0</v>
      </c>
    </row>
    <row r="94" spans="1:85" x14ac:dyDescent="0.25">
      <c r="A94" s="39">
        <v>87</v>
      </c>
      <c r="B94" s="78" t="s">
        <v>114</v>
      </c>
      <c r="C94" s="300">
        <v>6650</v>
      </c>
      <c r="D94" s="298">
        <v>800</v>
      </c>
      <c r="E94" s="299">
        <f t="shared" si="84"/>
        <v>5320000</v>
      </c>
      <c r="F94" s="167">
        <f t="shared" si="52"/>
        <v>4522</v>
      </c>
      <c r="G94" s="35">
        <f t="shared" si="46"/>
        <v>0.35</v>
      </c>
      <c r="H94" s="163">
        <f t="shared" si="47"/>
        <v>960</v>
      </c>
      <c r="I94" s="87"/>
      <c r="J94" s="87"/>
      <c r="K94" s="33"/>
      <c r="L94" s="12"/>
      <c r="M94" s="13">
        <f t="shared" si="53"/>
        <v>0</v>
      </c>
      <c r="N94" s="30">
        <f t="shared" si="54"/>
        <v>0</v>
      </c>
      <c r="O94" s="15">
        <f t="shared" si="55"/>
        <v>0</v>
      </c>
      <c r="P94" s="244">
        <v>3800</v>
      </c>
      <c r="Q94" s="242">
        <f t="shared" si="56"/>
        <v>722</v>
      </c>
      <c r="R94" s="242">
        <f t="shared" si="57"/>
        <v>4522</v>
      </c>
      <c r="S94" s="245">
        <v>0.31</v>
      </c>
      <c r="T94" s="13">
        <f t="shared" si="58"/>
        <v>650</v>
      </c>
      <c r="U94" s="14">
        <f t="shared" si="59"/>
        <v>310.00000000000006</v>
      </c>
      <c r="V94" s="16">
        <f t="shared" si="60"/>
        <v>960</v>
      </c>
      <c r="W94" s="90"/>
      <c r="X94" s="90"/>
      <c r="Y94" s="90"/>
      <c r="Z94" s="159"/>
      <c r="AA94" s="13">
        <f t="shared" si="61"/>
        <v>0</v>
      </c>
      <c r="AB94" s="14">
        <f t="shared" si="62"/>
        <v>0</v>
      </c>
      <c r="AC94" s="16">
        <f t="shared" si="48"/>
        <v>0</v>
      </c>
      <c r="AD94" s="251"/>
      <c r="AE94" s="251"/>
      <c r="AF94" s="251"/>
      <c r="AG94" s="90"/>
      <c r="AH94" s="13">
        <f t="shared" si="87"/>
        <v>0</v>
      </c>
      <c r="AI94" s="14">
        <f t="shared" si="63"/>
        <v>0</v>
      </c>
      <c r="AJ94" s="184">
        <f t="shared" si="64"/>
        <v>0</v>
      </c>
      <c r="AK94" s="90"/>
      <c r="AL94" s="90"/>
      <c r="AM94" s="90"/>
      <c r="AN94" s="90"/>
      <c r="AO94" s="13">
        <f t="shared" si="65"/>
        <v>0</v>
      </c>
      <c r="AP94" s="14">
        <f t="shared" si="66"/>
        <v>0</v>
      </c>
      <c r="AQ94" s="184">
        <f t="shared" si="67"/>
        <v>0</v>
      </c>
      <c r="AR94" s="190">
        <f t="shared" si="68"/>
        <v>5495.7983193277314</v>
      </c>
      <c r="AS94" s="187">
        <f t="shared" si="69"/>
        <v>1044.201680672269</v>
      </c>
      <c r="AT94" s="182">
        <v>6540</v>
      </c>
      <c r="AU94" s="227">
        <v>0.35</v>
      </c>
      <c r="AV94" s="13">
        <f t="shared" si="70"/>
        <v>449.43425076452598</v>
      </c>
      <c r="AW94" s="14">
        <f t="shared" si="71"/>
        <v>350</v>
      </c>
      <c r="AX94" s="184">
        <f t="shared" si="72"/>
        <v>799.43425076452604</v>
      </c>
      <c r="AY94" s="226"/>
      <c r="AZ94" s="226"/>
      <c r="BA94" s="226"/>
      <c r="BB94" s="226"/>
      <c r="BC94" s="13">
        <f t="shared" si="73"/>
        <v>0</v>
      </c>
      <c r="BD94" s="14">
        <f t="shared" si="49"/>
        <v>0</v>
      </c>
      <c r="BE94" s="184">
        <f t="shared" si="74"/>
        <v>0</v>
      </c>
      <c r="BF94" s="90"/>
      <c r="BG94" s="90"/>
      <c r="BH94" s="90"/>
      <c r="BI94" s="90"/>
      <c r="BJ94" s="13">
        <f t="shared" si="75"/>
        <v>0</v>
      </c>
      <c r="BK94" s="14">
        <f t="shared" si="76"/>
        <v>0</v>
      </c>
      <c r="BL94" s="224">
        <f t="shared" si="77"/>
        <v>0</v>
      </c>
      <c r="BM94" s="257"/>
      <c r="BN94" s="257"/>
      <c r="BO94" s="257"/>
      <c r="BP94" s="226"/>
      <c r="BQ94" s="74">
        <f t="shared" si="50"/>
        <v>0</v>
      </c>
      <c r="BR94" s="75">
        <f t="shared" si="86"/>
        <v>0</v>
      </c>
      <c r="BS94" s="236">
        <f t="shared" si="78"/>
        <v>0</v>
      </c>
      <c r="BT94" s="226"/>
      <c r="BU94" s="226"/>
      <c r="BV94" s="226"/>
      <c r="BW94" s="226"/>
      <c r="BX94" s="74">
        <f t="shared" si="51"/>
        <v>0</v>
      </c>
      <c r="BY94" s="75">
        <f t="shared" si="79"/>
        <v>0</v>
      </c>
      <c r="BZ94" s="236">
        <f t="shared" si="80"/>
        <v>0</v>
      </c>
      <c r="CA94" s="239"/>
      <c r="CB94" s="239"/>
      <c r="CC94" s="239"/>
      <c r="CD94" s="240"/>
      <c r="CE94" s="238">
        <f t="shared" si="81"/>
        <v>0</v>
      </c>
      <c r="CF94" s="14">
        <f t="shared" si="82"/>
        <v>0</v>
      </c>
      <c r="CG94" s="184">
        <f t="shared" si="83"/>
        <v>0</v>
      </c>
    </row>
    <row r="95" spans="1:85" x14ac:dyDescent="0.25">
      <c r="A95" s="39">
        <v>88</v>
      </c>
      <c r="B95" s="78" t="s">
        <v>94</v>
      </c>
      <c r="C95" s="300">
        <v>850</v>
      </c>
      <c r="D95" s="298">
        <v>750</v>
      </c>
      <c r="E95" s="299">
        <f t="shared" si="84"/>
        <v>637500</v>
      </c>
      <c r="F95" s="167">
        <f t="shared" si="52"/>
        <v>494</v>
      </c>
      <c r="G95" s="35">
        <f t="shared" si="46"/>
        <v>0.35</v>
      </c>
      <c r="H95" s="163">
        <f t="shared" si="47"/>
        <v>785.7037037037037</v>
      </c>
      <c r="I95" s="87"/>
      <c r="J95" s="87"/>
      <c r="K95" s="33"/>
      <c r="L95" s="12"/>
      <c r="M95" s="13">
        <f t="shared" si="53"/>
        <v>0</v>
      </c>
      <c r="N95" s="30">
        <f t="shared" si="54"/>
        <v>0</v>
      </c>
      <c r="O95" s="15">
        <f t="shared" si="55"/>
        <v>0</v>
      </c>
      <c r="P95" s="244">
        <v>675</v>
      </c>
      <c r="Q95" s="242">
        <f>P95*0%</f>
        <v>0</v>
      </c>
      <c r="R95" s="242">
        <f t="shared" si="57"/>
        <v>675</v>
      </c>
      <c r="S95" s="245">
        <v>0.31</v>
      </c>
      <c r="T95" s="13">
        <f t="shared" si="58"/>
        <v>475.7037037037037</v>
      </c>
      <c r="U95" s="14">
        <f t="shared" si="59"/>
        <v>310.00000000000006</v>
      </c>
      <c r="V95" s="16">
        <f t="shared" si="60"/>
        <v>785.7037037037037</v>
      </c>
      <c r="W95" s="90"/>
      <c r="X95" s="90"/>
      <c r="Y95" s="90"/>
      <c r="Z95" s="159"/>
      <c r="AA95" s="13">
        <f t="shared" si="61"/>
        <v>0</v>
      </c>
      <c r="AB95" s="14">
        <f t="shared" si="62"/>
        <v>0</v>
      </c>
      <c r="AC95" s="16">
        <f t="shared" si="48"/>
        <v>0</v>
      </c>
      <c r="AD95" s="251"/>
      <c r="AE95" s="251"/>
      <c r="AF95" s="251"/>
      <c r="AG95" s="90"/>
      <c r="AH95" s="13">
        <f t="shared" si="87"/>
        <v>0</v>
      </c>
      <c r="AI95" s="14">
        <f t="shared" si="63"/>
        <v>0</v>
      </c>
      <c r="AJ95" s="184">
        <f t="shared" si="64"/>
        <v>0</v>
      </c>
      <c r="AK95" s="90"/>
      <c r="AL95" s="90"/>
      <c r="AM95" s="90"/>
      <c r="AN95" s="90"/>
      <c r="AO95" s="13">
        <f t="shared" si="65"/>
        <v>0</v>
      </c>
      <c r="AP95" s="14">
        <f t="shared" si="66"/>
        <v>0</v>
      </c>
      <c r="AQ95" s="184">
        <f t="shared" si="67"/>
        <v>0</v>
      </c>
      <c r="AR95" s="190">
        <v>800</v>
      </c>
      <c r="AS95" s="187"/>
      <c r="AT95" s="182">
        <v>800</v>
      </c>
      <c r="AU95" s="227">
        <v>0.35</v>
      </c>
      <c r="AV95" s="13">
        <f t="shared" si="70"/>
        <v>401.375</v>
      </c>
      <c r="AW95" s="14">
        <f t="shared" si="71"/>
        <v>350</v>
      </c>
      <c r="AX95" s="184">
        <f t="shared" si="72"/>
        <v>751.375</v>
      </c>
      <c r="AY95" s="232">
        <v>494</v>
      </c>
      <c r="AZ95" s="226">
        <v>0</v>
      </c>
      <c r="BA95" s="232">
        <f>AY95+AZ95</f>
        <v>494</v>
      </c>
      <c r="BB95" s="227">
        <v>0.03</v>
      </c>
      <c r="BC95" s="13">
        <f t="shared" si="73"/>
        <v>650</v>
      </c>
      <c r="BD95" s="14">
        <f t="shared" si="49"/>
        <v>30</v>
      </c>
      <c r="BE95" s="184">
        <f t="shared" si="74"/>
        <v>680</v>
      </c>
      <c r="BF95" s="90"/>
      <c r="BG95" s="90"/>
      <c r="BH95" s="90"/>
      <c r="BI95" s="90"/>
      <c r="BJ95" s="13">
        <f t="shared" si="75"/>
        <v>0</v>
      </c>
      <c r="BK95" s="14">
        <f t="shared" si="76"/>
        <v>0</v>
      </c>
      <c r="BL95" s="224">
        <f t="shared" si="77"/>
        <v>0</v>
      </c>
      <c r="BM95" s="257"/>
      <c r="BN95" s="257"/>
      <c r="BO95" s="257"/>
      <c r="BP95" s="227"/>
      <c r="BQ95" s="74">
        <f t="shared" si="50"/>
        <v>0</v>
      </c>
      <c r="BR95" s="75">
        <f t="shared" si="86"/>
        <v>0</v>
      </c>
      <c r="BS95" s="236">
        <f t="shared" si="78"/>
        <v>0</v>
      </c>
      <c r="BT95" s="226">
        <v>622</v>
      </c>
      <c r="BU95" s="226">
        <v>0</v>
      </c>
      <c r="BV95" s="226">
        <v>622</v>
      </c>
      <c r="BW95" s="227">
        <v>0.21</v>
      </c>
      <c r="BX95" s="74">
        <f t="shared" si="51"/>
        <v>516.2379421221865</v>
      </c>
      <c r="BY95" s="75">
        <f t="shared" si="79"/>
        <v>210.00000000000003</v>
      </c>
      <c r="BZ95" s="236">
        <f t="shared" si="80"/>
        <v>726.2379421221865</v>
      </c>
      <c r="CA95" s="239"/>
      <c r="CB95" s="239"/>
      <c r="CC95" s="239"/>
      <c r="CD95" s="240"/>
      <c r="CE95" s="238">
        <f t="shared" si="81"/>
        <v>0</v>
      </c>
      <c r="CF95" s="14">
        <f t="shared" si="82"/>
        <v>0</v>
      </c>
      <c r="CG95" s="184">
        <f t="shared" si="83"/>
        <v>0</v>
      </c>
    </row>
    <row r="96" spans="1:85" x14ac:dyDescent="0.25">
      <c r="A96" s="39">
        <v>89</v>
      </c>
      <c r="B96" s="78" t="s">
        <v>107</v>
      </c>
      <c r="C96" s="300">
        <v>492</v>
      </c>
      <c r="D96" s="298">
        <v>750</v>
      </c>
      <c r="E96" s="299">
        <f t="shared" si="84"/>
        <v>369000</v>
      </c>
      <c r="F96" s="167">
        <f t="shared" si="52"/>
        <v>446</v>
      </c>
      <c r="G96" s="35">
        <f t="shared" si="46"/>
        <v>0.35</v>
      </c>
      <c r="H96" s="163">
        <f t="shared" si="47"/>
        <v>960</v>
      </c>
      <c r="I96" s="87"/>
      <c r="J96" s="87"/>
      <c r="K96" s="33"/>
      <c r="L96" s="12"/>
      <c r="M96" s="13">
        <f t="shared" si="53"/>
        <v>0</v>
      </c>
      <c r="N96" s="30">
        <f t="shared" si="54"/>
        <v>0</v>
      </c>
      <c r="O96" s="15">
        <f t="shared" si="55"/>
        <v>0</v>
      </c>
      <c r="P96" s="244">
        <v>375</v>
      </c>
      <c r="Q96" s="242">
        <f t="shared" si="56"/>
        <v>71.25</v>
      </c>
      <c r="R96" s="242">
        <f t="shared" si="57"/>
        <v>446</v>
      </c>
      <c r="S96" s="245">
        <v>0.31</v>
      </c>
      <c r="T96" s="13">
        <f t="shared" si="58"/>
        <v>650</v>
      </c>
      <c r="U96" s="14">
        <f t="shared" si="59"/>
        <v>310.00000000000006</v>
      </c>
      <c r="V96" s="16">
        <f t="shared" si="60"/>
        <v>960</v>
      </c>
      <c r="W96" s="90"/>
      <c r="X96" s="90"/>
      <c r="Y96" s="90"/>
      <c r="Z96" s="159"/>
      <c r="AA96" s="13">
        <f t="shared" si="61"/>
        <v>0</v>
      </c>
      <c r="AB96" s="14">
        <f t="shared" si="62"/>
        <v>0</v>
      </c>
      <c r="AC96" s="16">
        <f t="shared" si="48"/>
        <v>0</v>
      </c>
      <c r="AD96" s="251"/>
      <c r="AE96" s="251"/>
      <c r="AF96" s="251"/>
      <c r="AG96" s="90"/>
      <c r="AH96" s="13">
        <f t="shared" si="87"/>
        <v>0</v>
      </c>
      <c r="AI96" s="14">
        <f t="shared" si="63"/>
        <v>0</v>
      </c>
      <c r="AJ96" s="184">
        <f t="shared" si="64"/>
        <v>0</v>
      </c>
      <c r="AK96" s="90"/>
      <c r="AL96" s="90"/>
      <c r="AM96" s="90"/>
      <c r="AN96" s="90"/>
      <c r="AO96" s="13">
        <f t="shared" si="65"/>
        <v>0</v>
      </c>
      <c r="AP96" s="14">
        <f t="shared" si="66"/>
        <v>0</v>
      </c>
      <c r="AQ96" s="184">
        <f t="shared" si="67"/>
        <v>0</v>
      </c>
      <c r="AR96" s="190">
        <f t="shared" si="68"/>
        <v>404.20168067226894</v>
      </c>
      <c r="AS96" s="187">
        <f t="shared" si="69"/>
        <v>76.798319327731093</v>
      </c>
      <c r="AT96" s="182">
        <v>481</v>
      </c>
      <c r="AU96" s="227">
        <v>0.35</v>
      </c>
      <c r="AV96" s="13">
        <f t="shared" si="70"/>
        <v>602.70270270270271</v>
      </c>
      <c r="AW96" s="14">
        <f t="shared" si="71"/>
        <v>350</v>
      </c>
      <c r="AX96" s="184">
        <f t="shared" si="72"/>
        <v>952.70270270270271</v>
      </c>
      <c r="AY96" s="226"/>
      <c r="AZ96" s="226"/>
      <c r="BA96" s="226"/>
      <c r="BB96" s="226"/>
      <c r="BC96" s="13">
        <f t="shared" si="73"/>
        <v>0</v>
      </c>
      <c r="BD96" s="14">
        <f t="shared" si="49"/>
        <v>0</v>
      </c>
      <c r="BE96" s="184">
        <f t="shared" si="74"/>
        <v>0</v>
      </c>
      <c r="BF96" s="90"/>
      <c r="BG96" s="90"/>
      <c r="BH96" s="90"/>
      <c r="BI96" s="90"/>
      <c r="BJ96" s="13">
        <f t="shared" si="75"/>
        <v>0</v>
      </c>
      <c r="BK96" s="14">
        <f t="shared" si="76"/>
        <v>0</v>
      </c>
      <c r="BL96" s="224">
        <f t="shared" si="77"/>
        <v>0</v>
      </c>
      <c r="BM96" s="257"/>
      <c r="BN96" s="257"/>
      <c r="BO96" s="257"/>
      <c r="BP96" s="226"/>
      <c r="BQ96" s="74">
        <f t="shared" si="50"/>
        <v>0</v>
      </c>
      <c r="BR96" s="75">
        <f t="shared" si="86"/>
        <v>0</v>
      </c>
      <c r="BS96" s="236">
        <f t="shared" si="78"/>
        <v>0</v>
      </c>
      <c r="BT96" s="226"/>
      <c r="BU96" s="226"/>
      <c r="BV96" s="226"/>
      <c r="BW96" s="226"/>
      <c r="BX96" s="74">
        <f t="shared" si="51"/>
        <v>0</v>
      </c>
      <c r="BY96" s="75">
        <f t="shared" si="79"/>
        <v>0</v>
      </c>
      <c r="BZ96" s="236">
        <f t="shared" si="80"/>
        <v>0</v>
      </c>
      <c r="CA96" s="239"/>
      <c r="CB96" s="239"/>
      <c r="CC96" s="239"/>
      <c r="CD96" s="240"/>
      <c r="CE96" s="238">
        <f t="shared" si="81"/>
        <v>0</v>
      </c>
      <c r="CF96" s="14">
        <f t="shared" si="82"/>
        <v>0</v>
      </c>
      <c r="CG96" s="184">
        <f t="shared" si="83"/>
        <v>0</v>
      </c>
    </row>
    <row r="97" spans="1:85" x14ac:dyDescent="0.25">
      <c r="A97" s="39">
        <v>90</v>
      </c>
      <c r="B97" s="78" t="s">
        <v>146</v>
      </c>
      <c r="C97" s="300">
        <v>2990</v>
      </c>
      <c r="D97" s="298">
        <v>700</v>
      </c>
      <c r="E97" s="299">
        <f t="shared" si="84"/>
        <v>2093000</v>
      </c>
      <c r="F97" s="167">
        <f t="shared" si="52"/>
        <v>1695</v>
      </c>
      <c r="G97" s="35">
        <f t="shared" si="46"/>
        <v>0.35</v>
      </c>
      <c r="H97" s="163">
        <f t="shared" si="47"/>
        <v>960</v>
      </c>
      <c r="I97" s="87"/>
      <c r="J97" s="87"/>
      <c r="K97" s="33"/>
      <c r="L97" s="12"/>
      <c r="M97" s="13">
        <f t="shared" si="53"/>
        <v>0</v>
      </c>
      <c r="N97" s="30">
        <f t="shared" si="54"/>
        <v>0</v>
      </c>
      <c r="O97" s="15">
        <f t="shared" si="55"/>
        <v>0</v>
      </c>
      <c r="P97" s="244">
        <v>1695</v>
      </c>
      <c r="Q97" s="242">
        <f>P97*0%</f>
        <v>0</v>
      </c>
      <c r="R97" s="242">
        <f t="shared" si="57"/>
        <v>1695</v>
      </c>
      <c r="S97" s="245">
        <v>0.31</v>
      </c>
      <c r="T97" s="13">
        <f t="shared" si="58"/>
        <v>650</v>
      </c>
      <c r="U97" s="14">
        <f t="shared" si="59"/>
        <v>310.00000000000006</v>
      </c>
      <c r="V97" s="16">
        <f t="shared" si="60"/>
        <v>960</v>
      </c>
      <c r="W97" s="90"/>
      <c r="X97" s="90"/>
      <c r="Y97" s="90"/>
      <c r="Z97" s="159"/>
      <c r="AA97" s="13">
        <f t="shared" si="61"/>
        <v>0</v>
      </c>
      <c r="AB97" s="14">
        <f t="shared" si="62"/>
        <v>0</v>
      </c>
      <c r="AC97" s="16">
        <f t="shared" si="48"/>
        <v>0</v>
      </c>
      <c r="AD97" s="251"/>
      <c r="AE97" s="251"/>
      <c r="AF97" s="251"/>
      <c r="AG97" s="90"/>
      <c r="AH97" s="13">
        <f t="shared" si="87"/>
        <v>0</v>
      </c>
      <c r="AI97" s="14">
        <f t="shared" si="63"/>
        <v>0</v>
      </c>
      <c r="AJ97" s="184">
        <f t="shared" si="64"/>
        <v>0</v>
      </c>
      <c r="AK97" s="90"/>
      <c r="AL97" s="90"/>
      <c r="AM97" s="90"/>
      <c r="AN97" s="90"/>
      <c r="AO97" s="13">
        <f t="shared" si="65"/>
        <v>0</v>
      </c>
      <c r="AP97" s="14">
        <f t="shared" si="66"/>
        <v>0</v>
      </c>
      <c r="AQ97" s="184">
        <f t="shared" si="67"/>
        <v>0</v>
      </c>
      <c r="AR97" s="190">
        <v>2985</v>
      </c>
      <c r="AS97" s="187"/>
      <c r="AT97" s="182">
        <v>2985</v>
      </c>
      <c r="AU97" s="227">
        <v>0.35</v>
      </c>
      <c r="AV97" s="13">
        <f t="shared" si="70"/>
        <v>369.09547738693465</v>
      </c>
      <c r="AW97" s="14">
        <f t="shared" si="71"/>
        <v>350</v>
      </c>
      <c r="AX97" s="184">
        <f t="shared" si="72"/>
        <v>719.09547738693459</v>
      </c>
      <c r="AY97" s="226"/>
      <c r="AZ97" s="226"/>
      <c r="BA97" s="226"/>
      <c r="BB97" s="226"/>
      <c r="BC97" s="13">
        <f t="shared" si="73"/>
        <v>0</v>
      </c>
      <c r="BD97" s="14">
        <f t="shared" si="49"/>
        <v>0</v>
      </c>
      <c r="BE97" s="184">
        <f t="shared" si="74"/>
        <v>0</v>
      </c>
      <c r="BF97" s="90"/>
      <c r="BG97" s="90"/>
      <c r="BH97" s="90"/>
      <c r="BI97" s="90"/>
      <c r="BJ97" s="13">
        <f t="shared" si="75"/>
        <v>0</v>
      </c>
      <c r="BK97" s="14">
        <f t="shared" si="76"/>
        <v>0</v>
      </c>
      <c r="BL97" s="224">
        <f t="shared" si="77"/>
        <v>0</v>
      </c>
      <c r="BM97" s="257"/>
      <c r="BN97" s="257"/>
      <c r="BO97" s="257"/>
      <c r="BP97" s="227"/>
      <c r="BQ97" s="74">
        <f t="shared" si="50"/>
        <v>0</v>
      </c>
      <c r="BR97" s="75">
        <f t="shared" si="86"/>
        <v>0</v>
      </c>
      <c r="BS97" s="236">
        <f t="shared" si="78"/>
        <v>0</v>
      </c>
      <c r="BT97" s="226">
        <v>2731</v>
      </c>
      <c r="BU97" s="226">
        <v>0</v>
      </c>
      <c r="BV97" s="226">
        <v>2731</v>
      </c>
      <c r="BW97" s="227">
        <v>0.33</v>
      </c>
      <c r="BX97" s="74">
        <f t="shared" si="51"/>
        <v>403.42365433906991</v>
      </c>
      <c r="BY97" s="75">
        <f t="shared" si="79"/>
        <v>330</v>
      </c>
      <c r="BZ97" s="236">
        <f t="shared" si="80"/>
        <v>733.42365433906991</v>
      </c>
      <c r="CA97" s="239"/>
      <c r="CB97" s="239"/>
      <c r="CC97" s="239"/>
      <c r="CD97" s="240"/>
      <c r="CE97" s="238">
        <f t="shared" si="81"/>
        <v>0</v>
      </c>
      <c r="CF97" s="14">
        <f t="shared" si="82"/>
        <v>0</v>
      </c>
      <c r="CG97" s="184">
        <f t="shared" si="83"/>
        <v>0</v>
      </c>
    </row>
    <row r="98" spans="1:85" x14ac:dyDescent="0.25">
      <c r="A98" s="39">
        <v>91</v>
      </c>
      <c r="B98" s="78" t="s">
        <v>105</v>
      </c>
      <c r="C98" s="300">
        <v>485</v>
      </c>
      <c r="D98" s="298">
        <v>700</v>
      </c>
      <c r="E98" s="299">
        <f t="shared" si="84"/>
        <v>339500</v>
      </c>
      <c r="F98" s="167">
        <f t="shared" si="52"/>
        <v>446</v>
      </c>
      <c r="G98" s="35">
        <f t="shared" si="46"/>
        <v>0.35</v>
      </c>
      <c r="H98" s="163">
        <f t="shared" si="47"/>
        <v>960</v>
      </c>
      <c r="I98" s="87"/>
      <c r="J98" s="87"/>
      <c r="K98" s="33"/>
      <c r="L98" s="12"/>
      <c r="M98" s="13">
        <f t="shared" si="53"/>
        <v>0</v>
      </c>
      <c r="N98" s="30">
        <f t="shared" si="54"/>
        <v>0</v>
      </c>
      <c r="O98" s="15">
        <f t="shared" si="55"/>
        <v>0</v>
      </c>
      <c r="P98" s="244">
        <v>375</v>
      </c>
      <c r="Q98" s="242">
        <f t="shared" si="56"/>
        <v>71.25</v>
      </c>
      <c r="R98" s="242">
        <f t="shared" si="57"/>
        <v>446</v>
      </c>
      <c r="S98" s="245">
        <v>0.31</v>
      </c>
      <c r="T98" s="13">
        <f t="shared" si="58"/>
        <v>650</v>
      </c>
      <c r="U98" s="14">
        <f t="shared" si="59"/>
        <v>310.00000000000006</v>
      </c>
      <c r="V98" s="16">
        <f t="shared" si="60"/>
        <v>960</v>
      </c>
      <c r="W98" s="90"/>
      <c r="X98" s="90"/>
      <c r="Y98" s="90"/>
      <c r="Z98" s="159"/>
      <c r="AA98" s="13">
        <f t="shared" si="61"/>
        <v>0</v>
      </c>
      <c r="AB98" s="14">
        <f t="shared" si="62"/>
        <v>0</v>
      </c>
      <c r="AC98" s="16">
        <f t="shared" si="48"/>
        <v>0</v>
      </c>
      <c r="AD98" s="251"/>
      <c r="AE98" s="251"/>
      <c r="AF98" s="251"/>
      <c r="AG98" s="90"/>
      <c r="AH98" s="13">
        <f t="shared" si="87"/>
        <v>0</v>
      </c>
      <c r="AI98" s="14">
        <f t="shared" si="63"/>
        <v>0</v>
      </c>
      <c r="AJ98" s="184">
        <f t="shared" si="64"/>
        <v>0</v>
      </c>
      <c r="AK98" s="90"/>
      <c r="AL98" s="90"/>
      <c r="AM98" s="90"/>
      <c r="AN98" s="90"/>
      <c r="AO98" s="13">
        <f t="shared" si="65"/>
        <v>0</v>
      </c>
      <c r="AP98" s="14">
        <f t="shared" si="66"/>
        <v>0</v>
      </c>
      <c r="AQ98" s="184">
        <f t="shared" si="67"/>
        <v>0</v>
      </c>
      <c r="AR98" s="190">
        <f t="shared" si="68"/>
        <v>404.20168067226894</v>
      </c>
      <c r="AS98" s="187">
        <f t="shared" si="69"/>
        <v>76.798319327731093</v>
      </c>
      <c r="AT98" s="182">
        <v>481</v>
      </c>
      <c r="AU98" s="227">
        <v>0.35</v>
      </c>
      <c r="AV98" s="13">
        <f t="shared" si="70"/>
        <v>602.70270270270271</v>
      </c>
      <c r="AW98" s="14">
        <f t="shared" si="71"/>
        <v>350</v>
      </c>
      <c r="AX98" s="184">
        <f t="shared" si="72"/>
        <v>952.70270270270271</v>
      </c>
      <c r="AY98" s="226"/>
      <c r="AZ98" s="226"/>
      <c r="BA98" s="226"/>
      <c r="BB98" s="226"/>
      <c r="BC98" s="13">
        <f t="shared" si="73"/>
        <v>0</v>
      </c>
      <c r="BD98" s="14">
        <f t="shared" si="49"/>
        <v>0</v>
      </c>
      <c r="BE98" s="184">
        <f t="shared" si="74"/>
        <v>0</v>
      </c>
      <c r="BF98" s="90"/>
      <c r="BG98" s="90"/>
      <c r="BH98" s="90"/>
      <c r="BI98" s="90"/>
      <c r="BJ98" s="13">
        <f t="shared" si="75"/>
        <v>0</v>
      </c>
      <c r="BK98" s="14">
        <f t="shared" si="76"/>
        <v>0</v>
      </c>
      <c r="BL98" s="224">
        <f t="shared" si="77"/>
        <v>0</v>
      </c>
      <c r="BM98" s="257"/>
      <c r="BN98" s="257"/>
      <c r="BO98" s="257"/>
      <c r="BP98" s="226"/>
      <c r="BQ98" s="74">
        <f t="shared" si="50"/>
        <v>0</v>
      </c>
      <c r="BR98" s="75">
        <f t="shared" si="86"/>
        <v>0</v>
      </c>
      <c r="BS98" s="236">
        <f t="shared" si="78"/>
        <v>0</v>
      </c>
      <c r="BT98" s="226"/>
      <c r="BU98" s="226"/>
      <c r="BV98" s="226"/>
      <c r="BW98" s="226"/>
      <c r="BX98" s="74">
        <f t="shared" si="51"/>
        <v>0</v>
      </c>
      <c r="BY98" s="75">
        <f t="shared" si="79"/>
        <v>0</v>
      </c>
      <c r="BZ98" s="236">
        <f t="shared" si="80"/>
        <v>0</v>
      </c>
      <c r="CA98" s="233"/>
      <c r="CB98" s="233"/>
      <c r="CC98" s="233"/>
      <c r="CD98" s="233"/>
      <c r="CE98" s="238">
        <f t="shared" si="81"/>
        <v>0</v>
      </c>
      <c r="CF98" s="14">
        <f t="shared" si="82"/>
        <v>0</v>
      </c>
      <c r="CG98" s="184">
        <f t="shared" si="83"/>
        <v>0</v>
      </c>
    </row>
    <row r="99" spans="1:85" x14ac:dyDescent="0.25">
      <c r="A99" s="39">
        <v>92</v>
      </c>
      <c r="B99" s="78" t="s">
        <v>33</v>
      </c>
      <c r="C99" s="300">
        <v>399670</v>
      </c>
      <c r="D99" s="298">
        <v>870</v>
      </c>
      <c r="E99" s="299">
        <f t="shared" si="84"/>
        <v>347712900</v>
      </c>
      <c r="F99" s="167">
        <f t="shared" si="52"/>
        <v>385000</v>
      </c>
      <c r="G99" s="35">
        <f t="shared" si="46"/>
        <v>0.35</v>
      </c>
      <c r="H99" s="163">
        <f t="shared" si="47"/>
        <v>978.2558212514906</v>
      </c>
      <c r="I99" s="87"/>
      <c r="J99" s="87"/>
      <c r="K99" s="33"/>
      <c r="L99" s="12"/>
      <c r="M99" s="13">
        <f t="shared" si="53"/>
        <v>0</v>
      </c>
      <c r="N99" s="30">
        <f t="shared" si="54"/>
        <v>0</v>
      </c>
      <c r="O99" s="15">
        <f t="shared" si="55"/>
        <v>0</v>
      </c>
      <c r="P99" s="244"/>
      <c r="Q99" s="242"/>
      <c r="R99" s="242"/>
      <c r="S99" s="246"/>
      <c r="T99" s="13">
        <f t="shared" si="58"/>
        <v>0</v>
      </c>
      <c r="U99" s="14">
        <f t="shared" si="59"/>
        <v>0</v>
      </c>
      <c r="V99" s="16">
        <f t="shared" si="60"/>
        <v>0</v>
      </c>
      <c r="W99" s="90"/>
      <c r="X99" s="90"/>
      <c r="Y99" s="90"/>
      <c r="Z99" s="159"/>
      <c r="AA99" s="13">
        <f t="shared" si="61"/>
        <v>0</v>
      </c>
      <c r="AB99" s="14">
        <f t="shared" si="62"/>
        <v>0</v>
      </c>
      <c r="AC99" s="16">
        <f t="shared" si="48"/>
        <v>0</v>
      </c>
      <c r="AD99" s="251"/>
      <c r="AE99" s="251"/>
      <c r="AF99" s="251"/>
      <c r="AG99" s="90"/>
      <c r="AH99" s="13">
        <f t="shared" si="87"/>
        <v>0</v>
      </c>
      <c r="AI99" s="14">
        <f t="shared" si="63"/>
        <v>0</v>
      </c>
      <c r="AJ99" s="184">
        <f t="shared" si="64"/>
        <v>0</v>
      </c>
      <c r="AK99" s="90"/>
      <c r="AL99" s="90"/>
      <c r="AM99" s="90"/>
      <c r="AN99" s="90"/>
      <c r="AO99" s="13">
        <f t="shared" si="65"/>
        <v>0</v>
      </c>
      <c r="AP99" s="14">
        <f t="shared" si="66"/>
        <v>0</v>
      </c>
      <c r="AQ99" s="184">
        <f t="shared" si="67"/>
        <v>0</v>
      </c>
      <c r="AR99" s="190">
        <v>398325</v>
      </c>
      <c r="AS99" s="187"/>
      <c r="AT99" s="182">
        <v>398325</v>
      </c>
      <c r="AU99" s="227">
        <v>0.35</v>
      </c>
      <c r="AV99" s="13">
        <f t="shared" si="70"/>
        <v>628.2558212514906</v>
      </c>
      <c r="AW99" s="14">
        <f t="shared" si="71"/>
        <v>350</v>
      </c>
      <c r="AX99" s="184">
        <f t="shared" si="72"/>
        <v>978.2558212514906</v>
      </c>
      <c r="AY99" s="226"/>
      <c r="AZ99" s="226"/>
      <c r="BA99" s="226"/>
      <c r="BB99" s="226"/>
      <c r="BC99" s="13">
        <f t="shared" si="73"/>
        <v>0</v>
      </c>
      <c r="BD99" s="14">
        <f t="shared" si="49"/>
        <v>0</v>
      </c>
      <c r="BE99" s="184">
        <f t="shared" si="74"/>
        <v>0</v>
      </c>
      <c r="BF99" s="90">
        <v>385000</v>
      </c>
      <c r="BG99" s="90">
        <v>0</v>
      </c>
      <c r="BH99" s="90">
        <f>BF99+BG99</f>
        <v>385000</v>
      </c>
      <c r="BI99" s="95">
        <v>0.05</v>
      </c>
      <c r="BJ99" s="13">
        <f t="shared" si="75"/>
        <v>650</v>
      </c>
      <c r="BK99" s="14">
        <f t="shared" si="76"/>
        <v>50.000000000000007</v>
      </c>
      <c r="BL99" s="224">
        <f t="shared" si="77"/>
        <v>700</v>
      </c>
      <c r="BM99" s="257"/>
      <c r="BN99" s="257"/>
      <c r="BO99" s="257"/>
      <c r="BP99" s="226"/>
      <c r="BQ99" s="74">
        <f t="shared" si="50"/>
        <v>0</v>
      </c>
      <c r="BR99" s="75">
        <f t="shared" si="86"/>
        <v>0</v>
      </c>
      <c r="BS99" s="236">
        <f t="shared" si="78"/>
        <v>0</v>
      </c>
      <c r="BT99" s="226"/>
      <c r="BU99" s="226"/>
      <c r="BV99" s="226"/>
      <c r="BW99" s="226"/>
      <c r="BX99" s="74">
        <f t="shared" si="51"/>
        <v>0</v>
      </c>
      <c r="BY99" s="75">
        <f t="shared" si="79"/>
        <v>0</v>
      </c>
      <c r="BZ99" s="236">
        <f t="shared" si="80"/>
        <v>0</v>
      </c>
      <c r="CA99" s="239"/>
      <c r="CB99" s="239"/>
      <c r="CC99" s="239"/>
      <c r="CD99" s="240"/>
      <c r="CE99" s="238">
        <f t="shared" si="81"/>
        <v>0</v>
      </c>
      <c r="CF99" s="14">
        <f t="shared" si="82"/>
        <v>0</v>
      </c>
      <c r="CG99" s="184">
        <f t="shared" si="83"/>
        <v>0</v>
      </c>
    </row>
    <row r="100" spans="1:85" x14ac:dyDescent="0.25">
      <c r="A100" s="39">
        <v>93</v>
      </c>
      <c r="B100" s="78" t="s">
        <v>25</v>
      </c>
      <c r="C100" s="300">
        <v>99250</v>
      </c>
      <c r="D100" s="298">
        <v>620</v>
      </c>
      <c r="E100" s="299">
        <f t="shared" si="84"/>
        <v>61535000</v>
      </c>
      <c r="F100" s="167">
        <f t="shared" si="52"/>
        <v>70000</v>
      </c>
      <c r="G100" s="35">
        <f t="shared" si="46"/>
        <v>0.38</v>
      </c>
      <c r="H100" s="163">
        <f t="shared" si="47"/>
        <v>837.04146730462526</v>
      </c>
      <c r="I100" s="87"/>
      <c r="J100" s="87"/>
      <c r="K100" s="33"/>
      <c r="L100" s="12"/>
      <c r="M100" s="13">
        <f t="shared" si="53"/>
        <v>0</v>
      </c>
      <c r="N100" s="30">
        <f t="shared" si="54"/>
        <v>0</v>
      </c>
      <c r="O100" s="15">
        <f t="shared" si="55"/>
        <v>0</v>
      </c>
      <c r="P100" s="244">
        <v>82500</v>
      </c>
      <c r="Q100" s="242">
        <f>P100*0%</f>
        <v>0</v>
      </c>
      <c r="R100" s="242">
        <f t="shared" si="57"/>
        <v>82500</v>
      </c>
      <c r="S100" s="245">
        <v>0.31</v>
      </c>
      <c r="T100" s="13">
        <f t="shared" si="58"/>
        <v>551.5151515151515</v>
      </c>
      <c r="U100" s="14">
        <f t="shared" si="59"/>
        <v>285.5263157894737</v>
      </c>
      <c r="V100" s="16">
        <f t="shared" si="60"/>
        <v>837.04146730462526</v>
      </c>
      <c r="W100" s="90"/>
      <c r="X100" s="90"/>
      <c r="Y100" s="90"/>
      <c r="Z100" s="159"/>
      <c r="AA100" s="13">
        <f t="shared" si="61"/>
        <v>0</v>
      </c>
      <c r="AB100" s="14">
        <f t="shared" si="62"/>
        <v>0</v>
      </c>
      <c r="AC100" s="16">
        <f t="shared" si="48"/>
        <v>0</v>
      </c>
      <c r="AD100" s="251"/>
      <c r="AE100" s="251"/>
      <c r="AF100" s="251"/>
      <c r="AG100" s="90"/>
      <c r="AH100" s="13">
        <f t="shared" si="87"/>
        <v>0</v>
      </c>
      <c r="AI100" s="14">
        <f t="shared" si="63"/>
        <v>0</v>
      </c>
      <c r="AJ100" s="184">
        <f t="shared" si="64"/>
        <v>0</v>
      </c>
      <c r="AK100" s="90"/>
      <c r="AL100" s="90"/>
      <c r="AM100" s="90"/>
      <c r="AN100" s="90"/>
      <c r="AO100" s="13">
        <f t="shared" si="65"/>
        <v>0</v>
      </c>
      <c r="AP100" s="14">
        <f t="shared" si="66"/>
        <v>0</v>
      </c>
      <c r="AQ100" s="184">
        <f t="shared" si="67"/>
        <v>0</v>
      </c>
      <c r="AR100" s="190">
        <v>98875</v>
      </c>
      <c r="AS100" s="187"/>
      <c r="AT100" s="182">
        <v>98875</v>
      </c>
      <c r="AU100" s="227">
        <v>0.38</v>
      </c>
      <c r="AV100" s="13">
        <f t="shared" si="70"/>
        <v>460.17699115044246</v>
      </c>
      <c r="AW100" s="14">
        <f t="shared" si="71"/>
        <v>350</v>
      </c>
      <c r="AX100" s="184">
        <f t="shared" si="72"/>
        <v>810.17699115044252</v>
      </c>
      <c r="AY100" s="226"/>
      <c r="AZ100" s="226"/>
      <c r="BA100" s="226"/>
      <c r="BB100" s="226"/>
      <c r="BC100" s="13">
        <f t="shared" si="73"/>
        <v>0</v>
      </c>
      <c r="BD100" s="14">
        <f t="shared" si="49"/>
        <v>0</v>
      </c>
      <c r="BE100" s="184">
        <f t="shared" si="74"/>
        <v>0</v>
      </c>
      <c r="BF100" s="90">
        <v>70000</v>
      </c>
      <c r="BG100" s="90">
        <v>0</v>
      </c>
      <c r="BH100" s="90">
        <f>BF100+BG100</f>
        <v>70000</v>
      </c>
      <c r="BI100" s="95">
        <v>0.05</v>
      </c>
      <c r="BJ100" s="13">
        <f t="shared" si="75"/>
        <v>650</v>
      </c>
      <c r="BK100" s="14">
        <f t="shared" si="76"/>
        <v>46.05263157894737</v>
      </c>
      <c r="BL100" s="224">
        <f t="shared" si="77"/>
        <v>696.0526315789474</v>
      </c>
      <c r="BM100" s="257"/>
      <c r="BN100" s="257"/>
      <c r="BO100" s="257"/>
      <c r="BP100" s="226"/>
      <c r="BQ100" s="74">
        <f t="shared" si="50"/>
        <v>0</v>
      </c>
      <c r="BR100" s="75">
        <f t="shared" si="86"/>
        <v>0</v>
      </c>
      <c r="BS100" s="236">
        <f t="shared" si="78"/>
        <v>0</v>
      </c>
      <c r="BT100" s="226"/>
      <c r="BU100" s="226"/>
      <c r="BV100" s="226"/>
      <c r="BW100" s="226"/>
      <c r="BX100" s="74">
        <f t="shared" si="51"/>
        <v>0</v>
      </c>
      <c r="BY100" s="75">
        <f t="shared" si="79"/>
        <v>0</v>
      </c>
      <c r="BZ100" s="236">
        <f t="shared" si="80"/>
        <v>0</v>
      </c>
      <c r="CA100" s="239"/>
      <c r="CB100" s="239"/>
      <c r="CC100" s="239"/>
      <c r="CD100" s="240"/>
      <c r="CE100" s="238">
        <f t="shared" si="81"/>
        <v>0</v>
      </c>
      <c r="CF100" s="14">
        <f t="shared" si="82"/>
        <v>0</v>
      </c>
      <c r="CG100" s="184">
        <f t="shared" si="83"/>
        <v>0</v>
      </c>
    </row>
    <row r="101" spans="1:85" x14ac:dyDescent="0.25">
      <c r="A101" s="39">
        <v>94</v>
      </c>
      <c r="B101" s="78" t="s">
        <v>187</v>
      </c>
      <c r="C101" s="300">
        <v>155</v>
      </c>
      <c r="D101" s="298">
        <v>650</v>
      </c>
      <c r="E101" s="299">
        <f t="shared" si="84"/>
        <v>100750</v>
      </c>
      <c r="F101" s="167">
        <f t="shared" si="52"/>
        <v>101</v>
      </c>
      <c r="G101" s="35">
        <f t="shared" si="46"/>
        <v>0.38</v>
      </c>
      <c r="H101" s="163">
        <f t="shared" si="47"/>
        <v>935.52631578947376</v>
      </c>
      <c r="I101" s="87"/>
      <c r="J101" s="87"/>
      <c r="K101" s="33"/>
      <c r="L101" s="12"/>
      <c r="M101" s="13">
        <f t="shared" si="53"/>
        <v>0</v>
      </c>
      <c r="N101" s="30">
        <f t="shared" si="54"/>
        <v>0</v>
      </c>
      <c r="O101" s="15">
        <f t="shared" si="55"/>
        <v>0</v>
      </c>
      <c r="P101" s="244">
        <v>85</v>
      </c>
      <c r="Q101" s="242">
        <f t="shared" si="56"/>
        <v>16.149999999999999</v>
      </c>
      <c r="R101" s="242">
        <f t="shared" si="57"/>
        <v>101</v>
      </c>
      <c r="S101" s="245">
        <v>0.31</v>
      </c>
      <c r="T101" s="13">
        <f t="shared" si="58"/>
        <v>650</v>
      </c>
      <c r="U101" s="14">
        <f t="shared" si="59"/>
        <v>285.5263157894737</v>
      </c>
      <c r="V101" s="16">
        <f t="shared" si="60"/>
        <v>935.52631578947376</v>
      </c>
      <c r="W101" s="90"/>
      <c r="X101" s="90"/>
      <c r="Y101" s="90"/>
      <c r="Z101" s="159"/>
      <c r="AA101" s="13">
        <f>IFERROR(($F101*$F$1)/Y101,0)</f>
        <v>0</v>
      </c>
      <c r="AB101" s="14">
        <f t="shared" si="62"/>
        <v>0</v>
      </c>
      <c r="AC101" s="16">
        <f t="shared" si="48"/>
        <v>0</v>
      </c>
      <c r="AD101" s="251"/>
      <c r="AE101" s="251"/>
      <c r="AF101" s="251"/>
      <c r="AG101" s="90"/>
      <c r="AH101" s="13">
        <f t="shared" si="87"/>
        <v>0</v>
      </c>
      <c r="AI101" s="14">
        <f t="shared" si="63"/>
        <v>0</v>
      </c>
      <c r="AJ101" s="184">
        <f t="shared" si="64"/>
        <v>0</v>
      </c>
      <c r="AK101" s="90"/>
      <c r="AL101" s="90"/>
      <c r="AM101" s="90"/>
      <c r="AN101" s="90"/>
      <c r="AO101" s="13">
        <f t="shared" si="65"/>
        <v>0</v>
      </c>
      <c r="AP101" s="14">
        <f t="shared" si="66"/>
        <v>0</v>
      </c>
      <c r="AQ101" s="184">
        <f t="shared" si="67"/>
        <v>0</v>
      </c>
      <c r="AR101" s="190">
        <f t="shared" si="68"/>
        <v>124.36974789915966</v>
      </c>
      <c r="AS101" s="187">
        <f t="shared" si="69"/>
        <v>23.630252100840337</v>
      </c>
      <c r="AT101" s="182">
        <v>148</v>
      </c>
      <c r="AU101" s="227">
        <v>0.38</v>
      </c>
      <c r="AV101" s="13">
        <f t="shared" si="70"/>
        <v>443.58108108108109</v>
      </c>
      <c r="AW101" s="14">
        <f t="shared" si="71"/>
        <v>350</v>
      </c>
      <c r="AX101" s="184">
        <f t="shared" si="72"/>
        <v>793.58108108108104</v>
      </c>
      <c r="AY101" s="226"/>
      <c r="AZ101" s="226"/>
      <c r="BA101" s="226"/>
      <c r="BB101" s="226"/>
      <c r="BC101" s="13">
        <f t="shared" si="73"/>
        <v>0</v>
      </c>
      <c r="BD101" s="14">
        <f t="shared" si="49"/>
        <v>0</v>
      </c>
      <c r="BE101" s="184">
        <f t="shared" si="74"/>
        <v>0</v>
      </c>
      <c r="BF101" s="90"/>
      <c r="BG101" s="90"/>
      <c r="BH101" s="90"/>
      <c r="BI101" s="90"/>
      <c r="BJ101" s="13">
        <f t="shared" si="75"/>
        <v>0</v>
      </c>
      <c r="BK101" s="14">
        <f t="shared" si="76"/>
        <v>0</v>
      </c>
      <c r="BL101" s="224">
        <f t="shared" si="77"/>
        <v>0</v>
      </c>
      <c r="BM101" s="257"/>
      <c r="BN101" s="257"/>
      <c r="BO101" s="257"/>
      <c r="BP101" s="226"/>
      <c r="BQ101" s="74">
        <f t="shared" si="50"/>
        <v>0</v>
      </c>
      <c r="BR101" s="75">
        <f t="shared" si="86"/>
        <v>0</v>
      </c>
      <c r="BS101" s="236">
        <f t="shared" si="78"/>
        <v>0</v>
      </c>
      <c r="BT101" s="226"/>
      <c r="BU101" s="226"/>
      <c r="BV101" s="226"/>
      <c r="BW101" s="226"/>
      <c r="BX101" s="74">
        <f t="shared" si="51"/>
        <v>0</v>
      </c>
      <c r="BY101" s="75">
        <f t="shared" si="79"/>
        <v>0</v>
      </c>
      <c r="BZ101" s="236">
        <f t="shared" si="80"/>
        <v>0</v>
      </c>
      <c r="CA101" s="239"/>
      <c r="CB101" s="239"/>
      <c r="CC101" s="239"/>
      <c r="CD101" s="240"/>
      <c r="CE101" s="238">
        <f>IFERROR(($F101*$F$1)/CC101,0)</f>
        <v>0</v>
      </c>
      <c r="CF101" s="14">
        <f t="shared" si="82"/>
        <v>0</v>
      </c>
      <c r="CG101" s="184">
        <f t="shared" si="83"/>
        <v>0</v>
      </c>
    </row>
    <row r="102" spans="1:85" x14ac:dyDescent="0.25">
      <c r="A102" s="39">
        <v>95</v>
      </c>
      <c r="B102" s="78" t="s">
        <v>24</v>
      </c>
      <c r="C102" s="300">
        <v>66200</v>
      </c>
      <c r="D102" s="298">
        <v>600</v>
      </c>
      <c r="E102" s="299">
        <f t="shared" si="84"/>
        <v>39720000</v>
      </c>
      <c r="F102" s="167">
        <f t="shared" si="52"/>
        <v>65175</v>
      </c>
      <c r="G102" s="35">
        <f t="shared" si="46"/>
        <v>0.38</v>
      </c>
      <c r="H102" s="163">
        <f t="shared" si="47"/>
        <v>1000</v>
      </c>
      <c r="I102" s="87"/>
      <c r="J102" s="87"/>
      <c r="K102" s="33"/>
      <c r="L102" s="12"/>
      <c r="M102" s="13">
        <f t="shared" si="53"/>
        <v>0</v>
      </c>
      <c r="N102" s="30">
        <f t="shared" si="54"/>
        <v>0</v>
      </c>
      <c r="O102" s="15">
        <f t="shared" si="55"/>
        <v>0</v>
      </c>
      <c r="P102" s="244">
        <v>66200</v>
      </c>
      <c r="Q102" s="242">
        <f>P102*0%</f>
        <v>0</v>
      </c>
      <c r="R102" s="242">
        <f t="shared" si="57"/>
        <v>66200</v>
      </c>
      <c r="S102" s="245">
        <v>0.31</v>
      </c>
      <c r="T102" s="13">
        <f t="shared" si="58"/>
        <v>639.9358006042296</v>
      </c>
      <c r="U102" s="14">
        <f t="shared" si="59"/>
        <v>285.5263157894737</v>
      </c>
      <c r="V102" s="16">
        <f t="shared" si="60"/>
        <v>925.46211639370335</v>
      </c>
      <c r="W102" s="90"/>
      <c r="X102" s="90"/>
      <c r="Y102" s="90"/>
      <c r="Z102" s="159"/>
      <c r="AA102" s="13">
        <f t="shared" si="61"/>
        <v>0</v>
      </c>
      <c r="AB102" s="14">
        <f t="shared" si="62"/>
        <v>0</v>
      </c>
      <c r="AC102" s="16">
        <f t="shared" si="48"/>
        <v>0</v>
      </c>
      <c r="AD102" s="251"/>
      <c r="AE102" s="251"/>
      <c r="AF102" s="251"/>
      <c r="AG102" s="90"/>
      <c r="AH102" s="13">
        <f t="shared" si="87"/>
        <v>0</v>
      </c>
      <c r="AI102" s="14">
        <f t="shared" si="63"/>
        <v>0</v>
      </c>
      <c r="AJ102" s="184">
        <f t="shared" si="64"/>
        <v>0</v>
      </c>
      <c r="AK102" s="90"/>
      <c r="AL102" s="90"/>
      <c r="AM102" s="90"/>
      <c r="AN102" s="90"/>
      <c r="AO102" s="13">
        <f t="shared" si="65"/>
        <v>0</v>
      </c>
      <c r="AP102" s="14">
        <f t="shared" si="66"/>
        <v>0</v>
      </c>
      <c r="AQ102" s="184">
        <f t="shared" si="67"/>
        <v>0</v>
      </c>
      <c r="AR102" s="190">
        <v>65175</v>
      </c>
      <c r="AS102" s="187"/>
      <c r="AT102" s="182">
        <v>65175</v>
      </c>
      <c r="AU102" s="227">
        <v>0.38</v>
      </c>
      <c r="AV102" s="13">
        <f t="shared" si="70"/>
        <v>650</v>
      </c>
      <c r="AW102" s="14">
        <f t="shared" si="71"/>
        <v>350</v>
      </c>
      <c r="AX102" s="184">
        <f t="shared" si="72"/>
        <v>1000</v>
      </c>
      <c r="AY102" s="226"/>
      <c r="AZ102" s="226"/>
      <c r="BA102" s="226"/>
      <c r="BB102" s="226"/>
      <c r="BC102" s="13">
        <f t="shared" si="73"/>
        <v>0</v>
      </c>
      <c r="BD102" s="14">
        <f t="shared" si="49"/>
        <v>0</v>
      </c>
      <c r="BE102" s="184">
        <f t="shared" si="74"/>
        <v>0</v>
      </c>
      <c r="BF102" s="90"/>
      <c r="BG102" s="90"/>
      <c r="BH102" s="90"/>
      <c r="BI102" s="95"/>
      <c r="BJ102" s="13">
        <f t="shared" si="75"/>
        <v>0</v>
      </c>
      <c r="BK102" s="14">
        <f t="shared" si="76"/>
        <v>0</v>
      </c>
      <c r="BL102" s="224">
        <f t="shared" si="77"/>
        <v>0</v>
      </c>
      <c r="BM102" s="257"/>
      <c r="BN102" s="257"/>
      <c r="BO102" s="257"/>
      <c r="BP102" s="226"/>
      <c r="BQ102" s="74">
        <f t="shared" si="50"/>
        <v>0</v>
      </c>
      <c r="BR102" s="75">
        <f t="shared" si="86"/>
        <v>0</v>
      </c>
      <c r="BS102" s="236">
        <f t="shared" si="78"/>
        <v>0</v>
      </c>
      <c r="BT102" s="226"/>
      <c r="BU102" s="226"/>
      <c r="BV102" s="226"/>
      <c r="BW102" s="226"/>
      <c r="BX102" s="74">
        <f t="shared" si="51"/>
        <v>0</v>
      </c>
      <c r="BY102" s="75">
        <f t="shared" si="79"/>
        <v>0</v>
      </c>
      <c r="BZ102" s="236">
        <f t="shared" si="80"/>
        <v>0</v>
      </c>
      <c r="CA102" s="239"/>
      <c r="CB102" s="239"/>
      <c r="CC102" s="239"/>
      <c r="CD102" s="240"/>
      <c r="CE102" s="238">
        <f t="shared" si="81"/>
        <v>0</v>
      </c>
      <c r="CF102" s="14">
        <f t="shared" si="82"/>
        <v>0</v>
      </c>
      <c r="CG102" s="184">
        <f t="shared" si="83"/>
        <v>0</v>
      </c>
    </row>
    <row r="103" spans="1:85" x14ac:dyDescent="0.25">
      <c r="A103" s="39">
        <v>96</v>
      </c>
      <c r="B103" s="78" t="s">
        <v>54</v>
      </c>
      <c r="C103" s="300">
        <v>3800</v>
      </c>
      <c r="D103" s="298">
        <v>600</v>
      </c>
      <c r="E103" s="299">
        <f t="shared" si="84"/>
        <v>2280000</v>
      </c>
      <c r="F103" s="167">
        <f t="shared" si="52"/>
        <v>3665</v>
      </c>
      <c r="G103" s="35">
        <f t="shared" si="46"/>
        <v>0.35</v>
      </c>
      <c r="H103" s="163">
        <f t="shared" si="47"/>
        <v>1000</v>
      </c>
      <c r="I103" s="87"/>
      <c r="J103" s="87"/>
      <c r="K103" s="33"/>
      <c r="L103" s="12"/>
      <c r="M103" s="13">
        <f t="shared" si="53"/>
        <v>0</v>
      </c>
      <c r="N103" s="30">
        <f t="shared" si="54"/>
        <v>0</v>
      </c>
      <c r="O103" s="15">
        <f t="shared" si="55"/>
        <v>0</v>
      </c>
      <c r="P103" s="244">
        <v>3750</v>
      </c>
      <c r="Q103" s="242">
        <f>P103*0%</f>
        <v>0</v>
      </c>
      <c r="R103" s="242">
        <f t="shared" si="57"/>
        <v>3750</v>
      </c>
      <c r="S103" s="245">
        <v>0.31</v>
      </c>
      <c r="T103" s="13">
        <f t="shared" si="58"/>
        <v>635.26666666666665</v>
      </c>
      <c r="U103" s="14">
        <f t="shared" si="59"/>
        <v>310.00000000000006</v>
      </c>
      <c r="V103" s="16">
        <f t="shared" si="60"/>
        <v>945.26666666666665</v>
      </c>
      <c r="W103" s="90"/>
      <c r="X103" s="90"/>
      <c r="Y103" s="90"/>
      <c r="Z103" s="159"/>
      <c r="AA103" s="13">
        <f t="shared" si="61"/>
        <v>0</v>
      </c>
      <c r="AB103" s="14">
        <f t="shared" si="62"/>
        <v>0</v>
      </c>
      <c r="AC103" s="16">
        <f t="shared" si="48"/>
        <v>0</v>
      </c>
      <c r="AD103" s="251"/>
      <c r="AE103" s="251"/>
      <c r="AF103" s="251"/>
      <c r="AG103" s="90"/>
      <c r="AH103" s="13">
        <f t="shared" si="87"/>
        <v>0</v>
      </c>
      <c r="AI103" s="14">
        <f t="shared" si="63"/>
        <v>0</v>
      </c>
      <c r="AJ103" s="184">
        <f t="shared" si="64"/>
        <v>0</v>
      </c>
      <c r="AK103" s="90"/>
      <c r="AL103" s="90"/>
      <c r="AM103" s="90"/>
      <c r="AN103" s="90"/>
      <c r="AO103" s="13">
        <f t="shared" si="65"/>
        <v>0</v>
      </c>
      <c r="AP103" s="14">
        <f t="shared" si="66"/>
        <v>0</v>
      </c>
      <c r="AQ103" s="184">
        <f t="shared" si="67"/>
        <v>0</v>
      </c>
      <c r="AR103" s="190">
        <v>3665</v>
      </c>
      <c r="AS103" s="187"/>
      <c r="AT103" s="182">
        <v>3665</v>
      </c>
      <c r="AU103" s="227">
        <v>0.35</v>
      </c>
      <c r="AV103" s="13">
        <f t="shared" si="70"/>
        <v>650</v>
      </c>
      <c r="AW103" s="14">
        <f t="shared" si="71"/>
        <v>350</v>
      </c>
      <c r="AX103" s="184">
        <f t="shared" si="72"/>
        <v>1000</v>
      </c>
      <c r="AY103" s="226"/>
      <c r="AZ103" s="226"/>
      <c r="BA103" s="226"/>
      <c r="BB103" s="226"/>
      <c r="BC103" s="13">
        <f t="shared" si="73"/>
        <v>0</v>
      </c>
      <c r="BD103" s="14">
        <f t="shared" si="49"/>
        <v>0</v>
      </c>
      <c r="BE103" s="184">
        <f t="shared" si="74"/>
        <v>0</v>
      </c>
      <c r="BF103" s="90"/>
      <c r="BG103" s="90"/>
      <c r="BH103" s="90"/>
      <c r="BI103" s="90"/>
      <c r="BJ103" s="13">
        <f t="shared" si="75"/>
        <v>0</v>
      </c>
      <c r="BK103" s="14">
        <f t="shared" si="76"/>
        <v>0</v>
      </c>
      <c r="BL103" s="224">
        <f t="shared" si="77"/>
        <v>0</v>
      </c>
      <c r="BM103" s="257"/>
      <c r="BN103" s="257"/>
      <c r="BO103" s="257"/>
      <c r="BP103" s="226"/>
      <c r="BQ103" s="74">
        <f t="shared" si="50"/>
        <v>0</v>
      </c>
      <c r="BR103" s="75">
        <f t="shared" si="86"/>
        <v>0</v>
      </c>
      <c r="BS103" s="236">
        <f t="shared" si="78"/>
        <v>0</v>
      </c>
      <c r="BT103" s="226"/>
      <c r="BU103" s="226"/>
      <c r="BV103" s="226"/>
      <c r="BW103" s="226"/>
      <c r="BX103" s="74">
        <f t="shared" si="51"/>
        <v>0</v>
      </c>
      <c r="BY103" s="75">
        <f t="shared" si="79"/>
        <v>0</v>
      </c>
      <c r="BZ103" s="236">
        <f t="shared" si="80"/>
        <v>0</v>
      </c>
      <c r="CA103" s="239"/>
      <c r="CB103" s="239"/>
      <c r="CC103" s="239"/>
      <c r="CD103" s="240"/>
      <c r="CE103" s="238">
        <f t="shared" si="81"/>
        <v>0</v>
      </c>
      <c r="CF103" s="14">
        <f t="shared" si="82"/>
        <v>0</v>
      </c>
      <c r="CG103" s="184">
        <f t="shared" si="83"/>
        <v>0</v>
      </c>
    </row>
    <row r="104" spans="1:85" x14ac:dyDescent="0.25">
      <c r="A104" s="39">
        <v>97</v>
      </c>
      <c r="B104" s="78" t="s">
        <v>79</v>
      </c>
      <c r="C104" s="300">
        <v>10100</v>
      </c>
      <c r="D104" s="298">
        <v>600</v>
      </c>
      <c r="E104" s="299">
        <f t="shared" si="84"/>
        <v>6060000</v>
      </c>
      <c r="F104" s="167">
        <f t="shared" si="52"/>
        <v>4701</v>
      </c>
      <c r="G104" s="35">
        <f t="shared" si="46"/>
        <v>0.38</v>
      </c>
      <c r="H104" s="163">
        <f t="shared" si="47"/>
        <v>935.52631578947376</v>
      </c>
      <c r="I104" s="87"/>
      <c r="J104" s="87"/>
      <c r="K104" s="33"/>
      <c r="L104" s="12"/>
      <c r="M104" s="13">
        <f t="shared" si="53"/>
        <v>0</v>
      </c>
      <c r="N104" s="30">
        <f t="shared" si="54"/>
        <v>0</v>
      </c>
      <c r="O104" s="15">
        <f t="shared" si="55"/>
        <v>0</v>
      </c>
      <c r="P104" s="244">
        <v>3950</v>
      </c>
      <c r="Q104" s="242">
        <f t="shared" si="56"/>
        <v>750.5</v>
      </c>
      <c r="R104" s="242">
        <f t="shared" si="57"/>
        <v>4701</v>
      </c>
      <c r="S104" s="245">
        <v>0.31</v>
      </c>
      <c r="T104" s="13">
        <f t="shared" si="58"/>
        <v>650</v>
      </c>
      <c r="U104" s="14">
        <f t="shared" si="59"/>
        <v>285.5263157894737</v>
      </c>
      <c r="V104" s="16">
        <f t="shared" si="60"/>
        <v>935.52631578947376</v>
      </c>
      <c r="W104" s="90"/>
      <c r="X104" s="90"/>
      <c r="Y104" s="90"/>
      <c r="Z104" s="159"/>
      <c r="AA104" s="13">
        <f t="shared" si="61"/>
        <v>0</v>
      </c>
      <c r="AB104" s="14">
        <f t="shared" si="62"/>
        <v>0</v>
      </c>
      <c r="AC104" s="16">
        <f t="shared" si="48"/>
        <v>0</v>
      </c>
      <c r="AD104" s="251"/>
      <c r="AE104" s="251"/>
      <c r="AF104" s="251"/>
      <c r="AG104" s="90"/>
      <c r="AH104" s="13">
        <f t="shared" si="87"/>
        <v>0</v>
      </c>
      <c r="AI104" s="14">
        <f t="shared" si="63"/>
        <v>0</v>
      </c>
      <c r="AJ104" s="184">
        <f t="shared" si="64"/>
        <v>0</v>
      </c>
      <c r="AK104" s="90"/>
      <c r="AL104" s="90"/>
      <c r="AM104" s="90"/>
      <c r="AN104" s="90"/>
      <c r="AO104" s="13">
        <f t="shared" si="65"/>
        <v>0</v>
      </c>
      <c r="AP104" s="14">
        <f t="shared" si="66"/>
        <v>0</v>
      </c>
      <c r="AQ104" s="184">
        <f t="shared" si="67"/>
        <v>0</v>
      </c>
      <c r="AR104" s="190">
        <f t="shared" si="68"/>
        <v>8400</v>
      </c>
      <c r="AS104" s="187">
        <f t="shared" si="69"/>
        <v>1596</v>
      </c>
      <c r="AT104" s="182">
        <v>9996</v>
      </c>
      <c r="AU104" s="227">
        <v>0.38</v>
      </c>
      <c r="AV104" s="13">
        <f t="shared" si="70"/>
        <v>305.687274909964</v>
      </c>
      <c r="AW104" s="14">
        <f t="shared" si="71"/>
        <v>350</v>
      </c>
      <c r="AX104" s="184">
        <f t="shared" si="72"/>
        <v>655.687274909964</v>
      </c>
      <c r="AY104" s="226"/>
      <c r="AZ104" s="226"/>
      <c r="BA104" s="226"/>
      <c r="BB104" s="226"/>
      <c r="BC104" s="13">
        <f t="shared" si="73"/>
        <v>0</v>
      </c>
      <c r="BD104" s="14">
        <f t="shared" si="49"/>
        <v>0</v>
      </c>
      <c r="BE104" s="184">
        <f t="shared" si="74"/>
        <v>0</v>
      </c>
      <c r="BF104" s="90"/>
      <c r="BG104" s="90"/>
      <c r="BH104" s="90"/>
      <c r="BI104" s="90"/>
      <c r="BJ104" s="13">
        <f t="shared" si="75"/>
        <v>0</v>
      </c>
      <c r="BK104" s="14">
        <f t="shared" si="76"/>
        <v>0</v>
      </c>
      <c r="BL104" s="224">
        <f t="shared" si="77"/>
        <v>0</v>
      </c>
      <c r="BM104" s="257"/>
      <c r="BN104" s="257"/>
      <c r="BO104" s="257"/>
      <c r="BP104" s="226"/>
      <c r="BQ104" s="74">
        <f t="shared" si="50"/>
        <v>0</v>
      </c>
      <c r="BR104" s="75">
        <f t="shared" si="86"/>
        <v>0</v>
      </c>
      <c r="BS104" s="236">
        <f t="shared" si="78"/>
        <v>0</v>
      </c>
      <c r="BT104" s="226"/>
      <c r="BU104" s="226"/>
      <c r="BV104" s="226"/>
      <c r="BW104" s="226"/>
      <c r="BX104" s="74">
        <f t="shared" si="51"/>
        <v>0</v>
      </c>
      <c r="BY104" s="75">
        <f t="shared" si="79"/>
        <v>0</v>
      </c>
      <c r="BZ104" s="236">
        <f t="shared" si="80"/>
        <v>0</v>
      </c>
      <c r="CA104" s="233"/>
      <c r="CB104" s="233"/>
      <c r="CC104" s="233"/>
      <c r="CD104" s="233"/>
      <c r="CE104" s="238">
        <f t="shared" si="81"/>
        <v>0</v>
      </c>
      <c r="CF104" s="14">
        <f t="shared" si="82"/>
        <v>0</v>
      </c>
      <c r="CG104" s="184">
        <f t="shared" si="83"/>
        <v>0</v>
      </c>
    </row>
    <row r="105" spans="1:85" x14ac:dyDescent="0.25">
      <c r="A105" s="39">
        <v>98</v>
      </c>
      <c r="B105" s="78" t="s">
        <v>236</v>
      </c>
      <c r="C105" s="300">
        <v>4950</v>
      </c>
      <c r="D105" s="298">
        <v>550</v>
      </c>
      <c r="E105" s="299">
        <f t="shared" si="84"/>
        <v>2722500</v>
      </c>
      <c r="F105" s="167">
        <f t="shared" si="52"/>
        <v>4800</v>
      </c>
      <c r="G105" s="35">
        <f t="shared" si="46"/>
        <v>0.38</v>
      </c>
      <c r="H105" s="163">
        <f t="shared" si="47"/>
        <v>1000</v>
      </c>
      <c r="I105" s="87"/>
      <c r="J105" s="87"/>
      <c r="K105" s="33"/>
      <c r="L105" s="12"/>
      <c r="M105" s="13">
        <f t="shared" si="53"/>
        <v>0</v>
      </c>
      <c r="N105" s="30">
        <f t="shared" si="54"/>
        <v>0</v>
      </c>
      <c r="O105" s="15">
        <f t="shared" si="55"/>
        <v>0</v>
      </c>
      <c r="P105" s="244"/>
      <c r="Q105" s="242"/>
      <c r="R105" s="242"/>
      <c r="S105" s="246"/>
      <c r="T105" s="13">
        <f t="shared" si="58"/>
        <v>0</v>
      </c>
      <c r="U105" s="14">
        <f t="shared" si="59"/>
        <v>0</v>
      </c>
      <c r="V105" s="16">
        <f t="shared" si="60"/>
        <v>0</v>
      </c>
      <c r="W105" s="90"/>
      <c r="X105" s="90"/>
      <c r="Y105" s="90"/>
      <c r="Z105" s="159"/>
      <c r="AA105" s="13">
        <f t="shared" si="61"/>
        <v>0</v>
      </c>
      <c r="AB105" s="14">
        <f t="shared" si="62"/>
        <v>0</v>
      </c>
      <c r="AC105" s="16">
        <f t="shared" si="48"/>
        <v>0</v>
      </c>
      <c r="AD105" s="251"/>
      <c r="AE105" s="251"/>
      <c r="AF105" s="251"/>
      <c r="AG105" s="90"/>
      <c r="AH105" s="13">
        <f t="shared" si="87"/>
        <v>0</v>
      </c>
      <c r="AI105" s="14">
        <f t="shared" si="63"/>
        <v>0</v>
      </c>
      <c r="AJ105" s="184">
        <f t="shared" si="64"/>
        <v>0</v>
      </c>
      <c r="AK105" s="90"/>
      <c r="AL105" s="90"/>
      <c r="AM105" s="90"/>
      <c r="AN105" s="90"/>
      <c r="AO105" s="13">
        <f t="shared" si="65"/>
        <v>0</v>
      </c>
      <c r="AP105" s="14">
        <f t="shared" si="66"/>
        <v>0</v>
      </c>
      <c r="AQ105" s="184">
        <f t="shared" si="67"/>
        <v>0</v>
      </c>
      <c r="AR105" s="190">
        <v>4800</v>
      </c>
      <c r="AS105" s="187"/>
      <c r="AT105" s="182">
        <v>4800</v>
      </c>
      <c r="AU105" s="227">
        <v>0.38</v>
      </c>
      <c r="AV105" s="13">
        <f t="shared" si="70"/>
        <v>650</v>
      </c>
      <c r="AW105" s="14">
        <f t="shared" si="71"/>
        <v>350</v>
      </c>
      <c r="AX105" s="184">
        <f t="shared" si="72"/>
        <v>1000</v>
      </c>
      <c r="AY105" s="232"/>
      <c r="AZ105" s="226"/>
      <c r="BA105" s="232"/>
      <c r="BB105" s="227"/>
      <c r="BC105" s="13">
        <f t="shared" si="73"/>
        <v>0</v>
      </c>
      <c r="BD105" s="14">
        <f t="shared" si="49"/>
        <v>0</v>
      </c>
      <c r="BE105" s="184">
        <f t="shared" si="74"/>
        <v>0</v>
      </c>
      <c r="BF105" s="90"/>
      <c r="BG105" s="90"/>
      <c r="BH105" s="90"/>
      <c r="BI105" s="95"/>
      <c r="BJ105" s="13">
        <f t="shared" si="75"/>
        <v>0</v>
      </c>
      <c r="BK105" s="14">
        <f t="shared" si="76"/>
        <v>0</v>
      </c>
      <c r="BL105" s="224">
        <f t="shared" si="77"/>
        <v>0</v>
      </c>
      <c r="BM105" s="257"/>
      <c r="BN105" s="257"/>
      <c r="BO105" s="257"/>
      <c r="BP105" s="226"/>
      <c r="BQ105" s="74">
        <f t="shared" si="50"/>
        <v>0</v>
      </c>
      <c r="BR105" s="75">
        <f t="shared" si="86"/>
        <v>0</v>
      </c>
      <c r="BS105" s="236">
        <f t="shared" si="78"/>
        <v>0</v>
      </c>
      <c r="BT105" s="226"/>
      <c r="BU105" s="226"/>
      <c r="BV105" s="226"/>
      <c r="BW105" s="226"/>
      <c r="BX105" s="74">
        <f t="shared" si="51"/>
        <v>0</v>
      </c>
      <c r="BY105" s="75">
        <f t="shared" si="79"/>
        <v>0</v>
      </c>
      <c r="BZ105" s="236">
        <f t="shared" si="80"/>
        <v>0</v>
      </c>
      <c r="CA105" s="233"/>
      <c r="CB105" s="233"/>
      <c r="CC105" s="233"/>
      <c r="CD105" s="233"/>
      <c r="CE105" s="238">
        <f t="shared" si="81"/>
        <v>0</v>
      </c>
      <c r="CF105" s="14">
        <f t="shared" si="82"/>
        <v>0</v>
      </c>
      <c r="CG105" s="184">
        <f t="shared" si="83"/>
        <v>0</v>
      </c>
    </row>
    <row r="106" spans="1:85" x14ac:dyDescent="0.25">
      <c r="A106" s="39">
        <v>99</v>
      </c>
      <c r="B106" s="78" t="s">
        <v>248</v>
      </c>
      <c r="C106" s="300">
        <v>3550</v>
      </c>
      <c r="D106" s="298">
        <v>550</v>
      </c>
      <c r="E106" s="299">
        <f t="shared" si="84"/>
        <v>1952500</v>
      </c>
      <c r="F106" s="167">
        <f t="shared" si="52"/>
        <v>2380</v>
      </c>
      <c r="G106" s="35">
        <f t="shared" si="46"/>
        <v>0.38</v>
      </c>
      <c r="H106" s="163">
        <f t="shared" si="47"/>
        <v>798.27586206896558</v>
      </c>
      <c r="I106" s="87"/>
      <c r="J106" s="87"/>
      <c r="K106" s="33"/>
      <c r="L106" s="12"/>
      <c r="M106" s="13">
        <f t="shared" si="53"/>
        <v>0</v>
      </c>
      <c r="N106" s="30">
        <f t="shared" si="54"/>
        <v>0</v>
      </c>
      <c r="O106" s="15">
        <f t="shared" si="55"/>
        <v>0</v>
      </c>
      <c r="P106" s="244">
        <v>2650</v>
      </c>
      <c r="Q106" s="242">
        <f t="shared" si="56"/>
        <v>503.5</v>
      </c>
      <c r="R106" s="242">
        <f t="shared" si="57"/>
        <v>3154</v>
      </c>
      <c r="S106" s="245">
        <v>0.31</v>
      </c>
      <c r="T106" s="13">
        <f t="shared" si="58"/>
        <v>490.48826886493345</v>
      </c>
      <c r="U106" s="14">
        <f t="shared" si="59"/>
        <v>285.5263157894737</v>
      </c>
      <c r="V106" s="16">
        <f t="shared" si="60"/>
        <v>776.01458465440714</v>
      </c>
      <c r="W106" s="90"/>
      <c r="X106" s="90"/>
      <c r="Y106" s="90"/>
      <c r="Z106" s="159"/>
      <c r="AA106" s="13">
        <f t="shared" si="61"/>
        <v>0</v>
      </c>
      <c r="AB106" s="14">
        <f t="shared" si="62"/>
        <v>0</v>
      </c>
      <c r="AC106" s="16">
        <f t="shared" si="48"/>
        <v>0</v>
      </c>
      <c r="AD106" s="252"/>
      <c r="AE106" s="252"/>
      <c r="AF106" s="252"/>
      <c r="AG106" s="90"/>
      <c r="AH106" s="13">
        <f t="shared" si="87"/>
        <v>0</v>
      </c>
      <c r="AI106" s="14">
        <f t="shared" si="63"/>
        <v>0</v>
      </c>
      <c r="AJ106" s="184">
        <f t="shared" si="64"/>
        <v>0</v>
      </c>
      <c r="AK106" s="90"/>
      <c r="AL106" s="90"/>
      <c r="AM106" s="90"/>
      <c r="AN106" s="90"/>
      <c r="AO106" s="13">
        <f t="shared" si="65"/>
        <v>0</v>
      </c>
      <c r="AP106" s="14">
        <f t="shared" si="66"/>
        <v>0</v>
      </c>
      <c r="AQ106" s="184">
        <f t="shared" si="67"/>
        <v>0</v>
      </c>
      <c r="AR106" s="190">
        <f t="shared" si="68"/>
        <v>2900</v>
      </c>
      <c r="AS106" s="187">
        <f t="shared" si="69"/>
        <v>551</v>
      </c>
      <c r="AT106" s="182">
        <v>3451</v>
      </c>
      <c r="AU106" s="227">
        <v>0.38</v>
      </c>
      <c r="AV106" s="13">
        <f t="shared" si="70"/>
        <v>448.27586206896552</v>
      </c>
      <c r="AW106" s="14">
        <f t="shared" si="71"/>
        <v>350</v>
      </c>
      <c r="AX106" s="184">
        <f t="shared" si="72"/>
        <v>798.27586206896558</v>
      </c>
      <c r="AY106" s="232">
        <v>2000</v>
      </c>
      <c r="AZ106" s="232">
        <f>AY106*19%</f>
        <v>380</v>
      </c>
      <c r="BA106" s="232">
        <f>AY106+AZ106</f>
        <v>2380</v>
      </c>
      <c r="BB106" s="227">
        <v>0.03</v>
      </c>
      <c r="BC106" s="13">
        <f t="shared" si="73"/>
        <v>650</v>
      </c>
      <c r="BD106" s="14">
        <f t="shared" si="49"/>
        <v>27.631578947368418</v>
      </c>
      <c r="BE106" s="184">
        <f t="shared" si="74"/>
        <v>677.63157894736844</v>
      </c>
      <c r="BF106" s="90"/>
      <c r="BG106" s="90"/>
      <c r="BH106" s="90"/>
      <c r="BI106" s="90"/>
      <c r="BJ106" s="13">
        <f t="shared" si="75"/>
        <v>0</v>
      </c>
      <c r="BK106" s="14">
        <f t="shared" si="76"/>
        <v>0</v>
      </c>
      <c r="BL106" s="224">
        <f t="shared" si="77"/>
        <v>0</v>
      </c>
      <c r="BM106" s="257"/>
      <c r="BN106" s="257"/>
      <c r="BO106" s="257"/>
      <c r="BP106" s="227"/>
      <c r="BQ106" s="74">
        <f t="shared" si="50"/>
        <v>0</v>
      </c>
      <c r="BR106" s="75">
        <f t="shared" si="86"/>
        <v>0</v>
      </c>
      <c r="BS106" s="236">
        <f t="shared" si="78"/>
        <v>0</v>
      </c>
      <c r="BT106" s="226">
        <v>2775</v>
      </c>
      <c r="BU106" s="226">
        <v>527</v>
      </c>
      <c r="BV106" s="226">
        <f>BT106+BU106</f>
        <v>3302</v>
      </c>
      <c r="BW106" s="227">
        <v>0.15</v>
      </c>
      <c r="BX106" s="74">
        <f t="shared" si="51"/>
        <v>468.50393700787401</v>
      </c>
      <c r="BY106" s="75">
        <f t="shared" si="79"/>
        <v>138.15789473684208</v>
      </c>
      <c r="BZ106" s="236">
        <f t="shared" si="80"/>
        <v>606.6618317447161</v>
      </c>
      <c r="CA106" s="239"/>
      <c r="CB106" s="239"/>
      <c r="CC106" s="239"/>
      <c r="CD106" s="240"/>
      <c r="CE106" s="238">
        <f t="shared" si="81"/>
        <v>0</v>
      </c>
      <c r="CF106" s="14">
        <f t="shared" si="82"/>
        <v>0</v>
      </c>
      <c r="CG106" s="184">
        <f t="shared" si="83"/>
        <v>0</v>
      </c>
    </row>
    <row r="107" spans="1:85" x14ac:dyDescent="0.25">
      <c r="A107" s="39">
        <v>100</v>
      </c>
      <c r="B107" s="78" t="s">
        <v>180</v>
      </c>
      <c r="C107" s="300">
        <v>8800</v>
      </c>
      <c r="D107" s="298">
        <v>550</v>
      </c>
      <c r="E107" s="299">
        <f t="shared" si="84"/>
        <v>4840000</v>
      </c>
      <c r="F107" s="167">
        <f t="shared" si="52"/>
        <v>6850</v>
      </c>
      <c r="G107" s="35">
        <f t="shared" si="46"/>
        <v>0.38</v>
      </c>
      <c r="H107" s="163">
        <f t="shared" si="47"/>
        <v>935.52631578947376</v>
      </c>
      <c r="I107" s="87"/>
      <c r="J107" s="87"/>
      <c r="K107" s="33"/>
      <c r="L107" s="12"/>
      <c r="M107" s="13">
        <f t="shared" si="53"/>
        <v>0</v>
      </c>
      <c r="N107" s="30">
        <f t="shared" si="54"/>
        <v>0</v>
      </c>
      <c r="O107" s="15">
        <f t="shared" si="55"/>
        <v>0</v>
      </c>
      <c r="P107" s="244">
        <v>6850</v>
      </c>
      <c r="Q107" s="242">
        <f>P107*0%</f>
        <v>0</v>
      </c>
      <c r="R107" s="242">
        <f t="shared" si="57"/>
        <v>6850</v>
      </c>
      <c r="S107" s="245">
        <v>0.31</v>
      </c>
      <c r="T107" s="13">
        <f t="shared" si="58"/>
        <v>650</v>
      </c>
      <c r="U107" s="14">
        <f t="shared" si="59"/>
        <v>285.5263157894737</v>
      </c>
      <c r="V107" s="16">
        <f t="shared" si="60"/>
        <v>935.52631578947376</v>
      </c>
      <c r="W107" s="90"/>
      <c r="X107" s="90"/>
      <c r="Y107" s="90"/>
      <c r="Z107" s="159"/>
      <c r="AA107" s="13">
        <f t="shared" si="61"/>
        <v>0</v>
      </c>
      <c r="AB107" s="14">
        <f t="shared" si="62"/>
        <v>0</v>
      </c>
      <c r="AC107" s="16">
        <f t="shared" si="48"/>
        <v>0</v>
      </c>
      <c r="AD107" s="251"/>
      <c r="AE107" s="251"/>
      <c r="AF107" s="251"/>
      <c r="AG107" s="90"/>
      <c r="AH107" s="13">
        <f t="shared" si="87"/>
        <v>0</v>
      </c>
      <c r="AI107" s="14">
        <f t="shared" si="63"/>
        <v>0</v>
      </c>
      <c r="AJ107" s="184">
        <f t="shared" si="64"/>
        <v>0</v>
      </c>
      <c r="AK107" s="90"/>
      <c r="AL107" s="90"/>
      <c r="AM107" s="90"/>
      <c r="AN107" s="90"/>
      <c r="AO107" s="13">
        <f t="shared" si="65"/>
        <v>0</v>
      </c>
      <c r="AP107" s="14">
        <f t="shared" si="66"/>
        <v>0</v>
      </c>
      <c r="AQ107" s="184">
        <f t="shared" si="67"/>
        <v>0</v>
      </c>
      <c r="AR107" s="190">
        <v>8650</v>
      </c>
      <c r="AS107" s="187"/>
      <c r="AT107" s="182">
        <v>8650</v>
      </c>
      <c r="AU107" s="227">
        <v>0.38</v>
      </c>
      <c r="AV107" s="13">
        <f t="shared" si="70"/>
        <v>514.73988439306356</v>
      </c>
      <c r="AW107" s="14">
        <f t="shared" si="71"/>
        <v>350</v>
      </c>
      <c r="AX107" s="184">
        <f t="shared" si="72"/>
        <v>864.73988439306356</v>
      </c>
      <c r="AY107" s="226"/>
      <c r="AZ107" s="226"/>
      <c r="BA107" s="226"/>
      <c r="BB107" s="226"/>
      <c r="BC107" s="13">
        <f t="shared" si="73"/>
        <v>0</v>
      </c>
      <c r="BD107" s="14">
        <f t="shared" si="49"/>
        <v>0</v>
      </c>
      <c r="BE107" s="184">
        <f t="shared" si="74"/>
        <v>0</v>
      </c>
      <c r="BF107" s="90"/>
      <c r="BG107" s="90"/>
      <c r="BH107" s="90"/>
      <c r="BI107" s="90"/>
      <c r="BJ107" s="13">
        <f t="shared" si="75"/>
        <v>0</v>
      </c>
      <c r="BK107" s="14">
        <f t="shared" si="76"/>
        <v>0</v>
      </c>
      <c r="BL107" s="224">
        <f t="shared" si="77"/>
        <v>0</v>
      </c>
      <c r="BM107" s="257"/>
      <c r="BN107" s="257"/>
      <c r="BO107" s="257"/>
      <c r="BP107" s="226"/>
      <c r="BQ107" s="74">
        <f t="shared" si="50"/>
        <v>0</v>
      </c>
      <c r="BR107" s="75">
        <f t="shared" si="86"/>
        <v>0</v>
      </c>
      <c r="BS107" s="236">
        <f t="shared" si="78"/>
        <v>0</v>
      </c>
      <c r="BT107" s="226"/>
      <c r="BU107" s="226"/>
      <c r="BV107" s="226"/>
      <c r="BW107" s="226"/>
      <c r="BX107" s="74">
        <f t="shared" si="51"/>
        <v>0</v>
      </c>
      <c r="BY107" s="75">
        <f t="shared" si="79"/>
        <v>0</v>
      </c>
      <c r="BZ107" s="236">
        <f t="shared" si="80"/>
        <v>0</v>
      </c>
      <c r="CA107" s="233"/>
      <c r="CB107" s="233"/>
      <c r="CC107" s="233"/>
      <c r="CD107" s="233"/>
      <c r="CE107" s="238">
        <f t="shared" si="81"/>
        <v>0</v>
      </c>
      <c r="CF107" s="14">
        <f t="shared" si="82"/>
        <v>0</v>
      </c>
      <c r="CG107" s="184">
        <f t="shared" si="83"/>
        <v>0</v>
      </c>
    </row>
    <row r="108" spans="1:85" x14ac:dyDescent="0.25">
      <c r="A108" s="39">
        <v>101</v>
      </c>
      <c r="B108" s="78" t="s">
        <v>292</v>
      </c>
      <c r="C108" s="300">
        <v>475</v>
      </c>
      <c r="D108" s="298">
        <v>550</v>
      </c>
      <c r="E108" s="299">
        <f t="shared" si="84"/>
        <v>261250</v>
      </c>
      <c r="F108" s="167">
        <f t="shared" si="52"/>
        <v>208</v>
      </c>
      <c r="G108" s="35">
        <f t="shared" si="46"/>
        <v>0.35</v>
      </c>
      <c r="H108" s="163">
        <f t="shared" si="47"/>
        <v>960</v>
      </c>
      <c r="I108" s="87"/>
      <c r="J108" s="87"/>
      <c r="K108" s="33"/>
      <c r="L108" s="12"/>
      <c r="M108" s="13">
        <f t="shared" si="53"/>
        <v>0</v>
      </c>
      <c r="N108" s="30">
        <f t="shared" si="54"/>
        <v>0</v>
      </c>
      <c r="O108" s="15">
        <f t="shared" si="55"/>
        <v>0</v>
      </c>
      <c r="P108" s="244">
        <v>175</v>
      </c>
      <c r="Q108" s="242">
        <f t="shared" si="56"/>
        <v>33.25</v>
      </c>
      <c r="R108" s="242">
        <f t="shared" si="57"/>
        <v>208</v>
      </c>
      <c r="S108" s="245">
        <v>0.31</v>
      </c>
      <c r="T108" s="13">
        <f t="shared" si="58"/>
        <v>650</v>
      </c>
      <c r="U108" s="14">
        <f t="shared" si="59"/>
        <v>310.00000000000006</v>
      </c>
      <c r="V108" s="16">
        <f t="shared" si="60"/>
        <v>960</v>
      </c>
      <c r="W108" s="90"/>
      <c r="X108" s="90"/>
      <c r="Y108" s="90"/>
      <c r="Z108" s="159"/>
      <c r="AA108" s="13">
        <f t="shared" si="61"/>
        <v>0</v>
      </c>
      <c r="AB108" s="14">
        <f t="shared" si="62"/>
        <v>0</v>
      </c>
      <c r="AC108" s="16">
        <f t="shared" si="48"/>
        <v>0</v>
      </c>
      <c r="AD108" s="251"/>
      <c r="AE108" s="251"/>
      <c r="AF108" s="251"/>
      <c r="AG108" s="90"/>
      <c r="AH108" s="13">
        <f t="shared" si="87"/>
        <v>0</v>
      </c>
      <c r="AI108" s="14">
        <f t="shared" si="63"/>
        <v>0</v>
      </c>
      <c r="AJ108" s="184">
        <f t="shared" si="64"/>
        <v>0</v>
      </c>
      <c r="AK108" s="90"/>
      <c r="AL108" s="90"/>
      <c r="AM108" s="90"/>
      <c r="AN108" s="90"/>
      <c r="AO108" s="13">
        <f t="shared" si="65"/>
        <v>0</v>
      </c>
      <c r="AP108" s="14">
        <f t="shared" si="66"/>
        <v>0</v>
      </c>
      <c r="AQ108" s="184">
        <f t="shared" si="67"/>
        <v>0</v>
      </c>
      <c r="AR108" s="190">
        <f t="shared" si="68"/>
        <v>385.71428571428572</v>
      </c>
      <c r="AS108" s="187">
        <f t="shared" si="69"/>
        <v>73.285714285714292</v>
      </c>
      <c r="AT108" s="182">
        <v>459</v>
      </c>
      <c r="AU108" s="227">
        <v>0.35</v>
      </c>
      <c r="AV108" s="13">
        <f t="shared" si="70"/>
        <v>294.55337690631808</v>
      </c>
      <c r="AW108" s="14">
        <f t="shared" si="71"/>
        <v>350</v>
      </c>
      <c r="AX108" s="184">
        <f t="shared" si="72"/>
        <v>644.55337690631814</v>
      </c>
      <c r="AY108" s="226"/>
      <c r="AZ108" s="226"/>
      <c r="BA108" s="226"/>
      <c r="BB108" s="226"/>
      <c r="BC108" s="13">
        <f t="shared" si="73"/>
        <v>0</v>
      </c>
      <c r="BD108" s="14">
        <f t="shared" si="49"/>
        <v>0</v>
      </c>
      <c r="BE108" s="184">
        <f t="shared" si="74"/>
        <v>0</v>
      </c>
      <c r="BF108" s="90"/>
      <c r="BG108" s="90"/>
      <c r="BH108" s="90"/>
      <c r="BI108" s="90"/>
      <c r="BJ108" s="13">
        <f t="shared" si="75"/>
        <v>0</v>
      </c>
      <c r="BK108" s="14">
        <f t="shared" si="76"/>
        <v>0</v>
      </c>
      <c r="BL108" s="224">
        <f t="shared" si="77"/>
        <v>0</v>
      </c>
      <c r="BM108" s="257"/>
      <c r="BN108" s="257"/>
      <c r="BO108" s="257"/>
      <c r="BP108" s="226"/>
      <c r="BQ108" s="74">
        <f t="shared" si="50"/>
        <v>0</v>
      </c>
      <c r="BR108" s="75">
        <f t="shared" si="86"/>
        <v>0</v>
      </c>
      <c r="BS108" s="236">
        <f t="shared" si="78"/>
        <v>0</v>
      </c>
      <c r="BT108" s="226"/>
      <c r="BU108" s="226"/>
      <c r="BV108" s="226"/>
      <c r="BW108" s="226"/>
      <c r="BX108" s="74">
        <f t="shared" si="51"/>
        <v>0</v>
      </c>
      <c r="BY108" s="75">
        <f t="shared" si="79"/>
        <v>0</v>
      </c>
      <c r="BZ108" s="236">
        <f t="shared" si="80"/>
        <v>0</v>
      </c>
      <c r="CA108" s="239"/>
      <c r="CB108" s="239"/>
      <c r="CC108" s="239"/>
      <c r="CD108" s="240"/>
      <c r="CE108" s="238">
        <f t="shared" si="81"/>
        <v>0</v>
      </c>
      <c r="CF108" s="14">
        <f t="shared" si="82"/>
        <v>0</v>
      </c>
      <c r="CG108" s="184">
        <f t="shared" si="83"/>
        <v>0</v>
      </c>
    </row>
    <row r="109" spans="1:85" x14ac:dyDescent="0.25">
      <c r="A109" s="39">
        <v>102</v>
      </c>
      <c r="B109" s="78" t="s">
        <v>224</v>
      </c>
      <c r="C109" s="300">
        <v>14996.1</v>
      </c>
      <c r="D109" s="298">
        <v>550</v>
      </c>
      <c r="E109" s="299">
        <f t="shared" si="84"/>
        <v>8247855</v>
      </c>
      <c r="F109" s="167">
        <f t="shared" si="52"/>
        <v>12887.7</v>
      </c>
      <c r="G109" s="35"/>
      <c r="H109" s="163">
        <f t="shared" si="47"/>
        <v>650</v>
      </c>
      <c r="I109" s="87">
        <v>10830</v>
      </c>
      <c r="J109" s="87">
        <v>2057.6999999999998</v>
      </c>
      <c r="K109" s="33">
        <v>12887.7</v>
      </c>
      <c r="L109" s="12"/>
      <c r="M109" s="13">
        <f>IFERROR(($F109*$F$1)/K109,0)</f>
        <v>650</v>
      </c>
      <c r="N109" s="30">
        <f t="shared" si="54"/>
        <v>0</v>
      </c>
      <c r="O109" s="15">
        <f t="shared" si="55"/>
        <v>650</v>
      </c>
      <c r="P109" s="244"/>
      <c r="Q109" s="242"/>
      <c r="R109" s="242"/>
      <c r="S109" s="246"/>
      <c r="T109" s="13">
        <f t="shared" si="58"/>
        <v>0</v>
      </c>
      <c r="U109" s="14">
        <f t="shared" si="59"/>
        <v>0</v>
      </c>
      <c r="V109" s="16">
        <f t="shared" si="60"/>
        <v>0</v>
      </c>
      <c r="W109" s="90"/>
      <c r="X109" s="90"/>
      <c r="Y109" s="90"/>
      <c r="Z109" s="159"/>
      <c r="AA109" s="13">
        <f t="shared" si="61"/>
        <v>0</v>
      </c>
      <c r="AB109" s="14">
        <f t="shared" si="62"/>
        <v>0</v>
      </c>
      <c r="AC109" s="16">
        <f t="shared" si="48"/>
        <v>0</v>
      </c>
      <c r="AD109" s="252"/>
      <c r="AE109" s="252"/>
      <c r="AF109" s="252"/>
      <c r="AG109" s="90"/>
      <c r="AH109" s="13">
        <f t="shared" si="87"/>
        <v>0</v>
      </c>
      <c r="AI109" s="14">
        <f t="shared" si="63"/>
        <v>0</v>
      </c>
      <c r="AJ109" s="184">
        <f t="shared" si="64"/>
        <v>0</v>
      </c>
      <c r="AK109" s="90"/>
      <c r="AL109" s="90"/>
      <c r="AM109" s="90"/>
      <c r="AN109" s="90"/>
      <c r="AO109" s="13">
        <f t="shared" si="65"/>
        <v>0</v>
      </c>
      <c r="AP109" s="14">
        <f t="shared" si="66"/>
        <v>0</v>
      </c>
      <c r="AQ109" s="184">
        <f t="shared" si="67"/>
        <v>0</v>
      </c>
      <c r="AR109" s="190"/>
      <c r="AS109" s="187"/>
      <c r="AT109" s="182"/>
      <c r="AU109" s="227"/>
      <c r="AV109" s="13">
        <f t="shared" si="70"/>
        <v>0</v>
      </c>
      <c r="AW109" s="14">
        <f t="shared" si="71"/>
        <v>0</v>
      </c>
      <c r="AX109" s="184">
        <f t="shared" si="72"/>
        <v>0</v>
      </c>
      <c r="AY109" s="226"/>
      <c r="AZ109" s="226"/>
      <c r="BA109" s="226"/>
      <c r="BB109" s="226"/>
      <c r="BC109" s="13">
        <f t="shared" si="73"/>
        <v>0</v>
      </c>
      <c r="BD109" s="14">
        <f t="shared" si="49"/>
        <v>0</v>
      </c>
      <c r="BE109" s="184">
        <f t="shared" si="74"/>
        <v>0</v>
      </c>
      <c r="BF109" s="90"/>
      <c r="BG109" s="90"/>
      <c r="BH109" s="90"/>
      <c r="BI109" s="90"/>
      <c r="BJ109" s="13">
        <f t="shared" si="75"/>
        <v>0</v>
      </c>
      <c r="BK109" s="14">
        <f t="shared" si="76"/>
        <v>0</v>
      </c>
      <c r="BL109" s="224">
        <f t="shared" si="77"/>
        <v>0</v>
      </c>
      <c r="BM109" s="257"/>
      <c r="BN109" s="257"/>
      <c r="BO109" s="257"/>
      <c r="BP109" s="226"/>
      <c r="BQ109" s="74">
        <f t="shared" si="50"/>
        <v>0</v>
      </c>
      <c r="BR109" s="75">
        <f t="shared" si="86"/>
        <v>0</v>
      </c>
      <c r="BS109" s="236">
        <f t="shared" si="78"/>
        <v>0</v>
      </c>
      <c r="BT109" s="226"/>
      <c r="BU109" s="226"/>
      <c r="BV109" s="226"/>
      <c r="BW109" s="226"/>
      <c r="BX109" s="74">
        <f t="shared" si="51"/>
        <v>0</v>
      </c>
      <c r="BY109" s="75">
        <f t="shared" si="79"/>
        <v>0</v>
      </c>
      <c r="BZ109" s="236">
        <f t="shared" si="80"/>
        <v>0</v>
      </c>
      <c r="CA109" s="233"/>
      <c r="CB109" s="233"/>
      <c r="CC109" s="233"/>
      <c r="CD109" s="233"/>
      <c r="CE109" s="238">
        <f t="shared" si="81"/>
        <v>0</v>
      </c>
      <c r="CF109" s="14">
        <f t="shared" si="82"/>
        <v>0</v>
      </c>
      <c r="CG109" s="184">
        <f t="shared" si="83"/>
        <v>0</v>
      </c>
    </row>
    <row r="110" spans="1:85" x14ac:dyDescent="0.25">
      <c r="A110" s="39">
        <v>103</v>
      </c>
      <c r="B110" s="78" t="s">
        <v>367</v>
      </c>
      <c r="C110" s="300">
        <v>2955</v>
      </c>
      <c r="D110" s="298">
        <v>550</v>
      </c>
      <c r="E110" s="299">
        <f t="shared" si="84"/>
        <v>1625250</v>
      </c>
      <c r="F110" s="167">
        <f t="shared" si="52"/>
        <v>2618</v>
      </c>
      <c r="G110" s="35">
        <f t="shared" si="46"/>
        <v>0.35</v>
      </c>
      <c r="H110" s="163">
        <f t="shared" si="47"/>
        <v>960</v>
      </c>
      <c r="I110" s="87"/>
      <c r="J110" s="87"/>
      <c r="K110" s="33"/>
      <c r="L110" s="12"/>
      <c r="M110" s="13">
        <f t="shared" si="53"/>
        <v>0</v>
      </c>
      <c r="N110" s="30">
        <f t="shared" si="54"/>
        <v>0</v>
      </c>
      <c r="O110" s="15">
        <f t="shared" si="55"/>
        <v>0</v>
      </c>
      <c r="P110" s="244">
        <v>2200</v>
      </c>
      <c r="Q110" s="242">
        <f t="shared" si="56"/>
        <v>418</v>
      </c>
      <c r="R110" s="242">
        <f t="shared" si="57"/>
        <v>2618</v>
      </c>
      <c r="S110" s="245">
        <v>0.31</v>
      </c>
      <c r="T110" s="13">
        <f t="shared" si="58"/>
        <v>650</v>
      </c>
      <c r="U110" s="14">
        <f t="shared" si="59"/>
        <v>310.00000000000006</v>
      </c>
      <c r="V110" s="16">
        <f t="shared" si="60"/>
        <v>960</v>
      </c>
      <c r="W110" s="90"/>
      <c r="X110" s="90"/>
      <c r="Y110" s="90"/>
      <c r="Z110" s="159"/>
      <c r="AA110" s="13">
        <f t="shared" si="61"/>
        <v>0</v>
      </c>
      <c r="AB110" s="14">
        <f t="shared" si="62"/>
        <v>0</v>
      </c>
      <c r="AC110" s="16">
        <f t="shared" si="48"/>
        <v>0</v>
      </c>
      <c r="AD110" s="251"/>
      <c r="AE110" s="251"/>
      <c r="AF110" s="251"/>
      <c r="AG110" s="90"/>
      <c r="AH110" s="13">
        <f t="shared" si="87"/>
        <v>0</v>
      </c>
      <c r="AI110" s="14">
        <f t="shared" si="63"/>
        <v>0</v>
      </c>
      <c r="AJ110" s="184">
        <f t="shared" si="64"/>
        <v>0</v>
      </c>
      <c r="AK110" s="90"/>
      <c r="AL110" s="90"/>
      <c r="AM110" s="90"/>
      <c r="AN110" s="90"/>
      <c r="AO110" s="13">
        <f t="shared" si="65"/>
        <v>0</v>
      </c>
      <c r="AP110" s="14">
        <f t="shared" si="66"/>
        <v>0</v>
      </c>
      <c r="AQ110" s="184">
        <f t="shared" si="67"/>
        <v>0</v>
      </c>
      <c r="AR110" s="190">
        <f t="shared" si="68"/>
        <v>2432.7731092436975</v>
      </c>
      <c r="AS110" s="187">
        <f t="shared" si="69"/>
        <v>462.22689075630251</v>
      </c>
      <c r="AT110" s="182">
        <v>2895</v>
      </c>
      <c r="AU110" s="227">
        <v>0.35</v>
      </c>
      <c r="AV110" s="13">
        <f t="shared" si="70"/>
        <v>587.80656303972364</v>
      </c>
      <c r="AW110" s="14">
        <f t="shared" si="71"/>
        <v>350</v>
      </c>
      <c r="AX110" s="184">
        <f t="shared" si="72"/>
        <v>937.80656303972364</v>
      </c>
      <c r="AY110" s="226"/>
      <c r="AZ110" s="226"/>
      <c r="BA110" s="226"/>
      <c r="BB110" s="226"/>
      <c r="BC110" s="13">
        <f t="shared" si="73"/>
        <v>0</v>
      </c>
      <c r="BD110" s="14">
        <f t="shared" si="49"/>
        <v>0</v>
      </c>
      <c r="BE110" s="184">
        <f t="shared" si="74"/>
        <v>0</v>
      </c>
      <c r="BF110" s="90"/>
      <c r="BG110" s="90"/>
      <c r="BH110" s="90"/>
      <c r="BI110" s="90"/>
      <c r="BJ110" s="13">
        <f t="shared" si="75"/>
        <v>0</v>
      </c>
      <c r="BK110" s="14">
        <f>IFERROR(($F$2)/($G110/BI110),0)</f>
        <v>0</v>
      </c>
      <c r="BL110" s="224">
        <f t="shared" si="77"/>
        <v>0</v>
      </c>
      <c r="BM110" s="257"/>
      <c r="BN110" s="257"/>
      <c r="BO110" s="257"/>
      <c r="BP110" s="226"/>
      <c r="BQ110" s="74">
        <f t="shared" si="50"/>
        <v>0</v>
      </c>
      <c r="BR110" s="75">
        <f t="shared" si="86"/>
        <v>0</v>
      </c>
      <c r="BS110" s="236">
        <f t="shared" si="78"/>
        <v>0</v>
      </c>
      <c r="BT110" s="226"/>
      <c r="BU110" s="226"/>
      <c r="BV110" s="226"/>
      <c r="BW110" s="226"/>
      <c r="BX110" s="74">
        <f t="shared" si="51"/>
        <v>0</v>
      </c>
      <c r="BY110" s="75">
        <f t="shared" si="79"/>
        <v>0</v>
      </c>
      <c r="BZ110" s="236">
        <f t="shared" si="80"/>
        <v>0</v>
      </c>
      <c r="CA110" s="239"/>
      <c r="CB110" s="239"/>
      <c r="CC110" s="239"/>
      <c r="CD110" s="240"/>
      <c r="CE110" s="238">
        <f t="shared" si="81"/>
        <v>0</v>
      </c>
      <c r="CF110" s="14">
        <f t="shared" si="82"/>
        <v>0</v>
      </c>
      <c r="CG110" s="184">
        <f t="shared" si="83"/>
        <v>0</v>
      </c>
    </row>
    <row r="111" spans="1:85" x14ac:dyDescent="0.25">
      <c r="A111" s="39">
        <v>104</v>
      </c>
      <c r="B111" s="78" t="s">
        <v>42</v>
      </c>
      <c r="C111" s="300">
        <v>8800</v>
      </c>
      <c r="D111" s="298">
        <v>500</v>
      </c>
      <c r="E111" s="299">
        <f t="shared" si="84"/>
        <v>4400000</v>
      </c>
      <c r="F111" s="167">
        <f t="shared" si="52"/>
        <v>8450</v>
      </c>
      <c r="G111" s="35">
        <f t="shared" si="46"/>
        <v>0.35</v>
      </c>
      <c r="H111" s="163">
        <f t="shared" si="47"/>
        <v>984.97109826589599</v>
      </c>
      <c r="I111" s="87"/>
      <c r="J111" s="87"/>
      <c r="K111" s="33"/>
      <c r="L111" s="12"/>
      <c r="M111" s="13">
        <f t="shared" si="53"/>
        <v>0</v>
      </c>
      <c r="N111" s="30">
        <f t="shared" si="54"/>
        <v>0</v>
      </c>
      <c r="O111" s="15">
        <f t="shared" si="55"/>
        <v>0</v>
      </c>
      <c r="P111" s="244">
        <v>8450</v>
      </c>
      <c r="Q111" s="242">
        <f>P111*0%</f>
        <v>0</v>
      </c>
      <c r="R111" s="242">
        <f t="shared" si="57"/>
        <v>8450</v>
      </c>
      <c r="S111" s="245">
        <v>0.31</v>
      </c>
      <c r="T111" s="13">
        <f t="shared" si="58"/>
        <v>650</v>
      </c>
      <c r="U111" s="14">
        <f t="shared" si="59"/>
        <v>310.00000000000006</v>
      </c>
      <c r="V111" s="16">
        <f t="shared" si="60"/>
        <v>960</v>
      </c>
      <c r="W111" s="90"/>
      <c r="X111" s="90"/>
      <c r="Y111" s="90"/>
      <c r="Z111" s="159"/>
      <c r="AA111" s="13">
        <f t="shared" si="61"/>
        <v>0</v>
      </c>
      <c r="AB111" s="14">
        <f t="shared" si="62"/>
        <v>0</v>
      </c>
      <c r="AC111" s="16">
        <f t="shared" si="48"/>
        <v>0</v>
      </c>
      <c r="AD111" s="251"/>
      <c r="AE111" s="251"/>
      <c r="AF111" s="251"/>
      <c r="AG111" s="90"/>
      <c r="AH111" s="13">
        <f t="shared" si="87"/>
        <v>0</v>
      </c>
      <c r="AI111" s="14">
        <f t="shared" si="63"/>
        <v>0</v>
      </c>
      <c r="AJ111" s="184">
        <f t="shared" si="64"/>
        <v>0</v>
      </c>
      <c r="AK111" s="90"/>
      <c r="AL111" s="90"/>
      <c r="AM111" s="90"/>
      <c r="AN111" s="90"/>
      <c r="AO111" s="13">
        <f t="shared" si="65"/>
        <v>0</v>
      </c>
      <c r="AP111" s="14">
        <f t="shared" si="66"/>
        <v>0</v>
      </c>
      <c r="AQ111" s="184">
        <f t="shared" si="67"/>
        <v>0</v>
      </c>
      <c r="AR111" s="190">
        <v>8650</v>
      </c>
      <c r="AS111" s="187"/>
      <c r="AT111" s="182">
        <v>8650</v>
      </c>
      <c r="AU111" s="227">
        <v>0.35</v>
      </c>
      <c r="AV111" s="13">
        <f t="shared" si="70"/>
        <v>634.97109826589599</v>
      </c>
      <c r="AW111" s="14">
        <f t="shared" si="71"/>
        <v>350</v>
      </c>
      <c r="AX111" s="184">
        <f t="shared" si="72"/>
        <v>984.97109826589599</v>
      </c>
      <c r="AY111" s="226"/>
      <c r="AZ111" s="226"/>
      <c r="BA111" s="226"/>
      <c r="BB111" s="226"/>
      <c r="BC111" s="13">
        <f t="shared" si="73"/>
        <v>0</v>
      </c>
      <c r="BD111" s="14">
        <f t="shared" si="49"/>
        <v>0</v>
      </c>
      <c r="BE111" s="184">
        <f t="shared" si="74"/>
        <v>0</v>
      </c>
      <c r="BF111" s="90"/>
      <c r="BG111" s="90"/>
      <c r="BH111" s="90"/>
      <c r="BI111" s="90"/>
      <c r="BJ111" s="13">
        <f t="shared" si="75"/>
        <v>0</v>
      </c>
      <c r="BK111" s="14">
        <f t="shared" si="76"/>
        <v>0</v>
      </c>
      <c r="BL111" s="224">
        <f t="shared" si="77"/>
        <v>0</v>
      </c>
      <c r="BM111" s="257"/>
      <c r="BN111" s="257"/>
      <c r="BO111" s="257"/>
      <c r="BP111" s="227"/>
      <c r="BQ111" s="74">
        <f t="shared" si="50"/>
        <v>0</v>
      </c>
      <c r="BR111" s="75">
        <f t="shared" si="86"/>
        <v>0</v>
      </c>
      <c r="BS111" s="236">
        <f t="shared" si="78"/>
        <v>0</v>
      </c>
      <c r="BT111" s="226">
        <v>8650</v>
      </c>
      <c r="BU111" s="226">
        <v>0</v>
      </c>
      <c r="BV111" s="226">
        <v>8650</v>
      </c>
      <c r="BW111" s="227">
        <v>0.04</v>
      </c>
      <c r="BX111" s="74">
        <f t="shared" si="51"/>
        <v>634.97109826589599</v>
      </c>
      <c r="BY111" s="75">
        <f t="shared" si="79"/>
        <v>40</v>
      </c>
      <c r="BZ111" s="236">
        <f t="shared" si="80"/>
        <v>674.97109826589599</v>
      </c>
      <c r="CA111" s="239"/>
      <c r="CB111" s="239"/>
      <c r="CC111" s="239"/>
      <c r="CD111" s="240"/>
      <c r="CE111" s="238">
        <f t="shared" si="81"/>
        <v>0</v>
      </c>
      <c r="CF111" s="14">
        <f t="shared" si="82"/>
        <v>0</v>
      </c>
      <c r="CG111" s="184">
        <f t="shared" si="83"/>
        <v>0</v>
      </c>
    </row>
    <row r="112" spans="1:85" x14ac:dyDescent="0.25">
      <c r="A112" s="39">
        <v>105</v>
      </c>
      <c r="B112" s="78" t="s">
        <v>411</v>
      </c>
      <c r="C112" s="300">
        <v>1316</v>
      </c>
      <c r="D112" s="298">
        <v>500</v>
      </c>
      <c r="E112" s="299">
        <f t="shared" si="84"/>
        <v>658000</v>
      </c>
      <c r="F112" s="167"/>
      <c r="G112" s="35"/>
      <c r="H112" s="163">
        <f t="shared" si="47"/>
        <v>0</v>
      </c>
      <c r="I112" s="87"/>
      <c r="J112" s="87"/>
      <c r="K112" s="33"/>
      <c r="L112" s="12"/>
      <c r="M112" s="13">
        <f t="shared" si="53"/>
        <v>0</v>
      </c>
      <c r="N112" s="30">
        <f t="shared" si="54"/>
        <v>0</v>
      </c>
      <c r="O112" s="15">
        <f t="shared" si="55"/>
        <v>0</v>
      </c>
      <c r="P112" s="244"/>
      <c r="Q112" s="242"/>
      <c r="R112" s="242"/>
      <c r="S112" s="246"/>
      <c r="T112" s="13">
        <f t="shared" si="58"/>
        <v>0</v>
      </c>
      <c r="U112" s="14">
        <f t="shared" si="59"/>
        <v>0</v>
      </c>
      <c r="V112" s="16">
        <f t="shared" si="60"/>
        <v>0</v>
      </c>
      <c r="W112" s="90"/>
      <c r="X112" s="90"/>
      <c r="Y112" s="90"/>
      <c r="Z112" s="159"/>
      <c r="AA112" s="13">
        <f t="shared" si="61"/>
        <v>0</v>
      </c>
      <c r="AB112" s="14">
        <f t="shared" si="62"/>
        <v>0</v>
      </c>
      <c r="AC112" s="16">
        <f t="shared" si="48"/>
        <v>0</v>
      </c>
      <c r="AD112" s="251"/>
      <c r="AE112" s="251"/>
      <c r="AF112" s="251"/>
      <c r="AG112" s="90"/>
      <c r="AH112" s="13">
        <f t="shared" si="87"/>
        <v>0</v>
      </c>
      <c r="AI112" s="14">
        <f t="shared" si="63"/>
        <v>0</v>
      </c>
      <c r="AJ112" s="184">
        <f t="shared" si="64"/>
        <v>0</v>
      </c>
      <c r="AK112" s="90"/>
      <c r="AL112" s="90"/>
      <c r="AM112" s="90"/>
      <c r="AN112" s="90"/>
      <c r="AO112" s="13">
        <f t="shared" si="65"/>
        <v>0</v>
      </c>
      <c r="AP112" s="14">
        <f t="shared" si="66"/>
        <v>0</v>
      </c>
      <c r="AQ112" s="184">
        <f t="shared" si="67"/>
        <v>0</v>
      </c>
      <c r="AR112" s="190"/>
      <c r="AS112" s="187"/>
      <c r="AT112" s="182"/>
      <c r="AU112" s="227"/>
      <c r="AV112" s="13">
        <f t="shared" si="70"/>
        <v>0</v>
      </c>
      <c r="AW112" s="14">
        <f t="shared" si="71"/>
        <v>0</v>
      </c>
      <c r="AX112" s="184">
        <f t="shared" si="72"/>
        <v>0</v>
      </c>
      <c r="AY112" s="226"/>
      <c r="AZ112" s="226"/>
      <c r="BA112" s="226"/>
      <c r="BB112" s="226"/>
      <c r="BC112" s="13">
        <f t="shared" si="73"/>
        <v>0</v>
      </c>
      <c r="BD112" s="14">
        <f t="shared" si="49"/>
        <v>0</v>
      </c>
      <c r="BE112" s="184">
        <f t="shared" si="74"/>
        <v>0</v>
      </c>
      <c r="BF112" s="90"/>
      <c r="BG112" s="90"/>
      <c r="BH112" s="90"/>
      <c r="BI112" s="90"/>
      <c r="BJ112" s="13">
        <f t="shared" si="75"/>
        <v>0</v>
      </c>
      <c r="BK112" s="14">
        <f t="shared" si="76"/>
        <v>0</v>
      </c>
      <c r="BL112" s="224">
        <f t="shared" si="77"/>
        <v>0</v>
      </c>
      <c r="BM112" s="257"/>
      <c r="BN112" s="257"/>
      <c r="BO112" s="257"/>
      <c r="BP112" s="226"/>
      <c r="BQ112" s="74">
        <f t="shared" si="50"/>
        <v>0</v>
      </c>
      <c r="BR112" s="75">
        <f t="shared" si="86"/>
        <v>0</v>
      </c>
      <c r="BS112" s="236">
        <f t="shared" si="78"/>
        <v>0</v>
      </c>
      <c r="BT112" s="226"/>
      <c r="BU112" s="226"/>
      <c r="BV112" s="226"/>
      <c r="BW112" s="226"/>
      <c r="BX112" s="74">
        <f t="shared" si="51"/>
        <v>0</v>
      </c>
      <c r="BY112" s="75">
        <f t="shared" si="79"/>
        <v>0</v>
      </c>
      <c r="BZ112" s="236">
        <f t="shared" si="80"/>
        <v>0</v>
      </c>
      <c r="CA112" s="239"/>
      <c r="CB112" s="239"/>
      <c r="CC112" s="239"/>
      <c r="CD112" s="240"/>
      <c r="CE112" s="238">
        <f t="shared" si="81"/>
        <v>0</v>
      </c>
      <c r="CF112" s="14">
        <f t="shared" si="82"/>
        <v>0</v>
      </c>
      <c r="CG112" s="184">
        <f t="shared" si="83"/>
        <v>0</v>
      </c>
    </row>
    <row r="113" spans="1:85" x14ac:dyDescent="0.25">
      <c r="A113" s="39">
        <v>106</v>
      </c>
      <c r="B113" s="78" t="s">
        <v>41</v>
      </c>
      <c r="C113" s="300">
        <v>6965</v>
      </c>
      <c r="D113" s="298">
        <v>500</v>
      </c>
      <c r="E113" s="299">
        <f t="shared" si="84"/>
        <v>3482500</v>
      </c>
      <c r="F113" s="167">
        <f t="shared" si="52"/>
        <v>5950</v>
      </c>
      <c r="G113" s="35">
        <f t="shared" si="46"/>
        <v>0.35</v>
      </c>
      <c r="H113" s="163">
        <f t="shared" si="47"/>
        <v>960</v>
      </c>
      <c r="I113" s="87"/>
      <c r="J113" s="87"/>
      <c r="K113" s="33"/>
      <c r="L113" s="12"/>
      <c r="M113" s="13">
        <f t="shared" si="53"/>
        <v>0</v>
      </c>
      <c r="N113" s="30">
        <f t="shared" si="54"/>
        <v>0</v>
      </c>
      <c r="O113" s="15">
        <f t="shared" si="55"/>
        <v>0</v>
      </c>
      <c r="P113" s="244">
        <v>5950</v>
      </c>
      <c r="Q113" s="242">
        <f>P113*0%</f>
        <v>0</v>
      </c>
      <c r="R113" s="242">
        <f t="shared" si="57"/>
        <v>5950</v>
      </c>
      <c r="S113" s="245">
        <v>0.31</v>
      </c>
      <c r="T113" s="13">
        <f t="shared" si="58"/>
        <v>650</v>
      </c>
      <c r="U113" s="14">
        <f t="shared" si="59"/>
        <v>310.00000000000006</v>
      </c>
      <c r="V113" s="16">
        <f t="shared" si="60"/>
        <v>960</v>
      </c>
      <c r="W113" s="90"/>
      <c r="X113" s="90"/>
      <c r="Y113" s="90"/>
      <c r="Z113" s="159"/>
      <c r="AA113" s="13">
        <f t="shared" si="61"/>
        <v>0</v>
      </c>
      <c r="AB113" s="14">
        <f t="shared" si="62"/>
        <v>0</v>
      </c>
      <c r="AC113" s="16">
        <f t="shared" si="48"/>
        <v>0</v>
      </c>
      <c r="AD113" s="251"/>
      <c r="AE113" s="251"/>
      <c r="AF113" s="251"/>
      <c r="AG113" s="90"/>
      <c r="AH113" s="13">
        <f t="shared" si="87"/>
        <v>0</v>
      </c>
      <c r="AI113" s="14">
        <f t="shared" si="63"/>
        <v>0</v>
      </c>
      <c r="AJ113" s="184">
        <f t="shared" si="64"/>
        <v>0</v>
      </c>
      <c r="AK113" s="90"/>
      <c r="AL113" s="90"/>
      <c r="AM113" s="90"/>
      <c r="AN113" s="90"/>
      <c r="AO113" s="13">
        <f t="shared" si="65"/>
        <v>0</v>
      </c>
      <c r="AP113" s="14">
        <f t="shared" si="66"/>
        <v>0</v>
      </c>
      <c r="AQ113" s="184">
        <f t="shared" si="67"/>
        <v>0</v>
      </c>
      <c r="AR113" s="190">
        <v>6850</v>
      </c>
      <c r="AS113" s="187"/>
      <c r="AT113" s="182">
        <v>6850</v>
      </c>
      <c r="AU113" s="227">
        <v>0.35</v>
      </c>
      <c r="AV113" s="13">
        <f t="shared" si="70"/>
        <v>564.59854014598545</v>
      </c>
      <c r="AW113" s="14">
        <f t="shared" si="71"/>
        <v>350</v>
      </c>
      <c r="AX113" s="184">
        <f t="shared" si="72"/>
        <v>914.59854014598545</v>
      </c>
      <c r="AY113" s="226"/>
      <c r="AZ113" s="226"/>
      <c r="BA113" s="226"/>
      <c r="BB113" s="226"/>
      <c r="BC113" s="13">
        <f t="shared" si="73"/>
        <v>0</v>
      </c>
      <c r="BD113" s="14">
        <f t="shared" si="49"/>
        <v>0</v>
      </c>
      <c r="BE113" s="184">
        <f t="shared" si="74"/>
        <v>0</v>
      </c>
      <c r="BF113" s="90"/>
      <c r="BG113" s="90"/>
      <c r="BH113" s="90"/>
      <c r="BI113" s="90"/>
      <c r="BJ113" s="13">
        <f t="shared" si="75"/>
        <v>0</v>
      </c>
      <c r="BK113" s="14">
        <f t="shared" si="76"/>
        <v>0</v>
      </c>
      <c r="BL113" s="224">
        <f t="shared" si="77"/>
        <v>0</v>
      </c>
      <c r="BM113" s="257"/>
      <c r="BN113" s="257"/>
      <c r="BO113" s="257"/>
      <c r="BP113" s="227"/>
      <c r="BQ113" s="74">
        <f t="shared" si="50"/>
        <v>0</v>
      </c>
      <c r="BR113" s="75">
        <f t="shared" si="86"/>
        <v>0</v>
      </c>
      <c r="BS113" s="236">
        <f t="shared" si="78"/>
        <v>0</v>
      </c>
      <c r="BT113" s="226">
        <v>6450</v>
      </c>
      <c r="BU113" s="226">
        <v>0</v>
      </c>
      <c r="BV113" s="226">
        <v>6450</v>
      </c>
      <c r="BW113" s="227">
        <v>0.04</v>
      </c>
      <c r="BX113" s="74">
        <f t="shared" si="51"/>
        <v>599.61240310077517</v>
      </c>
      <c r="BY113" s="75">
        <f t="shared" si="79"/>
        <v>40</v>
      </c>
      <c r="BZ113" s="236">
        <f t="shared" si="80"/>
        <v>639.61240310077517</v>
      </c>
      <c r="CA113" s="239"/>
      <c r="CB113" s="239"/>
      <c r="CC113" s="239"/>
      <c r="CD113" s="240"/>
      <c r="CE113" s="238">
        <f t="shared" si="81"/>
        <v>0</v>
      </c>
      <c r="CF113" s="14">
        <f t="shared" si="82"/>
        <v>0</v>
      </c>
      <c r="CG113" s="184">
        <f t="shared" si="83"/>
        <v>0</v>
      </c>
    </row>
    <row r="114" spans="1:85" x14ac:dyDescent="0.25">
      <c r="A114" s="39">
        <v>107</v>
      </c>
      <c r="B114" s="78" t="s">
        <v>139</v>
      </c>
      <c r="C114" s="300">
        <v>59200</v>
      </c>
      <c r="D114" s="298">
        <v>480</v>
      </c>
      <c r="E114" s="299">
        <f t="shared" si="84"/>
        <v>28416000</v>
      </c>
      <c r="F114" s="167">
        <f t="shared" si="52"/>
        <v>57120</v>
      </c>
      <c r="G114" s="35">
        <f t="shared" si="46"/>
        <v>0.38</v>
      </c>
      <c r="H114" s="163">
        <f t="shared" si="47"/>
        <v>982.88161595499867</v>
      </c>
      <c r="I114" s="87"/>
      <c r="J114" s="87"/>
      <c r="K114" s="33"/>
      <c r="L114" s="12"/>
      <c r="M114" s="13">
        <f t="shared" si="53"/>
        <v>0</v>
      </c>
      <c r="N114" s="30">
        <f t="shared" si="54"/>
        <v>0</v>
      </c>
      <c r="O114" s="15">
        <f t="shared" si="55"/>
        <v>0</v>
      </c>
      <c r="P114" s="244">
        <v>48000</v>
      </c>
      <c r="Q114" s="242">
        <f t="shared" si="56"/>
        <v>9120</v>
      </c>
      <c r="R114" s="242">
        <f t="shared" si="57"/>
        <v>57120</v>
      </c>
      <c r="S114" s="245">
        <v>0.31</v>
      </c>
      <c r="T114" s="13">
        <f t="shared" si="58"/>
        <v>650</v>
      </c>
      <c r="U114" s="14">
        <f t="shared" si="59"/>
        <v>285.5263157894737</v>
      </c>
      <c r="V114" s="16">
        <f t="shared" si="60"/>
        <v>935.52631578947376</v>
      </c>
      <c r="W114" s="90"/>
      <c r="X114" s="90"/>
      <c r="Y114" s="90"/>
      <c r="Z114" s="159"/>
      <c r="AA114" s="13">
        <f t="shared" si="61"/>
        <v>0</v>
      </c>
      <c r="AB114" s="14">
        <f t="shared" si="62"/>
        <v>0</v>
      </c>
      <c r="AC114" s="16">
        <f t="shared" si="48"/>
        <v>0</v>
      </c>
      <c r="AD114" s="251"/>
      <c r="AE114" s="251"/>
      <c r="AF114" s="251"/>
      <c r="AG114" s="90"/>
      <c r="AH114" s="13">
        <f t="shared" si="87"/>
        <v>0</v>
      </c>
      <c r="AI114" s="14">
        <f t="shared" si="63"/>
        <v>0</v>
      </c>
      <c r="AJ114" s="184">
        <f t="shared" si="64"/>
        <v>0</v>
      </c>
      <c r="AK114" s="90"/>
      <c r="AL114" s="90"/>
      <c r="AM114" s="90"/>
      <c r="AN114" s="90"/>
      <c r="AO114" s="13">
        <f t="shared" si="65"/>
        <v>0</v>
      </c>
      <c r="AP114" s="14">
        <f t="shared" si="66"/>
        <v>0</v>
      </c>
      <c r="AQ114" s="184">
        <f t="shared" si="67"/>
        <v>0</v>
      </c>
      <c r="AR114" s="190">
        <f t="shared" si="68"/>
        <v>49298.319327731093</v>
      </c>
      <c r="AS114" s="187">
        <f t="shared" si="69"/>
        <v>9366.6806722689071</v>
      </c>
      <c r="AT114" s="182">
        <v>58665</v>
      </c>
      <c r="AU114" s="227">
        <v>0.38</v>
      </c>
      <c r="AV114" s="13">
        <f t="shared" si="70"/>
        <v>632.88161595499867</v>
      </c>
      <c r="AW114" s="14">
        <f t="shared" si="71"/>
        <v>350</v>
      </c>
      <c r="AX114" s="184">
        <f t="shared" si="72"/>
        <v>982.88161595499867</v>
      </c>
      <c r="AY114" s="226"/>
      <c r="AZ114" s="226"/>
      <c r="BA114" s="226"/>
      <c r="BB114" s="226"/>
      <c r="BC114" s="13">
        <f t="shared" si="73"/>
        <v>0</v>
      </c>
      <c r="BD114" s="14">
        <f t="shared" si="49"/>
        <v>0</v>
      </c>
      <c r="BE114" s="184">
        <f t="shared" si="74"/>
        <v>0</v>
      </c>
      <c r="BF114" s="90"/>
      <c r="BG114" s="90"/>
      <c r="BH114" s="90"/>
      <c r="BI114" s="90"/>
      <c r="BJ114" s="13">
        <f t="shared" si="75"/>
        <v>0</v>
      </c>
      <c r="BK114" s="14">
        <f t="shared" si="76"/>
        <v>0</v>
      </c>
      <c r="BL114" s="224">
        <f t="shared" si="77"/>
        <v>0</v>
      </c>
      <c r="BM114" s="257"/>
      <c r="BN114" s="257"/>
      <c r="BO114" s="257"/>
      <c r="BP114" s="226"/>
      <c r="BQ114" s="74">
        <f t="shared" si="50"/>
        <v>0</v>
      </c>
      <c r="BR114" s="75">
        <f t="shared" si="86"/>
        <v>0</v>
      </c>
      <c r="BS114" s="236">
        <f t="shared" si="78"/>
        <v>0</v>
      </c>
      <c r="BT114" s="226"/>
      <c r="BU114" s="226"/>
      <c r="BV114" s="226"/>
      <c r="BW114" s="226"/>
      <c r="BX114" s="74">
        <f t="shared" si="51"/>
        <v>0</v>
      </c>
      <c r="BY114" s="75">
        <f t="shared" si="79"/>
        <v>0</v>
      </c>
      <c r="BZ114" s="236">
        <f t="shared" si="80"/>
        <v>0</v>
      </c>
      <c r="CA114" s="233"/>
      <c r="CB114" s="233"/>
      <c r="CC114" s="233"/>
      <c r="CD114" s="233"/>
      <c r="CE114" s="238">
        <f t="shared" si="81"/>
        <v>0</v>
      </c>
      <c r="CF114" s="14">
        <f t="shared" si="82"/>
        <v>0</v>
      </c>
      <c r="CG114" s="184">
        <f t="shared" si="83"/>
        <v>0</v>
      </c>
    </row>
    <row r="115" spans="1:85" x14ac:dyDescent="0.25">
      <c r="A115" s="39">
        <v>108</v>
      </c>
      <c r="B115" s="78" t="s">
        <v>206</v>
      </c>
      <c r="C115" s="300">
        <v>39250</v>
      </c>
      <c r="D115" s="298">
        <v>500</v>
      </c>
      <c r="E115" s="299">
        <f t="shared" si="84"/>
        <v>19625000</v>
      </c>
      <c r="F115" s="167">
        <f t="shared" si="52"/>
        <v>35105</v>
      </c>
      <c r="G115" s="35">
        <f t="shared" si="46"/>
        <v>0.38</v>
      </c>
      <c r="H115" s="163">
        <f t="shared" si="47"/>
        <v>943.65325077399382</v>
      </c>
      <c r="I115" s="87"/>
      <c r="J115" s="87"/>
      <c r="K115" s="33"/>
      <c r="L115" s="12"/>
      <c r="M115" s="13">
        <f t="shared" si="53"/>
        <v>0</v>
      </c>
      <c r="N115" s="30">
        <f t="shared" si="54"/>
        <v>0</v>
      </c>
      <c r="O115" s="15">
        <f t="shared" si="55"/>
        <v>0</v>
      </c>
      <c r="P115" s="244">
        <v>29500</v>
      </c>
      <c r="Q115" s="242">
        <f t="shared" si="56"/>
        <v>5605</v>
      </c>
      <c r="R115" s="242">
        <f t="shared" si="57"/>
        <v>35105</v>
      </c>
      <c r="S115" s="245">
        <v>0.31</v>
      </c>
      <c r="T115" s="13">
        <f t="shared" si="58"/>
        <v>650</v>
      </c>
      <c r="U115" s="14">
        <f t="shared" si="59"/>
        <v>285.5263157894737</v>
      </c>
      <c r="V115" s="16">
        <f t="shared" si="60"/>
        <v>935.52631578947376</v>
      </c>
      <c r="W115" s="90"/>
      <c r="X115" s="90"/>
      <c r="Y115" s="90"/>
      <c r="Z115" s="159"/>
      <c r="AA115" s="13">
        <f t="shared" si="61"/>
        <v>0</v>
      </c>
      <c r="AB115" s="14">
        <f t="shared" si="62"/>
        <v>0</v>
      </c>
      <c r="AC115" s="16">
        <f t="shared" si="48"/>
        <v>0</v>
      </c>
      <c r="AD115" s="251"/>
      <c r="AE115" s="251"/>
      <c r="AF115" s="251"/>
      <c r="AG115" s="90"/>
      <c r="AH115" s="13">
        <f t="shared" si="87"/>
        <v>0</v>
      </c>
      <c r="AI115" s="14">
        <f t="shared" si="63"/>
        <v>0</v>
      </c>
      <c r="AJ115" s="184">
        <f t="shared" si="64"/>
        <v>0</v>
      </c>
      <c r="AK115" s="90"/>
      <c r="AL115" s="90"/>
      <c r="AM115" s="90"/>
      <c r="AN115" s="90"/>
      <c r="AO115" s="13">
        <f t="shared" si="65"/>
        <v>0</v>
      </c>
      <c r="AP115" s="14">
        <f t="shared" si="66"/>
        <v>0</v>
      </c>
      <c r="AQ115" s="184">
        <f t="shared" si="67"/>
        <v>0</v>
      </c>
      <c r="AR115" s="190">
        <f t="shared" si="68"/>
        <v>32300</v>
      </c>
      <c r="AS115" s="187">
        <f t="shared" si="69"/>
        <v>6137</v>
      </c>
      <c r="AT115" s="182">
        <v>38437</v>
      </c>
      <c r="AU115" s="227">
        <v>0.38</v>
      </c>
      <c r="AV115" s="13">
        <f t="shared" si="70"/>
        <v>593.65325077399382</v>
      </c>
      <c r="AW115" s="14">
        <f t="shared" si="71"/>
        <v>350</v>
      </c>
      <c r="AX115" s="184">
        <f t="shared" si="72"/>
        <v>943.65325077399382</v>
      </c>
      <c r="AY115" s="226"/>
      <c r="AZ115" s="226"/>
      <c r="BA115" s="226"/>
      <c r="BB115" s="226"/>
      <c r="BC115" s="13">
        <f t="shared" si="73"/>
        <v>0</v>
      </c>
      <c r="BD115" s="14">
        <f t="shared" si="49"/>
        <v>0</v>
      </c>
      <c r="BE115" s="184">
        <f t="shared" si="74"/>
        <v>0</v>
      </c>
      <c r="BF115" s="90"/>
      <c r="BG115" s="90"/>
      <c r="BH115" s="90"/>
      <c r="BI115" s="90"/>
      <c r="BJ115" s="13">
        <f t="shared" si="75"/>
        <v>0</v>
      </c>
      <c r="BK115" s="14">
        <f t="shared" si="76"/>
        <v>0</v>
      </c>
      <c r="BL115" s="224">
        <f t="shared" si="77"/>
        <v>0</v>
      </c>
      <c r="BM115" s="257"/>
      <c r="BN115" s="257"/>
      <c r="BO115" s="257"/>
      <c r="BP115" s="226"/>
      <c r="BQ115" s="74">
        <f t="shared" si="50"/>
        <v>0</v>
      </c>
      <c r="BR115" s="75">
        <f t="shared" si="86"/>
        <v>0</v>
      </c>
      <c r="BS115" s="236">
        <f t="shared" si="78"/>
        <v>0</v>
      </c>
      <c r="BT115" s="226"/>
      <c r="BU115" s="226"/>
      <c r="BV115" s="226"/>
      <c r="BW115" s="226"/>
      <c r="BX115" s="74">
        <f t="shared" si="51"/>
        <v>0</v>
      </c>
      <c r="BY115" s="75">
        <f t="shared" si="79"/>
        <v>0</v>
      </c>
      <c r="BZ115" s="236">
        <f t="shared" si="80"/>
        <v>0</v>
      </c>
      <c r="CA115" s="239"/>
      <c r="CB115" s="239"/>
      <c r="CC115" s="239"/>
      <c r="CD115" s="240"/>
      <c r="CE115" s="238">
        <f t="shared" si="81"/>
        <v>0</v>
      </c>
      <c r="CF115" s="14">
        <f t="shared" si="82"/>
        <v>0</v>
      </c>
      <c r="CG115" s="184">
        <f t="shared" si="83"/>
        <v>0</v>
      </c>
    </row>
    <row r="116" spans="1:85" x14ac:dyDescent="0.25">
      <c r="A116" s="39">
        <v>109</v>
      </c>
      <c r="B116" s="78" t="s">
        <v>53</v>
      </c>
      <c r="C116" s="300">
        <v>3800</v>
      </c>
      <c r="D116" s="298">
        <v>500</v>
      </c>
      <c r="E116" s="299">
        <f t="shared" si="84"/>
        <v>1900000</v>
      </c>
      <c r="F116" s="167">
        <f t="shared" si="52"/>
        <v>3665</v>
      </c>
      <c r="G116" s="35">
        <f t="shared" si="46"/>
        <v>0.35</v>
      </c>
      <c r="H116" s="163">
        <f t="shared" si="47"/>
        <v>1000</v>
      </c>
      <c r="I116" s="87"/>
      <c r="J116" s="87"/>
      <c r="K116" s="33"/>
      <c r="L116" s="12"/>
      <c r="M116" s="13">
        <f t="shared" si="53"/>
        <v>0</v>
      </c>
      <c r="N116" s="30">
        <f t="shared" si="54"/>
        <v>0</v>
      </c>
      <c r="O116" s="15">
        <f t="shared" si="55"/>
        <v>0</v>
      </c>
      <c r="P116" s="244">
        <v>3750</v>
      </c>
      <c r="Q116" s="242">
        <f>P116*0%</f>
        <v>0</v>
      </c>
      <c r="R116" s="242">
        <f t="shared" si="57"/>
        <v>3750</v>
      </c>
      <c r="S116" s="245">
        <v>0.31</v>
      </c>
      <c r="T116" s="13">
        <f t="shared" si="58"/>
        <v>635.26666666666665</v>
      </c>
      <c r="U116" s="14">
        <f t="shared" si="59"/>
        <v>310.00000000000006</v>
      </c>
      <c r="V116" s="16">
        <f t="shared" si="60"/>
        <v>945.26666666666665</v>
      </c>
      <c r="W116" s="90"/>
      <c r="X116" s="90"/>
      <c r="Y116" s="90"/>
      <c r="Z116" s="159"/>
      <c r="AA116" s="13">
        <f t="shared" si="61"/>
        <v>0</v>
      </c>
      <c r="AB116" s="14">
        <f t="shared" si="62"/>
        <v>0</v>
      </c>
      <c r="AC116" s="16">
        <f t="shared" si="48"/>
        <v>0</v>
      </c>
      <c r="AD116" s="251"/>
      <c r="AE116" s="251"/>
      <c r="AF116" s="251"/>
      <c r="AG116" s="90"/>
      <c r="AH116" s="13">
        <f t="shared" si="87"/>
        <v>0</v>
      </c>
      <c r="AI116" s="14">
        <f t="shared" si="63"/>
        <v>0</v>
      </c>
      <c r="AJ116" s="184">
        <f t="shared" si="64"/>
        <v>0</v>
      </c>
      <c r="AK116" s="90"/>
      <c r="AL116" s="90"/>
      <c r="AM116" s="90"/>
      <c r="AN116" s="90"/>
      <c r="AO116" s="13">
        <f t="shared" si="65"/>
        <v>0</v>
      </c>
      <c r="AP116" s="14">
        <f t="shared" si="66"/>
        <v>0</v>
      </c>
      <c r="AQ116" s="184">
        <f t="shared" si="67"/>
        <v>0</v>
      </c>
      <c r="AR116" s="190">
        <v>3655</v>
      </c>
      <c r="AS116" s="187"/>
      <c r="AT116" s="182">
        <v>3665</v>
      </c>
      <c r="AU116" s="227">
        <v>0.35</v>
      </c>
      <c r="AV116" s="13">
        <f t="shared" si="70"/>
        <v>650</v>
      </c>
      <c r="AW116" s="14">
        <f t="shared" si="71"/>
        <v>350</v>
      </c>
      <c r="AX116" s="184">
        <f t="shared" si="72"/>
        <v>1000</v>
      </c>
      <c r="AY116" s="226"/>
      <c r="AZ116" s="226"/>
      <c r="BA116" s="226"/>
      <c r="BB116" s="226"/>
      <c r="BC116" s="13">
        <f t="shared" si="73"/>
        <v>0</v>
      </c>
      <c r="BD116" s="14">
        <f t="shared" si="49"/>
        <v>0</v>
      </c>
      <c r="BE116" s="184">
        <f t="shared" si="74"/>
        <v>0</v>
      </c>
      <c r="BF116" s="90"/>
      <c r="BG116" s="90"/>
      <c r="BH116" s="90"/>
      <c r="BI116" s="90"/>
      <c r="BJ116" s="13">
        <f t="shared" si="75"/>
        <v>0</v>
      </c>
      <c r="BK116" s="14">
        <f t="shared" si="76"/>
        <v>0</v>
      </c>
      <c r="BL116" s="224">
        <f t="shared" si="77"/>
        <v>0</v>
      </c>
      <c r="BM116" s="257"/>
      <c r="BN116" s="257"/>
      <c r="BO116" s="257"/>
      <c r="BP116" s="226"/>
      <c r="BQ116" s="74">
        <f t="shared" si="50"/>
        <v>0</v>
      </c>
      <c r="BR116" s="75">
        <f t="shared" si="86"/>
        <v>0</v>
      </c>
      <c r="BS116" s="236">
        <f t="shared" si="78"/>
        <v>0</v>
      </c>
      <c r="BT116" s="226"/>
      <c r="BU116" s="226"/>
      <c r="BV116" s="226"/>
      <c r="BW116" s="226"/>
      <c r="BX116" s="74">
        <f t="shared" si="51"/>
        <v>0</v>
      </c>
      <c r="BY116" s="75">
        <f t="shared" si="79"/>
        <v>0</v>
      </c>
      <c r="BZ116" s="236">
        <f t="shared" si="80"/>
        <v>0</v>
      </c>
      <c r="CA116" s="233"/>
      <c r="CB116" s="233"/>
      <c r="CC116" s="233"/>
      <c r="CD116" s="233"/>
      <c r="CE116" s="238">
        <f t="shared" si="81"/>
        <v>0</v>
      </c>
      <c r="CF116" s="14">
        <f t="shared" si="82"/>
        <v>0</v>
      </c>
      <c r="CG116" s="184">
        <f t="shared" si="83"/>
        <v>0</v>
      </c>
    </row>
    <row r="117" spans="1:85" x14ac:dyDescent="0.25">
      <c r="A117" s="39">
        <v>110</v>
      </c>
      <c r="B117" s="78" t="s">
        <v>356</v>
      </c>
      <c r="C117" s="300">
        <v>43100</v>
      </c>
      <c r="D117" s="298">
        <v>450</v>
      </c>
      <c r="E117" s="299">
        <f t="shared" si="84"/>
        <v>19395000</v>
      </c>
      <c r="F117" s="167">
        <f t="shared" si="52"/>
        <v>42007</v>
      </c>
      <c r="G117" s="35">
        <f t="shared" si="46"/>
        <v>0.38</v>
      </c>
      <c r="H117" s="163">
        <f t="shared" si="47"/>
        <v>1000</v>
      </c>
      <c r="I117" s="87"/>
      <c r="J117" s="87"/>
      <c r="K117" s="33"/>
      <c r="L117" s="12"/>
      <c r="M117" s="13">
        <f t="shared" si="53"/>
        <v>0</v>
      </c>
      <c r="N117" s="30">
        <f t="shared" si="54"/>
        <v>0</v>
      </c>
      <c r="O117" s="15">
        <f t="shared" si="55"/>
        <v>0</v>
      </c>
      <c r="P117" s="244"/>
      <c r="Q117" s="242"/>
      <c r="R117" s="242"/>
      <c r="S117" s="246"/>
      <c r="T117" s="13">
        <f t="shared" si="58"/>
        <v>0</v>
      </c>
      <c r="U117" s="14">
        <f t="shared" si="59"/>
        <v>0</v>
      </c>
      <c r="V117" s="16">
        <f t="shared" si="60"/>
        <v>0</v>
      </c>
      <c r="W117" s="90"/>
      <c r="X117" s="90"/>
      <c r="Y117" s="90"/>
      <c r="Z117" s="159"/>
      <c r="AA117" s="13">
        <f t="shared" si="61"/>
        <v>0</v>
      </c>
      <c r="AB117" s="14">
        <f t="shared" si="62"/>
        <v>0</v>
      </c>
      <c r="AC117" s="16">
        <f t="shared" si="48"/>
        <v>0</v>
      </c>
      <c r="AD117" s="251"/>
      <c r="AE117" s="251"/>
      <c r="AF117" s="251"/>
      <c r="AG117" s="90"/>
      <c r="AH117" s="13">
        <f t="shared" si="87"/>
        <v>0</v>
      </c>
      <c r="AI117" s="14">
        <f t="shared" si="63"/>
        <v>0</v>
      </c>
      <c r="AJ117" s="184">
        <f t="shared" si="64"/>
        <v>0</v>
      </c>
      <c r="AK117" s="90"/>
      <c r="AL117" s="90"/>
      <c r="AM117" s="90"/>
      <c r="AN117" s="90"/>
      <c r="AO117" s="13">
        <f t="shared" si="65"/>
        <v>0</v>
      </c>
      <c r="AP117" s="14">
        <f t="shared" si="66"/>
        <v>0</v>
      </c>
      <c r="AQ117" s="184">
        <f t="shared" si="67"/>
        <v>0</v>
      </c>
      <c r="AR117" s="190">
        <f t="shared" si="68"/>
        <v>35300</v>
      </c>
      <c r="AS117" s="187">
        <f t="shared" si="69"/>
        <v>6707</v>
      </c>
      <c r="AT117" s="182">
        <v>42007</v>
      </c>
      <c r="AU117" s="227">
        <v>0.38</v>
      </c>
      <c r="AV117" s="13">
        <f t="shared" si="70"/>
        <v>650</v>
      </c>
      <c r="AW117" s="14">
        <f t="shared" si="71"/>
        <v>350</v>
      </c>
      <c r="AX117" s="184">
        <f t="shared" si="72"/>
        <v>1000</v>
      </c>
      <c r="AY117" s="226"/>
      <c r="AZ117" s="226"/>
      <c r="BA117" s="226"/>
      <c r="BB117" s="226"/>
      <c r="BC117" s="13">
        <f t="shared" si="73"/>
        <v>0</v>
      </c>
      <c r="BD117" s="14">
        <f t="shared" si="49"/>
        <v>0</v>
      </c>
      <c r="BE117" s="184">
        <f t="shared" si="74"/>
        <v>0</v>
      </c>
      <c r="BF117" s="90"/>
      <c r="BG117" s="90"/>
      <c r="BH117" s="90"/>
      <c r="BI117" s="90"/>
      <c r="BJ117" s="13">
        <f t="shared" si="75"/>
        <v>0</v>
      </c>
      <c r="BK117" s="14">
        <f t="shared" si="76"/>
        <v>0</v>
      </c>
      <c r="BL117" s="224">
        <f t="shared" si="77"/>
        <v>0</v>
      </c>
      <c r="BM117" s="257"/>
      <c r="BN117" s="257"/>
      <c r="BO117" s="257"/>
      <c r="BP117" s="226"/>
      <c r="BQ117" s="74">
        <f t="shared" si="50"/>
        <v>0</v>
      </c>
      <c r="BR117" s="75">
        <f t="shared" si="86"/>
        <v>0</v>
      </c>
      <c r="BS117" s="236">
        <f t="shared" si="78"/>
        <v>0</v>
      </c>
      <c r="BT117" s="226"/>
      <c r="BU117" s="226"/>
      <c r="BV117" s="226"/>
      <c r="BW117" s="226"/>
      <c r="BX117" s="74">
        <f t="shared" si="51"/>
        <v>0</v>
      </c>
      <c r="BY117" s="75">
        <f t="shared" si="79"/>
        <v>0</v>
      </c>
      <c r="BZ117" s="236">
        <f t="shared" si="80"/>
        <v>0</v>
      </c>
      <c r="CA117" s="233"/>
      <c r="CB117" s="233"/>
      <c r="CC117" s="233"/>
      <c r="CD117" s="233"/>
      <c r="CE117" s="238">
        <f t="shared" si="81"/>
        <v>0</v>
      </c>
      <c r="CF117" s="14">
        <f t="shared" si="82"/>
        <v>0</v>
      </c>
      <c r="CG117" s="184">
        <f t="shared" si="83"/>
        <v>0</v>
      </c>
    </row>
    <row r="118" spans="1:85" x14ac:dyDescent="0.25">
      <c r="A118" s="39">
        <v>111</v>
      </c>
      <c r="B118" s="78" t="s">
        <v>109</v>
      </c>
      <c r="C118" s="300">
        <v>492</v>
      </c>
      <c r="D118" s="298">
        <v>450</v>
      </c>
      <c r="E118" s="299">
        <f t="shared" si="84"/>
        <v>221400</v>
      </c>
      <c r="F118" s="167">
        <f t="shared" si="52"/>
        <v>446</v>
      </c>
      <c r="G118" s="35">
        <f t="shared" si="46"/>
        <v>0.35</v>
      </c>
      <c r="H118" s="163">
        <f t="shared" si="47"/>
        <v>960</v>
      </c>
      <c r="I118" s="87"/>
      <c r="J118" s="87"/>
      <c r="K118" s="33"/>
      <c r="L118" s="12"/>
      <c r="M118" s="13">
        <f t="shared" si="53"/>
        <v>0</v>
      </c>
      <c r="N118" s="30">
        <f t="shared" si="54"/>
        <v>0</v>
      </c>
      <c r="O118" s="15">
        <f t="shared" si="55"/>
        <v>0</v>
      </c>
      <c r="P118" s="244">
        <v>375</v>
      </c>
      <c r="Q118" s="242">
        <f t="shared" si="56"/>
        <v>71.25</v>
      </c>
      <c r="R118" s="242">
        <f t="shared" si="57"/>
        <v>446</v>
      </c>
      <c r="S118" s="245">
        <v>0.31</v>
      </c>
      <c r="T118" s="13">
        <f t="shared" si="58"/>
        <v>650</v>
      </c>
      <c r="U118" s="14">
        <f t="shared" si="59"/>
        <v>310.00000000000006</v>
      </c>
      <c r="V118" s="16">
        <f t="shared" si="60"/>
        <v>960</v>
      </c>
      <c r="W118" s="90"/>
      <c r="X118" s="90"/>
      <c r="Y118" s="90"/>
      <c r="Z118" s="159"/>
      <c r="AA118" s="13">
        <f t="shared" si="61"/>
        <v>0</v>
      </c>
      <c r="AB118" s="14">
        <f t="shared" si="62"/>
        <v>0</v>
      </c>
      <c r="AC118" s="16">
        <f t="shared" si="48"/>
        <v>0</v>
      </c>
      <c r="AD118" s="251"/>
      <c r="AE118" s="251"/>
      <c r="AF118" s="251"/>
      <c r="AG118" s="90"/>
      <c r="AH118" s="13">
        <f t="shared" si="87"/>
        <v>0</v>
      </c>
      <c r="AI118" s="14">
        <f t="shared" si="63"/>
        <v>0</v>
      </c>
      <c r="AJ118" s="184">
        <f t="shared" si="64"/>
        <v>0</v>
      </c>
      <c r="AK118" s="90"/>
      <c r="AL118" s="90"/>
      <c r="AM118" s="90"/>
      <c r="AN118" s="90"/>
      <c r="AO118" s="13">
        <f t="shared" si="65"/>
        <v>0</v>
      </c>
      <c r="AP118" s="14">
        <f t="shared" si="66"/>
        <v>0</v>
      </c>
      <c r="AQ118" s="184">
        <f t="shared" si="67"/>
        <v>0</v>
      </c>
      <c r="AR118" s="190">
        <f t="shared" si="68"/>
        <v>404.20168067226894</v>
      </c>
      <c r="AS118" s="187">
        <f t="shared" si="69"/>
        <v>76.798319327731093</v>
      </c>
      <c r="AT118" s="182">
        <v>481</v>
      </c>
      <c r="AU118" s="227">
        <v>0.35</v>
      </c>
      <c r="AV118" s="13">
        <f t="shared" si="70"/>
        <v>602.70270270270271</v>
      </c>
      <c r="AW118" s="14">
        <f t="shared" si="71"/>
        <v>350</v>
      </c>
      <c r="AX118" s="184">
        <f t="shared" si="72"/>
        <v>952.70270270270271</v>
      </c>
      <c r="AY118" s="226"/>
      <c r="AZ118" s="226"/>
      <c r="BA118" s="226"/>
      <c r="BB118" s="226"/>
      <c r="BC118" s="13">
        <f t="shared" si="73"/>
        <v>0</v>
      </c>
      <c r="BD118" s="14">
        <f t="shared" si="49"/>
        <v>0</v>
      </c>
      <c r="BE118" s="184">
        <f t="shared" si="74"/>
        <v>0</v>
      </c>
      <c r="BF118" s="90"/>
      <c r="BG118" s="90"/>
      <c r="BH118" s="90"/>
      <c r="BI118" s="90"/>
      <c r="BJ118" s="13">
        <f t="shared" si="75"/>
        <v>0</v>
      </c>
      <c r="BK118" s="14">
        <f t="shared" si="76"/>
        <v>0</v>
      </c>
      <c r="BL118" s="224">
        <f t="shared" si="77"/>
        <v>0</v>
      </c>
      <c r="BM118" s="257"/>
      <c r="BN118" s="257"/>
      <c r="BO118" s="257"/>
      <c r="BP118" s="226"/>
      <c r="BQ118" s="74">
        <f t="shared" si="50"/>
        <v>0</v>
      </c>
      <c r="BR118" s="75">
        <f t="shared" si="86"/>
        <v>0</v>
      </c>
      <c r="BS118" s="236">
        <f t="shared" si="78"/>
        <v>0</v>
      </c>
      <c r="BT118" s="226"/>
      <c r="BU118" s="226"/>
      <c r="BV118" s="226"/>
      <c r="BW118" s="226"/>
      <c r="BX118" s="74">
        <f t="shared" si="51"/>
        <v>0</v>
      </c>
      <c r="BY118" s="75">
        <f t="shared" si="79"/>
        <v>0</v>
      </c>
      <c r="BZ118" s="236">
        <f t="shared" si="80"/>
        <v>0</v>
      </c>
      <c r="CA118" s="239"/>
      <c r="CB118" s="239"/>
      <c r="CC118" s="239"/>
      <c r="CD118" s="240"/>
      <c r="CE118" s="238">
        <f t="shared" si="81"/>
        <v>0</v>
      </c>
      <c r="CF118" s="14">
        <f t="shared" si="82"/>
        <v>0</v>
      </c>
      <c r="CG118" s="184">
        <f t="shared" si="83"/>
        <v>0</v>
      </c>
    </row>
    <row r="119" spans="1:85" x14ac:dyDescent="0.25">
      <c r="A119" s="39">
        <v>112</v>
      </c>
      <c r="B119" s="78" t="s">
        <v>253</v>
      </c>
      <c r="C119" s="300">
        <v>3585</v>
      </c>
      <c r="D119" s="298">
        <v>450</v>
      </c>
      <c r="E119" s="299">
        <f t="shared" si="84"/>
        <v>1613250</v>
      </c>
      <c r="F119" s="167">
        <f t="shared" si="52"/>
        <v>2600</v>
      </c>
      <c r="G119" s="35">
        <f t="shared" si="46"/>
        <v>0.38</v>
      </c>
      <c r="H119" s="163">
        <f t="shared" si="47"/>
        <v>935.52631578947376</v>
      </c>
      <c r="I119" s="87"/>
      <c r="J119" s="87"/>
      <c r="K119" s="33"/>
      <c r="L119" s="12"/>
      <c r="M119" s="13">
        <f t="shared" si="53"/>
        <v>0</v>
      </c>
      <c r="N119" s="30">
        <f t="shared" si="54"/>
        <v>0</v>
      </c>
      <c r="O119" s="15">
        <f t="shared" si="55"/>
        <v>0</v>
      </c>
      <c r="P119" s="244">
        <v>2600</v>
      </c>
      <c r="Q119" s="242">
        <f>P119*0%</f>
        <v>0</v>
      </c>
      <c r="R119" s="242">
        <f t="shared" si="57"/>
        <v>2600</v>
      </c>
      <c r="S119" s="245">
        <v>0.31</v>
      </c>
      <c r="T119" s="13">
        <f t="shared" si="58"/>
        <v>650</v>
      </c>
      <c r="U119" s="14">
        <f t="shared" si="59"/>
        <v>285.5263157894737</v>
      </c>
      <c r="V119" s="16">
        <f t="shared" si="60"/>
        <v>935.52631578947376</v>
      </c>
      <c r="W119" s="90"/>
      <c r="X119" s="90"/>
      <c r="Y119" s="90"/>
      <c r="Z119" s="159"/>
      <c r="AA119" s="13">
        <f t="shared" si="61"/>
        <v>0</v>
      </c>
      <c r="AB119" s="14">
        <f t="shared" si="62"/>
        <v>0</v>
      </c>
      <c r="AC119" s="16">
        <f t="shared" si="48"/>
        <v>0</v>
      </c>
      <c r="AD119" s="251"/>
      <c r="AE119" s="251"/>
      <c r="AF119" s="251"/>
      <c r="AG119" s="90"/>
      <c r="AH119" s="13">
        <f t="shared" si="87"/>
        <v>0</v>
      </c>
      <c r="AI119" s="14">
        <f t="shared" si="63"/>
        <v>0</v>
      </c>
      <c r="AJ119" s="184">
        <f t="shared" si="64"/>
        <v>0</v>
      </c>
      <c r="AK119" s="90"/>
      <c r="AL119" s="90"/>
      <c r="AM119" s="90"/>
      <c r="AN119" s="90"/>
      <c r="AO119" s="13">
        <f t="shared" si="65"/>
        <v>0</v>
      </c>
      <c r="AP119" s="14">
        <f t="shared" si="66"/>
        <v>0</v>
      </c>
      <c r="AQ119" s="184">
        <f t="shared" si="67"/>
        <v>0</v>
      </c>
      <c r="AR119" s="190">
        <v>3395</v>
      </c>
      <c r="AS119" s="187"/>
      <c r="AT119" s="182">
        <v>3395</v>
      </c>
      <c r="AU119" s="227">
        <v>0.38</v>
      </c>
      <c r="AV119" s="13">
        <f t="shared" si="70"/>
        <v>497.79086892488954</v>
      </c>
      <c r="AW119" s="14">
        <f t="shared" si="71"/>
        <v>350</v>
      </c>
      <c r="AX119" s="184">
        <f t="shared" si="72"/>
        <v>847.79086892488954</v>
      </c>
      <c r="AY119" s="226"/>
      <c r="AZ119" s="226"/>
      <c r="BA119" s="226"/>
      <c r="BB119" s="226"/>
      <c r="BC119" s="13">
        <f t="shared" si="73"/>
        <v>0</v>
      </c>
      <c r="BD119" s="14">
        <f t="shared" si="49"/>
        <v>0</v>
      </c>
      <c r="BE119" s="184">
        <f t="shared" si="74"/>
        <v>0</v>
      </c>
      <c r="BF119" s="90"/>
      <c r="BG119" s="90"/>
      <c r="BH119" s="90"/>
      <c r="BI119" s="90"/>
      <c r="BJ119" s="13">
        <f t="shared" si="75"/>
        <v>0</v>
      </c>
      <c r="BK119" s="14">
        <f t="shared" si="76"/>
        <v>0</v>
      </c>
      <c r="BL119" s="224">
        <f t="shared" si="77"/>
        <v>0</v>
      </c>
      <c r="BM119" s="257"/>
      <c r="BN119" s="257"/>
      <c r="BO119" s="257"/>
      <c r="BP119" s="227"/>
      <c r="BQ119" s="74">
        <f t="shared" si="50"/>
        <v>0</v>
      </c>
      <c r="BR119" s="75">
        <f t="shared" si="86"/>
        <v>0</v>
      </c>
      <c r="BS119" s="236">
        <f t="shared" si="78"/>
        <v>0</v>
      </c>
      <c r="BT119" s="226">
        <v>3150</v>
      </c>
      <c r="BU119" s="226">
        <v>0</v>
      </c>
      <c r="BV119" s="226">
        <v>3150</v>
      </c>
      <c r="BW119" s="227">
        <v>0.24</v>
      </c>
      <c r="BX119" s="74">
        <f t="shared" si="51"/>
        <v>536.50793650793651</v>
      </c>
      <c r="BY119" s="75">
        <f t="shared" si="79"/>
        <v>221.05263157894734</v>
      </c>
      <c r="BZ119" s="236">
        <f t="shared" si="80"/>
        <v>757.5605680868839</v>
      </c>
      <c r="CA119" s="233"/>
      <c r="CB119" s="233"/>
      <c r="CC119" s="233"/>
      <c r="CD119" s="233"/>
      <c r="CE119" s="238">
        <f t="shared" si="81"/>
        <v>0</v>
      </c>
      <c r="CF119" s="14">
        <f t="shared" si="82"/>
        <v>0</v>
      </c>
      <c r="CG119" s="184">
        <f t="shared" si="83"/>
        <v>0</v>
      </c>
    </row>
    <row r="120" spans="1:85" x14ac:dyDescent="0.25">
      <c r="A120" s="39">
        <v>113</v>
      </c>
      <c r="B120" s="78" t="s">
        <v>359</v>
      </c>
      <c r="C120" s="300">
        <v>45050</v>
      </c>
      <c r="D120" s="298">
        <v>400</v>
      </c>
      <c r="E120" s="299">
        <f t="shared" si="84"/>
        <v>18020000</v>
      </c>
      <c r="F120" s="167">
        <f t="shared" si="52"/>
        <v>32130</v>
      </c>
      <c r="G120" s="35">
        <f t="shared" si="46"/>
        <v>0.38</v>
      </c>
      <c r="H120" s="163">
        <f t="shared" si="47"/>
        <v>815.6521739130435</v>
      </c>
      <c r="I120" s="87"/>
      <c r="J120" s="87"/>
      <c r="K120" s="33"/>
      <c r="L120" s="12"/>
      <c r="M120" s="13">
        <f t="shared" si="53"/>
        <v>0</v>
      </c>
      <c r="N120" s="30">
        <f t="shared" si="54"/>
        <v>0</v>
      </c>
      <c r="O120" s="15">
        <f t="shared" si="55"/>
        <v>0</v>
      </c>
      <c r="P120" s="244"/>
      <c r="Q120" s="242"/>
      <c r="R120" s="242"/>
      <c r="S120" s="246"/>
      <c r="T120" s="13">
        <f t="shared" si="58"/>
        <v>0</v>
      </c>
      <c r="U120" s="14">
        <f t="shared" si="59"/>
        <v>0</v>
      </c>
      <c r="V120" s="16">
        <f t="shared" si="60"/>
        <v>0</v>
      </c>
      <c r="W120" s="90"/>
      <c r="X120" s="90"/>
      <c r="Y120" s="90"/>
      <c r="Z120" s="159"/>
      <c r="AA120" s="13">
        <f t="shared" si="61"/>
        <v>0</v>
      </c>
      <c r="AB120" s="14">
        <f t="shared" si="62"/>
        <v>0</v>
      </c>
      <c r="AC120" s="16">
        <f t="shared" si="48"/>
        <v>0</v>
      </c>
      <c r="AD120" s="251"/>
      <c r="AE120" s="251"/>
      <c r="AF120" s="251"/>
      <c r="AG120" s="90"/>
      <c r="AH120" s="13">
        <f t="shared" si="87"/>
        <v>0</v>
      </c>
      <c r="AI120" s="14">
        <f t="shared" si="63"/>
        <v>0</v>
      </c>
      <c r="AJ120" s="184">
        <f t="shared" si="64"/>
        <v>0</v>
      </c>
      <c r="AK120" s="90"/>
      <c r="AL120" s="90"/>
      <c r="AM120" s="90"/>
      <c r="AN120" s="90"/>
      <c r="AO120" s="13">
        <f t="shared" si="65"/>
        <v>0</v>
      </c>
      <c r="AP120" s="14">
        <f t="shared" si="66"/>
        <v>0</v>
      </c>
      <c r="AQ120" s="184">
        <f t="shared" si="67"/>
        <v>0</v>
      </c>
      <c r="AR120" s="190">
        <f t="shared" si="68"/>
        <v>37689.075630252104</v>
      </c>
      <c r="AS120" s="187">
        <f t="shared" si="69"/>
        <v>7160.9243697478996</v>
      </c>
      <c r="AT120" s="182">
        <v>44850</v>
      </c>
      <c r="AU120" s="227">
        <v>0.38</v>
      </c>
      <c r="AV120" s="13">
        <f t="shared" si="70"/>
        <v>465.6521739130435</v>
      </c>
      <c r="AW120" s="14">
        <f t="shared" si="71"/>
        <v>350</v>
      </c>
      <c r="AX120" s="184">
        <f t="shared" si="72"/>
        <v>815.6521739130435</v>
      </c>
      <c r="AY120" s="232"/>
      <c r="AZ120" s="226"/>
      <c r="BA120" s="232"/>
      <c r="BB120" s="227"/>
      <c r="BC120" s="13">
        <f t="shared" si="73"/>
        <v>0</v>
      </c>
      <c r="BD120" s="14">
        <f t="shared" si="49"/>
        <v>0</v>
      </c>
      <c r="BE120" s="184">
        <f t="shared" si="74"/>
        <v>0</v>
      </c>
      <c r="BF120" s="90">
        <v>27000</v>
      </c>
      <c r="BG120" s="90">
        <f>BF120*19%</f>
        <v>5130</v>
      </c>
      <c r="BH120" s="90">
        <f>BF120+BG120</f>
        <v>32130</v>
      </c>
      <c r="BI120" s="95">
        <v>0.05</v>
      </c>
      <c r="BJ120" s="13">
        <f t="shared" si="75"/>
        <v>650</v>
      </c>
      <c r="BK120" s="14">
        <f t="shared" si="76"/>
        <v>46.05263157894737</v>
      </c>
      <c r="BL120" s="224">
        <f t="shared" si="77"/>
        <v>696.0526315789474</v>
      </c>
      <c r="BM120" s="257"/>
      <c r="BN120" s="257"/>
      <c r="BO120" s="257"/>
      <c r="BP120" s="226"/>
      <c r="BQ120" s="74">
        <f t="shared" si="50"/>
        <v>0</v>
      </c>
      <c r="BR120" s="75">
        <f t="shared" si="86"/>
        <v>0</v>
      </c>
      <c r="BS120" s="236">
        <f t="shared" si="78"/>
        <v>0</v>
      </c>
      <c r="BT120" s="226"/>
      <c r="BU120" s="226"/>
      <c r="BV120" s="226"/>
      <c r="BW120" s="226"/>
      <c r="BX120" s="74">
        <f t="shared" si="51"/>
        <v>0</v>
      </c>
      <c r="BY120" s="75">
        <f t="shared" si="79"/>
        <v>0</v>
      </c>
      <c r="BZ120" s="236">
        <f t="shared" si="80"/>
        <v>0</v>
      </c>
      <c r="CA120" s="239"/>
      <c r="CB120" s="239"/>
      <c r="CC120" s="239"/>
      <c r="CD120" s="240"/>
      <c r="CE120" s="238">
        <f t="shared" si="81"/>
        <v>0</v>
      </c>
      <c r="CF120" s="14">
        <f t="shared" si="82"/>
        <v>0</v>
      </c>
      <c r="CG120" s="184">
        <f t="shared" si="83"/>
        <v>0</v>
      </c>
    </row>
    <row r="121" spans="1:85" x14ac:dyDescent="0.25">
      <c r="A121" s="39">
        <v>114</v>
      </c>
      <c r="B121" s="78" t="s">
        <v>22</v>
      </c>
      <c r="C121" s="300">
        <v>6900</v>
      </c>
      <c r="D121" s="298">
        <v>400</v>
      </c>
      <c r="E121" s="299">
        <f t="shared" si="84"/>
        <v>2760000</v>
      </c>
      <c r="F121" s="167">
        <f t="shared" si="52"/>
        <v>4250</v>
      </c>
      <c r="G121" s="35">
        <f t="shared" si="46"/>
        <v>0.38</v>
      </c>
      <c r="H121" s="163">
        <f t="shared" si="47"/>
        <v>759.25925925925924</v>
      </c>
      <c r="I121" s="87"/>
      <c r="J121" s="87"/>
      <c r="K121" s="33"/>
      <c r="L121" s="12"/>
      <c r="M121" s="13">
        <f t="shared" si="53"/>
        <v>0</v>
      </c>
      <c r="N121" s="30">
        <f t="shared" si="54"/>
        <v>0</v>
      </c>
      <c r="O121" s="15">
        <f t="shared" si="55"/>
        <v>0</v>
      </c>
      <c r="P121" s="244">
        <v>5995</v>
      </c>
      <c r="Q121" s="242">
        <f>P121*0%</f>
        <v>0</v>
      </c>
      <c r="R121" s="242">
        <f t="shared" si="57"/>
        <v>5995</v>
      </c>
      <c r="S121" s="245">
        <v>0.31</v>
      </c>
      <c r="T121" s="13">
        <f t="shared" si="58"/>
        <v>460.80066722268555</v>
      </c>
      <c r="U121" s="14">
        <f t="shared" si="59"/>
        <v>285.5263157894737</v>
      </c>
      <c r="V121" s="16">
        <f t="shared" si="60"/>
        <v>746.32698301215919</v>
      </c>
      <c r="W121" s="90"/>
      <c r="X121" s="90"/>
      <c r="Y121" s="90"/>
      <c r="Z121" s="159"/>
      <c r="AA121" s="13">
        <f t="shared" si="61"/>
        <v>0</v>
      </c>
      <c r="AB121" s="14">
        <f t="shared" si="62"/>
        <v>0</v>
      </c>
      <c r="AC121" s="16">
        <f t="shared" si="48"/>
        <v>0</v>
      </c>
      <c r="AD121" s="251"/>
      <c r="AE121" s="251"/>
      <c r="AF121" s="251"/>
      <c r="AG121" s="90"/>
      <c r="AH121" s="13">
        <f t="shared" si="87"/>
        <v>0</v>
      </c>
      <c r="AI121" s="14">
        <f t="shared" si="63"/>
        <v>0</v>
      </c>
      <c r="AJ121" s="184">
        <f t="shared" si="64"/>
        <v>0</v>
      </c>
      <c r="AK121" s="90"/>
      <c r="AL121" s="90"/>
      <c r="AM121" s="90"/>
      <c r="AN121" s="90"/>
      <c r="AO121" s="13">
        <f t="shared" si="65"/>
        <v>0</v>
      </c>
      <c r="AP121" s="14">
        <f t="shared" si="66"/>
        <v>0</v>
      </c>
      <c r="AQ121" s="184">
        <f t="shared" si="67"/>
        <v>0</v>
      </c>
      <c r="AR121" s="190">
        <v>6750</v>
      </c>
      <c r="AS121" s="187"/>
      <c r="AT121" s="182">
        <v>6750</v>
      </c>
      <c r="AU121" s="227">
        <v>0.38</v>
      </c>
      <c r="AV121" s="13">
        <f t="shared" si="70"/>
        <v>409.25925925925924</v>
      </c>
      <c r="AW121" s="14">
        <f t="shared" si="71"/>
        <v>350</v>
      </c>
      <c r="AX121" s="184">
        <f t="shared" si="72"/>
        <v>759.25925925925924</v>
      </c>
      <c r="AY121" s="226"/>
      <c r="AZ121" s="226"/>
      <c r="BA121" s="226"/>
      <c r="BB121" s="226"/>
      <c r="BC121" s="13">
        <f t="shared" si="73"/>
        <v>0</v>
      </c>
      <c r="BD121" s="14">
        <f t="shared" si="49"/>
        <v>0</v>
      </c>
      <c r="BE121" s="184">
        <f t="shared" si="74"/>
        <v>0</v>
      </c>
      <c r="BF121" s="90"/>
      <c r="BG121" s="90"/>
      <c r="BH121" s="90"/>
      <c r="BI121" s="90"/>
      <c r="BJ121" s="13">
        <f t="shared" si="75"/>
        <v>0</v>
      </c>
      <c r="BK121" s="14">
        <f t="shared" si="76"/>
        <v>0</v>
      </c>
      <c r="BL121" s="224">
        <f t="shared" si="77"/>
        <v>0</v>
      </c>
      <c r="BM121" s="257">
        <v>4250</v>
      </c>
      <c r="BN121" s="257">
        <v>0</v>
      </c>
      <c r="BO121" s="257">
        <v>4250</v>
      </c>
      <c r="BP121" s="226"/>
      <c r="BQ121" s="74">
        <f>IFERROR(($F121*$F$1)/BO121,0)</f>
        <v>650</v>
      </c>
      <c r="BR121" s="75">
        <f t="shared" si="86"/>
        <v>0</v>
      </c>
      <c r="BS121" s="236">
        <f t="shared" si="78"/>
        <v>650</v>
      </c>
      <c r="BT121" s="226"/>
      <c r="BU121" s="226"/>
      <c r="BV121" s="226"/>
      <c r="BW121" s="226"/>
      <c r="BX121" s="74">
        <f t="shared" si="51"/>
        <v>0</v>
      </c>
      <c r="BY121" s="75">
        <f t="shared" si="79"/>
        <v>0</v>
      </c>
      <c r="BZ121" s="236">
        <f t="shared" si="80"/>
        <v>0</v>
      </c>
      <c r="CA121" s="239"/>
      <c r="CB121" s="239"/>
      <c r="CC121" s="239"/>
      <c r="CD121" s="240"/>
      <c r="CE121" s="238">
        <f t="shared" si="81"/>
        <v>0</v>
      </c>
      <c r="CF121" s="14">
        <f t="shared" si="82"/>
        <v>0</v>
      </c>
      <c r="CG121" s="184">
        <f t="shared" si="83"/>
        <v>0</v>
      </c>
    </row>
    <row r="122" spans="1:85" x14ac:dyDescent="0.25">
      <c r="A122" s="39">
        <v>115</v>
      </c>
      <c r="B122" s="78" t="s">
        <v>89</v>
      </c>
      <c r="C122" s="300">
        <v>915</v>
      </c>
      <c r="D122" s="298">
        <v>400</v>
      </c>
      <c r="E122" s="299">
        <f t="shared" si="84"/>
        <v>366000</v>
      </c>
      <c r="F122" s="167">
        <f t="shared" si="52"/>
        <v>557</v>
      </c>
      <c r="G122" s="35">
        <f t="shared" si="46"/>
        <v>0.35</v>
      </c>
      <c r="H122" s="163">
        <f t="shared" si="47"/>
        <v>771.21019108280257</v>
      </c>
      <c r="I122" s="87"/>
      <c r="J122" s="87"/>
      <c r="K122" s="33"/>
      <c r="L122" s="12"/>
      <c r="M122" s="13">
        <f t="shared" si="53"/>
        <v>0</v>
      </c>
      <c r="N122" s="30">
        <f t="shared" si="54"/>
        <v>0</v>
      </c>
      <c r="O122" s="15">
        <f t="shared" si="55"/>
        <v>0</v>
      </c>
      <c r="P122" s="244">
        <v>785</v>
      </c>
      <c r="Q122" s="242">
        <f>P122*0%</f>
        <v>0</v>
      </c>
      <c r="R122" s="242">
        <f t="shared" si="57"/>
        <v>785</v>
      </c>
      <c r="S122" s="245">
        <v>0.31</v>
      </c>
      <c r="T122" s="13">
        <f t="shared" si="58"/>
        <v>461.21019108280257</v>
      </c>
      <c r="U122" s="14">
        <f t="shared" si="59"/>
        <v>310.00000000000006</v>
      </c>
      <c r="V122" s="16">
        <f t="shared" si="60"/>
        <v>771.21019108280257</v>
      </c>
      <c r="W122" s="90"/>
      <c r="X122" s="90"/>
      <c r="Y122" s="90"/>
      <c r="Z122" s="159"/>
      <c r="AA122" s="13">
        <f t="shared" si="61"/>
        <v>0</v>
      </c>
      <c r="AB122" s="14">
        <f t="shared" si="62"/>
        <v>0</v>
      </c>
      <c r="AC122" s="16">
        <f t="shared" si="48"/>
        <v>0</v>
      </c>
      <c r="AD122" s="251"/>
      <c r="AE122" s="251"/>
      <c r="AF122" s="251"/>
      <c r="AG122" s="90"/>
      <c r="AH122" s="13">
        <f t="shared" si="87"/>
        <v>0</v>
      </c>
      <c r="AI122" s="14">
        <f t="shared" si="63"/>
        <v>0</v>
      </c>
      <c r="AJ122" s="184">
        <f t="shared" si="64"/>
        <v>0</v>
      </c>
      <c r="AK122" s="90"/>
      <c r="AL122" s="90"/>
      <c r="AM122" s="90"/>
      <c r="AN122" s="90"/>
      <c r="AO122" s="13">
        <f t="shared" si="65"/>
        <v>0</v>
      </c>
      <c r="AP122" s="14">
        <f t="shared" si="66"/>
        <v>0</v>
      </c>
      <c r="AQ122" s="184">
        <f t="shared" si="67"/>
        <v>0</v>
      </c>
      <c r="AR122" s="190">
        <v>905</v>
      </c>
      <c r="AS122" s="187"/>
      <c r="AT122" s="182">
        <v>905</v>
      </c>
      <c r="AU122" s="227">
        <v>0.35</v>
      </c>
      <c r="AV122" s="13">
        <f t="shared" si="70"/>
        <v>400.0552486187845</v>
      </c>
      <c r="AW122" s="14">
        <f t="shared" si="71"/>
        <v>350</v>
      </c>
      <c r="AX122" s="184">
        <f t="shared" si="72"/>
        <v>750.0552486187845</v>
      </c>
      <c r="AY122" s="232">
        <v>557</v>
      </c>
      <c r="AZ122" s="226">
        <v>0</v>
      </c>
      <c r="BA122" s="232">
        <f>AY122+AZ122</f>
        <v>557</v>
      </c>
      <c r="BB122" s="227">
        <v>0.03</v>
      </c>
      <c r="BC122" s="13">
        <f t="shared" si="73"/>
        <v>650</v>
      </c>
      <c r="BD122" s="14">
        <f t="shared" si="49"/>
        <v>30</v>
      </c>
      <c r="BE122" s="184">
        <f t="shared" si="74"/>
        <v>680</v>
      </c>
      <c r="BF122" s="90"/>
      <c r="BG122" s="90"/>
      <c r="BH122" s="90"/>
      <c r="BI122" s="90"/>
      <c r="BJ122" s="13">
        <f t="shared" si="75"/>
        <v>0</v>
      </c>
      <c r="BK122" s="14">
        <f t="shared" si="76"/>
        <v>0</v>
      </c>
      <c r="BL122" s="224">
        <f t="shared" si="77"/>
        <v>0</v>
      </c>
      <c r="BM122" s="257"/>
      <c r="BN122" s="257"/>
      <c r="BO122" s="257"/>
      <c r="BP122" s="227"/>
      <c r="BQ122" s="74">
        <f t="shared" si="50"/>
        <v>0</v>
      </c>
      <c r="BR122" s="75">
        <f t="shared" si="86"/>
        <v>0</v>
      </c>
      <c r="BS122" s="236">
        <f t="shared" si="78"/>
        <v>0</v>
      </c>
      <c r="BT122" s="226">
        <v>845</v>
      </c>
      <c r="BU122" s="226">
        <v>0</v>
      </c>
      <c r="BV122" s="226">
        <v>845</v>
      </c>
      <c r="BW122" s="227">
        <v>0.15</v>
      </c>
      <c r="BX122" s="74">
        <f t="shared" si="51"/>
        <v>428.46153846153845</v>
      </c>
      <c r="BY122" s="75">
        <f t="shared" si="79"/>
        <v>150</v>
      </c>
      <c r="BZ122" s="236">
        <f t="shared" si="80"/>
        <v>578.46153846153845</v>
      </c>
      <c r="CA122" s="239"/>
      <c r="CB122" s="239"/>
      <c r="CC122" s="239"/>
      <c r="CD122" s="240"/>
      <c r="CE122" s="238">
        <f t="shared" si="81"/>
        <v>0</v>
      </c>
      <c r="CF122" s="14">
        <f t="shared" si="82"/>
        <v>0</v>
      </c>
      <c r="CG122" s="184">
        <f t="shared" si="83"/>
        <v>0</v>
      </c>
    </row>
    <row r="123" spans="1:85" x14ac:dyDescent="0.25">
      <c r="A123" s="39">
        <v>116</v>
      </c>
      <c r="B123" s="78" t="s">
        <v>220</v>
      </c>
      <c r="C123" s="300">
        <v>8958</v>
      </c>
      <c r="D123" s="298">
        <v>400</v>
      </c>
      <c r="E123" s="299">
        <f t="shared" si="84"/>
        <v>3583200</v>
      </c>
      <c r="F123" s="167">
        <f t="shared" si="52"/>
        <v>8865</v>
      </c>
      <c r="G123" s="35">
        <f t="shared" si="46"/>
        <v>0.38</v>
      </c>
      <c r="H123" s="163">
        <f t="shared" si="47"/>
        <v>1000</v>
      </c>
      <c r="I123" s="87"/>
      <c r="J123" s="87"/>
      <c r="K123" s="33"/>
      <c r="L123" s="12"/>
      <c r="M123" s="13">
        <f t="shared" si="53"/>
        <v>0</v>
      </c>
      <c r="N123" s="30">
        <f t="shared" si="54"/>
        <v>0</v>
      </c>
      <c r="O123" s="15">
        <f t="shared" si="55"/>
        <v>0</v>
      </c>
      <c r="P123" s="244"/>
      <c r="Q123" s="242"/>
      <c r="R123" s="242"/>
      <c r="S123" s="246"/>
      <c r="T123" s="13">
        <f t="shared" si="58"/>
        <v>0</v>
      </c>
      <c r="U123" s="14">
        <f t="shared" si="59"/>
        <v>0</v>
      </c>
      <c r="V123" s="16">
        <f t="shared" si="60"/>
        <v>0</v>
      </c>
      <c r="W123" s="90"/>
      <c r="X123" s="90"/>
      <c r="Y123" s="90"/>
      <c r="Z123" s="159"/>
      <c r="AA123" s="13">
        <f t="shared" si="61"/>
        <v>0</v>
      </c>
      <c r="AB123" s="14">
        <f t="shared" si="62"/>
        <v>0</v>
      </c>
      <c r="AC123" s="16">
        <f t="shared" si="48"/>
        <v>0</v>
      </c>
      <c r="AD123" s="252">
        <v>7500</v>
      </c>
      <c r="AE123" s="252">
        <f>+AD123*19%</f>
        <v>1425</v>
      </c>
      <c r="AF123" s="252">
        <f t="shared" ref="AF123:AF176" si="88">+AD123+AE123</f>
        <v>8925</v>
      </c>
      <c r="AG123" s="90"/>
      <c r="AH123" s="13">
        <f t="shared" si="87"/>
        <v>645.63025210084038</v>
      </c>
      <c r="AI123" s="14">
        <f t="shared" si="63"/>
        <v>0</v>
      </c>
      <c r="AJ123" s="184">
        <f t="shared" si="64"/>
        <v>645.63025210084038</v>
      </c>
      <c r="AK123" s="90"/>
      <c r="AL123" s="90"/>
      <c r="AM123" s="90"/>
      <c r="AN123" s="90"/>
      <c r="AO123" s="13">
        <f t="shared" si="65"/>
        <v>0</v>
      </c>
      <c r="AP123" s="14">
        <f t="shared" si="66"/>
        <v>0</v>
      </c>
      <c r="AQ123" s="184">
        <f t="shared" si="67"/>
        <v>0</v>
      </c>
      <c r="AR123" s="190">
        <f t="shared" si="68"/>
        <v>7449.5798319327732</v>
      </c>
      <c r="AS123" s="187">
        <f t="shared" si="69"/>
        <v>1415.420168067227</v>
      </c>
      <c r="AT123" s="182">
        <v>8865</v>
      </c>
      <c r="AU123" s="227">
        <v>0.38</v>
      </c>
      <c r="AV123" s="13">
        <f t="shared" si="70"/>
        <v>650</v>
      </c>
      <c r="AW123" s="14">
        <f t="shared" si="71"/>
        <v>350</v>
      </c>
      <c r="AX123" s="184">
        <f t="shared" si="72"/>
        <v>1000</v>
      </c>
      <c r="AY123" s="226"/>
      <c r="AZ123" s="226"/>
      <c r="BA123" s="226"/>
      <c r="BB123" s="226"/>
      <c r="BC123" s="13">
        <f t="shared" si="73"/>
        <v>0</v>
      </c>
      <c r="BD123" s="14">
        <f t="shared" si="49"/>
        <v>0</v>
      </c>
      <c r="BE123" s="184">
        <f t="shared" si="74"/>
        <v>0</v>
      </c>
      <c r="BF123" s="90"/>
      <c r="BG123" s="90"/>
      <c r="BH123" s="90"/>
      <c r="BI123" s="90"/>
      <c r="BJ123" s="13">
        <f t="shared" si="75"/>
        <v>0</v>
      </c>
      <c r="BK123" s="14">
        <f t="shared" si="76"/>
        <v>0</v>
      </c>
      <c r="BL123" s="224">
        <f t="shared" si="77"/>
        <v>0</v>
      </c>
      <c r="BM123" s="257"/>
      <c r="BN123" s="257"/>
      <c r="BO123" s="257"/>
      <c r="BP123" s="226"/>
      <c r="BQ123" s="74">
        <f t="shared" si="50"/>
        <v>0</v>
      </c>
      <c r="BR123" s="75">
        <f t="shared" si="86"/>
        <v>0</v>
      </c>
      <c r="BS123" s="236">
        <f t="shared" si="78"/>
        <v>0</v>
      </c>
      <c r="BT123" s="226"/>
      <c r="BU123" s="226"/>
      <c r="BV123" s="226"/>
      <c r="BW123" s="226"/>
      <c r="BX123" s="74">
        <f t="shared" si="51"/>
        <v>0</v>
      </c>
      <c r="BY123" s="75">
        <f t="shared" si="79"/>
        <v>0</v>
      </c>
      <c r="BZ123" s="236">
        <f t="shared" si="80"/>
        <v>0</v>
      </c>
      <c r="CA123" s="239"/>
      <c r="CB123" s="239"/>
      <c r="CC123" s="239"/>
      <c r="CD123" s="240"/>
      <c r="CE123" s="238">
        <f t="shared" si="81"/>
        <v>0</v>
      </c>
      <c r="CF123" s="14">
        <f t="shared" si="82"/>
        <v>0</v>
      </c>
      <c r="CG123" s="184">
        <f t="shared" si="83"/>
        <v>0</v>
      </c>
    </row>
    <row r="124" spans="1:85" x14ac:dyDescent="0.25">
      <c r="A124" s="39">
        <v>117</v>
      </c>
      <c r="B124" s="78" t="s">
        <v>116</v>
      </c>
      <c r="C124" s="300">
        <v>6650</v>
      </c>
      <c r="D124" s="298">
        <v>400</v>
      </c>
      <c r="E124" s="299">
        <f t="shared" si="84"/>
        <v>2660000</v>
      </c>
      <c r="F124" s="167">
        <f t="shared" si="52"/>
        <v>4522</v>
      </c>
      <c r="G124" s="35">
        <f t="shared" si="46"/>
        <v>0.35</v>
      </c>
      <c r="H124" s="163">
        <f t="shared" si="47"/>
        <v>960</v>
      </c>
      <c r="I124" s="87"/>
      <c r="J124" s="87"/>
      <c r="K124" s="33"/>
      <c r="L124" s="12"/>
      <c r="M124" s="13">
        <f t="shared" si="53"/>
        <v>0</v>
      </c>
      <c r="N124" s="30">
        <f t="shared" si="54"/>
        <v>0</v>
      </c>
      <c r="O124" s="15">
        <f t="shared" si="55"/>
        <v>0</v>
      </c>
      <c r="P124" s="244">
        <v>3800</v>
      </c>
      <c r="Q124" s="242">
        <f>P124*19%</f>
        <v>722</v>
      </c>
      <c r="R124" s="242">
        <f t="shared" si="57"/>
        <v>4522</v>
      </c>
      <c r="S124" s="245">
        <v>0.31</v>
      </c>
      <c r="T124" s="13">
        <f t="shared" si="58"/>
        <v>650</v>
      </c>
      <c r="U124" s="14">
        <f t="shared" si="59"/>
        <v>310.00000000000006</v>
      </c>
      <c r="V124" s="16">
        <f t="shared" si="60"/>
        <v>960</v>
      </c>
      <c r="W124" s="90"/>
      <c r="X124" s="90"/>
      <c r="Y124" s="90"/>
      <c r="Z124" s="159"/>
      <c r="AA124" s="13">
        <f t="shared" si="61"/>
        <v>0</v>
      </c>
      <c r="AB124" s="14">
        <f t="shared" si="62"/>
        <v>0</v>
      </c>
      <c r="AC124" s="16">
        <f t="shared" si="48"/>
        <v>0</v>
      </c>
      <c r="AD124" s="251"/>
      <c r="AE124" s="251"/>
      <c r="AF124" s="251"/>
      <c r="AG124" s="90"/>
      <c r="AH124" s="13">
        <f t="shared" si="87"/>
        <v>0</v>
      </c>
      <c r="AI124" s="14">
        <f t="shared" si="63"/>
        <v>0</v>
      </c>
      <c r="AJ124" s="184">
        <f t="shared" si="64"/>
        <v>0</v>
      </c>
      <c r="AK124" s="90"/>
      <c r="AL124" s="90"/>
      <c r="AM124" s="90"/>
      <c r="AN124" s="90"/>
      <c r="AO124" s="13">
        <f t="shared" si="65"/>
        <v>0</v>
      </c>
      <c r="AP124" s="14">
        <f t="shared" si="66"/>
        <v>0</v>
      </c>
      <c r="AQ124" s="184">
        <f t="shared" si="67"/>
        <v>0</v>
      </c>
      <c r="AR124" s="190">
        <f t="shared" si="68"/>
        <v>5495.7983193277314</v>
      </c>
      <c r="AS124" s="187">
        <f t="shared" si="69"/>
        <v>1044.201680672269</v>
      </c>
      <c r="AT124" s="182">
        <v>6540</v>
      </c>
      <c r="AU124" s="227">
        <v>0.35</v>
      </c>
      <c r="AV124" s="13">
        <f t="shared" si="70"/>
        <v>449.43425076452598</v>
      </c>
      <c r="AW124" s="14">
        <f t="shared" si="71"/>
        <v>350</v>
      </c>
      <c r="AX124" s="184">
        <f t="shared" si="72"/>
        <v>799.43425076452604</v>
      </c>
      <c r="AY124" s="226"/>
      <c r="AZ124" s="226"/>
      <c r="BA124" s="226"/>
      <c r="BB124" s="226"/>
      <c r="BC124" s="13">
        <f t="shared" si="73"/>
        <v>0</v>
      </c>
      <c r="BD124" s="14">
        <f t="shared" si="49"/>
        <v>0</v>
      </c>
      <c r="BE124" s="184">
        <f t="shared" si="74"/>
        <v>0</v>
      </c>
      <c r="BF124" s="90"/>
      <c r="BG124" s="90"/>
      <c r="BH124" s="90"/>
      <c r="BI124" s="90"/>
      <c r="BJ124" s="13">
        <f t="shared" si="75"/>
        <v>0</v>
      </c>
      <c r="BK124" s="14">
        <f t="shared" si="76"/>
        <v>0</v>
      </c>
      <c r="BL124" s="224">
        <f t="shared" si="77"/>
        <v>0</v>
      </c>
      <c r="BM124" s="257"/>
      <c r="BN124" s="257"/>
      <c r="BO124" s="257"/>
      <c r="BP124" s="226"/>
      <c r="BQ124" s="74">
        <f t="shared" si="50"/>
        <v>0</v>
      </c>
      <c r="BR124" s="75">
        <f t="shared" si="86"/>
        <v>0</v>
      </c>
      <c r="BS124" s="236">
        <f t="shared" si="78"/>
        <v>0</v>
      </c>
      <c r="BT124" s="226"/>
      <c r="BU124" s="226"/>
      <c r="BV124" s="226"/>
      <c r="BW124" s="226"/>
      <c r="BX124" s="74">
        <f t="shared" si="51"/>
        <v>0</v>
      </c>
      <c r="BY124" s="75">
        <f t="shared" si="79"/>
        <v>0</v>
      </c>
      <c r="BZ124" s="236">
        <f t="shared" si="80"/>
        <v>0</v>
      </c>
      <c r="CA124" s="239"/>
      <c r="CB124" s="239"/>
      <c r="CC124" s="239"/>
      <c r="CD124" s="240"/>
      <c r="CE124" s="238">
        <f t="shared" si="81"/>
        <v>0</v>
      </c>
      <c r="CF124" s="14">
        <f t="shared" si="82"/>
        <v>0</v>
      </c>
      <c r="CG124" s="184">
        <f t="shared" si="83"/>
        <v>0</v>
      </c>
    </row>
    <row r="125" spans="1:85" x14ac:dyDescent="0.25">
      <c r="A125" s="39">
        <v>118</v>
      </c>
      <c r="B125" s="78" t="s">
        <v>205</v>
      </c>
      <c r="C125" s="300">
        <v>4925</v>
      </c>
      <c r="D125" s="298">
        <v>350</v>
      </c>
      <c r="E125" s="299">
        <f t="shared" si="84"/>
        <v>1723750</v>
      </c>
      <c r="F125" s="167">
        <f t="shared" si="52"/>
        <v>4582</v>
      </c>
      <c r="G125" s="35">
        <f t="shared" si="46"/>
        <v>0.35</v>
      </c>
      <c r="H125" s="163">
        <f t="shared" si="47"/>
        <v>967.90456431535267</v>
      </c>
      <c r="I125" s="87"/>
      <c r="J125" s="87"/>
      <c r="K125" s="33"/>
      <c r="L125" s="12"/>
      <c r="M125" s="13">
        <f t="shared" si="53"/>
        <v>0</v>
      </c>
      <c r="N125" s="30">
        <f t="shared" si="54"/>
        <v>0</v>
      </c>
      <c r="O125" s="15">
        <f t="shared" si="55"/>
        <v>0</v>
      </c>
      <c r="P125" s="244">
        <v>3850</v>
      </c>
      <c r="Q125" s="242">
        <f t="shared" si="56"/>
        <v>731.5</v>
      </c>
      <c r="R125" s="242">
        <f t="shared" si="57"/>
        <v>4582</v>
      </c>
      <c r="S125" s="245">
        <v>0.31</v>
      </c>
      <c r="T125" s="13">
        <f t="shared" si="58"/>
        <v>650</v>
      </c>
      <c r="U125" s="14">
        <f t="shared" si="59"/>
        <v>310.00000000000006</v>
      </c>
      <c r="V125" s="16">
        <f t="shared" si="60"/>
        <v>960</v>
      </c>
      <c r="W125" s="90"/>
      <c r="X125" s="90"/>
      <c r="Y125" s="90"/>
      <c r="Z125" s="159"/>
      <c r="AA125" s="13">
        <f t="shared" si="61"/>
        <v>0</v>
      </c>
      <c r="AB125" s="14">
        <f t="shared" si="62"/>
        <v>0</v>
      </c>
      <c r="AC125" s="16">
        <f t="shared" si="48"/>
        <v>0</v>
      </c>
      <c r="AD125" s="251"/>
      <c r="AE125" s="251"/>
      <c r="AF125" s="251"/>
      <c r="AG125" s="90"/>
      <c r="AH125" s="13">
        <f t="shared" si="87"/>
        <v>0</v>
      </c>
      <c r="AI125" s="14">
        <f t="shared" si="63"/>
        <v>0</v>
      </c>
      <c r="AJ125" s="184">
        <f t="shared" si="64"/>
        <v>0</v>
      </c>
      <c r="AK125" s="90"/>
      <c r="AL125" s="90"/>
      <c r="AM125" s="90"/>
      <c r="AN125" s="90"/>
      <c r="AO125" s="13">
        <f t="shared" si="65"/>
        <v>0</v>
      </c>
      <c r="AP125" s="14">
        <f t="shared" si="66"/>
        <v>0</v>
      </c>
      <c r="AQ125" s="184">
        <f t="shared" si="67"/>
        <v>0</v>
      </c>
      <c r="AR125" s="190">
        <f t="shared" si="68"/>
        <v>4050.4201680672272</v>
      </c>
      <c r="AS125" s="187">
        <f t="shared" si="69"/>
        <v>769.57983193277323</v>
      </c>
      <c r="AT125" s="182">
        <v>4820</v>
      </c>
      <c r="AU125" s="227">
        <v>0.35</v>
      </c>
      <c r="AV125" s="13">
        <f t="shared" si="70"/>
        <v>617.90456431535267</v>
      </c>
      <c r="AW125" s="14">
        <f t="shared" si="71"/>
        <v>350</v>
      </c>
      <c r="AX125" s="184">
        <f t="shared" si="72"/>
        <v>967.90456431535267</v>
      </c>
      <c r="AY125" s="226"/>
      <c r="AZ125" s="226"/>
      <c r="BA125" s="226"/>
      <c r="BB125" s="226"/>
      <c r="BC125" s="13">
        <f t="shared" si="73"/>
        <v>0</v>
      </c>
      <c r="BD125" s="14">
        <f t="shared" si="49"/>
        <v>0</v>
      </c>
      <c r="BE125" s="184">
        <f t="shared" si="74"/>
        <v>0</v>
      </c>
      <c r="BF125" s="90"/>
      <c r="BG125" s="90"/>
      <c r="BH125" s="90"/>
      <c r="BI125" s="90"/>
      <c r="BJ125" s="13">
        <f t="shared" si="75"/>
        <v>0</v>
      </c>
      <c r="BK125" s="14">
        <f t="shared" si="76"/>
        <v>0</v>
      </c>
      <c r="BL125" s="224">
        <f t="shared" si="77"/>
        <v>0</v>
      </c>
      <c r="BM125" s="257"/>
      <c r="BN125" s="257"/>
      <c r="BO125" s="257"/>
      <c r="BP125" s="226"/>
      <c r="BQ125" s="74">
        <f t="shared" si="50"/>
        <v>0</v>
      </c>
      <c r="BR125" s="75">
        <f t="shared" si="86"/>
        <v>0</v>
      </c>
      <c r="BS125" s="236">
        <f t="shared" si="78"/>
        <v>0</v>
      </c>
      <c r="BT125" s="226"/>
      <c r="BU125" s="226"/>
      <c r="BV125" s="226"/>
      <c r="BW125" s="226"/>
      <c r="BX125" s="74">
        <f t="shared" si="51"/>
        <v>0</v>
      </c>
      <c r="BY125" s="75">
        <f t="shared" si="79"/>
        <v>0</v>
      </c>
      <c r="BZ125" s="236">
        <f t="shared" si="80"/>
        <v>0</v>
      </c>
      <c r="CA125" s="233"/>
      <c r="CB125" s="233"/>
      <c r="CC125" s="233"/>
      <c r="CD125" s="233"/>
      <c r="CE125" s="238">
        <f t="shared" si="81"/>
        <v>0</v>
      </c>
      <c r="CF125" s="14">
        <f t="shared" si="82"/>
        <v>0</v>
      </c>
      <c r="CG125" s="184">
        <f t="shared" si="83"/>
        <v>0</v>
      </c>
    </row>
    <row r="126" spans="1:85" x14ac:dyDescent="0.25">
      <c r="A126" s="39">
        <v>119</v>
      </c>
      <c r="B126" s="78" t="s">
        <v>184</v>
      </c>
      <c r="C126" s="300">
        <v>71125</v>
      </c>
      <c r="D126" s="298">
        <v>390</v>
      </c>
      <c r="E126" s="299">
        <f t="shared" si="84"/>
        <v>27738750</v>
      </c>
      <c r="F126" s="167">
        <f t="shared" si="52"/>
        <v>70100</v>
      </c>
      <c r="G126" s="35">
        <f t="shared" si="46"/>
        <v>0.38</v>
      </c>
      <c r="H126" s="163">
        <f t="shared" si="47"/>
        <v>1000</v>
      </c>
      <c r="I126" s="87"/>
      <c r="J126" s="87"/>
      <c r="K126" s="33"/>
      <c r="L126" s="12"/>
      <c r="M126" s="13">
        <f t="shared" si="53"/>
        <v>0</v>
      </c>
      <c r="N126" s="30">
        <f t="shared" si="54"/>
        <v>0</v>
      </c>
      <c r="O126" s="15">
        <f t="shared" si="55"/>
        <v>0</v>
      </c>
      <c r="P126" s="244"/>
      <c r="Q126" s="242"/>
      <c r="R126" s="242"/>
      <c r="S126" s="246"/>
      <c r="T126" s="13">
        <f t="shared" si="58"/>
        <v>0</v>
      </c>
      <c r="U126" s="14">
        <f t="shared" si="59"/>
        <v>0</v>
      </c>
      <c r="V126" s="16">
        <f t="shared" si="60"/>
        <v>0</v>
      </c>
      <c r="W126" s="90"/>
      <c r="X126" s="90"/>
      <c r="Y126" s="90"/>
      <c r="Z126" s="159"/>
      <c r="AA126" s="13">
        <f t="shared" si="61"/>
        <v>0</v>
      </c>
      <c r="AB126" s="14">
        <f t="shared" si="62"/>
        <v>0</v>
      </c>
      <c r="AC126" s="16">
        <f t="shared" si="48"/>
        <v>0</v>
      </c>
      <c r="AD126" s="252"/>
      <c r="AE126" s="252"/>
      <c r="AF126" s="252"/>
      <c r="AG126" s="90"/>
      <c r="AH126" s="13">
        <f t="shared" si="87"/>
        <v>0</v>
      </c>
      <c r="AI126" s="14">
        <f t="shared" si="63"/>
        <v>0</v>
      </c>
      <c r="AJ126" s="184">
        <f t="shared" si="64"/>
        <v>0</v>
      </c>
      <c r="AK126" s="90"/>
      <c r="AL126" s="90"/>
      <c r="AM126" s="90"/>
      <c r="AN126" s="90"/>
      <c r="AO126" s="13">
        <f t="shared" si="65"/>
        <v>0</v>
      </c>
      <c r="AP126" s="14">
        <f t="shared" si="66"/>
        <v>0</v>
      </c>
      <c r="AQ126" s="184">
        <f t="shared" si="67"/>
        <v>0</v>
      </c>
      <c r="AR126" s="190">
        <v>70100</v>
      </c>
      <c r="AS126" s="187"/>
      <c r="AT126" s="182">
        <v>70100</v>
      </c>
      <c r="AU126" s="227">
        <v>0.38</v>
      </c>
      <c r="AV126" s="13">
        <f t="shared" si="70"/>
        <v>650</v>
      </c>
      <c r="AW126" s="14">
        <f t="shared" si="71"/>
        <v>350</v>
      </c>
      <c r="AX126" s="184">
        <f t="shared" si="72"/>
        <v>1000</v>
      </c>
      <c r="AY126" s="226"/>
      <c r="AZ126" s="226"/>
      <c r="BA126" s="226"/>
      <c r="BB126" s="226"/>
      <c r="BC126" s="13">
        <f t="shared" si="73"/>
        <v>0</v>
      </c>
      <c r="BD126" s="14">
        <f t="shared" si="49"/>
        <v>0</v>
      </c>
      <c r="BE126" s="184">
        <f t="shared" si="74"/>
        <v>0</v>
      </c>
      <c r="BF126" s="90"/>
      <c r="BG126" s="90"/>
      <c r="BH126" s="90"/>
      <c r="BI126" s="90"/>
      <c r="BJ126" s="13">
        <f t="shared" si="75"/>
        <v>0</v>
      </c>
      <c r="BK126" s="14">
        <f t="shared" si="76"/>
        <v>0</v>
      </c>
      <c r="BL126" s="224">
        <f t="shared" si="77"/>
        <v>0</v>
      </c>
      <c r="BM126" s="257"/>
      <c r="BN126" s="257"/>
      <c r="BO126" s="257"/>
      <c r="BP126" s="226"/>
      <c r="BQ126" s="74">
        <f t="shared" si="50"/>
        <v>0</v>
      </c>
      <c r="BR126" s="75">
        <f t="shared" si="86"/>
        <v>0</v>
      </c>
      <c r="BS126" s="236">
        <f t="shared" si="78"/>
        <v>0</v>
      </c>
      <c r="BT126" s="226"/>
      <c r="BU126" s="226"/>
      <c r="BV126" s="226"/>
      <c r="BW126" s="226"/>
      <c r="BX126" s="74">
        <f t="shared" si="51"/>
        <v>0</v>
      </c>
      <c r="BY126" s="75">
        <f t="shared" si="79"/>
        <v>0</v>
      </c>
      <c r="BZ126" s="236">
        <f t="shared" si="80"/>
        <v>0</v>
      </c>
      <c r="CA126" s="233"/>
      <c r="CB126" s="233"/>
      <c r="CC126" s="233"/>
      <c r="CD126" s="233"/>
      <c r="CE126" s="238">
        <f t="shared" si="81"/>
        <v>0</v>
      </c>
      <c r="CF126" s="14">
        <f t="shared" si="82"/>
        <v>0</v>
      </c>
      <c r="CG126" s="184">
        <f t="shared" si="83"/>
        <v>0</v>
      </c>
    </row>
    <row r="127" spans="1:85" x14ac:dyDescent="0.25">
      <c r="A127" s="39">
        <v>120</v>
      </c>
      <c r="B127" s="78" t="s">
        <v>358</v>
      </c>
      <c r="C127" s="300">
        <v>42105</v>
      </c>
      <c r="D127" s="298">
        <v>350</v>
      </c>
      <c r="E127" s="299">
        <f t="shared" si="84"/>
        <v>14736750</v>
      </c>
      <c r="F127" s="167">
        <f t="shared" si="52"/>
        <v>23000</v>
      </c>
      <c r="G127" s="35">
        <f t="shared" si="46"/>
        <v>0.38</v>
      </c>
      <c r="H127" s="163">
        <f t="shared" si="47"/>
        <v>908.44298245614027</v>
      </c>
      <c r="I127" s="87"/>
      <c r="J127" s="87"/>
      <c r="K127" s="33"/>
      <c r="L127" s="12"/>
      <c r="M127" s="13">
        <f t="shared" si="53"/>
        <v>0</v>
      </c>
      <c r="N127" s="30">
        <f t="shared" si="54"/>
        <v>0</v>
      </c>
      <c r="O127" s="15">
        <f t="shared" si="55"/>
        <v>0</v>
      </c>
      <c r="P127" s="244">
        <v>24000</v>
      </c>
      <c r="Q127" s="242">
        <f>P127*0%</f>
        <v>0</v>
      </c>
      <c r="R127" s="242">
        <f t="shared" si="57"/>
        <v>24000</v>
      </c>
      <c r="S127" s="245">
        <v>0.31</v>
      </c>
      <c r="T127" s="13">
        <f t="shared" si="58"/>
        <v>622.91666666666663</v>
      </c>
      <c r="U127" s="14">
        <f t="shared" si="59"/>
        <v>285.5263157894737</v>
      </c>
      <c r="V127" s="16">
        <f t="shared" si="60"/>
        <v>908.44298245614027</v>
      </c>
      <c r="W127" s="90"/>
      <c r="X127" s="90"/>
      <c r="Y127" s="90"/>
      <c r="Z127" s="159"/>
      <c r="AA127" s="13">
        <f t="shared" si="61"/>
        <v>0</v>
      </c>
      <c r="AB127" s="14">
        <f t="shared" si="62"/>
        <v>0</v>
      </c>
      <c r="AC127" s="16">
        <f t="shared" si="48"/>
        <v>0</v>
      </c>
      <c r="AD127" s="251"/>
      <c r="AE127" s="251"/>
      <c r="AF127" s="251"/>
      <c r="AG127" s="90"/>
      <c r="AH127" s="13">
        <f t="shared" si="87"/>
        <v>0</v>
      </c>
      <c r="AI127" s="14">
        <f t="shared" si="63"/>
        <v>0</v>
      </c>
      <c r="AJ127" s="184">
        <f t="shared" si="64"/>
        <v>0</v>
      </c>
      <c r="AK127" s="90"/>
      <c r="AL127" s="90"/>
      <c r="AM127" s="90"/>
      <c r="AN127" s="90"/>
      <c r="AO127" s="13">
        <f t="shared" si="65"/>
        <v>0</v>
      </c>
      <c r="AP127" s="14">
        <f t="shared" si="66"/>
        <v>0</v>
      </c>
      <c r="AQ127" s="184">
        <f t="shared" si="67"/>
        <v>0</v>
      </c>
      <c r="AR127" s="190">
        <v>39800</v>
      </c>
      <c r="AS127" s="187"/>
      <c r="AT127" s="182">
        <v>39800</v>
      </c>
      <c r="AU127" s="227">
        <v>0.38</v>
      </c>
      <c r="AV127" s="13">
        <f t="shared" si="70"/>
        <v>375.6281407035176</v>
      </c>
      <c r="AW127" s="14">
        <f t="shared" si="71"/>
        <v>350</v>
      </c>
      <c r="AX127" s="184">
        <f t="shared" si="72"/>
        <v>725.6281407035176</v>
      </c>
      <c r="AY127" s="232">
        <v>23000</v>
      </c>
      <c r="AZ127" s="226">
        <v>0</v>
      </c>
      <c r="BA127" s="232">
        <f>AY127+AZ127</f>
        <v>23000</v>
      </c>
      <c r="BB127" s="227">
        <v>0.03</v>
      </c>
      <c r="BC127" s="13">
        <f t="shared" si="73"/>
        <v>650</v>
      </c>
      <c r="BD127" s="14">
        <f t="shared" si="49"/>
        <v>27.631578947368418</v>
      </c>
      <c r="BE127" s="184">
        <f t="shared" si="74"/>
        <v>677.63157894736844</v>
      </c>
      <c r="BF127" s="90"/>
      <c r="BG127" s="90"/>
      <c r="BH127" s="90"/>
      <c r="BI127" s="90"/>
      <c r="BJ127" s="13">
        <f t="shared" si="75"/>
        <v>0</v>
      </c>
      <c r="BK127" s="14">
        <f t="shared" si="76"/>
        <v>0</v>
      </c>
      <c r="BL127" s="224">
        <f t="shared" si="77"/>
        <v>0</v>
      </c>
      <c r="BM127" s="257"/>
      <c r="BN127" s="257"/>
      <c r="BO127" s="257"/>
      <c r="BP127" s="226"/>
      <c r="BQ127" s="74">
        <f t="shared" si="50"/>
        <v>0</v>
      </c>
      <c r="BR127" s="75">
        <f t="shared" si="86"/>
        <v>0</v>
      </c>
      <c r="BS127" s="236">
        <f t="shared" si="78"/>
        <v>0</v>
      </c>
      <c r="BT127" s="226"/>
      <c r="BU127" s="226"/>
      <c r="BV127" s="226"/>
      <c r="BW127" s="226"/>
      <c r="BX127" s="74">
        <f t="shared" si="51"/>
        <v>0</v>
      </c>
      <c r="BY127" s="75">
        <f t="shared" si="79"/>
        <v>0</v>
      </c>
      <c r="BZ127" s="236">
        <f t="shared" si="80"/>
        <v>0</v>
      </c>
      <c r="CA127" s="233"/>
      <c r="CB127" s="233"/>
      <c r="CC127" s="233"/>
      <c r="CD127" s="233"/>
      <c r="CE127" s="238">
        <f t="shared" si="81"/>
        <v>0</v>
      </c>
      <c r="CF127" s="14">
        <f t="shared" si="82"/>
        <v>0</v>
      </c>
      <c r="CG127" s="184">
        <f t="shared" si="83"/>
        <v>0</v>
      </c>
    </row>
    <row r="128" spans="1:85" x14ac:dyDescent="0.25">
      <c r="A128" s="39">
        <v>121</v>
      </c>
      <c r="B128" s="78" t="s">
        <v>298</v>
      </c>
      <c r="C128" s="300">
        <v>26850</v>
      </c>
      <c r="D128" s="298">
        <v>350</v>
      </c>
      <c r="E128" s="299">
        <f t="shared" si="84"/>
        <v>9397500</v>
      </c>
      <c r="F128" s="167">
        <f t="shared" si="52"/>
        <v>19635</v>
      </c>
      <c r="G128" s="35">
        <f t="shared" si="46"/>
        <v>0.38</v>
      </c>
      <c r="H128" s="163">
        <f t="shared" si="47"/>
        <v>838.99425287356325</v>
      </c>
      <c r="I128" s="87"/>
      <c r="J128" s="87"/>
      <c r="K128" s="33"/>
      <c r="L128" s="12"/>
      <c r="M128" s="13">
        <f t="shared" si="53"/>
        <v>0</v>
      </c>
      <c r="N128" s="30">
        <f t="shared" si="54"/>
        <v>0</v>
      </c>
      <c r="O128" s="15">
        <f t="shared" si="55"/>
        <v>0</v>
      </c>
      <c r="P128" s="244"/>
      <c r="Q128" s="242"/>
      <c r="R128" s="242"/>
      <c r="S128" s="246"/>
      <c r="T128" s="13">
        <f t="shared" si="58"/>
        <v>0</v>
      </c>
      <c r="U128" s="14">
        <f t="shared" si="59"/>
        <v>0</v>
      </c>
      <c r="V128" s="16">
        <f t="shared" si="60"/>
        <v>0</v>
      </c>
      <c r="W128" s="90"/>
      <c r="X128" s="90"/>
      <c r="Y128" s="90"/>
      <c r="Z128" s="159"/>
      <c r="AA128" s="13">
        <f t="shared" si="61"/>
        <v>0</v>
      </c>
      <c r="AB128" s="14">
        <f t="shared" si="62"/>
        <v>0</v>
      </c>
      <c r="AC128" s="16">
        <f t="shared" si="48"/>
        <v>0</v>
      </c>
      <c r="AD128" s="251"/>
      <c r="AE128" s="251"/>
      <c r="AF128" s="251"/>
      <c r="AG128" s="90"/>
      <c r="AH128" s="13">
        <f t="shared" si="87"/>
        <v>0</v>
      </c>
      <c r="AI128" s="14">
        <f t="shared" si="63"/>
        <v>0</v>
      </c>
      <c r="AJ128" s="184">
        <f t="shared" si="64"/>
        <v>0</v>
      </c>
      <c r="AK128" s="90"/>
      <c r="AL128" s="90"/>
      <c r="AM128" s="90"/>
      <c r="AN128" s="90"/>
      <c r="AO128" s="13">
        <f t="shared" si="65"/>
        <v>0</v>
      </c>
      <c r="AP128" s="14">
        <f t="shared" si="66"/>
        <v>0</v>
      </c>
      <c r="AQ128" s="184">
        <f t="shared" si="67"/>
        <v>0</v>
      </c>
      <c r="AR128" s="190">
        <f t="shared" si="68"/>
        <v>21932.773109243699</v>
      </c>
      <c r="AS128" s="187">
        <f t="shared" si="69"/>
        <v>4167.226890756303</v>
      </c>
      <c r="AT128" s="182">
        <v>26100</v>
      </c>
      <c r="AU128" s="227">
        <v>0.38</v>
      </c>
      <c r="AV128" s="13">
        <f t="shared" si="70"/>
        <v>488.9942528735632</v>
      </c>
      <c r="AW128" s="14">
        <f t="shared" si="71"/>
        <v>350</v>
      </c>
      <c r="AX128" s="184">
        <f t="shared" si="72"/>
        <v>838.99425287356325</v>
      </c>
      <c r="AY128" s="232"/>
      <c r="AZ128" s="226"/>
      <c r="BA128" s="232"/>
      <c r="BB128" s="227"/>
      <c r="BC128" s="13">
        <f t="shared" si="73"/>
        <v>0</v>
      </c>
      <c r="BD128" s="14">
        <f t="shared" si="49"/>
        <v>0</v>
      </c>
      <c r="BE128" s="184">
        <f t="shared" si="74"/>
        <v>0</v>
      </c>
      <c r="BF128" s="90">
        <v>16500</v>
      </c>
      <c r="BG128" s="90">
        <f>BF128*19%</f>
        <v>3135</v>
      </c>
      <c r="BH128" s="90">
        <f>BF128+BG128</f>
        <v>19635</v>
      </c>
      <c r="BI128" s="95">
        <v>0.05</v>
      </c>
      <c r="BJ128" s="13">
        <f t="shared" si="75"/>
        <v>650</v>
      </c>
      <c r="BK128" s="14">
        <f t="shared" si="76"/>
        <v>46.05263157894737</v>
      </c>
      <c r="BL128" s="224">
        <f t="shared" si="77"/>
        <v>696.0526315789474</v>
      </c>
      <c r="BM128" s="257"/>
      <c r="BN128" s="257"/>
      <c r="BO128" s="257"/>
      <c r="BP128" s="226"/>
      <c r="BQ128" s="74">
        <f t="shared" si="50"/>
        <v>0</v>
      </c>
      <c r="BR128" s="75">
        <f t="shared" si="86"/>
        <v>0</v>
      </c>
      <c r="BS128" s="236">
        <f t="shared" si="78"/>
        <v>0</v>
      </c>
      <c r="BT128" s="226"/>
      <c r="BU128" s="226"/>
      <c r="BV128" s="226"/>
      <c r="BW128" s="226"/>
      <c r="BX128" s="74">
        <f t="shared" si="51"/>
        <v>0</v>
      </c>
      <c r="BY128" s="75">
        <f t="shared" si="79"/>
        <v>0</v>
      </c>
      <c r="BZ128" s="236">
        <f t="shared" si="80"/>
        <v>0</v>
      </c>
      <c r="CA128" s="239"/>
      <c r="CB128" s="239"/>
      <c r="CC128" s="239"/>
      <c r="CD128" s="240"/>
      <c r="CE128" s="238">
        <f t="shared" si="81"/>
        <v>0</v>
      </c>
      <c r="CF128" s="14">
        <f t="shared" si="82"/>
        <v>0</v>
      </c>
      <c r="CG128" s="184">
        <f t="shared" si="83"/>
        <v>0</v>
      </c>
    </row>
    <row r="129" spans="1:85" x14ac:dyDescent="0.25">
      <c r="A129" s="39">
        <v>122</v>
      </c>
      <c r="B129" s="78" t="s">
        <v>30</v>
      </c>
      <c r="C129" s="300">
        <v>130000</v>
      </c>
      <c r="D129" s="298">
        <v>300</v>
      </c>
      <c r="E129" s="299">
        <f t="shared" si="84"/>
        <v>39000000</v>
      </c>
      <c r="F129" s="167">
        <f t="shared" si="52"/>
        <v>98000</v>
      </c>
      <c r="G129" s="35">
        <f t="shared" si="46"/>
        <v>0.38</v>
      </c>
      <c r="H129" s="163">
        <f t="shared" si="47"/>
        <v>847.65625</v>
      </c>
      <c r="I129" s="87"/>
      <c r="J129" s="87"/>
      <c r="K129" s="33"/>
      <c r="L129" s="12"/>
      <c r="M129" s="13">
        <f t="shared" si="53"/>
        <v>0</v>
      </c>
      <c r="N129" s="30">
        <f t="shared" si="54"/>
        <v>0</v>
      </c>
      <c r="O129" s="15">
        <f t="shared" si="55"/>
        <v>0</v>
      </c>
      <c r="P129" s="244">
        <v>118000</v>
      </c>
      <c r="Q129" s="242">
        <f>P129*0%</f>
        <v>0</v>
      </c>
      <c r="R129" s="242">
        <f t="shared" si="57"/>
        <v>118000</v>
      </c>
      <c r="S129" s="245">
        <v>0.31</v>
      </c>
      <c r="T129" s="13">
        <f t="shared" si="58"/>
        <v>539.83050847457628</v>
      </c>
      <c r="U129" s="14">
        <f t="shared" si="59"/>
        <v>285.5263157894737</v>
      </c>
      <c r="V129" s="16">
        <f t="shared" si="60"/>
        <v>825.35682426404992</v>
      </c>
      <c r="W129" s="90"/>
      <c r="X129" s="90"/>
      <c r="Y129" s="90"/>
      <c r="Z129" s="159"/>
      <c r="AA129" s="13">
        <f t="shared" si="61"/>
        <v>0</v>
      </c>
      <c r="AB129" s="14">
        <f t="shared" si="62"/>
        <v>0</v>
      </c>
      <c r="AC129" s="16">
        <f t="shared" si="48"/>
        <v>0</v>
      </c>
      <c r="AD129" s="251"/>
      <c r="AE129" s="251"/>
      <c r="AF129" s="251"/>
      <c r="AG129" s="90"/>
      <c r="AH129" s="13">
        <f t="shared" si="87"/>
        <v>0</v>
      </c>
      <c r="AI129" s="14">
        <f t="shared" si="63"/>
        <v>0</v>
      </c>
      <c r="AJ129" s="184">
        <f t="shared" si="64"/>
        <v>0</v>
      </c>
      <c r="AK129" s="90"/>
      <c r="AL129" s="90"/>
      <c r="AM129" s="90"/>
      <c r="AN129" s="90"/>
      <c r="AO129" s="13">
        <f t="shared" si="65"/>
        <v>0</v>
      </c>
      <c r="AP129" s="14">
        <f t="shared" si="66"/>
        <v>0</v>
      </c>
      <c r="AQ129" s="184">
        <f t="shared" si="67"/>
        <v>0</v>
      </c>
      <c r="AR129" s="190">
        <v>128000</v>
      </c>
      <c r="AS129" s="187"/>
      <c r="AT129" s="182">
        <v>128000</v>
      </c>
      <c r="AU129" s="227">
        <v>0.38</v>
      </c>
      <c r="AV129" s="13">
        <f t="shared" si="70"/>
        <v>497.65625</v>
      </c>
      <c r="AW129" s="14">
        <f t="shared" si="71"/>
        <v>350</v>
      </c>
      <c r="AX129" s="184">
        <f t="shared" si="72"/>
        <v>847.65625</v>
      </c>
      <c r="AY129" s="226"/>
      <c r="AZ129" s="226"/>
      <c r="BA129" s="226"/>
      <c r="BB129" s="226"/>
      <c r="BC129" s="13">
        <f t="shared" si="73"/>
        <v>0</v>
      </c>
      <c r="BD129" s="14">
        <f t="shared" si="49"/>
        <v>0</v>
      </c>
      <c r="BE129" s="184">
        <f t="shared" si="74"/>
        <v>0</v>
      </c>
      <c r="BF129" s="90">
        <v>98000</v>
      </c>
      <c r="BG129" s="90">
        <v>0</v>
      </c>
      <c r="BH129" s="90">
        <f>BF129+BG129</f>
        <v>98000</v>
      </c>
      <c r="BI129" s="95">
        <v>0.05</v>
      </c>
      <c r="BJ129" s="13">
        <f t="shared" si="75"/>
        <v>650</v>
      </c>
      <c r="BK129" s="14">
        <f t="shared" si="76"/>
        <v>46.05263157894737</v>
      </c>
      <c r="BL129" s="224">
        <f t="shared" si="77"/>
        <v>696.0526315789474</v>
      </c>
      <c r="BM129" s="257"/>
      <c r="BN129" s="257"/>
      <c r="BO129" s="257"/>
      <c r="BP129" s="226"/>
      <c r="BQ129" s="74">
        <f t="shared" si="50"/>
        <v>0</v>
      </c>
      <c r="BR129" s="75">
        <f t="shared" si="86"/>
        <v>0</v>
      </c>
      <c r="BS129" s="236">
        <f t="shared" si="78"/>
        <v>0</v>
      </c>
      <c r="BT129" s="226"/>
      <c r="BU129" s="226"/>
      <c r="BV129" s="226"/>
      <c r="BW129" s="226"/>
      <c r="BX129" s="74">
        <f t="shared" si="51"/>
        <v>0</v>
      </c>
      <c r="BY129" s="75">
        <f t="shared" si="79"/>
        <v>0</v>
      </c>
      <c r="BZ129" s="236">
        <f t="shared" si="80"/>
        <v>0</v>
      </c>
      <c r="CA129" s="233"/>
      <c r="CB129" s="233"/>
      <c r="CC129" s="233"/>
      <c r="CD129" s="233"/>
      <c r="CE129" s="238">
        <f t="shared" si="81"/>
        <v>0</v>
      </c>
      <c r="CF129" s="14">
        <f t="shared" si="82"/>
        <v>0</v>
      </c>
      <c r="CG129" s="184">
        <f t="shared" si="83"/>
        <v>0</v>
      </c>
    </row>
    <row r="130" spans="1:85" x14ac:dyDescent="0.25">
      <c r="A130" s="39">
        <v>123</v>
      </c>
      <c r="B130" s="78" t="s">
        <v>92</v>
      </c>
      <c r="C130" s="300">
        <v>1500</v>
      </c>
      <c r="D130" s="298">
        <v>325</v>
      </c>
      <c r="E130" s="299">
        <f t="shared" si="84"/>
        <v>487500</v>
      </c>
      <c r="F130" s="167">
        <f t="shared" si="52"/>
        <v>1448</v>
      </c>
      <c r="G130" s="35">
        <f t="shared" si="46"/>
        <v>0.35</v>
      </c>
      <c r="H130" s="163">
        <f t="shared" si="47"/>
        <v>1000</v>
      </c>
      <c r="I130" s="87"/>
      <c r="J130" s="87"/>
      <c r="K130" s="33"/>
      <c r="L130" s="12"/>
      <c r="M130" s="13">
        <f t="shared" si="53"/>
        <v>0</v>
      </c>
      <c r="N130" s="30">
        <f t="shared" si="54"/>
        <v>0</v>
      </c>
      <c r="O130" s="15">
        <f t="shared" si="55"/>
        <v>0</v>
      </c>
      <c r="P130" s="244">
        <v>1490</v>
      </c>
      <c r="Q130" s="242">
        <f>P130*0%</f>
        <v>0</v>
      </c>
      <c r="R130" s="242">
        <f t="shared" si="57"/>
        <v>1490</v>
      </c>
      <c r="S130" s="245">
        <v>0.31</v>
      </c>
      <c r="T130" s="13">
        <f t="shared" si="58"/>
        <v>631.67785234899327</v>
      </c>
      <c r="U130" s="14">
        <f t="shared" si="59"/>
        <v>310.00000000000006</v>
      </c>
      <c r="V130" s="16">
        <f t="shared" si="60"/>
        <v>941.67785234899338</v>
      </c>
      <c r="W130" s="90"/>
      <c r="X130" s="90"/>
      <c r="Y130" s="90"/>
      <c r="Z130" s="159"/>
      <c r="AA130" s="13">
        <f t="shared" si="61"/>
        <v>0</v>
      </c>
      <c r="AB130" s="14">
        <f t="shared" si="62"/>
        <v>0</v>
      </c>
      <c r="AC130" s="16">
        <f t="shared" si="48"/>
        <v>0</v>
      </c>
      <c r="AD130" s="251"/>
      <c r="AE130" s="251"/>
      <c r="AF130" s="251"/>
      <c r="AG130" s="90"/>
      <c r="AH130" s="13">
        <f t="shared" si="87"/>
        <v>0</v>
      </c>
      <c r="AI130" s="14">
        <f t="shared" si="63"/>
        <v>0</v>
      </c>
      <c r="AJ130" s="184">
        <f t="shared" si="64"/>
        <v>0</v>
      </c>
      <c r="AK130" s="90"/>
      <c r="AL130" s="90"/>
      <c r="AM130" s="90"/>
      <c r="AN130" s="90"/>
      <c r="AO130" s="13">
        <f t="shared" si="65"/>
        <v>0</v>
      </c>
      <c r="AP130" s="14">
        <f t="shared" si="66"/>
        <v>0</v>
      </c>
      <c r="AQ130" s="184">
        <f t="shared" si="67"/>
        <v>0</v>
      </c>
      <c r="AR130" s="190">
        <v>1448</v>
      </c>
      <c r="AS130" s="187"/>
      <c r="AT130" s="182">
        <v>1448</v>
      </c>
      <c r="AU130" s="227">
        <v>0.35</v>
      </c>
      <c r="AV130" s="13">
        <f t="shared" si="70"/>
        <v>650</v>
      </c>
      <c r="AW130" s="14">
        <f t="shared" si="71"/>
        <v>350</v>
      </c>
      <c r="AX130" s="184">
        <f t="shared" si="72"/>
        <v>1000</v>
      </c>
      <c r="AY130" s="226"/>
      <c r="AZ130" s="226"/>
      <c r="BA130" s="226"/>
      <c r="BB130" s="226"/>
      <c r="BC130" s="13">
        <f t="shared" si="73"/>
        <v>0</v>
      </c>
      <c r="BD130" s="14">
        <f t="shared" si="49"/>
        <v>0</v>
      </c>
      <c r="BE130" s="184">
        <f t="shared" si="74"/>
        <v>0</v>
      </c>
      <c r="BF130" s="90"/>
      <c r="BG130" s="90"/>
      <c r="BH130" s="90"/>
      <c r="BI130" s="90"/>
      <c r="BJ130" s="13">
        <f t="shared" si="75"/>
        <v>0</v>
      </c>
      <c r="BK130" s="14">
        <f t="shared" si="76"/>
        <v>0</v>
      </c>
      <c r="BL130" s="224">
        <f t="shared" si="77"/>
        <v>0</v>
      </c>
      <c r="BM130" s="257"/>
      <c r="BN130" s="257"/>
      <c r="BO130" s="257"/>
      <c r="BP130" s="227"/>
      <c r="BQ130" s="74">
        <f t="shared" si="50"/>
        <v>0</v>
      </c>
      <c r="BR130" s="75">
        <f t="shared" si="86"/>
        <v>0</v>
      </c>
      <c r="BS130" s="236">
        <f t="shared" si="78"/>
        <v>0</v>
      </c>
      <c r="BT130" s="226">
        <v>1499</v>
      </c>
      <c r="BU130" s="226">
        <v>0</v>
      </c>
      <c r="BV130" s="226">
        <v>1499</v>
      </c>
      <c r="BW130" s="227">
        <v>0</v>
      </c>
      <c r="BX130" s="74">
        <f t="shared" si="51"/>
        <v>627.88525683789192</v>
      </c>
      <c r="BY130" s="75">
        <f t="shared" si="79"/>
        <v>0</v>
      </c>
      <c r="BZ130" s="236">
        <f t="shared" si="80"/>
        <v>627.88525683789192</v>
      </c>
      <c r="CA130" s="239"/>
      <c r="CB130" s="239"/>
      <c r="CC130" s="239"/>
      <c r="CD130" s="240"/>
      <c r="CE130" s="238">
        <f t="shared" si="81"/>
        <v>0</v>
      </c>
      <c r="CF130" s="14">
        <f t="shared" si="82"/>
        <v>0</v>
      </c>
      <c r="CG130" s="184">
        <f t="shared" si="83"/>
        <v>0</v>
      </c>
    </row>
    <row r="131" spans="1:85" x14ac:dyDescent="0.25">
      <c r="A131" s="39">
        <v>124</v>
      </c>
      <c r="B131" s="78" t="s">
        <v>270</v>
      </c>
      <c r="C131" s="300">
        <v>1800</v>
      </c>
      <c r="D131" s="298">
        <v>350</v>
      </c>
      <c r="E131" s="299">
        <f t="shared" si="84"/>
        <v>630000</v>
      </c>
      <c r="F131" s="167">
        <f t="shared" si="52"/>
        <v>1785</v>
      </c>
      <c r="G131" s="35">
        <f t="shared" si="46"/>
        <v>0.35</v>
      </c>
      <c r="H131" s="163">
        <f t="shared" si="47"/>
        <v>1000</v>
      </c>
      <c r="I131" s="87"/>
      <c r="J131" s="87"/>
      <c r="K131" s="33"/>
      <c r="L131" s="12"/>
      <c r="M131" s="13">
        <f t="shared" si="53"/>
        <v>0</v>
      </c>
      <c r="N131" s="30">
        <f t="shared" si="54"/>
        <v>0</v>
      </c>
      <c r="O131" s="15">
        <f t="shared" si="55"/>
        <v>0</v>
      </c>
      <c r="P131" s="244"/>
      <c r="Q131" s="242"/>
      <c r="R131" s="242"/>
      <c r="S131" s="246"/>
      <c r="T131" s="13">
        <f t="shared" si="58"/>
        <v>0</v>
      </c>
      <c r="U131" s="14">
        <f t="shared" si="59"/>
        <v>0</v>
      </c>
      <c r="V131" s="16">
        <f t="shared" si="60"/>
        <v>0</v>
      </c>
      <c r="W131" s="90"/>
      <c r="X131" s="90"/>
      <c r="Y131" s="90"/>
      <c r="Z131" s="159"/>
      <c r="AA131" s="13">
        <f t="shared" si="61"/>
        <v>0</v>
      </c>
      <c r="AB131" s="14">
        <f t="shared" si="62"/>
        <v>0</v>
      </c>
      <c r="AC131" s="16">
        <f t="shared" si="48"/>
        <v>0</v>
      </c>
      <c r="AD131" s="251"/>
      <c r="AE131" s="251"/>
      <c r="AF131" s="251"/>
      <c r="AG131" s="90"/>
      <c r="AH131" s="13">
        <f t="shared" si="87"/>
        <v>0</v>
      </c>
      <c r="AI131" s="14">
        <f t="shared" si="63"/>
        <v>0</v>
      </c>
      <c r="AJ131" s="184">
        <f t="shared" si="64"/>
        <v>0</v>
      </c>
      <c r="AK131" s="90"/>
      <c r="AL131" s="90"/>
      <c r="AM131" s="90"/>
      <c r="AN131" s="90"/>
      <c r="AO131" s="13">
        <f t="shared" si="65"/>
        <v>0</v>
      </c>
      <c r="AP131" s="14">
        <f t="shared" si="66"/>
        <v>0</v>
      </c>
      <c r="AQ131" s="184">
        <f t="shared" si="67"/>
        <v>0</v>
      </c>
      <c r="AR131" s="190">
        <f t="shared" si="68"/>
        <v>1500</v>
      </c>
      <c r="AS131" s="187">
        <f t="shared" si="69"/>
        <v>285</v>
      </c>
      <c r="AT131" s="182">
        <v>1785</v>
      </c>
      <c r="AU131" s="227">
        <v>0.35</v>
      </c>
      <c r="AV131" s="13">
        <f t="shared" si="70"/>
        <v>650</v>
      </c>
      <c r="AW131" s="14">
        <f t="shared" si="71"/>
        <v>350</v>
      </c>
      <c r="AX131" s="184">
        <f t="shared" si="72"/>
        <v>1000</v>
      </c>
      <c r="AY131" s="226"/>
      <c r="AZ131" s="226"/>
      <c r="BA131" s="226"/>
      <c r="BB131" s="226"/>
      <c r="BC131" s="13">
        <f t="shared" si="73"/>
        <v>0</v>
      </c>
      <c r="BD131" s="14">
        <f t="shared" si="49"/>
        <v>0</v>
      </c>
      <c r="BE131" s="184">
        <f t="shared" si="74"/>
        <v>0</v>
      </c>
      <c r="BF131" s="90"/>
      <c r="BG131" s="90"/>
      <c r="BH131" s="90"/>
      <c r="BI131" s="90"/>
      <c r="BJ131" s="13">
        <f t="shared" si="75"/>
        <v>0</v>
      </c>
      <c r="BK131" s="14">
        <f t="shared" si="76"/>
        <v>0</v>
      </c>
      <c r="BL131" s="224">
        <f t="shared" si="77"/>
        <v>0</v>
      </c>
      <c r="BM131" s="257"/>
      <c r="BN131" s="257"/>
      <c r="BO131" s="257"/>
      <c r="BP131" s="226"/>
      <c r="BQ131" s="74">
        <f t="shared" si="50"/>
        <v>0</v>
      </c>
      <c r="BR131" s="75">
        <f t="shared" si="86"/>
        <v>0</v>
      </c>
      <c r="BS131" s="236">
        <f t="shared" si="78"/>
        <v>0</v>
      </c>
      <c r="BT131" s="226"/>
      <c r="BU131" s="226"/>
      <c r="BV131" s="226"/>
      <c r="BW131" s="226"/>
      <c r="BX131" s="74">
        <f t="shared" si="51"/>
        <v>0</v>
      </c>
      <c r="BY131" s="75">
        <f t="shared" si="79"/>
        <v>0</v>
      </c>
      <c r="BZ131" s="236">
        <f t="shared" si="80"/>
        <v>0</v>
      </c>
      <c r="CA131" s="239"/>
      <c r="CB131" s="239"/>
      <c r="CC131" s="239"/>
      <c r="CD131" s="240"/>
      <c r="CE131" s="238">
        <f t="shared" si="81"/>
        <v>0</v>
      </c>
      <c r="CF131" s="14">
        <f t="shared" si="82"/>
        <v>0</v>
      </c>
      <c r="CG131" s="184">
        <f t="shared" si="83"/>
        <v>0</v>
      </c>
    </row>
    <row r="132" spans="1:85" x14ac:dyDescent="0.25">
      <c r="A132" s="39">
        <v>125</v>
      </c>
      <c r="B132" s="78" t="s">
        <v>28</v>
      </c>
      <c r="C132" s="300">
        <v>11000</v>
      </c>
      <c r="D132" s="298">
        <v>300</v>
      </c>
      <c r="E132" s="299">
        <f t="shared" si="84"/>
        <v>3300000</v>
      </c>
      <c r="F132" s="167">
        <f t="shared" si="52"/>
        <v>9401</v>
      </c>
      <c r="G132" s="35">
        <f t="shared" si="46"/>
        <v>0.38</v>
      </c>
      <c r="H132" s="163">
        <f t="shared" si="47"/>
        <v>976.21951219512198</v>
      </c>
      <c r="I132" s="87"/>
      <c r="J132" s="87"/>
      <c r="K132" s="33"/>
      <c r="L132" s="12"/>
      <c r="M132" s="13">
        <f t="shared" si="53"/>
        <v>0</v>
      </c>
      <c r="N132" s="30">
        <f t="shared" si="54"/>
        <v>0</v>
      </c>
      <c r="O132" s="15">
        <f t="shared" si="55"/>
        <v>0</v>
      </c>
      <c r="P132" s="244">
        <v>7900</v>
      </c>
      <c r="Q132" s="242">
        <f t="shared" si="56"/>
        <v>1501</v>
      </c>
      <c r="R132" s="242">
        <f t="shared" si="57"/>
        <v>9401</v>
      </c>
      <c r="S132" s="245">
        <v>0.31</v>
      </c>
      <c r="T132" s="13">
        <f t="shared" si="58"/>
        <v>650</v>
      </c>
      <c r="U132" s="14">
        <f t="shared" si="59"/>
        <v>285.5263157894737</v>
      </c>
      <c r="V132" s="16">
        <f t="shared" si="60"/>
        <v>935.52631578947376</v>
      </c>
      <c r="W132" s="90"/>
      <c r="X132" s="90"/>
      <c r="Y132" s="90"/>
      <c r="Z132" s="159"/>
      <c r="AA132" s="13">
        <f t="shared" si="61"/>
        <v>0</v>
      </c>
      <c r="AB132" s="14">
        <f t="shared" si="62"/>
        <v>0</v>
      </c>
      <c r="AC132" s="16">
        <f t="shared" si="48"/>
        <v>0</v>
      </c>
      <c r="AD132" s="251"/>
      <c r="AE132" s="251"/>
      <c r="AF132" s="251"/>
      <c r="AG132" s="90"/>
      <c r="AH132" s="13">
        <f t="shared" si="87"/>
        <v>0</v>
      </c>
      <c r="AI132" s="14">
        <f t="shared" si="63"/>
        <v>0</v>
      </c>
      <c r="AJ132" s="184">
        <f t="shared" si="64"/>
        <v>0</v>
      </c>
      <c r="AK132" s="90"/>
      <c r="AL132" s="90"/>
      <c r="AM132" s="90"/>
      <c r="AN132" s="90"/>
      <c r="AO132" s="13">
        <f t="shared" si="65"/>
        <v>0</v>
      </c>
      <c r="AP132" s="14">
        <f t="shared" si="66"/>
        <v>0</v>
      </c>
      <c r="AQ132" s="184">
        <f t="shared" si="67"/>
        <v>0</v>
      </c>
      <c r="AR132" s="190">
        <f t="shared" si="68"/>
        <v>8200</v>
      </c>
      <c r="AS132" s="187">
        <f t="shared" si="69"/>
        <v>1558</v>
      </c>
      <c r="AT132" s="182">
        <v>9758</v>
      </c>
      <c r="AU132" s="227">
        <v>0.38</v>
      </c>
      <c r="AV132" s="13">
        <f t="shared" si="70"/>
        <v>626.21951219512198</v>
      </c>
      <c r="AW132" s="14">
        <f t="shared" si="71"/>
        <v>350</v>
      </c>
      <c r="AX132" s="184">
        <f t="shared" si="72"/>
        <v>976.21951219512198</v>
      </c>
      <c r="AY132" s="226"/>
      <c r="AZ132" s="226"/>
      <c r="BA132" s="226"/>
      <c r="BB132" s="226"/>
      <c r="BC132" s="13">
        <f t="shared" si="73"/>
        <v>0</v>
      </c>
      <c r="BD132" s="14">
        <f t="shared" si="49"/>
        <v>0</v>
      </c>
      <c r="BE132" s="184">
        <f t="shared" si="74"/>
        <v>0</v>
      </c>
      <c r="BF132" s="90"/>
      <c r="BG132" s="90"/>
      <c r="BH132" s="90"/>
      <c r="BI132" s="90"/>
      <c r="BJ132" s="13">
        <f t="shared" si="75"/>
        <v>0</v>
      </c>
      <c r="BK132" s="14">
        <f t="shared" si="76"/>
        <v>0</v>
      </c>
      <c r="BL132" s="224">
        <f t="shared" si="77"/>
        <v>0</v>
      </c>
      <c r="BM132" s="257"/>
      <c r="BN132" s="257"/>
      <c r="BO132" s="257"/>
      <c r="BP132" s="226"/>
      <c r="BQ132" s="74">
        <f t="shared" si="50"/>
        <v>0</v>
      </c>
      <c r="BR132" s="75">
        <f t="shared" si="86"/>
        <v>0</v>
      </c>
      <c r="BS132" s="236">
        <f t="shared" si="78"/>
        <v>0</v>
      </c>
      <c r="BT132" s="226"/>
      <c r="BU132" s="226"/>
      <c r="BV132" s="226"/>
      <c r="BW132" s="226"/>
      <c r="BX132" s="74">
        <f t="shared" si="51"/>
        <v>0</v>
      </c>
      <c r="BY132" s="75">
        <f t="shared" si="79"/>
        <v>0</v>
      </c>
      <c r="BZ132" s="236">
        <f t="shared" si="80"/>
        <v>0</v>
      </c>
      <c r="CA132" s="233"/>
      <c r="CB132" s="233"/>
      <c r="CC132" s="233"/>
      <c r="CD132" s="233"/>
      <c r="CE132" s="238">
        <f t="shared" si="81"/>
        <v>0</v>
      </c>
      <c r="CF132" s="14">
        <f t="shared" si="82"/>
        <v>0</v>
      </c>
      <c r="CG132" s="184">
        <f t="shared" si="83"/>
        <v>0</v>
      </c>
    </row>
    <row r="133" spans="1:85" x14ac:dyDescent="0.25">
      <c r="A133" s="39">
        <v>126</v>
      </c>
      <c r="B133" s="78" t="s">
        <v>52</v>
      </c>
      <c r="C133" s="300">
        <v>3800</v>
      </c>
      <c r="D133" s="298">
        <v>300</v>
      </c>
      <c r="E133" s="299">
        <f t="shared" si="84"/>
        <v>1140000</v>
      </c>
      <c r="F133" s="167">
        <f t="shared" si="52"/>
        <v>3665</v>
      </c>
      <c r="G133" s="35">
        <f t="shared" si="46"/>
        <v>0.35</v>
      </c>
      <c r="H133" s="163">
        <f t="shared" si="47"/>
        <v>1000</v>
      </c>
      <c r="I133" s="87"/>
      <c r="J133" s="87"/>
      <c r="K133" s="33"/>
      <c r="L133" s="12"/>
      <c r="M133" s="13">
        <f t="shared" si="53"/>
        <v>0</v>
      </c>
      <c r="N133" s="30">
        <f t="shared" si="54"/>
        <v>0</v>
      </c>
      <c r="O133" s="15">
        <f t="shared" si="55"/>
        <v>0</v>
      </c>
      <c r="P133" s="244">
        <v>3750</v>
      </c>
      <c r="Q133" s="242">
        <f>P133*0%</f>
        <v>0</v>
      </c>
      <c r="R133" s="242">
        <f t="shared" si="57"/>
        <v>3750</v>
      </c>
      <c r="S133" s="245">
        <v>0.31</v>
      </c>
      <c r="T133" s="13">
        <f t="shared" si="58"/>
        <v>635.26666666666665</v>
      </c>
      <c r="U133" s="14">
        <f t="shared" si="59"/>
        <v>310.00000000000006</v>
      </c>
      <c r="V133" s="16">
        <f t="shared" si="60"/>
        <v>945.26666666666665</v>
      </c>
      <c r="W133" s="90"/>
      <c r="X133" s="90"/>
      <c r="Y133" s="90"/>
      <c r="Z133" s="159"/>
      <c r="AA133" s="13">
        <f t="shared" si="61"/>
        <v>0</v>
      </c>
      <c r="AB133" s="14">
        <f t="shared" si="62"/>
        <v>0</v>
      </c>
      <c r="AC133" s="16">
        <f t="shared" si="48"/>
        <v>0</v>
      </c>
      <c r="AD133" s="251"/>
      <c r="AE133" s="251"/>
      <c r="AF133" s="251"/>
      <c r="AG133" s="90"/>
      <c r="AH133" s="13">
        <f t="shared" si="87"/>
        <v>0</v>
      </c>
      <c r="AI133" s="14">
        <f t="shared" si="63"/>
        <v>0</v>
      </c>
      <c r="AJ133" s="184">
        <f t="shared" si="64"/>
        <v>0</v>
      </c>
      <c r="AK133" s="90"/>
      <c r="AL133" s="90"/>
      <c r="AM133" s="90"/>
      <c r="AN133" s="90"/>
      <c r="AO133" s="13">
        <f t="shared" si="65"/>
        <v>0</v>
      </c>
      <c r="AP133" s="14">
        <f t="shared" si="66"/>
        <v>0</v>
      </c>
      <c r="AQ133" s="184">
        <f t="shared" si="67"/>
        <v>0</v>
      </c>
      <c r="AR133" s="190">
        <v>3665</v>
      </c>
      <c r="AS133" s="187"/>
      <c r="AT133" s="182">
        <v>3665</v>
      </c>
      <c r="AU133" s="227">
        <v>0.35</v>
      </c>
      <c r="AV133" s="13">
        <f t="shared" si="70"/>
        <v>650</v>
      </c>
      <c r="AW133" s="14">
        <f t="shared" si="71"/>
        <v>350</v>
      </c>
      <c r="AX133" s="184">
        <f t="shared" si="72"/>
        <v>1000</v>
      </c>
      <c r="AY133" s="226"/>
      <c r="AZ133" s="226"/>
      <c r="BA133" s="226"/>
      <c r="BB133" s="226"/>
      <c r="BC133" s="13">
        <f t="shared" si="73"/>
        <v>0</v>
      </c>
      <c r="BD133" s="14">
        <f t="shared" si="49"/>
        <v>0</v>
      </c>
      <c r="BE133" s="184">
        <f t="shared" si="74"/>
        <v>0</v>
      </c>
      <c r="BF133" s="90"/>
      <c r="BG133" s="90"/>
      <c r="BH133" s="90"/>
      <c r="BI133" s="90"/>
      <c r="BJ133" s="13">
        <f t="shared" si="75"/>
        <v>0</v>
      </c>
      <c r="BK133" s="14">
        <f t="shared" si="76"/>
        <v>0</v>
      </c>
      <c r="BL133" s="224">
        <f t="shared" si="77"/>
        <v>0</v>
      </c>
      <c r="BM133" s="257"/>
      <c r="BN133" s="257"/>
      <c r="BO133" s="257"/>
      <c r="BP133" s="226"/>
      <c r="BQ133" s="74">
        <f t="shared" si="50"/>
        <v>0</v>
      </c>
      <c r="BR133" s="75">
        <f t="shared" si="86"/>
        <v>0</v>
      </c>
      <c r="BS133" s="236">
        <f t="shared" si="78"/>
        <v>0</v>
      </c>
      <c r="BT133" s="226"/>
      <c r="BU133" s="226"/>
      <c r="BV133" s="226"/>
      <c r="BW133" s="226"/>
      <c r="BX133" s="74">
        <f t="shared" si="51"/>
        <v>0</v>
      </c>
      <c r="BY133" s="75">
        <f t="shared" si="79"/>
        <v>0</v>
      </c>
      <c r="BZ133" s="236">
        <f t="shared" si="80"/>
        <v>0</v>
      </c>
      <c r="CA133" s="233"/>
      <c r="CB133" s="233"/>
      <c r="CC133" s="233"/>
      <c r="CD133" s="233"/>
      <c r="CE133" s="238">
        <f t="shared" si="81"/>
        <v>0</v>
      </c>
      <c r="CF133" s="14">
        <f t="shared" si="82"/>
        <v>0</v>
      </c>
      <c r="CG133" s="184">
        <f t="shared" si="83"/>
        <v>0</v>
      </c>
    </row>
    <row r="134" spans="1:85" x14ac:dyDescent="0.25">
      <c r="A134" s="39">
        <v>127</v>
      </c>
      <c r="B134" s="78" t="s">
        <v>39</v>
      </c>
      <c r="C134" s="300">
        <v>6800</v>
      </c>
      <c r="D134" s="298">
        <v>300</v>
      </c>
      <c r="E134" s="299">
        <f t="shared" si="84"/>
        <v>2040000</v>
      </c>
      <c r="F134" s="167">
        <f t="shared" si="52"/>
        <v>6600</v>
      </c>
      <c r="G134" s="35">
        <f t="shared" si="46"/>
        <v>0.38</v>
      </c>
      <c r="H134" s="163">
        <f t="shared" si="47"/>
        <v>1000</v>
      </c>
      <c r="I134" s="87"/>
      <c r="J134" s="87"/>
      <c r="K134" s="33"/>
      <c r="L134" s="12"/>
      <c r="M134" s="13">
        <f t="shared" si="53"/>
        <v>0</v>
      </c>
      <c r="N134" s="30">
        <f t="shared" si="54"/>
        <v>0</v>
      </c>
      <c r="O134" s="15">
        <f t="shared" si="55"/>
        <v>0</v>
      </c>
      <c r="P134" s="244"/>
      <c r="Q134" s="242"/>
      <c r="R134" s="242"/>
      <c r="S134" s="246"/>
      <c r="T134" s="13">
        <f t="shared" si="58"/>
        <v>0</v>
      </c>
      <c r="U134" s="14">
        <f t="shared" si="59"/>
        <v>0</v>
      </c>
      <c r="V134" s="16">
        <f t="shared" si="60"/>
        <v>0</v>
      </c>
      <c r="W134" s="90"/>
      <c r="X134" s="90"/>
      <c r="Y134" s="90"/>
      <c r="Z134" s="159"/>
      <c r="AA134" s="13">
        <f t="shared" si="61"/>
        <v>0</v>
      </c>
      <c r="AB134" s="14">
        <f t="shared" si="62"/>
        <v>0</v>
      </c>
      <c r="AC134" s="16">
        <f t="shared" si="48"/>
        <v>0</v>
      </c>
      <c r="AD134" s="251"/>
      <c r="AE134" s="251"/>
      <c r="AF134" s="251"/>
      <c r="AG134" s="90"/>
      <c r="AH134" s="13">
        <f t="shared" si="87"/>
        <v>0</v>
      </c>
      <c r="AI134" s="14">
        <f t="shared" si="63"/>
        <v>0</v>
      </c>
      <c r="AJ134" s="184">
        <f t="shared" si="64"/>
        <v>0</v>
      </c>
      <c r="AK134" s="90"/>
      <c r="AL134" s="90"/>
      <c r="AM134" s="90"/>
      <c r="AN134" s="90"/>
      <c r="AO134" s="13">
        <f t="shared" si="65"/>
        <v>0</v>
      </c>
      <c r="AP134" s="14">
        <f t="shared" si="66"/>
        <v>0</v>
      </c>
      <c r="AQ134" s="184">
        <f t="shared" si="67"/>
        <v>0</v>
      </c>
      <c r="AR134" s="190">
        <v>6600</v>
      </c>
      <c r="AS134" s="187"/>
      <c r="AT134" s="182">
        <v>6600</v>
      </c>
      <c r="AU134" s="227">
        <v>0.38</v>
      </c>
      <c r="AV134" s="13">
        <f t="shared" si="70"/>
        <v>650</v>
      </c>
      <c r="AW134" s="14">
        <f t="shared" si="71"/>
        <v>350</v>
      </c>
      <c r="AX134" s="184">
        <f t="shared" si="72"/>
        <v>1000</v>
      </c>
      <c r="AY134" s="226"/>
      <c r="AZ134" s="226"/>
      <c r="BA134" s="226"/>
      <c r="BB134" s="226"/>
      <c r="BC134" s="13">
        <f t="shared" si="73"/>
        <v>0</v>
      </c>
      <c r="BD134" s="14">
        <f t="shared" si="49"/>
        <v>0</v>
      </c>
      <c r="BE134" s="184">
        <f t="shared" si="74"/>
        <v>0</v>
      </c>
      <c r="BF134" s="90"/>
      <c r="BG134" s="90"/>
      <c r="BH134" s="90"/>
      <c r="BI134" s="90"/>
      <c r="BJ134" s="13">
        <f t="shared" si="75"/>
        <v>0</v>
      </c>
      <c r="BK134" s="14">
        <f t="shared" si="76"/>
        <v>0</v>
      </c>
      <c r="BL134" s="224">
        <f t="shared" si="77"/>
        <v>0</v>
      </c>
      <c r="BM134" s="257"/>
      <c r="BN134" s="257"/>
      <c r="BO134" s="257"/>
      <c r="BP134" s="226"/>
      <c r="BQ134" s="74">
        <f t="shared" si="50"/>
        <v>0</v>
      </c>
      <c r="BR134" s="75">
        <f t="shared" si="86"/>
        <v>0</v>
      </c>
      <c r="BS134" s="236">
        <f t="shared" si="78"/>
        <v>0</v>
      </c>
      <c r="BT134" s="226"/>
      <c r="BU134" s="226"/>
      <c r="BV134" s="226"/>
      <c r="BW134" s="226"/>
      <c r="BX134" s="74">
        <f t="shared" si="51"/>
        <v>0</v>
      </c>
      <c r="BY134" s="75">
        <f t="shared" si="79"/>
        <v>0</v>
      </c>
      <c r="BZ134" s="236">
        <f t="shared" si="80"/>
        <v>0</v>
      </c>
      <c r="CA134" s="233"/>
      <c r="CB134" s="233"/>
      <c r="CC134" s="233"/>
      <c r="CD134" s="233"/>
      <c r="CE134" s="238">
        <f t="shared" si="81"/>
        <v>0</v>
      </c>
      <c r="CF134" s="14">
        <f t="shared" si="82"/>
        <v>0</v>
      </c>
      <c r="CG134" s="184">
        <f t="shared" si="83"/>
        <v>0</v>
      </c>
    </row>
    <row r="135" spans="1:85" x14ac:dyDescent="0.25">
      <c r="A135" s="39">
        <v>128</v>
      </c>
      <c r="B135" s="78" t="s">
        <v>352</v>
      </c>
      <c r="C135" s="300">
        <v>112000</v>
      </c>
      <c r="D135" s="298">
        <v>280</v>
      </c>
      <c r="E135" s="299">
        <f t="shared" si="84"/>
        <v>31360000</v>
      </c>
      <c r="F135" s="167">
        <f t="shared" si="52"/>
        <v>105000</v>
      </c>
      <c r="G135" s="35">
        <f t="shared" si="46"/>
        <v>0.35</v>
      </c>
      <c r="H135" s="163">
        <f t="shared" si="47"/>
        <v>976.00321027287316</v>
      </c>
      <c r="I135" s="87"/>
      <c r="J135" s="87"/>
      <c r="K135" s="33"/>
      <c r="L135" s="12"/>
      <c r="M135" s="13">
        <f t="shared" si="53"/>
        <v>0</v>
      </c>
      <c r="N135" s="30">
        <f t="shared" si="54"/>
        <v>0</v>
      </c>
      <c r="O135" s="15">
        <f t="shared" si="55"/>
        <v>0</v>
      </c>
      <c r="P135" s="244">
        <v>105000</v>
      </c>
      <c r="Q135" s="242">
        <f>P135*0%</f>
        <v>0</v>
      </c>
      <c r="R135" s="242">
        <f t="shared" si="57"/>
        <v>105000</v>
      </c>
      <c r="S135" s="245">
        <v>0.31</v>
      </c>
      <c r="T135" s="13">
        <f t="shared" si="58"/>
        <v>650</v>
      </c>
      <c r="U135" s="14">
        <f t="shared" si="59"/>
        <v>310.00000000000006</v>
      </c>
      <c r="V135" s="16">
        <f t="shared" si="60"/>
        <v>960</v>
      </c>
      <c r="W135" s="90"/>
      <c r="X135" s="90"/>
      <c r="Y135" s="90"/>
      <c r="Z135" s="159"/>
      <c r="AA135" s="13">
        <f t="shared" si="61"/>
        <v>0</v>
      </c>
      <c r="AB135" s="14">
        <f t="shared" si="62"/>
        <v>0</v>
      </c>
      <c r="AC135" s="16">
        <f t="shared" si="48"/>
        <v>0</v>
      </c>
      <c r="AD135" s="251"/>
      <c r="AE135" s="251"/>
      <c r="AF135" s="251"/>
      <c r="AG135" s="90"/>
      <c r="AH135" s="13">
        <f t="shared" si="87"/>
        <v>0</v>
      </c>
      <c r="AI135" s="14">
        <f t="shared" si="63"/>
        <v>0</v>
      </c>
      <c r="AJ135" s="184">
        <f t="shared" si="64"/>
        <v>0</v>
      </c>
      <c r="AK135" s="90"/>
      <c r="AL135" s="90"/>
      <c r="AM135" s="90"/>
      <c r="AN135" s="90"/>
      <c r="AO135" s="13">
        <f t="shared" si="65"/>
        <v>0</v>
      </c>
      <c r="AP135" s="14">
        <f t="shared" si="66"/>
        <v>0</v>
      </c>
      <c r="AQ135" s="184">
        <f t="shared" si="67"/>
        <v>0</v>
      </c>
      <c r="AR135" s="190">
        <v>109025</v>
      </c>
      <c r="AS135" s="187"/>
      <c r="AT135" s="182">
        <v>109025</v>
      </c>
      <c r="AU135" s="227">
        <v>0.35</v>
      </c>
      <c r="AV135" s="13">
        <f t="shared" si="70"/>
        <v>626.00321027287316</v>
      </c>
      <c r="AW135" s="14">
        <f t="shared" si="71"/>
        <v>350</v>
      </c>
      <c r="AX135" s="184">
        <f t="shared" si="72"/>
        <v>976.00321027287316</v>
      </c>
      <c r="AY135" s="226"/>
      <c r="AZ135" s="226"/>
      <c r="BA135" s="226"/>
      <c r="BB135" s="226"/>
      <c r="BC135" s="13">
        <f t="shared" si="73"/>
        <v>0</v>
      </c>
      <c r="BD135" s="14">
        <f t="shared" si="49"/>
        <v>0</v>
      </c>
      <c r="BE135" s="184">
        <f t="shared" si="74"/>
        <v>0</v>
      </c>
      <c r="BF135" s="90"/>
      <c r="BG135" s="90"/>
      <c r="BH135" s="90"/>
      <c r="BI135" s="90"/>
      <c r="BJ135" s="13">
        <f t="shared" si="75"/>
        <v>0</v>
      </c>
      <c r="BK135" s="14">
        <f t="shared" si="76"/>
        <v>0</v>
      </c>
      <c r="BL135" s="224">
        <f t="shared" si="77"/>
        <v>0</v>
      </c>
      <c r="BM135" s="257"/>
      <c r="BN135" s="257"/>
      <c r="BO135" s="257"/>
      <c r="BP135" s="226"/>
      <c r="BQ135" s="74">
        <f t="shared" si="50"/>
        <v>0</v>
      </c>
      <c r="BR135" s="75">
        <f t="shared" si="86"/>
        <v>0</v>
      </c>
      <c r="BS135" s="236">
        <f t="shared" si="78"/>
        <v>0</v>
      </c>
      <c r="BT135" s="226"/>
      <c r="BU135" s="226"/>
      <c r="BV135" s="226"/>
      <c r="BW135" s="226"/>
      <c r="BX135" s="74">
        <f t="shared" si="51"/>
        <v>0</v>
      </c>
      <c r="BY135" s="75">
        <f t="shared" si="79"/>
        <v>0</v>
      </c>
      <c r="BZ135" s="236">
        <f t="shared" si="80"/>
        <v>0</v>
      </c>
      <c r="CA135" s="239"/>
      <c r="CB135" s="239"/>
      <c r="CC135" s="239"/>
      <c r="CD135" s="240"/>
      <c r="CE135" s="238">
        <f t="shared" si="81"/>
        <v>0</v>
      </c>
      <c r="CF135" s="14">
        <f t="shared" si="82"/>
        <v>0</v>
      </c>
      <c r="CG135" s="184">
        <f t="shared" si="83"/>
        <v>0</v>
      </c>
    </row>
    <row r="136" spans="1:85" x14ac:dyDescent="0.25">
      <c r="A136" s="39">
        <v>129</v>
      </c>
      <c r="B136" s="78" t="s">
        <v>280</v>
      </c>
      <c r="C136" s="300">
        <v>6700</v>
      </c>
      <c r="D136" s="298">
        <v>300</v>
      </c>
      <c r="E136" s="299">
        <f t="shared" si="84"/>
        <v>2010000</v>
      </c>
      <c r="F136" s="167">
        <f t="shared" si="52"/>
        <v>5500</v>
      </c>
      <c r="G136" s="35">
        <f t="shared" ref="G136:G199" si="89">MAX(L136,S136,Z136,AN136,AU136,BB136,BI136,BW136,CD136)</f>
        <v>0.38</v>
      </c>
      <c r="H136" s="163">
        <f t="shared" ref="H136:H199" si="90">MAX(O136,V136,AC136,AQ136,AX136,BE136,BL136,BZ136,CG136)</f>
        <v>935.52631578947376</v>
      </c>
      <c r="I136" s="87"/>
      <c r="J136" s="87"/>
      <c r="K136" s="33"/>
      <c r="L136" s="12"/>
      <c r="M136" s="13">
        <f t="shared" si="53"/>
        <v>0</v>
      </c>
      <c r="N136" s="30">
        <f t="shared" si="54"/>
        <v>0</v>
      </c>
      <c r="O136" s="15">
        <f t="shared" si="55"/>
        <v>0</v>
      </c>
      <c r="P136" s="244">
        <v>5500</v>
      </c>
      <c r="Q136" s="242">
        <f>P136*0%</f>
        <v>0</v>
      </c>
      <c r="R136" s="242">
        <f t="shared" si="57"/>
        <v>5500</v>
      </c>
      <c r="S136" s="245">
        <v>0.31</v>
      </c>
      <c r="T136" s="13">
        <f t="shared" si="58"/>
        <v>650</v>
      </c>
      <c r="U136" s="14">
        <f t="shared" si="59"/>
        <v>285.5263157894737</v>
      </c>
      <c r="V136" s="16">
        <f t="shared" si="60"/>
        <v>935.52631578947376</v>
      </c>
      <c r="W136" s="90"/>
      <c r="X136" s="90"/>
      <c r="Y136" s="90"/>
      <c r="Z136" s="159"/>
      <c r="AA136" s="13">
        <f t="shared" si="61"/>
        <v>0</v>
      </c>
      <c r="AB136" s="14">
        <f t="shared" si="62"/>
        <v>0</v>
      </c>
      <c r="AC136" s="16">
        <f t="shared" ref="AC136:AC199" si="91">AB136+AA136</f>
        <v>0</v>
      </c>
      <c r="AD136" s="251"/>
      <c r="AE136" s="251"/>
      <c r="AF136" s="251"/>
      <c r="AG136" s="90"/>
      <c r="AH136" s="13">
        <f t="shared" si="87"/>
        <v>0</v>
      </c>
      <c r="AI136" s="14">
        <f t="shared" si="63"/>
        <v>0</v>
      </c>
      <c r="AJ136" s="184">
        <f t="shared" si="64"/>
        <v>0</v>
      </c>
      <c r="AK136" s="90"/>
      <c r="AL136" s="90"/>
      <c r="AM136" s="90"/>
      <c r="AN136" s="90"/>
      <c r="AO136" s="13">
        <f t="shared" si="65"/>
        <v>0</v>
      </c>
      <c r="AP136" s="14">
        <f t="shared" si="66"/>
        <v>0</v>
      </c>
      <c r="AQ136" s="184">
        <f t="shared" si="67"/>
        <v>0</v>
      </c>
      <c r="AR136" s="190">
        <v>6300</v>
      </c>
      <c r="AS136" s="187"/>
      <c r="AT136" s="182">
        <v>6300</v>
      </c>
      <c r="AU136" s="227">
        <v>0.38</v>
      </c>
      <c r="AV136" s="13">
        <f t="shared" si="70"/>
        <v>567.46031746031747</v>
      </c>
      <c r="AW136" s="14">
        <f t="shared" si="71"/>
        <v>350</v>
      </c>
      <c r="AX136" s="184">
        <f t="shared" si="72"/>
        <v>917.46031746031747</v>
      </c>
      <c r="AY136" s="226"/>
      <c r="AZ136" s="226"/>
      <c r="BA136" s="226"/>
      <c r="BB136" s="226"/>
      <c r="BC136" s="13">
        <f t="shared" si="73"/>
        <v>0</v>
      </c>
      <c r="BD136" s="14">
        <f t="shared" ref="BD136:BD199" si="92">IFERROR(($F$2)/($G136/BB136),0)</f>
        <v>0</v>
      </c>
      <c r="BE136" s="184">
        <f t="shared" si="74"/>
        <v>0</v>
      </c>
      <c r="BF136" s="90"/>
      <c r="BG136" s="90"/>
      <c r="BH136" s="90"/>
      <c r="BI136" s="90"/>
      <c r="BJ136" s="13">
        <f t="shared" si="75"/>
        <v>0</v>
      </c>
      <c r="BK136" s="14">
        <f t="shared" si="76"/>
        <v>0</v>
      </c>
      <c r="BL136" s="224">
        <f t="shared" si="77"/>
        <v>0</v>
      </c>
      <c r="BM136" s="257"/>
      <c r="BN136" s="257"/>
      <c r="BO136" s="257"/>
      <c r="BP136" s="226"/>
      <c r="BQ136" s="74">
        <f t="shared" ref="BQ136:BQ199" si="93">IFERROR(($F136*$F$1)/BO136,0)</f>
        <v>0</v>
      </c>
      <c r="BR136" s="75">
        <f t="shared" si="86"/>
        <v>0</v>
      </c>
      <c r="BS136" s="236">
        <f t="shared" si="78"/>
        <v>0</v>
      </c>
      <c r="BT136" s="226"/>
      <c r="BU136" s="226"/>
      <c r="BV136" s="226"/>
      <c r="BW136" s="226"/>
      <c r="BX136" s="74">
        <f t="shared" ref="BX136:BX199" si="94">IFERROR(($F136*$F$1)/BV136,0)</f>
        <v>0</v>
      </c>
      <c r="BY136" s="75">
        <f t="shared" si="79"/>
        <v>0</v>
      </c>
      <c r="BZ136" s="236">
        <f t="shared" si="80"/>
        <v>0</v>
      </c>
      <c r="CA136" s="239"/>
      <c r="CB136" s="239"/>
      <c r="CC136" s="239"/>
      <c r="CD136" s="240"/>
      <c r="CE136" s="238">
        <f t="shared" si="81"/>
        <v>0</v>
      </c>
      <c r="CF136" s="14">
        <f t="shared" si="82"/>
        <v>0</v>
      </c>
      <c r="CG136" s="184">
        <f t="shared" si="83"/>
        <v>0</v>
      </c>
    </row>
    <row r="137" spans="1:85" x14ac:dyDescent="0.25">
      <c r="A137" s="39">
        <v>130</v>
      </c>
      <c r="B137" s="78" t="s">
        <v>176</v>
      </c>
      <c r="C137" s="300">
        <v>44850</v>
      </c>
      <c r="D137" s="298">
        <v>300</v>
      </c>
      <c r="E137" s="299">
        <f t="shared" si="84"/>
        <v>13455000</v>
      </c>
      <c r="F137" s="167">
        <f t="shared" ref="F137:F200" si="95">MIN(K137,R137,Y137,AM137,AT137,BA137,BH137,BV137,CC137,AF137,BO137)</f>
        <v>43105</v>
      </c>
      <c r="G137" s="35">
        <f t="shared" si="89"/>
        <v>0.38</v>
      </c>
      <c r="H137" s="163">
        <f t="shared" si="90"/>
        <v>1000</v>
      </c>
      <c r="I137" s="87"/>
      <c r="J137" s="87"/>
      <c r="K137" s="33"/>
      <c r="L137" s="12"/>
      <c r="M137" s="13">
        <f t="shared" ref="M137:M200" si="96">IFERROR(($F137*$F$1)/K137,0)</f>
        <v>0</v>
      </c>
      <c r="N137" s="30">
        <f t="shared" ref="N137:N200" si="97">IFERROR(($F$2)/($G137/L137),0)</f>
        <v>0</v>
      </c>
      <c r="O137" s="15">
        <f t="shared" ref="O137:O200" si="98">N137+M137</f>
        <v>0</v>
      </c>
      <c r="P137" s="244"/>
      <c r="Q137" s="242"/>
      <c r="R137" s="242"/>
      <c r="S137" s="246"/>
      <c r="T137" s="13">
        <f t="shared" ref="T137:T200" si="99">IFERROR(($F137*$F$1)/R137,0)</f>
        <v>0</v>
      </c>
      <c r="U137" s="14">
        <f t="shared" ref="U137:U200" si="100">IFERROR(($F$2)/($G137/S137),0)</f>
        <v>0</v>
      </c>
      <c r="V137" s="16">
        <f t="shared" ref="V137:V200" si="101">U137+T137</f>
        <v>0</v>
      </c>
      <c r="W137" s="90"/>
      <c r="X137" s="90"/>
      <c r="Y137" s="90"/>
      <c r="Z137" s="159"/>
      <c r="AA137" s="13">
        <f t="shared" ref="AA137:AA200" si="102">IFERROR(($F137*$F$1)/Y137,0)</f>
        <v>0</v>
      </c>
      <c r="AB137" s="14">
        <f t="shared" ref="AB137:AB200" si="103">IFERROR(($F$2)/($G137/Z137),0)</f>
        <v>0</v>
      </c>
      <c r="AC137" s="16">
        <f t="shared" si="91"/>
        <v>0</v>
      </c>
      <c r="AD137" s="251"/>
      <c r="AE137" s="251"/>
      <c r="AF137" s="251"/>
      <c r="AG137" s="90"/>
      <c r="AH137" s="13">
        <f t="shared" si="87"/>
        <v>0</v>
      </c>
      <c r="AI137" s="14">
        <f t="shared" ref="AI137:AI200" si="104">IFERROR(($F$2)/($G137/AG137),0)</f>
        <v>0</v>
      </c>
      <c r="AJ137" s="184">
        <f t="shared" ref="AJ137:AJ200" si="105">SUM(AH137+AI137)</f>
        <v>0</v>
      </c>
      <c r="AK137" s="90"/>
      <c r="AL137" s="90"/>
      <c r="AM137" s="90"/>
      <c r="AN137" s="90"/>
      <c r="AO137" s="13">
        <f t="shared" ref="AO137:AO200" si="106">IFERROR(($F137*$F$1)/AM137,0)</f>
        <v>0</v>
      </c>
      <c r="AP137" s="14">
        <f t="shared" ref="AP137:AP200" si="107">IFERROR(($F$2)/($G137/AN137),0)</f>
        <v>0</v>
      </c>
      <c r="AQ137" s="184">
        <f t="shared" ref="AQ137:AQ200" si="108">SUM(AO137+AP137)</f>
        <v>0</v>
      </c>
      <c r="AR137" s="190">
        <v>43105</v>
      </c>
      <c r="AS137" s="187"/>
      <c r="AT137" s="182">
        <v>43105</v>
      </c>
      <c r="AU137" s="227">
        <v>0.38</v>
      </c>
      <c r="AV137" s="13">
        <f t="shared" ref="AV137:AV200" si="109">IFERROR(($F137*$F$1)/AT137,0)</f>
        <v>650</v>
      </c>
      <c r="AW137" s="14">
        <f t="shared" ref="AW137:AW200" si="110">IFERROR(($F$2)/($G137/AU137),0)</f>
        <v>350</v>
      </c>
      <c r="AX137" s="184">
        <f t="shared" ref="AX137:AX200" si="111">SUM(AV137+AW137)</f>
        <v>1000</v>
      </c>
      <c r="AY137" s="226"/>
      <c r="AZ137" s="226"/>
      <c r="BA137" s="226"/>
      <c r="BB137" s="226"/>
      <c r="BC137" s="13">
        <f t="shared" ref="BC137:BC200" si="112">IFERROR(($F137*$F$1)/BA137,0)</f>
        <v>0</v>
      </c>
      <c r="BD137" s="14">
        <f t="shared" si="92"/>
        <v>0</v>
      </c>
      <c r="BE137" s="184">
        <f t="shared" ref="BE137:BE200" si="113">BC137+BD137</f>
        <v>0</v>
      </c>
      <c r="BF137" s="90"/>
      <c r="BG137" s="90"/>
      <c r="BH137" s="90"/>
      <c r="BI137" s="90"/>
      <c r="BJ137" s="13">
        <f t="shared" ref="BJ137:BJ200" si="114">IFERROR(($F137*$F$1)/BH137,0)</f>
        <v>0</v>
      </c>
      <c r="BK137" s="14">
        <f t="shared" ref="BK137:BK200" si="115">IFERROR(($F$2)/($G137/BI137),0)</f>
        <v>0</v>
      </c>
      <c r="BL137" s="224">
        <f t="shared" ref="BL137:BL200" si="116">SUM(BJ137+BK137)</f>
        <v>0</v>
      </c>
      <c r="BM137" s="257"/>
      <c r="BN137" s="257"/>
      <c r="BO137" s="257"/>
      <c r="BP137" s="226"/>
      <c r="BQ137" s="74">
        <f t="shared" si="93"/>
        <v>0</v>
      </c>
      <c r="BR137" s="75">
        <f t="shared" si="86"/>
        <v>0</v>
      </c>
      <c r="BS137" s="236">
        <f t="shared" ref="BS137:BS200" si="117">SUM(BQ137+BR137)</f>
        <v>0</v>
      </c>
      <c r="BT137" s="226"/>
      <c r="BU137" s="226"/>
      <c r="BV137" s="226"/>
      <c r="BW137" s="226"/>
      <c r="BX137" s="74">
        <f t="shared" si="94"/>
        <v>0</v>
      </c>
      <c r="BY137" s="75">
        <f t="shared" ref="BY137:BY200" si="118">IFERROR(($F$2)/($G137/BW137),0)</f>
        <v>0</v>
      </c>
      <c r="BZ137" s="236">
        <f t="shared" ref="BZ137:BZ200" si="119">SUM(BX137+BY137)</f>
        <v>0</v>
      </c>
      <c r="CA137" s="239"/>
      <c r="CB137" s="239"/>
      <c r="CC137" s="239"/>
      <c r="CD137" s="240"/>
      <c r="CE137" s="238">
        <f t="shared" ref="CE137:CE200" si="120">IFERROR(($F137*$F$1)/CC137,0)</f>
        <v>0</v>
      </c>
      <c r="CF137" s="14">
        <f t="shared" ref="CF137:CF200" si="121">IFERROR(($F$2)/($G137/CD137),0)</f>
        <v>0</v>
      </c>
      <c r="CG137" s="184">
        <f t="shared" ref="CG137:CG200" si="122">SUM(CE137+CF137)</f>
        <v>0</v>
      </c>
    </row>
    <row r="138" spans="1:85" x14ac:dyDescent="0.25">
      <c r="A138" s="39">
        <v>131</v>
      </c>
      <c r="B138" s="78" t="s">
        <v>165</v>
      </c>
      <c r="C138" s="300">
        <v>8900</v>
      </c>
      <c r="D138" s="298">
        <v>275</v>
      </c>
      <c r="E138" s="299">
        <f t="shared" ref="E138:E201" si="123">D138*C138</f>
        <v>2447500</v>
      </c>
      <c r="F138" s="167">
        <f t="shared" si="95"/>
        <v>8806</v>
      </c>
      <c r="G138" s="35">
        <f t="shared" si="89"/>
        <v>0.35</v>
      </c>
      <c r="H138" s="163">
        <f t="shared" si="90"/>
        <v>1000</v>
      </c>
      <c r="I138" s="87"/>
      <c r="J138" s="87"/>
      <c r="K138" s="33"/>
      <c r="L138" s="12"/>
      <c r="M138" s="13">
        <f t="shared" si="96"/>
        <v>0</v>
      </c>
      <c r="N138" s="30">
        <f t="shared" si="97"/>
        <v>0</v>
      </c>
      <c r="O138" s="15">
        <f t="shared" si="98"/>
        <v>0</v>
      </c>
      <c r="P138" s="244"/>
      <c r="Q138" s="242"/>
      <c r="R138" s="242"/>
      <c r="S138" s="245"/>
      <c r="T138" s="13">
        <f t="shared" si="99"/>
        <v>0</v>
      </c>
      <c r="U138" s="14">
        <f t="shared" si="100"/>
        <v>0</v>
      </c>
      <c r="V138" s="16">
        <f t="shared" si="101"/>
        <v>0</v>
      </c>
      <c r="W138" s="90"/>
      <c r="X138" s="90"/>
      <c r="Y138" s="90"/>
      <c r="Z138" s="159"/>
      <c r="AA138" s="13">
        <f t="shared" si="102"/>
        <v>0</v>
      </c>
      <c r="AB138" s="14">
        <f t="shared" si="103"/>
        <v>0</v>
      </c>
      <c r="AC138" s="16">
        <f t="shared" si="91"/>
        <v>0</v>
      </c>
      <c r="AD138" s="251"/>
      <c r="AE138" s="251"/>
      <c r="AF138" s="251"/>
      <c r="AG138" s="90"/>
      <c r="AH138" s="13">
        <f t="shared" si="87"/>
        <v>0</v>
      </c>
      <c r="AI138" s="14">
        <f t="shared" si="104"/>
        <v>0</v>
      </c>
      <c r="AJ138" s="184">
        <f t="shared" si="105"/>
        <v>0</v>
      </c>
      <c r="AK138" s="90"/>
      <c r="AL138" s="90"/>
      <c r="AM138" s="90"/>
      <c r="AN138" s="90"/>
      <c r="AO138" s="13">
        <f t="shared" si="106"/>
        <v>0</v>
      </c>
      <c r="AP138" s="14">
        <f t="shared" si="107"/>
        <v>0</v>
      </c>
      <c r="AQ138" s="184">
        <f t="shared" si="108"/>
        <v>0</v>
      </c>
      <c r="AR138" s="190">
        <f t="shared" ref="AR138:AR197" si="124">+AT138/1.19</f>
        <v>7400</v>
      </c>
      <c r="AS138" s="187">
        <f t="shared" ref="AS138:AS198" si="125">+AR138*19%</f>
        <v>1406</v>
      </c>
      <c r="AT138" s="182">
        <v>8806</v>
      </c>
      <c r="AU138" s="227">
        <v>0.35</v>
      </c>
      <c r="AV138" s="13">
        <f t="shared" si="109"/>
        <v>650</v>
      </c>
      <c r="AW138" s="14">
        <f t="shared" si="110"/>
        <v>350</v>
      </c>
      <c r="AX138" s="184">
        <f t="shared" si="111"/>
        <v>1000</v>
      </c>
      <c r="AY138" s="226"/>
      <c r="AZ138" s="226"/>
      <c r="BA138" s="226"/>
      <c r="BB138" s="226"/>
      <c r="BC138" s="13">
        <f t="shared" si="112"/>
        <v>0</v>
      </c>
      <c r="BD138" s="14">
        <f t="shared" si="92"/>
        <v>0</v>
      </c>
      <c r="BE138" s="184">
        <f t="shared" si="113"/>
        <v>0</v>
      </c>
      <c r="BF138" s="90"/>
      <c r="BG138" s="90"/>
      <c r="BH138" s="90"/>
      <c r="BI138" s="90"/>
      <c r="BJ138" s="13">
        <f t="shared" si="114"/>
        <v>0</v>
      </c>
      <c r="BK138" s="14">
        <f t="shared" si="115"/>
        <v>0</v>
      </c>
      <c r="BL138" s="224">
        <f t="shared" si="116"/>
        <v>0</v>
      </c>
      <c r="BM138" s="257"/>
      <c r="BN138" s="257"/>
      <c r="BO138" s="257"/>
      <c r="BP138" s="226"/>
      <c r="BQ138" s="74">
        <f t="shared" si="93"/>
        <v>0</v>
      </c>
      <c r="BR138" s="75">
        <f t="shared" si="86"/>
        <v>0</v>
      </c>
      <c r="BS138" s="236">
        <f t="shared" si="117"/>
        <v>0</v>
      </c>
      <c r="BT138" s="226"/>
      <c r="BU138" s="226"/>
      <c r="BV138" s="226"/>
      <c r="BW138" s="226"/>
      <c r="BX138" s="74">
        <f t="shared" si="94"/>
        <v>0</v>
      </c>
      <c r="BY138" s="75">
        <f t="shared" si="118"/>
        <v>0</v>
      </c>
      <c r="BZ138" s="236">
        <f t="shared" si="119"/>
        <v>0</v>
      </c>
      <c r="CA138" s="233"/>
      <c r="CB138" s="233"/>
      <c r="CC138" s="233"/>
      <c r="CD138" s="233"/>
      <c r="CE138" s="238">
        <f t="shared" si="120"/>
        <v>0</v>
      </c>
      <c r="CF138" s="14">
        <f t="shared" si="121"/>
        <v>0</v>
      </c>
      <c r="CG138" s="184">
        <f t="shared" si="122"/>
        <v>0</v>
      </c>
    </row>
    <row r="139" spans="1:85" x14ac:dyDescent="0.25">
      <c r="A139" s="39">
        <v>132</v>
      </c>
      <c r="B139" s="78" t="s">
        <v>218</v>
      </c>
      <c r="C139" s="300">
        <v>272000</v>
      </c>
      <c r="D139" s="298">
        <v>200</v>
      </c>
      <c r="E139" s="299">
        <f t="shared" si="123"/>
        <v>54400000</v>
      </c>
      <c r="F139" s="167">
        <f t="shared" si="95"/>
        <v>196350</v>
      </c>
      <c r="G139" s="35">
        <f t="shared" si="89"/>
        <v>0.38</v>
      </c>
      <c r="H139" s="163">
        <f t="shared" si="90"/>
        <v>824.53987730061351</v>
      </c>
      <c r="I139" s="87"/>
      <c r="J139" s="87"/>
      <c r="K139" s="33"/>
      <c r="L139" s="12"/>
      <c r="M139" s="13">
        <f t="shared" si="96"/>
        <v>0</v>
      </c>
      <c r="N139" s="30">
        <f t="shared" si="97"/>
        <v>0</v>
      </c>
      <c r="O139" s="15">
        <f t="shared" si="98"/>
        <v>0</v>
      </c>
      <c r="P139" s="244">
        <v>212500</v>
      </c>
      <c r="Q139" s="242">
        <f t="shared" ref="Q139:Q186" si="126">P139*19%</f>
        <v>40375</v>
      </c>
      <c r="R139" s="242">
        <f t="shared" ref="R139:R199" si="127">ROUND((P139+Q139),0)</f>
        <v>252875</v>
      </c>
      <c r="S139" s="245">
        <v>0.31</v>
      </c>
      <c r="T139" s="13">
        <f t="shared" si="99"/>
        <v>504.70588235294116</v>
      </c>
      <c r="U139" s="14">
        <f t="shared" si="100"/>
        <v>285.5263157894737</v>
      </c>
      <c r="V139" s="16">
        <f t="shared" si="101"/>
        <v>790.23219814241486</v>
      </c>
      <c r="W139" s="90"/>
      <c r="X139" s="90"/>
      <c r="Y139" s="90"/>
      <c r="Z139" s="159"/>
      <c r="AA139" s="13">
        <f t="shared" si="102"/>
        <v>0</v>
      </c>
      <c r="AB139" s="14">
        <f t="shared" si="103"/>
        <v>0</v>
      </c>
      <c r="AC139" s="16">
        <f t="shared" si="91"/>
        <v>0</v>
      </c>
      <c r="AD139" s="252">
        <v>185000</v>
      </c>
      <c r="AE139" s="252">
        <f>+AD139*19%</f>
        <v>35150</v>
      </c>
      <c r="AF139" s="252">
        <f t="shared" si="88"/>
        <v>220150</v>
      </c>
      <c r="AG139" s="90"/>
      <c r="AH139" s="13">
        <f t="shared" si="87"/>
        <v>579.72972972972968</v>
      </c>
      <c r="AI139" s="14">
        <f t="shared" si="104"/>
        <v>0</v>
      </c>
      <c r="AJ139" s="184">
        <f t="shared" si="105"/>
        <v>579.72972972972968</v>
      </c>
      <c r="AK139" s="90"/>
      <c r="AL139" s="90"/>
      <c r="AM139" s="90"/>
      <c r="AN139" s="90"/>
      <c r="AO139" s="13">
        <f t="shared" si="106"/>
        <v>0</v>
      </c>
      <c r="AP139" s="14">
        <f t="shared" si="107"/>
        <v>0</v>
      </c>
      <c r="AQ139" s="184">
        <f t="shared" si="108"/>
        <v>0</v>
      </c>
      <c r="AR139" s="190">
        <f t="shared" si="124"/>
        <v>226008.40336134454</v>
      </c>
      <c r="AS139" s="187">
        <f t="shared" si="125"/>
        <v>42941.596638655465</v>
      </c>
      <c r="AT139" s="182">
        <v>268950</v>
      </c>
      <c r="AU139" s="227">
        <v>0.38</v>
      </c>
      <c r="AV139" s="13">
        <f t="shared" si="109"/>
        <v>474.53987730061351</v>
      </c>
      <c r="AW139" s="14">
        <f t="shared" si="110"/>
        <v>350</v>
      </c>
      <c r="AX139" s="184">
        <f t="shared" si="111"/>
        <v>824.53987730061351</v>
      </c>
      <c r="AY139" s="226"/>
      <c r="AZ139" s="226"/>
      <c r="BA139" s="226"/>
      <c r="BB139" s="226"/>
      <c r="BC139" s="13">
        <f t="shared" si="112"/>
        <v>0</v>
      </c>
      <c r="BD139" s="14">
        <f t="shared" si="92"/>
        <v>0</v>
      </c>
      <c r="BE139" s="184">
        <f t="shared" si="113"/>
        <v>0</v>
      </c>
      <c r="BF139" s="90">
        <v>165000</v>
      </c>
      <c r="BG139" s="90">
        <f>BF139*19%</f>
        <v>31350</v>
      </c>
      <c r="BH139" s="90">
        <f>BF139+BG139</f>
        <v>196350</v>
      </c>
      <c r="BI139" s="95">
        <v>0.05</v>
      </c>
      <c r="BJ139" s="13">
        <f t="shared" si="114"/>
        <v>650</v>
      </c>
      <c r="BK139" s="14">
        <f t="shared" si="115"/>
        <v>46.05263157894737</v>
      </c>
      <c r="BL139" s="224">
        <f t="shared" si="116"/>
        <v>696.0526315789474</v>
      </c>
      <c r="BM139" s="257"/>
      <c r="BN139" s="257"/>
      <c r="BO139" s="257"/>
      <c r="BP139" s="226"/>
      <c r="BQ139" s="74">
        <f t="shared" si="93"/>
        <v>0</v>
      </c>
      <c r="BR139" s="75">
        <f t="shared" si="86"/>
        <v>0</v>
      </c>
      <c r="BS139" s="236">
        <f t="shared" si="117"/>
        <v>0</v>
      </c>
      <c r="BT139" s="226"/>
      <c r="BU139" s="226"/>
      <c r="BV139" s="226"/>
      <c r="BW139" s="226"/>
      <c r="BX139" s="74">
        <f t="shared" si="94"/>
        <v>0</v>
      </c>
      <c r="BY139" s="75">
        <f t="shared" si="118"/>
        <v>0</v>
      </c>
      <c r="BZ139" s="236">
        <f t="shared" si="119"/>
        <v>0</v>
      </c>
      <c r="CA139" s="239"/>
      <c r="CB139" s="239"/>
      <c r="CC139" s="239"/>
      <c r="CD139" s="240"/>
      <c r="CE139" s="238">
        <f t="shared" si="120"/>
        <v>0</v>
      </c>
      <c r="CF139" s="14">
        <f t="shared" si="121"/>
        <v>0</v>
      </c>
      <c r="CG139" s="184">
        <f t="shared" si="122"/>
        <v>0</v>
      </c>
    </row>
    <row r="140" spans="1:85" x14ac:dyDescent="0.25">
      <c r="A140" s="39">
        <v>133</v>
      </c>
      <c r="B140" s="78" t="s">
        <v>374</v>
      </c>
      <c r="C140" s="300">
        <v>155</v>
      </c>
      <c r="D140" s="298">
        <v>250</v>
      </c>
      <c r="E140" s="299">
        <f t="shared" si="123"/>
        <v>38750</v>
      </c>
      <c r="F140" s="167">
        <f t="shared" si="95"/>
        <v>101</v>
      </c>
      <c r="G140" s="35">
        <f t="shared" si="89"/>
        <v>0.35</v>
      </c>
      <c r="H140" s="163">
        <f t="shared" si="90"/>
        <v>960</v>
      </c>
      <c r="I140" s="87"/>
      <c r="J140" s="87"/>
      <c r="K140" s="33"/>
      <c r="L140" s="12"/>
      <c r="M140" s="13">
        <f t="shared" si="96"/>
        <v>0</v>
      </c>
      <c r="N140" s="30">
        <f t="shared" si="97"/>
        <v>0</v>
      </c>
      <c r="O140" s="15">
        <f t="shared" si="98"/>
        <v>0</v>
      </c>
      <c r="P140" s="244">
        <v>85</v>
      </c>
      <c r="Q140" s="242">
        <f t="shared" si="126"/>
        <v>16.149999999999999</v>
      </c>
      <c r="R140" s="242">
        <f t="shared" si="127"/>
        <v>101</v>
      </c>
      <c r="S140" s="245">
        <v>0.31</v>
      </c>
      <c r="T140" s="13">
        <f t="shared" si="99"/>
        <v>650</v>
      </c>
      <c r="U140" s="14">
        <f t="shared" si="100"/>
        <v>310.00000000000006</v>
      </c>
      <c r="V140" s="16">
        <f t="shared" si="101"/>
        <v>960</v>
      </c>
      <c r="W140" s="90"/>
      <c r="X140" s="90"/>
      <c r="Y140" s="90"/>
      <c r="Z140" s="159"/>
      <c r="AA140" s="13">
        <f t="shared" si="102"/>
        <v>0</v>
      </c>
      <c r="AB140" s="14">
        <f t="shared" si="103"/>
        <v>0</v>
      </c>
      <c r="AC140" s="16">
        <f t="shared" si="91"/>
        <v>0</v>
      </c>
      <c r="AD140" s="251"/>
      <c r="AE140" s="251"/>
      <c r="AF140" s="251"/>
      <c r="AG140" s="90"/>
      <c r="AH140" s="13">
        <f t="shared" si="87"/>
        <v>0</v>
      </c>
      <c r="AI140" s="14">
        <f t="shared" si="104"/>
        <v>0</v>
      </c>
      <c r="AJ140" s="184">
        <f t="shared" si="105"/>
        <v>0</v>
      </c>
      <c r="AK140" s="90"/>
      <c r="AL140" s="90"/>
      <c r="AM140" s="90"/>
      <c r="AN140" s="90"/>
      <c r="AO140" s="13">
        <f t="shared" si="106"/>
        <v>0</v>
      </c>
      <c r="AP140" s="14">
        <f t="shared" si="107"/>
        <v>0</v>
      </c>
      <c r="AQ140" s="184">
        <f t="shared" si="108"/>
        <v>0</v>
      </c>
      <c r="AR140" s="190">
        <f t="shared" si="124"/>
        <v>124.36974789915966</v>
      </c>
      <c r="AS140" s="187">
        <f t="shared" si="125"/>
        <v>23.630252100840337</v>
      </c>
      <c r="AT140" s="182">
        <v>148</v>
      </c>
      <c r="AU140" s="227">
        <v>0.35</v>
      </c>
      <c r="AV140" s="13">
        <f t="shared" si="109"/>
        <v>443.58108108108109</v>
      </c>
      <c r="AW140" s="14">
        <f t="shared" si="110"/>
        <v>350</v>
      </c>
      <c r="AX140" s="184">
        <f t="shared" si="111"/>
        <v>793.58108108108104</v>
      </c>
      <c r="AY140" s="226"/>
      <c r="AZ140" s="226"/>
      <c r="BA140" s="226"/>
      <c r="BB140" s="226"/>
      <c r="BC140" s="13">
        <f t="shared" si="112"/>
        <v>0</v>
      </c>
      <c r="BD140" s="14">
        <f t="shared" si="92"/>
        <v>0</v>
      </c>
      <c r="BE140" s="184">
        <f t="shared" si="113"/>
        <v>0</v>
      </c>
      <c r="BF140" s="90"/>
      <c r="BG140" s="90"/>
      <c r="BH140" s="90"/>
      <c r="BI140" s="90"/>
      <c r="BJ140" s="13">
        <f t="shared" si="114"/>
        <v>0</v>
      </c>
      <c r="BK140" s="14">
        <f t="shared" si="115"/>
        <v>0</v>
      </c>
      <c r="BL140" s="224">
        <f t="shared" si="116"/>
        <v>0</v>
      </c>
      <c r="BM140" s="257"/>
      <c r="BN140" s="257"/>
      <c r="BO140" s="257"/>
      <c r="BP140" s="226"/>
      <c r="BQ140" s="74">
        <f t="shared" si="93"/>
        <v>0</v>
      </c>
      <c r="BR140" s="75">
        <f t="shared" si="86"/>
        <v>0</v>
      </c>
      <c r="BS140" s="236">
        <f t="shared" si="117"/>
        <v>0</v>
      </c>
      <c r="BT140" s="226"/>
      <c r="BU140" s="226"/>
      <c r="BV140" s="226"/>
      <c r="BW140" s="226"/>
      <c r="BX140" s="74">
        <f t="shared" si="94"/>
        <v>0</v>
      </c>
      <c r="BY140" s="75">
        <f t="shared" si="118"/>
        <v>0</v>
      </c>
      <c r="BZ140" s="236">
        <f t="shared" si="119"/>
        <v>0</v>
      </c>
      <c r="CA140" s="239"/>
      <c r="CB140" s="239"/>
      <c r="CC140" s="239"/>
      <c r="CD140" s="240"/>
      <c r="CE140" s="238">
        <f t="shared" si="120"/>
        <v>0</v>
      </c>
      <c r="CF140" s="14">
        <f t="shared" si="121"/>
        <v>0</v>
      </c>
      <c r="CG140" s="184">
        <f t="shared" si="122"/>
        <v>0</v>
      </c>
    </row>
    <row r="141" spans="1:85" x14ac:dyDescent="0.25">
      <c r="A141" s="39">
        <v>134</v>
      </c>
      <c r="B141" s="78" t="s">
        <v>366</v>
      </c>
      <c r="C141" s="300">
        <v>4950</v>
      </c>
      <c r="D141" s="298">
        <v>265</v>
      </c>
      <c r="E141" s="299">
        <f t="shared" si="123"/>
        <v>1311750</v>
      </c>
      <c r="F141" s="167">
        <f t="shared" si="95"/>
        <v>4800</v>
      </c>
      <c r="G141" s="35">
        <f t="shared" si="89"/>
        <v>0.38</v>
      </c>
      <c r="H141" s="163">
        <f t="shared" si="90"/>
        <v>1000</v>
      </c>
      <c r="I141" s="87"/>
      <c r="J141" s="87"/>
      <c r="K141" s="33"/>
      <c r="L141" s="12"/>
      <c r="M141" s="13">
        <f t="shared" si="96"/>
        <v>0</v>
      </c>
      <c r="N141" s="30">
        <f t="shared" si="97"/>
        <v>0</v>
      </c>
      <c r="O141" s="15">
        <f t="shared" si="98"/>
        <v>0</v>
      </c>
      <c r="P141" s="244"/>
      <c r="Q141" s="242"/>
      <c r="R141" s="242"/>
      <c r="S141" s="246"/>
      <c r="T141" s="13">
        <f t="shared" si="99"/>
        <v>0</v>
      </c>
      <c r="U141" s="14">
        <f t="shared" si="100"/>
        <v>0</v>
      </c>
      <c r="V141" s="16">
        <f t="shared" si="101"/>
        <v>0</v>
      </c>
      <c r="W141" s="90"/>
      <c r="X141" s="90"/>
      <c r="Y141" s="90"/>
      <c r="Z141" s="159"/>
      <c r="AA141" s="13">
        <f t="shared" si="102"/>
        <v>0</v>
      </c>
      <c r="AB141" s="14">
        <f t="shared" si="103"/>
        <v>0</v>
      </c>
      <c r="AC141" s="16">
        <f t="shared" si="91"/>
        <v>0</v>
      </c>
      <c r="AD141" s="251"/>
      <c r="AE141" s="251"/>
      <c r="AF141" s="251"/>
      <c r="AG141" s="90"/>
      <c r="AH141" s="13">
        <f t="shared" si="87"/>
        <v>0</v>
      </c>
      <c r="AI141" s="14">
        <f t="shared" si="104"/>
        <v>0</v>
      </c>
      <c r="AJ141" s="184">
        <f t="shared" si="105"/>
        <v>0</v>
      </c>
      <c r="AK141" s="90"/>
      <c r="AL141" s="90"/>
      <c r="AM141" s="90"/>
      <c r="AN141" s="90"/>
      <c r="AO141" s="13">
        <f t="shared" si="106"/>
        <v>0</v>
      </c>
      <c r="AP141" s="14">
        <f t="shared" si="107"/>
        <v>0</v>
      </c>
      <c r="AQ141" s="184">
        <f t="shared" si="108"/>
        <v>0</v>
      </c>
      <c r="AR141" s="190">
        <v>4800</v>
      </c>
      <c r="AS141" s="187"/>
      <c r="AT141" s="182">
        <v>4800</v>
      </c>
      <c r="AU141" s="227">
        <v>0.38</v>
      </c>
      <c r="AV141" s="13">
        <f t="shared" si="109"/>
        <v>650</v>
      </c>
      <c r="AW141" s="14">
        <f t="shared" si="110"/>
        <v>350</v>
      </c>
      <c r="AX141" s="184">
        <f t="shared" si="111"/>
        <v>1000</v>
      </c>
      <c r="AY141" s="232"/>
      <c r="AZ141" s="226"/>
      <c r="BA141" s="232"/>
      <c r="BB141" s="227"/>
      <c r="BC141" s="13">
        <f t="shared" si="112"/>
        <v>0</v>
      </c>
      <c r="BD141" s="14">
        <f t="shared" si="92"/>
        <v>0</v>
      </c>
      <c r="BE141" s="184">
        <f t="shared" si="113"/>
        <v>0</v>
      </c>
      <c r="BF141" s="90"/>
      <c r="BG141" s="90"/>
      <c r="BH141" s="90"/>
      <c r="BI141" s="95"/>
      <c r="BJ141" s="13">
        <f t="shared" si="114"/>
        <v>0</v>
      </c>
      <c r="BK141" s="14">
        <f t="shared" si="115"/>
        <v>0</v>
      </c>
      <c r="BL141" s="224">
        <f t="shared" si="116"/>
        <v>0</v>
      </c>
      <c r="BM141" s="257"/>
      <c r="BN141" s="257"/>
      <c r="BO141" s="257"/>
      <c r="BP141" s="226"/>
      <c r="BQ141" s="74">
        <f t="shared" si="93"/>
        <v>0</v>
      </c>
      <c r="BR141" s="75">
        <f t="shared" si="86"/>
        <v>0</v>
      </c>
      <c r="BS141" s="236">
        <f t="shared" si="117"/>
        <v>0</v>
      </c>
      <c r="BT141" s="226"/>
      <c r="BU141" s="226"/>
      <c r="BV141" s="226"/>
      <c r="BW141" s="226"/>
      <c r="BX141" s="74">
        <f t="shared" si="94"/>
        <v>0</v>
      </c>
      <c r="BY141" s="75">
        <f t="shared" si="118"/>
        <v>0</v>
      </c>
      <c r="BZ141" s="236">
        <f t="shared" si="119"/>
        <v>0</v>
      </c>
      <c r="CA141" s="239"/>
      <c r="CB141" s="239"/>
      <c r="CC141" s="239"/>
      <c r="CD141" s="240"/>
      <c r="CE141" s="238">
        <f t="shared" si="120"/>
        <v>0</v>
      </c>
      <c r="CF141" s="14">
        <f t="shared" si="121"/>
        <v>0</v>
      </c>
      <c r="CG141" s="184">
        <f t="shared" si="122"/>
        <v>0</v>
      </c>
    </row>
    <row r="142" spans="1:85" x14ac:dyDescent="0.25">
      <c r="A142" s="39">
        <v>135</v>
      </c>
      <c r="B142" s="78" t="s">
        <v>113</v>
      </c>
      <c r="C142" s="300">
        <v>6650</v>
      </c>
      <c r="D142" s="298">
        <v>250</v>
      </c>
      <c r="E142" s="299">
        <f t="shared" si="123"/>
        <v>1662500</v>
      </c>
      <c r="F142" s="167">
        <f t="shared" si="95"/>
        <v>4522</v>
      </c>
      <c r="G142" s="35">
        <f t="shared" si="89"/>
        <v>0.35</v>
      </c>
      <c r="H142" s="163">
        <f t="shared" si="90"/>
        <v>960</v>
      </c>
      <c r="I142" s="87"/>
      <c r="J142" s="87"/>
      <c r="K142" s="33"/>
      <c r="L142" s="12"/>
      <c r="M142" s="13">
        <f t="shared" si="96"/>
        <v>0</v>
      </c>
      <c r="N142" s="30">
        <f t="shared" si="97"/>
        <v>0</v>
      </c>
      <c r="O142" s="15">
        <f t="shared" si="98"/>
        <v>0</v>
      </c>
      <c r="P142" s="244">
        <v>3800</v>
      </c>
      <c r="Q142" s="242">
        <f t="shared" si="126"/>
        <v>722</v>
      </c>
      <c r="R142" s="242">
        <f t="shared" si="127"/>
        <v>4522</v>
      </c>
      <c r="S142" s="245">
        <v>0.31</v>
      </c>
      <c r="T142" s="13">
        <f t="shared" si="99"/>
        <v>650</v>
      </c>
      <c r="U142" s="14">
        <f t="shared" si="100"/>
        <v>310.00000000000006</v>
      </c>
      <c r="V142" s="16">
        <f t="shared" si="101"/>
        <v>960</v>
      </c>
      <c r="W142" s="90"/>
      <c r="X142" s="90"/>
      <c r="Y142" s="90"/>
      <c r="Z142" s="159"/>
      <c r="AA142" s="13">
        <f t="shared" si="102"/>
        <v>0</v>
      </c>
      <c r="AB142" s="14">
        <f t="shared" si="103"/>
        <v>0</v>
      </c>
      <c r="AC142" s="16">
        <f t="shared" si="91"/>
        <v>0</v>
      </c>
      <c r="AD142" s="251"/>
      <c r="AE142" s="251"/>
      <c r="AF142" s="251"/>
      <c r="AG142" s="90"/>
      <c r="AH142" s="13">
        <f t="shared" si="87"/>
        <v>0</v>
      </c>
      <c r="AI142" s="14">
        <f t="shared" si="104"/>
        <v>0</v>
      </c>
      <c r="AJ142" s="184">
        <f t="shared" si="105"/>
        <v>0</v>
      </c>
      <c r="AK142" s="90"/>
      <c r="AL142" s="90"/>
      <c r="AM142" s="90"/>
      <c r="AN142" s="90"/>
      <c r="AO142" s="13">
        <f t="shared" si="106"/>
        <v>0</v>
      </c>
      <c r="AP142" s="14">
        <f t="shared" si="107"/>
        <v>0</v>
      </c>
      <c r="AQ142" s="184">
        <f t="shared" si="108"/>
        <v>0</v>
      </c>
      <c r="AR142" s="190">
        <f t="shared" si="124"/>
        <v>5495.7983193277314</v>
      </c>
      <c r="AS142" s="187">
        <f t="shared" si="125"/>
        <v>1044.201680672269</v>
      </c>
      <c r="AT142" s="182">
        <v>6540</v>
      </c>
      <c r="AU142" s="227">
        <v>0.35</v>
      </c>
      <c r="AV142" s="13">
        <f t="shared" si="109"/>
        <v>449.43425076452598</v>
      </c>
      <c r="AW142" s="14">
        <f t="shared" si="110"/>
        <v>350</v>
      </c>
      <c r="AX142" s="184">
        <f t="shared" si="111"/>
        <v>799.43425076452604</v>
      </c>
      <c r="AY142" s="226"/>
      <c r="AZ142" s="226"/>
      <c r="BA142" s="226"/>
      <c r="BB142" s="226"/>
      <c r="BC142" s="13">
        <f t="shared" si="112"/>
        <v>0</v>
      </c>
      <c r="BD142" s="14">
        <f t="shared" si="92"/>
        <v>0</v>
      </c>
      <c r="BE142" s="184">
        <f t="shared" si="113"/>
        <v>0</v>
      </c>
      <c r="BF142" s="90"/>
      <c r="BG142" s="90"/>
      <c r="BH142" s="90"/>
      <c r="BI142" s="90"/>
      <c r="BJ142" s="13">
        <f t="shared" si="114"/>
        <v>0</v>
      </c>
      <c r="BK142" s="14">
        <f t="shared" si="115"/>
        <v>0</v>
      </c>
      <c r="BL142" s="224">
        <f t="shared" si="116"/>
        <v>0</v>
      </c>
      <c r="BM142" s="257"/>
      <c r="BN142" s="257"/>
      <c r="BO142" s="257"/>
      <c r="BP142" s="226"/>
      <c r="BQ142" s="74">
        <f t="shared" si="93"/>
        <v>0</v>
      </c>
      <c r="BR142" s="75">
        <f t="shared" si="86"/>
        <v>0</v>
      </c>
      <c r="BS142" s="236">
        <f t="shared" si="117"/>
        <v>0</v>
      </c>
      <c r="BT142" s="226"/>
      <c r="BU142" s="226"/>
      <c r="BV142" s="226"/>
      <c r="BW142" s="226"/>
      <c r="BX142" s="74">
        <f t="shared" si="94"/>
        <v>0</v>
      </c>
      <c r="BY142" s="75">
        <f t="shared" si="118"/>
        <v>0</v>
      </c>
      <c r="BZ142" s="236">
        <f t="shared" si="119"/>
        <v>0</v>
      </c>
      <c r="CA142" s="239"/>
      <c r="CB142" s="239"/>
      <c r="CC142" s="239"/>
      <c r="CD142" s="240"/>
      <c r="CE142" s="238">
        <f t="shared" si="120"/>
        <v>0</v>
      </c>
      <c r="CF142" s="14">
        <f t="shared" si="121"/>
        <v>0</v>
      </c>
      <c r="CG142" s="184">
        <f t="shared" si="122"/>
        <v>0</v>
      </c>
    </row>
    <row r="143" spans="1:85" x14ac:dyDescent="0.25">
      <c r="A143" s="39">
        <v>136</v>
      </c>
      <c r="B143" s="78" t="s">
        <v>37</v>
      </c>
      <c r="C143" s="300">
        <v>14350</v>
      </c>
      <c r="D143" s="298">
        <v>250</v>
      </c>
      <c r="E143" s="299">
        <f t="shared" si="123"/>
        <v>3587500</v>
      </c>
      <c r="F143" s="167">
        <f t="shared" si="95"/>
        <v>12793</v>
      </c>
      <c r="G143" s="35">
        <f t="shared" si="89"/>
        <v>0.38</v>
      </c>
      <c r="H143" s="163">
        <f t="shared" si="90"/>
        <v>935.59507042253517</v>
      </c>
      <c r="I143" s="87"/>
      <c r="J143" s="87"/>
      <c r="K143" s="33"/>
      <c r="L143" s="12"/>
      <c r="M143" s="13">
        <f t="shared" si="96"/>
        <v>0</v>
      </c>
      <c r="N143" s="30">
        <f t="shared" si="97"/>
        <v>0</v>
      </c>
      <c r="O143" s="15">
        <f t="shared" si="98"/>
        <v>0</v>
      </c>
      <c r="P143" s="244">
        <v>10750</v>
      </c>
      <c r="Q143" s="242">
        <f t="shared" si="126"/>
        <v>2042.5</v>
      </c>
      <c r="R143" s="242">
        <f t="shared" si="127"/>
        <v>12793</v>
      </c>
      <c r="S143" s="245">
        <v>0.31</v>
      </c>
      <c r="T143" s="13">
        <f t="shared" si="99"/>
        <v>650</v>
      </c>
      <c r="U143" s="14">
        <f t="shared" si="100"/>
        <v>285.5263157894737</v>
      </c>
      <c r="V143" s="16">
        <f t="shared" si="101"/>
        <v>935.52631578947376</v>
      </c>
      <c r="W143" s="90"/>
      <c r="X143" s="90"/>
      <c r="Y143" s="90"/>
      <c r="Z143" s="159"/>
      <c r="AA143" s="13">
        <f t="shared" si="102"/>
        <v>0</v>
      </c>
      <c r="AB143" s="14">
        <f t="shared" si="103"/>
        <v>0</v>
      </c>
      <c r="AC143" s="16">
        <f t="shared" si="91"/>
        <v>0</v>
      </c>
      <c r="AD143" s="251"/>
      <c r="AE143" s="251"/>
      <c r="AF143" s="251"/>
      <c r="AG143" s="90"/>
      <c r="AH143" s="13">
        <f t="shared" si="87"/>
        <v>0</v>
      </c>
      <c r="AI143" s="14">
        <f t="shared" si="104"/>
        <v>0</v>
      </c>
      <c r="AJ143" s="184">
        <f t="shared" si="105"/>
        <v>0</v>
      </c>
      <c r="AK143" s="90"/>
      <c r="AL143" s="90"/>
      <c r="AM143" s="90"/>
      <c r="AN143" s="90"/>
      <c r="AO143" s="13">
        <f t="shared" si="106"/>
        <v>0</v>
      </c>
      <c r="AP143" s="14">
        <f t="shared" si="107"/>
        <v>0</v>
      </c>
      <c r="AQ143" s="184">
        <f t="shared" si="108"/>
        <v>0</v>
      </c>
      <c r="AR143" s="190">
        <f t="shared" si="124"/>
        <v>11932.773109243699</v>
      </c>
      <c r="AS143" s="187">
        <f t="shared" si="125"/>
        <v>2267.226890756303</v>
      </c>
      <c r="AT143" s="182">
        <v>14200</v>
      </c>
      <c r="AU143" s="227">
        <v>0.38</v>
      </c>
      <c r="AV143" s="13">
        <f t="shared" si="109"/>
        <v>585.59507042253517</v>
      </c>
      <c r="AW143" s="14">
        <f t="shared" si="110"/>
        <v>350</v>
      </c>
      <c r="AX143" s="184">
        <f t="shared" si="111"/>
        <v>935.59507042253517</v>
      </c>
      <c r="AY143" s="226"/>
      <c r="AZ143" s="226"/>
      <c r="BA143" s="226"/>
      <c r="BB143" s="226"/>
      <c r="BC143" s="13">
        <f t="shared" si="112"/>
        <v>0</v>
      </c>
      <c r="BD143" s="14">
        <f t="shared" si="92"/>
        <v>0</v>
      </c>
      <c r="BE143" s="184">
        <f t="shared" si="113"/>
        <v>0</v>
      </c>
      <c r="BF143" s="90"/>
      <c r="BG143" s="90"/>
      <c r="BH143" s="90"/>
      <c r="BI143" s="90"/>
      <c r="BJ143" s="13">
        <f t="shared" si="114"/>
        <v>0</v>
      </c>
      <c r="BK143" s="14">
        <f t="shared" si="115"/>
        <v>0</v>
      </c>
      <c r="BL143" s="224">
        <f t="shared" si="116"/>
        <v>0</v>
      </c>
      <c r="BM143" s="257"/>
      <c r="BN143" s="257"/>
      <c r="BO143" s="257"/>
      <c r="BP143" s="226"/>
      <c r="BQ143" s="74">
        <f t="shared" si="93"/>
        <v>0</v>
      </c>
      <c r="BR143" s="75">
        <f t="shared" ref="BR143:BR206" si="128">IFERROR(($F$2)/($G143/BP143),0)</f>
        <v>0</v>
      </c>
      <c r="BS143" s="236">
        <f t="shared" si="117"/>
        <v>0</v>
      </c>
      <c r="BT143" s="226"/>
      <c r="BU143" s="226"/>
      <c r="BV143" s="226"/>
      <c r="BW143" s="226"/>
      <c r="BX143" s="74">
        <f t="shared" si="94"/>
        <v>0</v>
      </c>
      <c r="BY143" s="75">
        <f t="shared" si="118"/>
        <v>0</v>
      </c>
      <c r="BZ143" s="236">
        <f t="shared" si="119"/>
        <v>0</v>
      </c>
      <c r="CA143" s="233"/>
      <c r="CB143" s="233"/>
      <c r="CC143" s="233"/>
      <c r="CD143" s="233"/>
      <c r="CE143" s="238">
        <f t="shared" si="120"/>
        <v>0</v>
      </c>
      <c r="CF143" s="14">
        <f t="shared" si="121"/>
        <v>0</v>
      </c>
      <c r="CG143" s="184">
        <f t="shared" si="122"/>
        <v>0</v>
      </c>
    </row>
    <row r="144" spans="1:85" x14ac:dyDescent="0.25">
      <c r="A144" s="39">
        <v>137</v>
      </c>
      <c r="B144" s="78" t="s">
        <v>18</v>
      </c>
      <c r="C144" s="300">
        <v>6755</v>
      </c>
      <c r="D144" s="298">
        <v>250</v>
      </c>
      <c r="E144" s="299">
        <f t="shared" si="123"/>
        <v>1688750</v>
      </c>
      <c r="F144" s="167">
        <f t="shared" si="95"/>
        <v>4356</v>
      </c>
      <c r="G144" s="35">
        <f t="shared" si="89"/>
        <v>0.38</v>
      </c>
      <c r="H144" s="163">
        <f t="shared" si="90"/>
        <v>769.4666666666667</v>
      </c>
      <c r="I144" s="87"/>
      <c r="J144" s="87"/>
      <c r="K144" s="33"/>
      <c r="L144" s="12"/>
      <c r="M144" s="13">
        <f t="shared" si="96"/>
        <v>0</v>
      </c>
      <c r="N144" s="30">
        <f t="shared" si="97"/>
        <v>0</v>
      </c>
      <c r="O144" s="15">
        <f t="shared" si="98"/>
        <v>0</v>
      </c>
      <c r="P144" s="244">
        <v>5995</v>
      </c>
      <c r="Q144" s="242">
        <f>P144*0%</f>
        <v>0</v>
      </c>
      <c r="R144" s="242">
        <f t="shared" si="127"/>
        <v>5995</v>
      </c>
      <c r="S144" s="245">
        <v>0.31</v>
      </c>
      <c r="T144" s="13">
        <f t="shared" si="99"/>
        <v>472.29357798165137</v>
      </c>
      <c r="U144" s="14">
        <f t="shared" si="100"/>
        <v>285.5263157894737</v>
      </c>
      <c r="V144" s="16">
        <f t="shared" si="101"/>
        <v>757.81989377112507</v>
      </c>
      <c r="W144" s="90"/>
      <c r="X144" s="90"/>
      <c r="Y144" s="90"/>
      <c r="Z144" s="159"/>
      <c r="AA144" s="13">
        <f t="shared" si="102"/>
        <v>0</v>
      </c>
      <c r="AB144" s="14">
        <f t="shared" si="103"/>
        <v>0</v>
      </c>
      <c r="AC144" s="16">
        <f t="shared" si="91"/>
        <v>0</v>
      </c>
      <c r="AD144" s="251"/>
      <c r="AE144" s="251"/>
      <c r="AF144" s="251"/>
      <c r="AG144" s="90"/>
      <c r="AH144" s="13">
        <f t="shared" si="87"/>
        <v>0</v>
      </c>
      <c r="AI144" s="14">
        <f t="shared" si="104"/>
        <v>0</v>
      </c>
      <c r="AJ144" s="184">
        <f t="shared" si="105"/>
        <v>0</v>
      </c>
      <c r="AK144" s="90"/>
      <c r="AL144" s="90"/>
      <c r="AM144" s="90"/>
      <c r="AN144" s="90"/>
      <c r="AO144" s="13">
        <f t="shared" si="106"/>
        <v>0</v>
      </c>
      <c r="AP144" s="14">
        <f t="shared" si="107"/>
        <v>0</v>
      </c>
      <c r="AQ144" s="184">
        <f t="shared" si="108"/>
        <v>0</v>
      </c>
      <c r="AR144" s="190">
        <v>6750</v>
      </c>
      <c r="AS144" s="187"/>
      <c r="AT144" s="182">
        <v>6750</v>
      </c>
      <c r="AU144" s="227">
        <v>0.38</v>
      </c>
      <c r="AV144" s="13">
        <f t="shared" si="109"/>
        <v>419.46666666666664</v>
      </c>
      <c r="AW144" s="14">
        <f t="shared" si="110"/>
        <v>350</v>
      </c>
      <c r="AX144" s="184">
        <f t="shared" si="111"/>
        <v>769.4666666666667</v>
      </c>
      <c r="AY144" s="226"/>
      <c r="AZ144" s="226"/>
      <c r="BA144" s="226"/>
      <c r="BB144" s="226"/>
      <c r="BC144" s="13">
        <f t="shared" si="112"/>
        <v>0</v>
      </c>
      <c r="BD144" s="14">
        <f t="shared" si="92"/>
        <v>0</v>
      </c>
      <c r="BE144" s="184">
        <f t="shared" si="113"/>
        <v>0</v>
      </c>
      <c r="BF144" s="90"/>
      <c r="BG144" s="90"/>
      <c r="BH144" s="90"/>
      <c r="BI144" s="90"/>
      <c r="BJ144" s="13">
        <f t="shared" si="114"/>
        <v>0</v>
      </c>
      <c r="BK144" s="14">
        <f t="shared" si="115"/>
        <v>0</v>
      </c>
      <c r="BL144" s="224">
        <f t="shared" si="116"/>
        <v>0</v>
      </c>
      <c r="BM144" s="257">
        <v>4356</v>
      </c>
      <c r="BN144" s="257">
        <v>0</v>
      </c>
      <c r="BO144" s="257">
        <v>4356</v>
      </c>
      <c r="BP144" s="226"/>
      <c r="BQ144" s="74">
        <f t="shared" si="93"/>
        <v>650</v>
      </c>
      <c r="BR144" s="75">
        <f t="shared" si="128"/>
        <v>0</v>
      </c>
      <c r="BS144" s="236">
        <f t="shared" si="117"/>
        <v>650</v>
      </c>
      <c r="BT144" s="226"/>
      <c r="BU144" s="226"/>
      <c r="BV144" s="226"/>
      <c r="BW144" s="226"/>
      <c r="BX144" s="74">
        <f t="shared" si="94"/>
        <v>0</v>
      </c>
      <c r="BY144" s="75">
        <f t="shared" si="118"/>
        <v>0</v>
      </c>
      <c r="BZ144" s="236">
        <f t="shared" si="119"/>
        <v>0</v>
      </c>
      <c r="CA144" s="239"/>
      <c r="CB144" s="239"/>
      <c r="CC144" s="239"/>
      <c r="CD144" s="240"/>
      <c r="CE144" s="238">
        <f t="shared" si="120"/>
        <v>0</v>
      </c>
      <c r="CF144" s="14">
        <f t="shared" si="121"/>
        <v>0</v>
      </c>
      <c r="CG144" s="184">
        <f t="shared" si="122"/>
        <v>0</v>
      </c>
    </row>
    <row r="145" spans="1:85" x14ac:dyDescent="0.25">
      <c r="A145" s="39">
        <v>138</v>
      </c>
      <c r="B145" s="78" t="s">
        <v>412</v>
      </c>
      <c r="C145" s="300">
        <v>2395.0500000000002</v>
      </c>
      <c r="D145" s="298">
        <v>250</v>
      </c>
      <c r="E145" s="299">
        <f t="shared" si="123"/>
        <v>598762.5</v>
      </c>
      <c r="F145" s="167"/>
      <c r="G145" s="35"/>
      <c r="H145" s="163">
        <f t="shared" si="90"/>
        <v>0</v>
      </c>
      <c r="I145" s="87"/>
      <c r="J145" s="87"/>
      <c r="K145" s="33"/>
      <c r="L145" s="12"/>
      <c r="M145" s="13">
        <f t="shared" si="96"/>
        <v>0</v>
      </c>
      <c r="N145" s="30">
        <f t="shared" si="97"/>
        <v>0</v>
      </c>
      <c r="O145" s="15">
        <f t="shared" si="98"/>
        <v>0</v>
      </c>
      <c r="P145" s="244"/>
      <c r="Q145" s="242"/>
      <c r="R145" s="242"/>
      <c r="S145" s="246"/>
      <c r="T145" s="13">
        <f t="shared" si="99"/>
        <v>0</v>
      </c>
      <c r="U145" s="14">
        <f t="shared" si="100"/>
        <v>0</v>
      </c>
      <c r="V145" s="16">
        <f t="shared" si="101"/>
        <v>0</v>
      </c>
      <c r="W145" s="90"/>
      <c r="X145" s="90"/>
      <c r="Y145" s="90"/>
      <c r="Z145" s="159"/>
      <c r="AA145" s="13">
        <f t="shared" si="102"/>
        <v>0</v>
      </c>
      <c r="AB145" s="14">
        <f t="shared" si="103"/>
        <v>0</v>
      </c>
      <c r="AC145" s="16">
        <f t="shared" si="91"/>
        <v>0</v>
      </c>
      <c r="AD145" s="251"/>
      <c r="AE145" s="251"/>
      <c r="AF145" s="251"/>
      <c r="AG145" s="90"/>
      <c r="AH145" s="13">
        <f t="shared" si="87"/>
        <v>0</v>
      </c>
      <c r="AI145" s="14">
        <f t="shared" si="104"/>
        <v>0</v>
      </c>
      <c r="AJ145" s="184">
        <f t="shared" si="105"/>
        <v>0</v>
      </c>
      <c r="AK145" s="90"/>
      <c r="AL145" s="90"/>
      <c r="AM145" s="90"/>
      <c r="AN145" s="90"/>
      <c r="AO145" s="13">
        <f t="shared" si="106"/>
        <v>0</v>
      </c>
      <c r="AP145" s="14">
        <f t="shared" si="107"/>
        <v>0</v>
      </c>
      <c r="AQ145" s="184">
        <f t="shared" si="108"/>
        <v>0</v>
      </c>
      <c r="AR145" s="190"/>
      <c r="AS145" s="187"/>
      <c r="AT145" s="182"/>
      <c r="AU145" s="227"/>
      <c r="AV145" s="13">
        <f t="shared" si="109"/>
        <v>0</v>
      </c>
      <c r="AW145" s="14">
        <f t="shared" si="110"/>
        <v>0</v>
      </c>
      <c r="AX145" s="184">
        <f t="shared" si="111"/>
        <v>0</v>
      </c>
      <c r="AY145" s="226"/>
      <c r="AZ145" s="226"/>
      <c r="BA145" s="226"/>
      <c r="BB145" s="226"/>
      <c r="BC145" s="13">
        <f t="shared" si="112"/>
        <v>0</v>
      </c>
      <c r="BD145" s="14">
        <f t="shared" si="92"/>
        <v>0</v>
      </c>
      <c r="BE145" s="184">
        <f t="shared" si="113"/>
        <v>0</v>
      </c>
      <c r="BF145" s="90"/>
      <c r="BG145" s="90"/>
      <c r="BH145" s="90"/>
      <c r="BI145" s="90"/>
      <c r="BJ145" s="13">
        <f t="shared" si="114"/>
        <v>0</v>
      </c>
      <c r="BK145" s="14">
        <f t="shared" si="115"/>
        <v>0</v>
      </c>
      <c r="BL145" s="224">
        <f t="shared" si="116"/>
        <v>0</v>
      </c>
      <c r="BM145" s="257"/>
      <c r="BN145" s="257"/>
      <c r="BO145" s="257"/>
      <c r="BP145" s="226"/>
      <c r="BQ145" s="74">
        <f t="shared" si="93"/>
        <v>0</v>
      </c>
      <c r="BR145" s="75">
        <f t="shared" si="128"/>
        <v>0</v>
      </c>
      <c r="BS145" s="236">
        <f t="shared" si="117"/>
        <v>0</v>
      </c>
      <c r="BT145" s="226"/>
      <c r="BU145" s="226"/>
      <c r="BV145" s="226"/>
      <c r="BW145" s="226"/>
      <c r="BX145" s="74">
        <f t="shared" si="94"/>
        <v>0</v>
      </c>
      <c r="BY145" s="75">
        <f t="shared" si="118"/>
        <v>0</v>
      </c>
      <c r="BZ145" s="236">
        <f t="shared" si="119"/>
        <v>0</v>
      </c>
      <c r="CA145" s="233"/>
      <c r="CB145" s="233"/>
      <c r="CC145" s="233"/>
      <c r="CD145" s="233"/>
      <c r="CE145" s="238">
        <f t="shared" si="120"/>
        <v>0</v>
      </c>
      <c r="CF145" s="14">
        <f t="shared" si="121"/>
        <v>0</v>
      </c>
      <c r="CG145" s="184">
        <f t="shared" si="122"/>
        <v>0</v>
      </c>
    </row>
    <row r="146" spans="1:85" x14ac:dyDescent="0.25">
      <c r="A146" s="39">
        <v>139</v>
      </c>
      <c r="B146" s="78" t="s">
        <v>91</v>
      </c>
      <c r="C146" s="300">
        <v>2800</v>
      </c>
      <c r="D146" s="298">
        <v>200</v>
      </c>
      <c r="E146" s="299">
        <f t="shared" si="123"/>
        <v>560000</v>
      </c>
      <c r="F146" s="167">
        <f t="shared" si="95"/>
        <v>1490</v>
      </c>
      <c r="G146" s="35">
        <f t="shared" si="89"/>
        <v>0.35</v>
      </c>
      <c r="H146" s="163">
        <f t="shared" si="90"/>
        <v>960</v>
      </c>
      <c r="I146" s="87"/>
      <c r="J146" s="87"/>
      <c r="K146" s="33"/>
      <c r="L146" s="12"/>
      <c r="M146" s="13">
        <f t="shared" si="96"/>
        <v>0</v>
      </c>
      <c r="N146" s="30">
        <f t="shared" si="97"/>
        <v>0</v>
      </c>
      <c r="O146" s="15">
        <f t="shared" si="98"/>
        <v>0</v>
      </c>
      <c r="P146" s="244">
        <v>1490</v>
      </c>
      <c r="Q146" s="242">
        <f>P146*0%</f>
        <v>0</v>
      </c>
      <c r="R146" s="242">
        <f t="shared" si="127"/>
        <v>1490</v>
      </c>
      <c r="S146" s="245">
        <v>0.31</v>
      </c>
      <c r="T146" s="13">
        <f t="shared" si="99"/>
        <v>650</v>
      </c>
      <c r="U146" s="14">
        <f t="shared" si="100"/>
        <v>310.00000000000006</v>
      </c>
      <c r="V146" s="16">
        <f t="shared" si="101"/>
        <v>960</v>
      </c>
      <c r="W146" s="90"/>
      <c r="X146" s="90"/>
      <c r="Y146" s="90"/>
      <c r="Z146" s="159"/>
      <c r="AA146" s="13">
        <f t="shared" si="102"/>
        <v>0</v>
      </c>
      <c r="AB146" s="14">
        <f t="shared" si="103"/>
        <v>0</v>
      </c>
      <c r="AC146" s="16">
        <f t="shared" si="91"/>
        <v>0</v>
      </c>
      <c r="AD146" s="251"/>
      <c r="AE146" s="251"/>
      <c r="AF146" s="251"/>
      <c r="AG146" s="90"/>
      <c r="AH146" s="13">
        <f t="shared" si="87"/>
        <v>0</v>
      </c>
      <c r="AI146" s="14">
        <f t="shared" si="104"/>
        <v>0</v>
      </c>
      <c r="AJ146" s="184">
        <f t="shared" si="105"/>
        <v>0</v>
      </c>
      <c r="AK146" s="90"/>
      <c r="AL146" s="90"/>
      <c r="AM146" s="90"/>
      <c r="AN146" s="90"/>
      <c r="AO146" s="13">
        <f t="shared" si="106"/>
        <v>0</v>
      </c>
      <c r="AP146" s="14">
        <f t="shared" si="107"/>
        <v>0</v>
      </c>
      <c r="AQ146" s="184">
        <f t="shared" si="108"/>
        <v>0</v>
      </c>
      <c r="AR146" s="190">
        <v>2200</v>
      </c>
      <c r="AS146" s="187"/>
      <c r="AT146" s="182">
        <v>2200</v>
      </c>
      <c r="AU146" s="227">
        <v>0.35</v>
      </c>
      <c r="AV146" s="13">
        <f t="shared" si="109"/>
        <v>440.22727272727275</v>
      </c>
      <c r="AW146" s="14">
        <f t="shared" si="110"/>
        <v>350</v>
      </c>
      <c r="AX146" s="184">
        <f t="shared" si="111"/>
        <v>790.22727272727275</v>
      </c>
      <c r="AY146" s="226"/>
      <c r="AZ146" s="226"/>
      <c r="BA146" s="226"/>
      <c r="BB146" s="226"/>
      <c r="BC146" s="13">
        <f t="shared" si="112"/>
        <v>0</v>
      </c>
      <c r="BD146" s="14">
        <f t="shared" si="92"/>
        <v>0</v>
      </c>
      <c r="BE146" s="184">
        <f t="shared" si="113"/>
        <v>0</v>
      </c>
      <c r="BF146" s="90"/>
      <c r="BG146" s="90"/>
      <c r="BH146" s="90"/>
      <c r="BI146" s="90"/>
      <c r="BJ146" s="13">
        <f t="shared" si="114"/>
        <v>0</v>
      </c>
      <c r="BK146" s="14">
        <f t="shared" si="115"/>
        <v>0</v>
      </c>
      <c r="BL146" s="224">
        <f t="shared" si="116"/>
        <v>0</v>
      </c>
      <c r="BM146" s="257"/>
      <c r="BN146" s="257"/>
      <c r="BO146" s="257"/>
      <c r="BP146" s="227"/>
      <c r="BQ146" s="74">
        <f t="shared" si="93"/>
        <v>0</v>
      </c>
      <c r="BR146" s="75">
        <f t="shared" si="128"/>
        <v>0</v>
      </c>
      <c r="BS146" s="236">
        <f t="shared" si="117"/>
        <v>0</v>
      </c>
      <c r="BT146" s="226">
        <v>1950</v>
      </c>
      <c r="BU146" s="226">
        <v>0</v>
      </c>
      <c r="BV146" s="226">
        <v>1950</v>
      </c>
      <c r="BW146" s="227">
        <v>0.25</v>
      </c>
      <c r="BX146" s="74">
        <f t="shared" si="94"/>
        <v>496.66666666666669</v>
      </c>
      <c r="BY146" s="75">
        <f t="shared" si="118"/>
        <v>250.00000000000003</v>
      </c>
      <c r="BZ146" s="236">
        <f t="shared" si="119"/>
        <v>746.66666666666674</v>
      </c>
      <c r="CA146" s="239"/>
      <c r="CB146" s="239"/>
      <c r="CC146" s="239"/>
      <c r="CD146" s="240"/>
      <c r="CE146" s="238">
        <f t="shared" si="120"/>
        <v>0</v>
      </c>
      <c r="CF146" s="14">
        <f t="shared" si="121"/>
        <v>0</v>
      </c>
      <c r="CG146" s="184">
        <f t="shared" si="122"/>
        <v>0</v>
      </c>
    </row>
    <row r="147" spans="1:85" x14ac:dyDescent="0.25">
      <c r="A147" s="39">
        <v>140</v>
      </c>
      <c r="B147" s="78" t="s">
        <v>196</v>
      </c>
      <c r="C147" s="300">
        <v>390</v>
      </c>
      <c r="D147" s="298">
        <v>200</v>
      </c>
      <c r="E147" s="299">
        <f t="shared" si="123"/>
        <v>78000</v>
      </c>
      <c r="F147" s="167">
        <f t="shared" si="95"/>
        <v>339</v>
      </c>
      <c r="G147" s="35">
        <f t="shared" si="89"/>
        <v>0.35</v>
      </c>
      <c r="H147" s="163">
        <f t="shared" si="90"/>
        <v>960</v>
      </c>
      <c r="I147" s="87"/>
      <c r="J147" s="87"/>
      <c r="K147" s="33"/>
      <c r="L147" s="12"/>
      <c r="M147" s="13">
        <f t="shared" si="96"/>
        <v>0</v>
      </c>
      <c r="N147" s="30">
        <f t="shared" si="97"/>
        <v>0</v>
      </c>
      <c r="O147" s="15">
        <f t="shared" si="98"/>
        <v>0</v>
      </c>
      <c r="P147" s="244">
        <v>285</v>
      </c>
      <c r="Q147" s="242">
        <f t="shared" si="126"/>
        <v>54.15</v>
      </c>
      <c r="R147" s="242">
        <f t="shared" si="127"/>
        <v>339</v>
      </c>
      <c r="S147" s="245">
        <v>0.31</v>
      </c>
      <c r="T147" s="13">
        <f t="shared" si="99"/>
        <v>650</v>
      </c>
      <c r="U147" s="14">
        <f t="shared" si="100"/>
        <v>310.00000000000006</v>
      </c>
      <c r="V147" s="16">
        <f t="shared" si="101"/>
        <v>960</v>
      </c>
      <c r="W147" s="90"/>
      <c r="X147" s="90"/>
      <c r="Y147" s="90"/>
      <c r="Z147" s="159"/>
      <c r="AA147" s="13">
        <f t="shared" si="102"/>
        <v>0</v>
      </c>
      <c r="AB147" s="14">
        <f t="shared" si="103"/>
        <v>0</v>
      </c>
      <c r="AC147" s="16">
        <f t="shared" si="91"/>
        <v>0</v>
      </c>
      <c r="AD147" s="251"/>
      <c r="AE147" s="251"/>
      <c r="AF147" s="251"/>
      <c r="AG147" s="90"/>
      <c r="AH147" s="13">
        <f t="shared" ref="AH147:AH210" si="129">IFERROR(($F147*$F$1)/AF147,0)</f>
        <v>0</v>
      </c>
      <c r="AI147" s="14">
        <f t="shared" si="104"/>
        <v>0</v>
      </c>
      <c r="AJ147" s="184">
        <f t="shared" si="105"/>
        <v>0</v>
      </c>
      <c r="AK147" s="90"/>
      <c r="AL147" s="90"/>
      <c r="AM147" s="90"/>
      <c r="AN147" s="90"/>
      <c r="AO147" s="13">
        <f t="shared" si="106"/>
        <v>0</v>
      </c>
      <c r="AP147" s="14">
        <f t="shared" si="107"/>
        <v>0</v>
      </c>
      <c r="AQ147" s="184">
        <f t="shared" si="108"/>
        <v>0</v>
      </c>
      <c r="AR147" s="190">
        <f t="shared" si="124"/>
        <v>310.92436974789916</v>
      </c>
      <c r="AS147" s="187">
        <f t="shared" si="125"/>
        <v>59.075630252100844</v>
      </c>
      <c r="AT147" s="182">
        <v>370</v>
      </c>
      <c r="AU147" s="227">
        <v>0.35</v>
      </c>
      <c r="AV147" s="13">
        <f t="shared" si="109"/>
        <v>595.54054054054052</v>
      </c>
      <c r="AW147" s="14">
        <f t="shared" si="110"/>
        <v>350</v>
      </c>
      <c r="AX147" s="184">
        <f t="shared" si="111"/>
        <v>945.54054054054052</v>
      </c>
      <c r="AY147" s="226"/>
      <c r="AZ147" s="226"/>
      <c r="BA147" s="226"/>
      <c r="BB147" s="226"/>
      <c r="BC147" s="13">
        <f t="shared" si="112"/>
        <v>0</v>
      </c>
      <c r="BD147" s="14">
        <f t="shared" si="92"/>
        <v>0</v>
      </c>
      <c r="BE147" s="184">
        <f t="shared" si="113"/>
        <v>0</v>
      </c>
      <c r="BF147" s="90"/>
      <c r="BG147" s="90"/>
      <c r="BH147" s="90"/>
      <c r="BI147" s="90"/>
      <c r="BJ147" s="13">
        <f t="shared" si="114"/>
        <v>0</v>
      </c>
      <c r="BK147" s="14">
        <f t="shared" si="115"/>
        <v>0</v>
      </c>
      <c r="BL147" s="224">
        <f t="shared" si="116"/>
        <v>0</v>
      </c>
      <c r="BM147" s="257"/>
      <c r="BN147" s="257"/>
      <c r="BO147" s="257"/>
      <c r="BP147" s="226"/>
      <c r="BQ147" s="74">
        <f t="shared" si="93"/>
        <v>0</v>
      </c>
      <c r="BR147" s="75">
        <f t="shared" si="128"/>
        <v>0</v>
      </c>
      <c r="BS147" s="236">
        <f t="shared" si="117"/>
        <v>0</v>
      </c>
      <c r="BT147" s="226"/>
      <c r="BU147" s="226"/>
      <c r="BV147" s="226"/>
      <c r="BW147" s="226"/>
      <c r="BX147" s="74">
        <f t="shared" si="94"/>
        <v>0</v>
      </c>
      <c r="BY147" s="75">
        <f t="shared" si="118"/>
        <v>0</v>
      </c>
      <c r="BZ147" s="236">
        <f t="shared" si="119"/>
        <v>0</v>
      </c>
      <c r="CA147" s="239"/>
      <c r="CB147" s="239"/>
      <c r="CC147" s="239"/>
      <c r="CD147" s="240"/>
      <c r="CE147" s="238">
        <f t="shared" si="120"/>
        <v>0</v>
      </c>
      <c r="CF147" s="14">
        <f t="shared" si="121"/>
        <v>0</v>
      </c>
      <c r="CG147" s="184">
        <f t="shared" si="122"/>
        <v>0</v>
      </c>
    </row>
    <row r="148" spans="1:85" x14ac:dyDescent="0.25">
      <c r="A148" s="39">
        <v>141</v>
      </c>
      <c r="B148" s="78" t="s">
        <v>290</v>
      </c>
      <c r="C148" s="300">
        <v>15500</v>
      </c>
      <c r="D148" s="298">
        <v>200</v>
      </c>
      <c r="E148" s="299">
        <f t="shared" si="123"/>
        <v>3100000</v>
      </c>
      <c r="F148" s="167">
        <f t="shared" si="95"/>
        <v>14250</v>
      </c>
      <c r="G148" s="35">
        <f t="shared" si="89"/>
        <v>0.35</v>
      </c>
      <c r="H148" s="163">
        <f t="shared" si="90"/>
        <v>999.77200982111538</v>
      </c>
      <c r="I148" s="87"/>
      <c r="J148" s="87"/>
      <c r="K148" s="33"/>
      <c r="L148" s="12"/>
      <c r="M148" s="13">
        <f t="shared" si="96"/>
        <v>0</v>
      </c>
      <c r="N148" s="30">
        <f t="shared" si="97"/>
        <v>0</v>
      </c>
      <c r="O148" s="15">
        <f t="shared" si="98"/>
        <v>0</v>
      </c>
      <c r="P148" s="244">
        <v>14250</v>
      </c>
      <c r="Q148" s="242">
        <f>P148*0%</f>
        <v>0</v>
      </c>
      <c r="R148" s="242">
        <f t="shared" si="127"/>
        <v>14250</v>
      </c>
      <c r="S148" s="245">
        <v>0.31</v>
      </c>
      <c r="T148" s="13">
        <f t="shared" si="99"/>
        <v>650</v>
      </c>
      <c r="U148" s="14">
        <f t="shared" si="100"/>
        <v>310.00000000000006</v>
      </c>
      <c r="V148" s="16">
        <f t="shared" si="101"/>
        <v>960</v>
      </c>
      <c r="W148" s="90"/>
      <c r="X148" s="90"/>
      <c r="Y148" s="90"/>
      <c r="Z148" s="159"/>
      <c r="AA148" s="13">
        <f t="shared" si="102"/>
        <v>0</v>
      </c>
      <c r="AB148" s="14">
        <f t="shared" si="103"/>
        <v>0</v>
      </c>
      <c r="AC148" s="16">
        <f t="shared" si="91"/>
        <v>0</v>
      </c>
      <c r="AD148" s="251"/>
      <c r="AE148" s="251"/>
      <c r="AF148" s="251"/>
      <c r="AG148" s="90"/>
      <c r="AH148" s="13">
        <f t="shared" si="129"/>
        <v>0</v>
      </c>
      <c r="AI148" s="14">
        <f t="shared" si="104"/>
        <v>0</v>
      </c>
      <c r="AJ148" s="184">
        <f t="shared" si="105"/>
        <v>0</v>
      </c>
      <c r="AK148" s="90"/>
      <c r="AL148" s="90"/>
      <c r="AM148" s="90"/>
      <c r="AN148" s="90"/>
      <c r="AO148" s="13">
        <f t="shared" si="106"/>
        <v>0</v>
      </c>
      <c r="AP148" s="14">
        <f t="shared" si="107"/>
        <v>0</v>
      </c>
      <c r="AQ148" s="184">
        <f t="shared" si="108"/>
        <v>0</v>
      </c>
      <c r="AR148" s="190">
        <v>14255</v>
      </c>
      <c r="AS148" s="187"/>
      <c r="AT148" s="182">
        <v>14255</v>
      </c>
      <c r="AU148" s="227">
        <v>0.35</v>
      </c>
      <c r="AV148" s="13">
        <f t="shared" si="109"/>
        <v>649.77200982111538</v>
      </c>
      <c r="AW148" s="14">
        <f t="shared" si="110"/>
        <v>350</v>
      </c>
      <c r="AX148" s="184">
        <f t="shared" si="111"/>
        <v>999.77200982111538</v>
      </c>
      <c r="AY148" s="226"/>
      <c r="AZ148" s="226"/>
      <c r="BA148" s="226"/>
      <c r="BB148" s="226"/>
      <c r="BC148" s="13">
        <f t="shared" si="112"/>
        <v>0</v>
      </c>
      <c r="BD148" s="14">
        <f t="shared" si="92"/>
        <v>0</v>
      </c>
      <c r="BE148" s="184">
        <f t="shared" si="113"/>
        <v>0</v>
      </c>
      <c r="BF148" s="90"/>
      <c r="BG148" s="90"/>
      <c r="BH148" s="90"/>
      <c r="BI148" s="90"/>
      <c r="BJ148" s="13">
        <f t="shared" si="114"/>
        <v>0</v>
      </c>
      <c r="BK148" s="14">
        <f t="shared" si="115"/>
        <v>0</v>
      </c>
      <c r="BL148" s="224">
        <f t="shared" si="116"/>
        <v>0</v>
      </c>
      <c r="BM148" s="257"/>
      <c r="BN148" s="257"/>
      <c r="BO148" s="257"/>
      <c r="BP148" s="226"/>
      <c r="BQ148" s="74">
        <f t="shared" si="93"/>
        <v>0</v>
      </c>
      <c r="BR148" s="75">
        <f t="shared" si="128"/>
        <v>0</v>
      </c>
      <c r="BS148" s="236">
        <f t="shared" si="117"/>
        <v>0</v>
      </c>
      <c r="BT148" s="226"/>
      <c r="BU148" s="226"/>
      <c r="BV148" s="226"/>
      <c r="BW148" s="226"/>
      <c r="BX148" s="74">
        <f t="shared" si="94"/>
        <v>0</v>
      </c>
      <c r="BY148" s="75">
        <f t="shared" si="118"/>
        <v>0</v>
      </c>
      <c r="BZ148" s="236">
        <f t="shared" si="119"/>
        <v>0</v>
      </c>
      <c r="CA148" s="239"/>
      <c r="CB148" s="239"/>
      <c r="CC148" s="239"/>
      <c r="CD148" s="240"/>
      <c r="CE148" s="238">
        <f t="shared" si="120"/>
        <v>0</v>
      </c>
      <c r="CF148" s="14">
        <f t="shared" si="121"/>
        <v>0</v>
      </c>
      <c r="CG148" s="184">
        <f t="shared" si="122"/>
        <v>0</v>
      </c>
    </row>
    <row r="149" spans="1:85" x14ac:dyDescent="0.25">
      <c r="A149" s="39">
        <v>142</v>
      </c>
      <c r="B149" s="78" t="s">
        <v>189</v>
      </c>
      <c r="C149" s="300">
        <v>107200</v>
      </c>
      <c r="D149" s="298">
        <v>200</v>
      </c>
      <c r="E149" s="299">
        <f t="shared" si="123"/>
        <v>21440000</v>
      </c>
      <c r="F149" s="167">
        <f t="shared" si="95"/>
        <v>105434</v>
      </c>
      <c r="G149" s="35">
        <f t="shared" si="89"/>
        <v>0.38</v>
      </c>
      <c r="H149" s="163">
        <f t="shared" si="90"/>
        <v>1000</v>
      </c>
      <c r="I149" s="87"/>
      <c r="J149" s="87"/>
      <c r="K149" s="33"/>
      <c r="L149" s="12"/>
      <c r="M149" s="13">
        <f t="shared" si="96"/>
        <v>0</v>
      </c>
      <c r="N149" s="30">
        <f t="shared" si="97"/>
        <v>0</v>
      </c>
      <c r="O149" s="15">
        <f t="shared" si="98"/>
        <v>0</v>
      </c>
      <c r="P149" s="244"/>
      <c r="Q149" s="242"/>
      <c r="R149" s="242"/>
      <c r="S149" s="246"/>
      <c r="T149" s="13">
        <f t="shared" si="99"/>
        <v>0</v>
      </c>
      <c r="U149" s="14">
        <f t="shared" si="100"/>
        <v>0</v>
      </c>
      <c r="V149" s="16">
        <f t="shared" si="101"/>
        <v>0</v>
      </c>
      <c r="W149" s="90"/>
      <c r="X149" s="90"/>
      <c r="Y149" s="90"/>
      <c r="Z149" s="159"/>
      <c r="AA149" s="13">
        <f t="shared" si="102"/>
        <v>0</v>
      </c>
      <c r="AB149" s="14">
        <f t="shared" si="103"/>
        <v>0</v>
      </c>
      <c r="AC149" s="16">
        <f t="shared" si="91"/>
        <v>0</v>
      </c>
      <c r="AD149" s="251"/>
      <c r="AE149" s="251"/>
      <c r="AF149" s="251"/>
      <c r="AG149" s="90"/>
      <c r="AH149" s="13">
        <f t="shared" si="129"/>
        <v>0</v>
      </c>
      <c r="AI149" s="14">
        <f t="shared" si="104"/>
        <v>0</v>
      </c>
      <c r="AJ149" s="184">
        <f t="shared" si="105"/>
        <v>0</v>
      </c>
      <c r="AK149" s="90"/>
      <c r="AL149" s="90"/>
      <c r="AM149" s="90"/>
      <c r="AN149" s="90"/>
      <c r="AO149" s="13">
        <f t="shared" si="106"/>
        <v>0</v>
      </c>
      <c r="AP149" s="14">
        <f t="shared" si="107"/>
        <v>0</v>
      </c>
      <c r="AQ149" s="184">
        <f t="shared" si="108"/>
        <v>0</v>
      </c>
      <c r="AR149" s="190">
        <f t="shared" si="124"/>
        <v>88600</v>
      </c>
      <c r="AS149" s="187">
        <f t="shared" si="125"/>
        <v>16834</v>
      </c>
      <c r="AT149" s="182">
        <v>105434</v>
      </c>
      <c r="AU149" s="227">
        <v>0.38</v>
      </c>
      <c r="AV149" s="13">
        <f t="shared" si="109"/>
        <v>650</v>
      </c>
      <c r="AW149" s="14">
        <f t="shared" si="110"/>
        <v>350</v>
      </c>
      <c r="AX149" s="184">
        <f t="shared" si="111"/>
        <v>1000</v>
      </c>
      <c r="AY149" s="226"/>
      <c r="AZ149" s="226"/>
      <c r="BA149" s="226"/>
      <c r="BB149" s="226"/>
      <c r="BC149" s="13">
        <f t="shared" si="112"/>
        <v>0</v>
      </c>
      <c r="BD149" s="14">
        <f t="shared" si="92"/>
        <v>0</v>
      </c>
      <c r="BE149" s="184">
        <f t="shared" si="113"/>
        <v>0</v>
      </c>
      <c r="BF149" s="90"/>
      <c r="BG149" s="90"/>
      <c r="BH149" s="90"/>
      <c r="BI149" s="90"/>
      <c r="BJ149" s="13">
        <f t="shared" si="114"/>
        <v>0</v>
      </c>
      <c r="BK149" s="14">
        <f t="shared" si="115"/>
        <v>0</v>
      </c>
      <c r="BL149" s="224">
        <f t="shared" si="116"/>
        <v>0</v>
      </c>
      <c r="BM149" s="257"/>
      <c r="BN149" s="257"/>
      <c r="BO149" s="257"/>
      <c r="BP149" s="226"/>
      <c r="BQ149" s="74">
        <f t="shared" si="93"/>
        <v>0</v>
      </c>
      <c r="BR149" s="75">
        <f t="shared" si="128"/>
        <v>0</v>
      </c>
      <c r="BS149" s="236">
        <f t="shared" si="117"/>
        <v>0</v>
      </c>
      <c r="BT149" s="226"/>
      <c r="BU149" s="226"/>
      <c r="BV149" s="226"/>
      <c r="BW149" s="226"/>
      <c r="BX149" s="74">
        <f t="shared" si="94"/>
        <v>0</v>
      </c>
      <c r="BY149" s="75">
        <f t="shared" si="118"/>
        <v>0</v>
      </c>
      <c r="BZ149" s="236">
        <f t="shared" si="119"/>
        <v>0</v>
      </c>
      <c r="CA149" s="233"/>
      <c r="CB149" s="233"/>
      <c r="CC149" s="233"/>
      <c r="CD149" s="233"/>
      <c r="CE149" s="238">
        <f t="shared" si="120"/>
        <v>0</v>
      </c>
      <c r="CF149" s="14">
        <f t="shared" si="121"/>
        <v>0</v>
      </c>
      <c r="CG149" s="184">
        <f t="shared" si="122"/>
        <v>0</v>
      </c>
    </row>
    <row r="150" spans="1:85" x14ac:dyDescent="0.25">
      <c r="A150" s="39">
        <v>143</v>
      </c>
      <c r="B150" s="78" t="s">
        <v>31</v>
      </c>
      <c r="C150" s="300">
        <v>143250</v>
      </c>
      <c r="D150" s="298">
        <v>200</v>
      </c>
      <c r="E150" s="299">
        <f t="shared" si="123"/>
        <v>28650000</v>
      </c>
      <c r="F150" s="167">
        <f t="shared" si="95"/>
        <v>110000</v>
      </c>
      <c r="G150" s="35">
        <f t="shared" si="89"/>
        <v>0.38</v>
      </c>
      <c r="H150" s="163">
        <f t="shared" si="90"/>
        <v>856.19469026548677</v>
      </c>
      <c r="I150" s="87"/>
      <c r="J150" s="87"/>
      <c r="K150" s="33"/>
      <c r="L150" s="12"/>
      <c r="M150" s="13">
        <f t="shared" si="96"/>
        <v>0</v>
      </c>
      <c r="N150" s="30">
        <f t="shared" si="97"/>
        <v>0</v>
      </c>
      <c r="O150" s="15">
        <f t="shared" si="98"/>
        <v>0</v>
      </c>
      <c r="P150" s="244">
        <v>135000</v>
      </c>
      <c r="Q150" s="242">
        <f>P150*0%</f>
        <v>0</v>
      </c>
      <c r="R150" s="242">
        <f t="shared" si="127"/>
        <v>135000</v>
      </c>
      <c r="S150" s="245">
        <v>0.31</v>
      </c>
      <c r="T150" s="13">
        <f t="shared" si="99"/>
        <v>529.62962962962968</v>
      </c>
      <c r="U150" s="14">
        <f t="shared" si="100"/>
        <v>285.5263157894737</v>
      </c>
      <c r="V150" s="16">
        <f t="shared" si="101"/>
        <v>815.15594541910332</v>
      </c>
      <c r="W150" s="90"/>
      <c r="X150" s="90"/>
      <c r="Y150" s="90"/>
      <c r="Z150" s="159"/>
      <c r="AA150" s="13">
        <f t="shared" si="102"/>
        <v>0</v>
      </c>
      <c r="AB150" s="14">
        <f t="shared" si="103"/>
        <v>0</v>
      </c>
      <c r="AC150" s="16">
        <f t="shared" si="91"/>
        <v>0</v>
      </c>
      <c r="AD150" s="251"/>
      <c r="AE150" s="251"/>
      <c r="AF150" s="251"/>
      <c r="AG150" s="90"/>
      <c r="AH150" s="13">
        <f t="shared" si="129"/>
        <v>0</v>
      </c>
      <c r="AI150" s="14">
        <f t="shared" si="104"/>
        <v>0</v>
      </c>
      <c r="AJ150" s="184">
        <f t="shared" si="105"/>
        <v>0</v>
      </c>
      <c r="AK150" s="90"/>
      <c r="AL150" s="90"/>
      <c r="AM150" s="90"/>
      <c r="AN150" s="90"/>
      <c r="AO150" s="13">
        <f t="shared" si="106"/>
        <v>0</v>
      </c>
      <c r="AP150" s="14">
        <f t="shared" si="107"/>
        <v>0</v>
      </c>
      <c r="AQ150" s="184">
        <f t="shared" si="108"/>
        <v>0</v>
      </c>
      <c r="AR150" s="190">
        <v>141250</v>
      </c>
      <c r="AS150" s="187"/>
      <c r="AT150" s="182">
        <v>141250</v>
      </c>
      <c r="AU150" s="227">
        <v>0.38</v>
      </c>
      <c r="AV150" s="13">
        <f t="shared" si="109"/>
        <v>506.19469026548671</v>
      </c>
      <c r="AW150" s="14">
        <f t="shared" si="110"/>
        <v>350</v>
      </c>
      <c r="AX150" s="184">
        <f t="shared" si="111"/>
        <v>856.19469026548677</v>
      </c>
      <c r="AY150" s="226"/>
      <c r="AZ150" s="226"/>
      <c r="BA150" s="226"/>
      <c r="BB150" s="226"/>
      <c r="BC150" s="13">
        <f t="shared" si="112"/>
        <v>0</v>
      </c>
      <c r="BD150" s="14">
        <f t="shared" si="92"/>
        <v>0</v>
      </c>
      <c r="BE150" s="184">
        <f t="shared" si="113"/>
        <v>0</v>
      </c>
      <c r="BF150" s="90">
        <v>110000</v>
      </c>
      <c r="BG150" s="90">
        <v>0</v>
      </c>
      <c r="BH150" s="90">
        <f>BF150+BG150</f>
        <v>110000</v>
      </c>
      <c r="BI150" s="95">
        <v>0.05</v>
      </c>
      <c r="BJ150" s="13">
        <f t="shared" si="114"/>
        <v>650</v>
      </c>
      <c r="BK150" s="14">
        <f t="shared" si="115"/>
        <v>46.05263157894737</v>
      </c>
      <c r="BL150" s="224">
        <f t="shared" si="116"/>
        <v>696.0526315789474</v>
      </c>
      <c r="BM150" s="257"/>
      <c r="BN150" s="257"/>
      <c r="BO150" s="257"/>
      <c r="BP150" s="226"/>
      <c r="BQ150" s="74">
        <f t="shared" si="93"/>
        <v>0</v>
      </c>
      <c r="BR150" s="75">
        <f t="shared" si="128"/>
        <v>0</v>
      </c>
      <c r="BS150" s="236">
        <f t="shared" si="117"/>
        <v>0</v>
      </c>
      <c r="BT150" s="226"/>
      <c r="BU150" s="226"/>
      <c r="BV150" s="226"/>
      <c r="BW150" s="226"/>
      <c r="BX150" s="74">
        <f t="shared" si="94"/>
        <v>0</v>
      </c>
      <c r="BY150" s="75">
        <f t="shared" si="118"/>
        <v>0</v>
      </c>
      <c r="BZ150" s="236">
        <f t="shared" si="119"/>
        <v>0</v>
      </c>
      <c r="CA150" s="239"/>
      <c r="CB150" s="239"/>
      <c r="CC150" s="239"/>
      <c r="CD150" s="240"/>
      <c r="CE150" s="238">
        <f t="shared" si="120"/>
        <v>0</v>
      </c>
      <c r="CF150" s="14">
        <f t="shared" si="121"/>
        <v>0</v>
      </c>
      <c r="CG150" s="184">
        <f t="shared" si="122"/>
        <v>0</v>
      </c>
    </row>
    <row r="151" spans="1:85" x14ac:dyDescent="0.25">
      <c r="A151" s="39">
        <v>144</v>
      </c>
      <c r="B151" s="78" t="s">
        <v>230</v>
      </c>
      <c r="C151" s="300">
        <v>119200</v>
      </c>
      <c r="D151" s="298">
        <v>200</v>
      </c>
      <c r="E151" s="299">
        <f t="shared" si="123"/>
        <v>23840000</v>
      </c>
      <c r="F151" s="167">
        <f t="shared" si="95"/>
        <v>118650</v>
      </c>
      <c r="G151" s="35">
        <f t="shared" si="89"/>
        <v>0.38</v>
      </c>
      <c r="H151" s="163">
        <f t="shared" si="90"/>
        <v>1000</v>
      </c>
      <c r="I151" s="87"/>
      <c r="J151" s="87"/>
      <c r="K151" s="33"/>
      <c r="L151" s="12"/>
      <c r="M151" s="13">
        <f t="shared" si="96"/>
        <v>0</v>
      </c>
      <c r="N151" s="30">
        <f t="shared" si="97"/>
        <v>0</v>
      </c>
      <c r="O151" s="15">
        <f t="shared" si="98"/>
        <v>0</v>
      </c>
      <c r="P151" s="244"/>
      <c r="Q151" s="242"/>
      <c r="R151" s="242"/>
      <c r="S151" s="246"/>
      <c r="T151" s="13">
        <f t="shared" si="99"/>
        <v>0</v>
      </c>
      <c r="U151" s="14">
        <f t="shared" si="100"/>
        <v>0</v>
      </c>
      <c r="V151" s="16">
        <f t="shared" si="101"/>
        <v>0</v>
      </c>
      <c r="W151" s="90"/>
      <c r="X151" s="90"/>
      <c r="Y151" s="90"/>
      <c r="Z151" s="159"/>
      <c r="AA151" s="13">
        <f t="shared" si="102"/>
        <v>0</v>
      </c>
      <c r="AB151" s="14">
        <f t="shared" si="103"/>
        <v>0</v>
      </c>
      <c r="AC151" s="16">
        <f t="shared" si="91"/>
        <v>0</v>
      </c>
      <c r="AD151" s="251"/>
      <c r="AE151" s="251"/>
      <c r="AF151" s="251"/>
      <c r="AG151" s="90"/>
      <c r="AH151" s="13">
        <f t="shared" si="129"/>
        <v>0</v>
      </c>
      <c r="AI151" s="14">
        <f t="shared" si="104"/>
        <v>0</v>
      </c>
      <c r="AJ151" s="184">
        <f t="shared" si="105"/>
        <v>0</v>
      </c>
      <c r="AK151" s="90"/>
      <c r="AL151" s="90"/>
      <c r="AM151" s="90"/>
      <c r="AN151" s="90"/>
      <c r="AO151" s="13">
        <f t="shared" si="106"/>
        <v>0</v>
      </c>
      <c r="AP151" s="14">
        <f t="shared" si="107"/>
        <v>0</v>
      </c>
      <c r="AQ151" s="184">
        <f t="shared" si="108"/>
        <v>0</v>
      </c>
      <c r="AR151" s="190">
        <v>118650</v>
      </c>
      <c r="AS151" s="187"/>
      <c r="AT151" s="182">
        <v>118650</v>
      </c>
      <c r="AU151" s="227">
        <v>0.38</v>
      </c>
      <c r="AV151" s="13">
        <f t="shared" si="109"/>
        <v>650</v>
      </c>
      <c r="AW151" s="14">
        <f t="shared" si="110"/>
        <v>350</v>
      </c>
      <c r="AX151" s="184">
        <f t="shared" si="111"/>
        <v>1000</v>
      </c>
      <c r="AY151" s="226"/>
      <c r="AZ151" s="226"/>
      <c r="BA151" s="226"/>
      <c r="BB151" s="226"/>
      <c r="BC151" s="13">
        <f t="shared" si="112"/>
        <v>0</v>
      </c>
      <c r="BD151" s="14">
        <f t="shared" si="92"/>
        <v>0</v>
      </c>
      <c r="BE151" s="184">
        <f t="shared" si="113"/>
        <v>0</v>
      </c>
      <c r="BF151" s="90"/>
      <c r="BG151" s="90"/>
      <c r="BH151" s="90"/>
      <c r="BI151" s="90"/>
      <c r="BJ151" s="13">
        <f t="shared" si="114"/>
        <v>0</v>
      </c>
      <c r="BK151" s="14">
        <f t="shared" si="115"/>
        <v>0</v>
      </c>
      <c r="BL151" s="224">
        <f t="shared" si="116"/>
        <v>0</v>
      </c>
      <c r="BM151" s="257"/>
      <c r="BN151" s="257"/>
      <c r="BO151" s="257"/>
      <c r="BP151" s="226"/>
      <c r="BQ151" s="74">
        <f t="shared" si="93"/>
        <v>0</v>
      </c>
      <c r="BR151" s="75">
        <f t="shared" si="128"/>
        <v>0</v>
      </c>
      <c r="BS151" s="236">
        <f t="shared" si="117"/>
        <v>0</v>
      </c>
      <c r="BT151" s="226"/>
      <c r="BU151" s="226"/>
      <c r="BV151" s="226"/>
      <c r="BW151" s="226"/>
      <c r="BX151" s="74">
        <f t="shared" si="94"/>
        <v>0</v>
      </c>
      <c r="BY151" s="75">
        <f t="shared" si="118"/>
        <v>0</v>
      </c>
      <c r="BZ151" s="236">
        <f t="shared" si="119"/>
        <v>0</v>
      </c>
      <c r="CA151" s="233"/>
      <c r="CB151" s="233"/>
      <c r="CC151" s="233"/>
      <c r="CD151" s="233"/>
      <c r="CE151" s="238">
        <f t="shared" si="120"/>
        <v>0</v>
      </c>
      <c r="CF151" s="14">
        <f t="shared" si="121"/>
        <v>0</v>
      </c>
      <c r="CG151" s="184">
        <f t="shared" si="122"/>
        <v>0</v>
      </c>
    </row>
    <row r="152" spans="1:85" x14ac:dyDescent="0.25">
      <c r="A152" s="39">
        <v>145</v>
      </c>
      <c r="B152" s="78" t="s">
        <v>185</v>
      </c>
      <c r="C152" s="300">
        <v>34250</v>
      </c>
      <c r="D152" s="298">
        <v>200</v>
      </c>
      <c r="E152" s="299">
        <f t="shared" si="123"/>
        <v>6850000</v>
      </c>
      <c r="F152" s="167">
        <f t="shared" si="95"/>
        <v>24000</v>
      </c>
      <c r="G152" s="35">
        <f t="shared" si="89"/>
        <v>0.38</v>
      </c>
      <c r="H152" s="163">
        <f t="shared" si="90"/>
        <v>809.49926362297492</v>
      </c>
      <c r="I152" s="87"/>
      <c r="J152" s="87"/>
      <c r="K152" s="33"/>
      <c r="L152" s="12"/>
      <c r="M152" s="13">
        <f t="shared" si="96"/>
        <v>0</v>
      </c>
      <c r="N152" s="30">
        <f t="shared" si="97"/>
        <v>0</v>
      </c>
      <c r="O152" s="15">
        <f t="shared" si="98"/>
        <v>0</v>
      </c>
      <c r="P152" s="244">
        <v>27000</v>
      </c>
      <c r="Q152" s="242">
        <f t="shared" si="126"/>
        <v>5130</v>
      </c>
      <c r="R152" s="242">
        <f t="shared" si="127"/>
        <v>32130</v>
      </c>
      <c r="S152" s="245">
        <v>0.31</v>
      </c>
      <c r="T152" s="13">
        <f t="shared" si="99"/>
        <v>485.52754435107374</v>
      </c>
      <c r="U152" s="14">
        <f t="shared" si="100"/>
        <v>285.5263157894737</v>
      </c>
      <c r="V152" s="16">
        <f t="shared" si="101"/>
        <v>771.05386014054739</v>
      </c>
      <c r="W152" s="90"/>
      <c r="X152" s="90"/>
      <c r="Y152" s="90"/>
      <c r="Z152" s="159"/>
      <c r="AA152" s="13">
        <f t="shared" si="102"/>
        <v>0</v>
      </c>
      <c r="AB152" s="14">
        <f t="shared" si="103"/>
        <v>0</v>
      </c>
      <c r="AC152" s="16">
        <f t="shared" si="91"/>
        <v>0</v>
      </c>
      <c r="AD152" s="251"/>
      <c r="AE152" s="251"/>
      <c r="AF152" s="251"/>
      <c r="AG152" s="90"/>
      <c r="AH152" s="13">
        <f t="shared" si="129"/>
        <v>0</v>
      </c>
      <c r="AI152" s="14">
        <f t="shared" si="104"/>
        <v>0</v>
      </c>
      <c r="AJ152" s="184">
        <f t="shared" si="105"/>
        <v>0</v>
      </c>
      <c r="AK152" s="90"/>
      <c r="AL152" s="90"/>
      <c r="AM152" s="90"/>
      <c r="AN152" s="90"/>
      <c r="AO152" s="13">
        <f t="shared" si="106"/>
        <v>0</v>
      </c>
      <c r="AP152" s="14">
        <f t="shared" si="107"/>
        <v>0</v>
      </c>
      <c r="AQ152" s="184">
        <f t="shared" si="108"/>
        <v>0</v>
      </c>
      <c r="AR152" s="190">
        <v>33950</v>
      </c>
      <c r="AS152" s="187"/>
      <c r="AT152" s="182">
        <v>33950</v>
      </c>
      <c r="AU152" s="227">
        <v>0.38</v>
      </c>
      <c r="AV152" s="13">
        <f t="shared" si="109"/>
        <v>459.49926362297498</v>
      </c>
      <c r="AW152" s="14">
        <f t="shared" si="110"/>
        <v>350</v>
      </c>
      <c r="AX152" s="184">
        <f t="shared" si="111"/>
        <v>809.49926362297492</v>
      </c>
      <c r="AY152" s="226"/>
      <c r="AZ152" s="226"/>
      <c r="BA152" s="226"/>
      <c r="BB152" s="226"/>
      <c r="BC152" s="13">
        <f t="shared" si="112"/>
        <v>0</v>
      </c>
      <c r="BD152" s="14">
        <f t="shared" si="92"/>
        <v>0</v>
      </c>
      <c r="BE152" s="184">
        <f t="shared" si="113"/>
        <v>0</v>
      </c>
      <c r="BF152" s="90">
        <v>24000</v>
      </c>
      <c r="BG152" s="90">
        <v>0</v>
      </c>
      <c r="BH152" s="90">
        <f>BF152+BG152</f>
        <v>24000</v>
      </c>
      <c r="BI152" s="95">
        <v>0.05</v>
      </c>
      <c r="BJ152" s="13">
        <f t="shared" si="114"/>
        <v>650</v>
      </c>
      <c r="BK152" s="14">
        <f t="shared" si="115"/>
        <v>46.05263157894737</v>
      </c>
      <c r="BL152" s="224">
        <f t="shared" si="116"/>
        <v>696.0526315789474</v>
      </c>
      <c r="BM152" s="257"/>
      <c r="BN152" s="257"/>
      <c r="BO152" s="257"/>
      <c r="BP152" s="226"/>
      <c r="BQ152" s="74">
        <f t="shared" si="93"/>
        <v>0</v>
      </c>
      <c r="BR152" s="75">
        <f t="shared" si="128"/>
        <v>0</v>
      </c>
      <c r="BS152" s="236">
        <f t="shared" si="117"/>
        <v>0</v>
      </c>
      <c r="BT152" s="226"/>
      <c r="BU152" s="226"/>
      <c r="BV152" s="226"/>
      <c r="BW152" s="226"/>
      <c r="BX152" s="74">
        <f t="shared" si="94"/>
        <v>0</v>
      </c>
      <c r="BY152" s="75">
        <f t="shared" si="118"/>
        <v>0</v>
      </c>
      <c r="BZ152" s="236">
        <f t="shared" si="119"/>
        <v>0</v>
      </c>
      <c r="CA152" s="233"/>
      <c r="CB152" s="233"/>
      <c r="CC152" s="233"/>
      <c r="CD152" s="233"/>
      <c r="CE152" s="238">
        <f t="shared" si="120"/>
        <v>0</v>
      </c>
      <c r="CF152" s="14">
        <f t="shared" si="121"/>
        <v>0</v>
      </c>
      <c r="CG152" s="184">
        <f t="shared" si="122"/>
        <v>0</v>
      </c>
    </row>
    <row r="153" spans="1:85" x14ac:dyDescent="0.25">
      <c r="A153" s="39">
        <v>146</v>
      </c>
      <c r="B153" s="78" t="s">
        <v>278</v>
      </c>
      <c r="C153" s="300">
        <v>137000</v>
      </c>
      <c r="D153" s="298">
        <v>200</v>
      </c>
      <c r="E153" s="299">
        <f t="shared" si="123"/>
        <v>27400000</v>
      </c>
      <c r="F153" s="167">
        <f t="shared" si="95"/>
        <v>135600</v>
      </c>
      <c r="G153" s="35">
        <f t="shared" si="89"/>
        <v>0.38</v>
      </c>
      <c r="H153" s="163">
        <f t="shared" si="90"/>
        <v>1000</v>
      </c>
      <c r="I153" s="87"/>
      <c r="J153" s="87"/>
      <c r="K153" s="33"/>
      <c r="L153" s="12"/>
      <c r="M153" s="13">
        <f t="shared" si="96"/>
        <v>0</v>
      </c>
      <c r="N153" s="30">
        <f t="shared" si="97"/>
        <v>0</v>
      </c>
      <c r="O153" s="15">
        <f t="shared" si="98"/>
        <v>0</v>
      </c>
      <c r="P153" s="244"/>
      <c r="Q153" s="242"/>
      <c r="R153" s="242"/>
      <c r="S153" s="246"/>
      <c r="T153" s="13">
        <f t="shared" si="99"/>
        <v>0</v>
      </c>
      <c r="U153" s="14">
        <f t="shared" si="100"/>
        <v>0</v>
      </c>
      <c r="V153" s="16">
        <f t="shared" si="101"/>
        <v>0</v>
      </c>
      <c r="W153" s="90"/>
      <c r="X153" s="90"/>
      <c r="Y153" s="90"/>
      <c r="Z153" s="159"/>
      <c r="AA153" s="13">
        <f t="shared" si="102"/>
        <v>0</v>
      </c>
      <c r="AB153" s="14">
        <f t="shared" si="103"/>
        <v>0</v>
      </c>
      <c r="AC153" s="16">
        <f t="shared" si="91"/>
        <v>0</v>
      </c>
      <c r="AD153" s="251"/>
      <c r="AE153" s="251"/>
      <c r="AF153" s="251"/>
      <c r="AG153" s="90"/>
      <c r="AH153" s="13">
        <f t="shared" si="129"/>
        <v>0</v>
      </c>
      <c r="AI153" s="14">
        <f t="shared" si="104"/>
        <v>0</v>
      </c>
      <c r="AJ153" s="184">
        <f t="shared" si="105"/>
        <v>0</v>
      </c>
      <c r="AK153" s="90"/>
      <c r="AL153" s="90"/>
      <c r="AM153" s="90"/>
      <c r="AN153" s="90"/>
      <c r="AO153" s="13">
        <f t="shared" si="106"/>
        <v>0</v>
      </c>
      <c r="AP153" s="14">
        <f t="shared" si="107"/>
        <v>0</v>
      </c>
      <c r="AQ153" s="184">
        <f t="shared" si="108"/>
        <v>0</v>
      </c>
      <c r="AR153" s="190">
        <v>135600</v>
      </c>
      <c r="AS153" s="187"/>
      <c r="AT153" s="182">
        <v>135600</v>
      </c>
      <c r="AU153" s="227">
        <v>0.38</v>
      </c>
      <c r="AV153" s="13">
        <f t="shared" si="109"/>
        <v>650</v>
      </c>
      <c r="AW153" s="14">
        <f t="shared" si="110"/>
        <v>350</v>
      </c>
      <c r="AX153" s="184">
        <f t="shared" si="111"/>
        <v>1000</v>
      </c>
      <c r="AY153" s="226"/>
      <c r="AZ153" s="226"/>
      <c r="BA153" s="226"/>
      <c r="BB153" s="226"/>
      <c r="BC153" s="13">
        <f t="shared" si="112"/>
        <v>0</v>
      </c>
      <c r="BD153" s="14">
        <f t="shared" si="92"/>
        <v>0</v>
      </c>
      <c r="BE153" s="184">
        <f t="shared" si="113"/>
        <v>0</v>
      </c>
      <c r="BF153" s="90"/>
      <c r="BG153" s="90"/>
      <c r="BH153" s="90"/>
      <c r="BI153" s="90"/>
      <c r="BJ153" s="13">
        <f t="shared" si="114"/>
        <v>0</v>
      </c>
      <c r="BK153" s="14">
        <f t="shared" si="115"/>
        <v>0</v>
      </c>
      <c r="BL153" s="224">
        <f t="shared" si="116"/>
        <v>0</v>
      </c>
      <c r="BM153" s="257"/>
      <c r="BN153" s="257"/>
      <c r="BO153" s="257"/>
      <c r="BP153" s="226"/>
      <c r="BQ153" s="74">
        <f t="shared" si="93"/>
        <v>0</v>
      </c>
      <c r="BR153" s="75">
        <f t="shared" si="128"/>
        <v>0</v>
      </c>
      <c r="BS153" s="236">
        <f t="shared" si="117"/>
        <v>0</v>
      </c>
      <c r="BT153" s="226"/>
      <c r="BU153" s="226"/>
      <c r="BV153" s="226"/>
      <c r="BW153" s="226"/>
      <c r="BX153" s="74">
        <f t="shared" si="94"/>
        <v>0</v>
      </c>
      <c r="BY153" s="75">
        <f t="shared" si="118"/>
        <v>0</v>
      </c>
      <c r="BZ153" s="236">
        <f t="shared" si="119"/>
        <v>0</v>
      </c>
      <c r="CA153" s="239"/>
      <c r="CB153" s="239"/>
      <c r="CC153" s="239"/>
      <c r="CD153" s="240"/>
      <c r="CE153" s="238">
        <f t="shared" si="120"/>
        <v>0</v>
      </c>
      <c r="CF153" s="14">
        <f t="shared" si="121"/>
        <v>0</v>
      </c>
      <c r="CG153" s="184">
        <f t="shared" si="122"/>
        <v>0</v>
      </c>
    </row>
    <row r="154" spans="1:85" x14ac:dyDescent="0.25">
      <c r="A154" s="39">
        <v>147</v>
      </c>
      <c r="B154" s="78" t="s">
        <v>299</v>
      </c>
      <c r="C154" s="300">
        <v>2995</v>
      </c>
      <c r="D154" s="298">
        <v>180</v>
      </c>
      <c r="E154" s="299">
        <f t="shared" si="123"/>
        <v>539100</v>
      </c>
      <c r="F154" s="167">
        <f t="shared" si="95"/>
        <v>2595</v>
      </c>
      <c r="G154" s="35">
        <f t="shared" si="89"/>
        <v>0.38</v>
      </c>
      <c r="H154" s="163">
        <f t="shared" si="90"/>
        <v>939.77272727272725</v>
      </c>
      <c r="I154" s="87"/>
      <c r="J154" s="87"/>
      <c r="K154" s="33"/>
      <c r="L154" s="12"/>
      <c r="M154" s="13">
        <f t="shared" si="96"/>
        <v>0</v>
      </c>
      <c r="N154" s="30">
        <f t="shared" si="97"/>
        <v>0</v>
      </c>
      <c r="O154" s="15">
        <f t="shared" si="98"/>
        <v>0</v>
      </c>
      <c r="P154" s="244">
        <v>2595</v>
      </c>
      <c r="Q154" s="242">
        <f>P154*0%</f>
        <v>0</v>
      </c>
      <c r="R154" s="242">
        <f t="shared" si="127"/>
        <v>2595</v>
      </c>
      <c r="S154" s="245">
        <v>0.31</v>
      </c>
      <c r="T154" s="13">
        <f t="shared" si="99"/>
        <v>650</v>
      </c>
      <c r="U154" s="14">
        <f t="shared" si="100"/>
        <v>285.5263157894737</v>
      </c>
      <c r="V154" s="16">
        <f t="shared" si="101"/>
        <v>935.52631578947376</v>
      </c>
      <c r="W154" s="90"/>
      <c r="X154" s="90"/>
      <c r="Y154" s="90"/>
      <c r="Z154" s="159"/>
      <c r="AA154" s="13">
        <f t="shared" si="102"/>
        <v>0</v>
      </c>
      <c r="AB154" s="14">
        <f t="shared" si="103"/>
        <v>0</v>
      </c>
      <c r="AC154" s="16">
        <f t="shared" si="91"/>
        <v>0</v>
      </c>
      <c r="AD154" s="251"/>
      <c r="AE154" s="251"/>
      <c r="AF154" s="251"/>
      <c r="AG154" s="90"/>
      <c r="AH154" s="13">
        <f t="shared" si="129"/>
        <v>0</v>
      </c>
      <c r="AI154" s="14">
        <f t="shared" si="104"/>
        <v>0</v>
      </c>
      <c r="AJ154" s="184">
        <f t="shared" si="105"/>
        <v>0</v>
      </c>
      <c r="AK154" s="90"/>
      <c r="AL154" s="90"/>
      <c r="AM154" s="90"/>
      <c r="AN154" s="90"/>
      <c r="AO154" s="13">
        <f t="shared" si="106"/>
        <v>0</v>
      </c>
      <c r="AP154" s="14">
        <f t="shared" si="107"/>
        <v>0</v>
      </c>
      <c r="AQ154" s="184">
        <f t="shared" si="108"/>
        <v>0</v>
      </c>
      <c r="AR154" s="190">
        <v>2860</v>
      </c>
      <c r="AS154" s="187"/>
      <c r="AT154" s="182">
        <v>2860</v>
      </c>
      <c r="AU154" s="227">
        <v>0.38</v>
      </c>
      <c r="AV154" s="13">
        <f t="shared" si="109"/>
        <v>589.77272727272725</v>
      </c>
      <c r="AW154" s="14">
        <f t="shared" si="110"/>
        <v>350</v>
      </c>
      <c r="AX154" s="184">
        <f t="shared" si="111"/>
        <v>939.77272727272725</v>
      </c>
      <c r="AY154" s="226"/>
      <c r="AZ154" s="226"/>
      <c r="BA154" s="226"/>
      <c r="BB154" s="226"/>
      <c r="BC154" s="13">
        <f t="shared" si="112"/>
        <v>0</v>
      </c>
      <c r="BD154" s="14">
        <f t="shared" si="92"/>
        <v>0</v>
      </c>
      <c r="BE154" s="184">
        <f t="shared" si="113"/>
        <v>0</v>
      </c>
      <c r="BF154" s="90"/>
      <c r="BG154" s="90"/>
      <c r="BH154" s="90"/>
      <c r="BI154" s="90"/>
      <c r="BJ154" s="13">
        <f t="shared" si="114"/>
        <v>0</v>
      </c>
      <c r="BK154" s="14">
        <f t="shared" si="115"/>
        <v>0</v>
      </c>
      <c r="BL154" s="224">
        <f t="shared" si="116"/>
        <v>0</v>
      </c>
      <c r="BM154" s="257"/>
      <c r="BN154" s="257"/>
      <c r="BO154" s="257"/>
      <c r="BP154" s="227"/>
      <c r="BQ154" s="74">
        <f t="shared" si="93"/>
        <v>0</v>
      </c>
      <c r="BR154" s="75">
        <f t="shared" si="128"/>
        <v>0</v>
      </c>
      <c r="BS154" s="236">
        <f t="shared" si="117"/>
        <v>0</v>
      </c>
      <c r="BT154" s="226">
        <v>2860</v>
      </c>
      <c r="BU154" s="226">
        <v>0</v>
      </c>
      <c r="BV154" s="226">
        <f>BT154+BU154</f>
        <v>2860</v>
      </c>
      <c r="BW154" s="227">
        <v>0.19</v>
      </c>
      <c r="BX154" s="74">
        <f t="shared" si="94"/>
        <v>589.77272727272725</v>
      </c>
      <c r="BY154" s="75">
        <f t="shared" si="118"/>
        <v>175</v>
      </c>
      <c r="BZ154" s="236">
        <f t="shared" si="119"/>
        <v>764.77272727272725</v>
      </c>
      <c r="CA154" s="233"/>
      <c r="CB154" s="233"/>
      <c r="CC154" s="233"/>
      <c r="CD154" s="233"/>
      <c r="CE154" s="238">
        <f t="shared" si="120"/>
        <v>0</v>
      </c>
      <c r="CF154" s="14">
        <f t="shared" si="121"/>
        <v>0</v>
      </c>
      <c r="CG154" s="184">
        <f t="shared" si="122"/>
        <v>0</v>
      </c>
    </row>
    <row r="155" spans="1:85" x14ac:dyDescent="0.25">
      <c r="A155" s="39">
        <v>148</v>
      </c>
      <c r="B155" s="78" t="s">
        <v>287</v>
      </c>
      <c r="C155" s="300">
        <v>210</v>
      </c>
      <c r="D155" s="298">
        <v>180</v>
      </c>
      <c r="E155" s="299">
        <f t="shared" si="123"/>
        <v>37800</v>
      </c>
      <c r="F155" s="167">
        <f t="shared" si="95"/>
        <v>184</v>
      </c>
      <c r="G155" s="35">
        <f t="shared" si="89"/>
        <v>0.38</v>
      </c>
      <c r="H155" s="163">
        <f t="shared" si="90"/>
        <v>935.52631578947376</v>
      </c>
      <c r="I155" s="87"/>
      <c r="J155" s="87"/>
      <c r="K155" s="33"/>
      <c r="L155" s="12"/>
      <c r="M155" s="13">
        <f t="shared" si="96"/>
        <v>0</v>
      </c>
      <c r="N155" s="30">
        <f t="shared" si="97"/>
        <v>0</v>
      </c>
      <c r="O155" s="15">
        <f t="shared" si="98"/>
        <v>0</v>
      </c>
      <c r="P155" s="244">
        <v>155</v>
      </c>
      <c r="Q155" s="242">
        <f t="shared" si="126"/>
        <v>29.45</v>
      </c>
      <c r="R155" s="242">
        <f t="shared" si="127"/>
        <v>184</v>
      </c>
      <c r="S155" s="245">
        <v>0.31</v>
      </c>
      <c r="T155" s="13">
        <f t="shared" si="99"/>
        <v>650</v>
      </c>
      <c r="U155" s="14">
        <f t="shared" si="100"/>
        <v>285.5263157894737</v>
      </c>
      <c r="V155" s="16">
        <f t="shared" si="101"/>
        <v>935.52631578947376</v>
      </c>
      <c r="W155" s="90"/>
      <c r="X155" s="90"/>
      <c r="Y155" s="90"/>
      <c r="Z155" s="159"/>
      <c r="AA155" s="13">
        <f t="shared" si="102"/>
        <v>0</v>
      </c>
      <c r="AB155" s="14">
        <f t="shared" si="103"/>
        <v>0</v>
      </c>
      <c r="AC155" s="16">
        <f t="shared" si="91"/>
        <v>0</v>
      </c>
      <c r="AD155" s="251"/>
      <c r="AE155" s="251"/>
      <c r="AF155" s="251"/>
      <c r="AG155" s="90"/>
      <c r="AH155" s="13">
        <f t="shared" si="129"/>
        <v>0</v>
      </c>
      <c r="AI155" s="14">
        <f t="shared" si="104"/>
        <v>0</v>
      </c>
      <c r="AJ155" s="184">
        <f t="shared" si="105"/>
        <v>0</v>
      </c>
      <c r="AK155" s="90"/>
      <c r="AL155" s="90"/>
      <c r="AM155" s="90"/>
      <c r="AN155" s="90"/>
      <c r="AO155" s="13">
        <f t="shared" si="106"/>
        <v>0</v>
      </c>
      <c r="AP155" s="14">
        <f t="shared" si="107"/>
        <v>0</v>
      </c>
      <c r="AQ155" s="184">
        <f t="shared" si="108"/>
        <v>0</v>
      </c>
      <c r="AR155" s="190">
        <f t="shared" si="124"/>
        <v>173.109243697479</v>
      </c>
      <c r="AS155" s="187">
        <f t="shared" si="125"/>
        <v>32.890756302521012</v>
      </c>
      <c r="AT155" s="182">
        <v>206</v>
      </c>
      <c r="AU155" s="227">
        <v>0.38</v>
      </c>
      <c r="AV155" s="13">
        <f t="shared" si="109"/>
        <v>580.5825242718447</v>
      </c>
      <c r="AW155" s="14">
        <f t="shared" si="110"/>
        <v>350</v>
      </c>
      <c r="AX155" s="184">
        <f t="shared" si="111"/>
        <v>930.5825242718447</v>
      </c>
      <c r="AY155" s="226"/>
      <c r="AZ155" s="226"/>
      <c r="BA155" s="226"/>
      <c r="BB155" s="226"/>
      <c r="BC155" s="13">
        <f t="shared" si="112"/>
        <v>0</v>
      </c>
      <c r="BD155" s="14">
        <f t="shared" si="92"/>
        <v>0</v>
      </c>
      <c r="BE155" s="184">
        <f t="shared" si="113"/>
        <v>0</v>
      </c>
      <c r="BF155" s="90"/>
      <c r="BG155" s="90"/>
      <c r="BH155" s="90"/>
      <c r="BI155" s="90"/>
      <c r="BJ155" s="13">
        <f t="shared" si="114"/>
        <v>0</v>
      </c>
      <c r="BK155" s="14">
        <f t="shared" si="115"/>
        <v>0</v>
      </c>
      <c r="BL155" s="224">
        <f t="shared" si="116"/>
        <v>0</v>
      </c>
      <c r="BM155" s="257"/>
      <c r="BN155" s="257"/>
      <c r="BO155" s="257"/>
      <c r="BP155" s="226"/>
      <c r="BQ155" s="74">
        <f t="shared" si="93"/>
        <v>0</v>
      </c>
      <c r="BR155" s="75">
        <f t="shared" si="128"/>
        <v>0</v>
      </c>
      <c r="BS155" s="236">
        <f t="shared" si="117"/>
        <v>0</v>
      </c>
      <c r="BT155" s="226"/>
      <c r="BU155" s="226"/>
      <c r="BV155" s="226"/>
      <c r="BW155" s="226"/>
      <c r="BX155" s="74">
        <f t="shared" si="94"/>
        <v>0</v>
      </c>
      <c r="BY155" s="75">
        <f t="shared" si="118"/>
        <v>0</v>
      </c>
      <c r="BZ155" s="236">
        <f t="shared" si="119"/>
        <v>0</v>
      </c>
      <c r="CA155" s="233"/>
      <c r="CB155" s="233"/>
      <c r="CC155" s="233"/>
      <c r="CD155" s="233"/>
      <c r="CE155" s="238">
        <f t="shared" si="120"/>
        <v>0</v>
      </c>
      <c r="CF155" s="14">
        <f t="shared" si="121"/>
        <v>0</v>
      </c>
      <c r="CG155" s="184">
        <f t="shared" si="122"/>
        <v>0</v>
      </c>
    </row>
    <row r="156" spans="1:85" x14ac:dyDescent="0.25">
      <c r="A156" s="39">
        <v>149</v>
      </c>
      <c r="B156" s="78" t="s">
        <v>142</v>
      </c>
      <c r="C156" s="300">
        <v>1700</v>
      </c>
      <c r="D156" s="298">
        <v>150</v>
      </c>
      <c r="E156" s="299">
        <f t="shared" si="123"/>
        <v>255000</v>
      </c>
      <c r="F156" s="167">
        <f t="shared" si="95"/>
        <v>1488</v>
      </c>
      <c r="G156" s="35">
        <f t="shared" si="89"/>
        <v>0.35</v>
      </c>
      <c r="H156" s="163">
        <f t="shared" si="90"/>
        <v>960</v>
      </c>
      <c r="I156" s="87"/>
      <c r="J156" s="87"/>
      <c r="K156" s="33"/>
      <c r="L156" s="12"/>
      <c r="M156" s="13">
        <f t="shared" si="96"/>
        <v>0</v>
      </c>
      <c r="N156" s="30">
        <f t="shared" si="97"/>
        <v>0</v>
      </c>
      <c r="O156" s="15">
        <f t="shared" si="98"/>
        <v>0</v>
      </c>
      <c r="P156" s="244">
        <v>1250</v>
      </c>
      <c r="Q156" s="242">
        <f t="shared" si="126"/>
        <v>237.5</v>
      </c>
      <c r="R156" s="242">
        <f t="shared" si="127"/>
        <v>1488</v>
      </c>
      <c r="S156" s="245">
        <v>0.31</v>
      </c>
      <c r="T156" s="13">
        <f t="shared" si="99"/>
        <v>650</v>
      </c>
      <c r="U156" s="14">
        <f t="shared" si="100"/>
        <v>310.00000000000006</v>
      </c>
      <c r="V156" s="16">
        <f t="shared" si="101"/>
        <v>960</v>
      </c>
      <c r="W156" s="90"/>
      <c r="X156" s="90"/>
      <c r="Y156" s="90"/>
      <c r="Z156" s="159"/>
      <c r="AA156" s="13">
        <f t="shared" si="102"/>
        <v>0</v>
      </c>
      <c r="AB156" s="14">
        <f t="shared" si="103"/>
        <v>0</v>
      </c>
      <c r="AC156" s="16">
        <f t="shared" si="91"/>
        <v>0</v>
      </c>
      <c r="AD156" s="251"/>
      <c r="AE156" s="251"/>
      <c r="AF156" s="251"/>
      <c r="AG156" s="90"/>
      <c r="AH156" s="13">
        <f t="shared" si="129"/>
        <v>0</v>
      </c>
      <c r="AI156" s="14">
        <f t="shared" si="104"/>
        <v>0</v>
      </c>
      <c r="AJ156" s="184">
        <f t="shared" si="105"/>
        <v>0</v>
      </c>
      <c r="AK156" s="90"/>
      <c r="AL156" s="90"/>
      <c r="AM156" s="90"/>
      <c r="AN156" s="90"/>
      <c r="AO156" s="13">
        <f t="shared" si="106"/>
        <v>0</v>
      </c>
      <c r="AP156" s="14">
        <f t="shared" si="107"/>
        <v>0</v>
      </c>
      <c r="AQ156" s="184">
        <f t="shared" si="108"/>
        <v>0</v>
      </c>
      <c r="AR156" s="190">
        <f t="shared" si="124"/>
        <v>1400</v>
      </c>
      <c r="AS156" s="187">
        <f t="shared" si="125"/>
        <v>266</v>
      </c>
      <c r="AT156" s="182">
        <v>1666</v>
      </c>
      <c r="AU156" s="227">
        <v>0.35</v>
      </c>
      <c r="AV156" s="13">
        <f t="shared" si="109"/>
        <v>580.55222088835535</v>
      </c>
      <c r="AW156" s="14">
        <f t="shared" si="110"/>
        <v>350</v>
      </c>
      <c r="AX156" s="184">
        <f t="shared" si="111"/>
        <v>930.55222088835535</v>
      </c>
      <c r="AY156" s="226"/>
      <c r="AZ156" s="226"/>
      <c r="BA156" s="226"/>
      <c r="BB156" s="226"/>
      <c r="BC156" s="13">
        <f t="shared" si="112"/>
        <v>0</v>
      </c>
      <c r="BD156" s="14">
        <f t="shared" si="92"/>
        <v>0</v>
      </c>
      <c r="BE156" s="184">
        <f t="shared" si="113"/>
        <v>0</v>
      </c>
      <c r="BF156" s="90"/>
      <c r="BG156" s="90"/>
      <c r="BH156" s="90"/>
      <c r="BI156" s="90"/>
      <c r="BJ156" s="13">
        <f t="shared" si="114"/>
        <v>0</v>
      </c>
      <c r="BK156" s="14">
        <f t="shared" si="115"/>
        <v>0</v>
      </c>
      <c r="BL156" s="224">
        <f t="shared" si="116"/>
        <v>0</v>
      </c>
      <c r="BM156" s="257"/>
      <c r="BN156" s="257"/>
      <c r="BO156" s="257"/>
      <c r="BP156" s="226"/>
      <c r="BQ156" s="74">
        <f t="shared" si="93"/>
        <v>0</v>
      </c>
      <c r="BR156" s="75">
        <f t="shared" si="128"/>
        <v>0</v>
      </c>
      <c r="BS156" s="236">
        <f t="shared" si="117"/>
        <v>0</v>
      </c>
      <c r="BT156" s="226"/>
      <c r="BU156" s="226"/>
      <c r="BV156" s="226"/>
      <c r="BW156" s="226"/>
      <c r="BX156" s="74">
        <f t="shared" si="94"/>
        <v>0</v>
      </c>
      <c r="BY156" s="75">
        <f t="shared" si="118"/>
        <v>0</v>
      </c>
      <c r="BZ156" s="236">
        <f t="shared" si="119"/>
        <v>0</v>
      </c>
      <c r="CA156" s="239"/>
      <c r="CB156" s="239"/>
      <c r="CC156" s="239"/>
      <c r="CD156" s="240"/>
      <c r="CE156" s="238">
        <f t="shared" si="120"/>
        <v>0</v>
      </c>
      <c r="CF156" s="14">
        <f t="shared" si="121"/>
        <v>0</v>
      </c>
      <c r="CG156" s="184">
        <f t="shared" si="122"/>
        <v>0</v>
      </c>
    </row>
    <row r="157" spans="1:85" x14ac:dyDescent="0.25">
      <c r="A157" s="39">
        <v>150</v>
      </c>
      <c r="B157" s="78" t="s">
        <v>164</v>
      </c>
      <c r="C157" s="300">
        <v>6700</v>
      </c>
      <c r="D157" s="298">
        <v>162</v>
      </c>
      <c r="E157" s="299">
        <f t="shared" si="123"/>
        <v>1085400</v>
      </c>
      <c r="F157" s="167">
        <f t="shared" si="95"/>
        <v>6188</v>
      </c>
      <c r="G157" s="35">
        <f t="shared" si="89"/>
        <v>0.35</v>
      </c>
      <c r="H157" s="163">
        <f t="shared" si="90"/>
        <v>964.5454545454545</v>
      </c>
      <c r="I157" s="87"/>
      <c r="J157" s="87"/>
      <c r="K157" s="33"/>
      <c r="L157" s="12"/>
      <c r="M157" s="13">
        <f t="shared" si="96"/>
        <v>0</v>
      </c>
      <c r="N157" s="30">
        <f t="shared" si="97"/>
        <v>0</v>
      </c>
      <c r="O157" s="15">
        <f t="shared" si="98"/>
        <v>0</v>
      </c>
      <c r="P157" s="244">
        <v>5200</v>
      </c>
      <c r="Q157" s="242">
        <f t="shared" si="126"/>
        <v>988</v>
      </c>
      <c r="R157" s="242">
        <f t="shared" si="127"/>
        <v>6188</v>
      </c>
      <c r="S157" s="245">
        <v>0.31</v>
      </c>
      <c r="T157" s="13">
        <f t="shared" si="99"/>
        <v>650</v>
      </c>
      <c r="U157" s="14">
        <f t="shared" si="100"/>
        <v>310.00000000000006</v>
      </c>
      <c r="V157" s="16">
        <f t="shared" si="101"/>
        <v>960</v>
      </c>
      <c r="W157" s="90"/>
      <c r="X157" s="90"/>
      <c r="Y157" s="90"/>
      <c r="Z157" s="159"/>
      <c r="AA157" s="13">
        <f t="shared" si="102"/>
        <v>0</v>
      </c>
      <c r="AB157" s="14">
        <f t="shared" si="103"/>
        <v>0</v>
      </c>
      <c r="AC157" s="16">
        <f t="shared" si="91"/>
        <v>0</v>
      </c>
      <c r="AD157" s="251"/>
      <c r="AE157" s="251"/>
      <c r="AF157" s="251"/>
      <c r="AG157" s="90"/>
      <c r="AH157" s="13">
        <f t="shared" si="129"/>
        <v>0</v>
      </c>
      <c r="AI157" s="14">
        <f t="shared" si="104"/>
        <v>0</v>
      </c>
      <c r="AJ157" s="184">
        <f t="shared" si="105"/>
        <v>0</v>
      </c>
      <c r="AK157" s="90"/>
      <c r="AL157" s="90"/>
      <c r="AM157" s="90"/>
      <c r="AN157" s="90"/>
      <c r="AO157" s="13">
        <f t="shared" si="106"/>
        <v>0</v>
      </c>
      <c r="AP157" s="14">
        <f t="shared" si="107"/>
        <v>0</v>
      </c>
      <c r="AQ157" s="184">
        <f t="shared" si="108"/>
        <v>0</v>
      </c>
      <c r="AR157" s="190">
        <f t="shared" si="124"/>
        <v>5500</v>
      </c>
      <c r="AS157" s="187">
        <f t="shared" si="125"/>
        <v>1045</v>
      </c>
      <c r="AT157" s="182">
        <v>6545</v>
      </c>
      <c r="AU157" s="227">
        <v>0.35</v>
      </c>
      <c r="AV157" s="13">
        <f t="shared" si="109"/>
        <v>614.5454545454545</v>
      </c>
      <c r="AW157" s="14">
        <f t="shared" si="110"/>
        <v>350</v>
      </c>
      <c r="AX157" s="184">
        <f t="shared" si="111"/>
        <v>964.5454545454545</v>
      </c>
      <c r="AY157" s="226"/>
      <c r="AZ157" s="226"/>
      <c r="BA157" s="226"/>
      <c r="BB157" s="226"/>
      <c r="BC157" s="13">
        <f t="shared" si="112"/>
        <v>0</v>
      </c>
      <c r="BD157" s="14">
        <f t="shared" si="92"/>
        <v>0</v>
      </c>
      <c r="BE157" s="184">
        <f t="shared" si="113"/>
        <v>0</v>
      </c>
      <c r="BF157" s="90"/>
      <c r="BG157" s="90"/>
      <c r="BH157" s="90"/>
      <c r="BI157" s="90"/>
      <c r="BJ157" s="13">
        <f t="shared" si="114"/>
        <v>0</v>
      </c>
      <c r="BK157" s="14">
        <f t="shared" si="115"/>
        <v>0</v>
      </c>
      <c r="BL157" s="224">
        <f t="shared" si="116"/>
        <v>0</v>
      </c>
      <c r="BM157" s="257"/>
      <c r="BN157" s="257"/>
      <c r="BO157" s="257"/>
      <c r="BP157" s="226"/>
      <c r="BQ157" s="74">
        <f t="shared" si="93"/>
        <v>0</v>
      </c>
      <c r="BR157" s="75">
        <f t="shared" si="128"/>
        <v>0</v>
      </c>
      <c r="BS157" s="236">
        <f t="shared" si="117"/>
        <v>0</v>
      </c>
      <c r="BT157" s="226"/>
      <c r="BU157" s="226"/>
      <c r="BV157" s="226"/>
      <c r="BW157" s="226"/>
      <c r="BX157" s="74">
        <f t="shared" si="94"/>
        <v>0</v>
      </c>
      <c r="BY157" s="75">
        <f t="shared" si="118"/>
        <v>0</v>
      </c>
      <c r="BZ157" s="236">
        <f t="shared" si="119"/>
        <v>0</v>
      </c>
      <c r="CA157" s="239"/>
      <c r="CB157" s="239"/>
      <c r="CC157" s="239"/>
      <c r="CD157" s="240"/>
      <c r="CE157" s="238">
        <f t="shared" si="120"/>
        <v>0</v>
      </c>
      <c r="CF157" s="14">
        <f t="shared" si="121"/>
        <v>0</v>
      </c>
      <c r="CG157" s="184">
        <f t="shared" si="122"/>
        <v>0</v>
      </c>
    </row>
    <row r="158" spans="1:85" x14ac:dyDescent="0.25">
      <c r="A158" s="39">
        <v>151</v>
      </c>
      <c r="B158" s="78" t="s">
        <v>76</v>
      </c>
      <c r="C158" s="300">
        <v>9900</v>
      </c>
      <c r="D158" s="298">
        <v>162</v>
      </c>
      <c r="E158" s="299">
        <f t="shared" si="123"/>
        <v>1603800</v>
      </c>
      <c r="F158" s="167">
        <f t="shared" si="95"/>
        <v>9401</v>
      </c>
      <c r="G158" s="35">
        <f t="shared" si="89"/>
        <v>0.35</v>
      </c>
      <c r="H158" s="163">
        <f t="shared" si="90"/>
        <v>979.96391752577324</v>
      </c>
      <c r="I158" s="87"/>
      <c r="J158" s="87"/>
      <c r="K158" s="33"/>
      <c r="L158" s="12"/>
      <c r="M158" s="13">
        <f t="shared" si="96"/>
        <v>0</v>
      </c>
      <c r="N158" s="30">
        <f t="shared" si="97"/>
        <v>0</v>
      </c>
      <c r="O158" s="15">
        <f t="shared" si="98"/>
        <v>0</v>
      </c>
      <c r="P158" s="244">
        <v>7900</v>
      </c>
      <c r="Q158" s="242">
        <f t="shared" si="126"/>
        <v>1501</v>
      </c>
      <c r="R158" s="242">
        <f t="shared" si="127"/>
        <v>9401</v>
      </c>
      <c r="S158" s="245">
        <v>0.31</v>
      </c>
      <c r="T158" s="13">
        <f t="shared" si="99"/>
        <v>650</v>
      </c>
      <c r="U158" s="14">
        <f t="shared" si="100"/>
        <v>310.00000000000006</v>
      </c>
      <c r="V158" s="16">
        <f t="shared" si="101"/>
        <v>960</v>
      </c>
      <c r="W158" s="90"/>
      <c r="X158" s="90"/>
      <c r="Y158" s="90"/>
      <c r="Z158" s="159"/>
      <c r="AA158" s="13">
        <f t="shared" si="102"/>
        <v>0</v>
      </c>
      <c r="AB158" s="14">
        <f t="shared" si="103"/>
        <v>0</v>
      </c>
      <c r="AC158" s="16">
        <f t="shared" si="91"/>
        <v>0</v>
      </c>
      <c r="AD158" s="251"/>
      <c r="AE158" s="251"/>
      <c r="AF158" s="251"/>
      <c r="AG158" s="90"/>
      <c r="AH158" s="13">
        <f t="shared" si="129"/>
        <v>0</v>
      </c>
      <c r="AI158" s="14">
        <f t="shared" si="104"/>
        <v>0</v>
      </c>
      <c r="AJ158" s="184">
        <f t="shared" si="105"/>
        <v>0</v>
      </c>
      <c r="AK158" s="90"/>
      <c r="AL158" s="90"/>
      <c r="AM158" s="90"/>
      <c r="AN158" s="90"/>
      <c r="AO158" s="13">
        <f t="shared" si="106"/>
        <v>0</v>
      </c>
      <c r="AP158" s="14">
        <f t="shared" si="107"/>
        <v>0</v>
      </c>
      <c r="AQ158" s="184">
        <f t="shared" si="108"/>
        <v>0</v>
      </c>
      <c r="AR158" s="190">
        <f t="shared" si="124"/>
        <v>8151.2605042016812</v>
      </c>
      <c r="AS158" s="187">
        <f t="shared" si="125"/>
        <v>1548.7394957983195</v>
      </c>
      <c r="AT158" s="182">
        <v>9700</v>
      </c>
      <c r="AU158" s="227">
        <v>0.35</v>
      </c>
      <c r="AV158" s="13">
        <f t="shared" si="109"/>
        <v>629.96391752577324</v>
      </c>
      <c r="AW158" s="14">
        <f t="shared" si="110"/>
        <v>350</v>
      </c>
      <c r="AX158" s="184">
        <f t="shared" si="111"/>
        <v>979.96391752577324</v>
      </c>
      <c r="AY158" s="226"/>
      <c r="AZ158" s="226"/>
      <c r="BA158" s="226"/>
      <c r="BB158" s="226"/>
      <c r="BC158" s="13">
        <f t="shared" si="112"/>
        <v>0</v>
      </c>
      <c r="BD158" s="14">
        <f t="shared" si="92"/>
        <v>0</v>
      </c>
      <c r="BE158" s="184">
        <f t="shared" si="113"/>
        <v>0</v>
      </c>
      <c r="BF158" s="90"/>
      <c r="BG158" s="90"/>
      <c r="BH158" s="90"/>
      <c r="BI158" s="90"/>
      <c r="BJ158" s="13">
        <f t="shared" si="114"/>
        <v>0</v>
      </c>
      <c r="BK158" s="14">
        <f t="shared" si="115"/>
        <v>0</v>
      </c>
      <c r="BL158" s="224">
        <f t="shared" si="116"/>
        <v>0</v>
      </c>
      <c r="BM158" s="257"/>
      <c r="BN158" s="257"/>
      <c r="BO158" s="257"/>
      <c r="BP158" s="226"/>
      <c r="BQ158" s="74">
        <f t="shared" si="93"/>
        <v>0</v>
      </c>
      <c r="BR158" s="75">
        <f t="shared" si="128"/>
        <v>0</v>
      </c>
      <c r="BS158" s="236">
        <f t="shared" si="117"/>
        <v>0</v>
      </c>
      <c r="BT158" s="226"/>
      <c r="BU158" s="226"/>
      <c r="BV158" s="226"/>
      <c r="BW158" s="226"/>
      <c r="BX158" s="74">
        <f t="shared" si="94"/>
        <v>0</v>
      </c>
      <c r="BY158" s="75">
        <f t="shared" si="118"/>
        <v>0</v>
      </c>
      <c r="BZ158" s="236">
        <f t="shared" si="119"/>
        <v>0</v>
      </c>
      <c r="CA158" s="233"/>
      <c r="CB158" s="233"/>
      <c r="CC158" s="233"/>
      <c r="CD158" s="233"/>
      <c r="CE158" s="238">
        <f t="shared" si="120"/>
        <v>0</v>
      </c>
      <c r="CF158" s="14">
        <f t="shared" si="121"/>
        <v>0</v>
      </c>
      <c r="CG158" s="184">
        <f t="shared" si="122"/>
        <v>0</v>
      </c>
    </row>
    <row r="159" spans="1:85" x14ac:dyDescent="0.25">
      <c r="A159" s="39">
        <v>152</v>
      </c>
      <c r="B159" s="78" t="s">
        <v>368</v>
      </c>
      <c r="C159" s="300">
        <v>2310</v>
      </c>
      <c r="D159" s="298">
        <v>150</v>
      </c>
      <c r="E159" s="299">
        <f t="shared" si="123"/>
        <v>346500</v>
      </c>
      <c r="F159" s="167">
        <f t="shared" si="95"/>
        <v>2310</v>
      </c>
      <c r="G159" s="35"/>
      <c r="H159" s="163">
        <f t="shared" si="90"/>
        <v>0</v>
      </c>
      <c r="I159" s="87"/>
      <c r="J159" s="87"/>
      <c r="K159" s="33"/>
      <c r="L159" s="12"/>
      <c r="M159" s="13">
        <f t="shared" si="96"/>
        <v>0</v>
      </c>
      <c r="N159" s="30">
        <f t="shared" si="97"/>
        <v>0</v>
      </c>
      <c r="O159" s="15">
        <f t="shared" si="98"/>
        <v>0</v>
      </c>
      <c r="P159" s="244"/>
      <c r="Q159" s="242"/>
      <c r="R159" s="242"/>
      <c r="S159" s="246"/>
      <c r="T159" s="13">
        <f t="shared" si="99"/>
        <v>0</v>
      </c>
      <c r="U159" s="14">
        <f t="shared" si="100"/>
        <v>0</v>
      </c>
      <c r="V159" s="16">
        <f t="shared" si="101"/>
        <v>0</v>
      </c>
      <c r="W159" s="90"/>
      <c r="X159" s="90"/>
      <c r="Y159" s="90"/>
      <c r="Z159" s="159"/>
      <c r="AA159" s="13">
        <f t="shared" si="102"/>
        <v>0</v>
      </c>
      <c r="AB159" s="14">
        <f t="shared" si="103"/>
        <v>0</v>
      </c>
      <c r="AC159" s="16">
        <f t="shared" si="91"/>
        <v>0</v>
      </c>
      <c r="AD159" s="251"/>
      <c r="AE159" s="251"/>
      <c r="AF159" s="251"/>
      <c r="AG159" s="90"/>
      <c r="AH159" s="13">
        <f t="shared" si="129"/>
        <v>0</v>
      </c>
      <c r="AI159" s="14">
        <f t="shared" si="104"/>
        <v>0</v>
      </c>
      <c r="AJ159" s="184">
        <f t="shared" si="105"/>
        <v>0</v>
      </c>
      <c r="AK159" s="90"/>
      <c r="AL159" s="90"/>
      <c r="AM159" s="90"/>
      <c r="AN159" s="90"/>
      <c r="AO159" s="13">
        <f t="shared" si="106"/>
        <v>0</v>
      </c>
      <c r="AP159" s="14">
        <f t="shared" si="107"/>
        <v>0</v>
      </c>
      <c r="AQ159" s="184">
        <f t="shared" si="108"/>
        <v>0</v>
      </c>
      <c r="AR159" s="190"/>
      <c r="AS159" s="187"/>
      <c r="AT159" s="182"/>
      <c r="AU159" s="227"/>
      <c r="AV159" s="13">
        <f t="shared" si="109"/>
        <v>0</v>
      </c>
      <c r="AW159" s="14">
        <f t="shared" si="110"/>
        <v>0</v>
      </c>
      <c r="AX159" s="184">
        <f t="shared" si="111"/>
        <v>0</v>
      </c>
      <c r="AY159" s="226"/>
      <c r="AZ159" s="226"/>
      <c r="BA159" s="226"/>
      <c r="BB159" s="226"/>
      <c r="BC159" s="13">
        <f t="shared" si="112"/>
        <v>0</v>
      </c>
      <c r="BD159" s="14">
        <f t="shared" si="92"/>
        <v>0</v>
      </c>
      <c r="BE159" s="184">
        <f t="shared" si="113"/>
        <v>0</v>
      </c>
      <c r="BF159" s="90"/>
      <c r="BG159" s="90"/>
      <c r="BH159" s="90"/>
      <c r="BI159" s="90"/>
      <c r="BJ159" s="13">
        <f t="shared" si="114"/>
        <v>0</v>
      </c>
      <c r="BK159" s="14">
        <f t="shared" si="115"/>
        <v>0</v>
      </c>
      <c r="BL159" s="224">
        <f t="shared" si="116"/>
        <v>0</v>
      </c>
      <c r="BM159" s="257">
        <v>2310</v>
      </c>
      <c r="BN159" s="257">
        <v>0</v>
      </c>
      <c r="BO159" s="257">
        <v>2310</v>
      </c>
      <c r="BP159" s="226"/>
      <c r="BQ159" s="74">
        <f t="shared" si="93"/>
        <v>650</v>
      </c>
      <c r="BR159" s="75">
        <f t="shared" si="128"/>
        <v>0</v>
      </c>
      <c r="BS159" s="236">
        <f t="shared" si="117"/>
        <v>650</v>
      </c>
      <c r="BT159" s="226"/>
      <c r="BU159" s="226"/>
      <c r="BV159" s="226"/>
      <c r="BW159" s="226"/>
      <c r="BX159" s="74">
        <f t="shared" si="94"/>
        <v>0</v>
      </c>
      <c r="BY159" s="75">
        <f t="shared" si="118"/>
        <v>0</v>
      </c>
      <c r="BZ159" s="236">
        <f t="shared" si="119"/>
        <v>0</v>
      </c>
      <c r="CA159" s="233"/>
      <c r="CB159" s="233"/>
      <c r="CC159" s="233"/>
      <c r="CD159" s="233"/>
      <c r="CE159" s="238">
        <f t="shared" si="120"/>
        <v>0</v>
      </c>
      <c r="CF159" s="14">
        <f t="shared" si="121"/>
        <v>0</v>
      </c>
      <c r="CG159" s="184">
        <f t="shared" si="122"/>
        <v>0</v>
      </c>
    </row>
    <row r="160" spans="1:85" x14ac:dyDescent="0.25">
      <c r="A160" s="39">
        <v>153</v>
      </c>
      <c r="B160" s="78" t="s">
        <v>141</v>
      </c>
      <c r="C160" s="300">
        <v>1700</v>
      </c>
      <c r="D160" s="298">
        <v>150</v>
      </c>
      <c r="E160" s="299">
        <f t="shared" si="123"/>
        <v>255000</v>
      </c>
      <c r="F160" s="167">
        <f t="shared" si="95"/>
        <v>1488</v>
      </c>
      <c r="G160" s="35">
        <f t="shared" si="89"/>
        <v>0.35</v>
      </c>
      <c r="H160" s="163">
        <f t="shared" si="90"/>
        <v>960</v>
      </c>
      <c r="I160" s="87"/>
      <c r="J160" s="87"/>
      <c r="K160" s="33"/>
      <c r="L160" s="12"/>
      <c r="M160" s="13">
        <f t="shared" si="96"/>
        <v>0</v>
      </c>
      <c r="N160" s="30">
        <f t="shared" si="97"/>
        <v>0</v>
      </c>
      <c r="O160" s="15">
        <f t="shared" si="98"/>
        <v>0</v>
      </c>
      <c r="P160" s="244">
        <v>1250</v>
      </c>
      <c r="Q160" s="242">
        <f t="shared" si="126"/>
        <v>237.5</v>
      </c>
      <c r="R160" s="242">
        <f t="shared" si="127"/>
        <v>1488</v>
      </c>
      <c r="S160" s="245">
        <v>0.31</v>
      </c>
      <c r="T160" s="13">
        <f t="shared" si="99"/>
        <v>650</v>
      </c>
      <c r="U160" s="14">
        <f t="shared" si="100"/>
        <v>310.00000000000006</v>
      </c>
      <c r="V160" s="16">
        <f t="shared" si="101"/>
        <v>960</v>
      </c>
      <c r="W160" s="90"/>
      <c r="X160" s="90"/>
      <c r="Y160" s="90"/>
      <c r="Z160" s="159"/>
      <c r="AA160" s="13">
        <f t="shared" si="102"/>
        <v>0</v>
      </c>
      <c r="AB160" s="14">
        <f t="shared" si="103"/>
        <v>0</v>
      </c>
      <c r="AC160" s="16">
        <f t="shared" si="91"/>
        <v>0</v>
      </c>
      <c r="AD160" s="251"/>
      <c r="AE160" s="251"/>
      <c r="AF160" s="251"/>
      <c r="AG160" s="90"/>
      <c r="AH160" s="13">
        <f t="shared" si="129"/>
        <v>0</v>
      </c>
      <c r="AI160" s="14">
        <f t="shared" si="104"/>
        <v>0</v>
      </c>
      <c r="AJ160" s="184">
        <f t="shared" si="105"/>
        <v>0</v>
      </c>
      <c r="AK160" s="90"/>
      <c r="AL160" s="90"/>
      <c r="AM160" s="90"/>
      <c r="AN160" s="90"/>
      <c r="AO160" s="13">
        <f t="shared" si="106"/>
        <v>0</v>
      </c>
      <c r="AP160" s="14">
        <f t="shared" si="107"/>
        <v>0</v>
      </c>
      <c r="AQ160" s="184">
        <f t="shared" si="108"/>
        <v>0</v>
      </c>
      <c r="AR160" s="190">
        <f t="shared" si="124"/>
        <v>1400</v>
      </c>
      <c r="AS160" s="187">
        <f t="shared" si="125"/>
        <v>266</v>
      </c>
      <c r="AT160" s="182">
        <v>1666</v>
      </c>
      <c r="AU160" s="227">
        <v>0.35</v>
      </c>
      <c r="AV160" s="13">
        <f t="shared" si="109"/>
        <v>580.55222088835535</v>
      </c>
      <c r="AW160" s="14">
        <f t="shared" si="110"/>
        <v>350</v>
      </c>
      <c r="AX160" s="184">
        <f t="shared" si="111"/>
        <v>930.55222088835535</v>
      </c>
      <c r="AY160" s="226"/>
      <c r="AZ160" s="226"/>
      <c r="BA160" s="226"/>
      <c r="BB160" s="226"/>
      <c r="BC160" s="13">
        <f t="shared" si="112"/>
        <v>0</v>
      </c>
      <c r="BD160" s="14">
        <f t="shared" si="92"/>
        <v>0</v>
      </c>
      <c r="BE160" s="184">
        <f t="shared" si="113"/>
        <v>0</v>
      </c>
      <c r="BF160" s="90"/>
      <c r="BG160" s="90"/>
      <c r="BH160" s="90"/>
      <c r="BI160" s="90"/>
      <c r="BJ160" s="13">
        <f t="shared" si="114"/>
        <v>0</v>
      </c>
      <c r="BK160" s="14">
        <f t="shared" si="115"/>
        <v>0</v>
      </c>
      <c r="BL160" s="224">
        <f t="shared" si="116"/>
        <v>0</v>
      </c>
      <c r="BM160" s="257"/>
      <c r="BN160" s="257"/>
      <c r="BO160" s="257"/>
      <c r="BP160" s="226"/>
      <c r="BQ160" s="74">
        <f t="shared" si="93"/>
        <v>0</v>
      </c>
      <c r="BR160" s="75">
        <f t="shared" si="128"/>
        <v>0</v>
      </c>
      <c r="BS160" s="236">
        <f t="shared" si="117"/>
        <v>0</v>
      </c>
      <c r="BT160" s="226"/>
      <c r="BU160" s="226"/>
      <c r="BV160" s="226"/>
      <c r="BW160" s="226"/>
      <c r="BX160" s="74">
        <f t="shared" si="94"/>
        <v>0</v>
      </c>
      <c r="BY160" s="75">
        <f t="shared" si="118"/>
        <v>0</v>
      </c>
      <c r="BZ160" s="236">
        <f t="shared" si="119"/>
        <v>0</v>
      </c>
      <c r="CA160" s="239"/>
      <c r="CB160" s="239"/>
      <c r="CC160" s="239"/>
      <c r="CD160" s="240"/>
      <c r="CE160" s="238">
        <f t="shared" si="120"/>
        <v>0</v>
      </c>
      <c r="CF160" s="14">
        <f t="shared" si="121"/>
        <v>0</v>
      </c>
      <c r="CG160" s="184">
        <f t="shared" si="122"/>
        <v>0</v>
      </c>
    </row>
    <row r="161" spans="1:85" x14ac:dyDescent="0.25">
      <c r="A161" s="39">
        <v>154</v>
      </c>
      <c r="B161" s="78" t="s">
        <v>90</v>
      </c>
      <c r="C161" s="300">
        <v>2000</v>
      </c>
      <c r="D161" s="298">
        <v>150</v>
      </c>
      <c r="E161" s="299">
        <f t="shared" si="123"/>
        <v>300000</v>
      </c>
      <c r="F161" s="167">
        <f t="shared" si="95"/>
        <v>1275</v>
      </c>
      <c r="G161" s="35">
        <f t="shared" si="89"/>
        <v>0.35</v>
      </c>
      <c r="H161" s="163">
        <f t="shared" si="90"/>
        <v>960</v>
      </c>
      <c r="I161" s="87"/>
      <c r="J161" s="87"/>
      <c r="K161" s="33"/>
      <c r="L161" s="12"/>
      <c r="M161" s="13">
        <f t="shared" si="96"/>
        <v>0</v>
      </c>
      <c r="N161" s="30">
        <f t="shared" si="97"/>
        <v>0</v>
      </c>
      <c r="O161" s="15">
        <f t="shared" si="98"/>
        <v>0</v>
      </c>
      <c r="P161" s="244">
        <v>1275</v>
      </c>
      <c r="Q161" s="242">
        <f>P161*0%</f>
        <v>0</v>
      </c>
      <c r="R161" s="242">
        <f t="shared" si="127"/>
        <v>1275</v>
      </c>
      <c r="S161" s="245">
        <v>0.31</v>
      </c>
      <c r="T161" s="13">
        <f t="shared" si="99"/>
        <v>650</v>
      </c>
      <c r="U161" s="14">
        <f t="shared" si="100"/>
        <v>310.00000000000006</v>
      </c>
      <c r="V161" s="16">
        <f t="shared" si="101"/>
        <v>960</v>
      </c>
      <c r="W161" s="90"/>
      <c r="X161" s="90"/>
      <c r="Y161" s="90"/>
      <c r="Z161" s="159"/>
      <c r="AA161" s="13">
        <f t="shared" si="102"/>
        <v>0</v>
      </c>
      <c r="AB161" s="14">
        <f t="shared" si="103"/>
        <v>0</v>
      </c>
      <c r="AC161" s="16">
        <f t="shared" si="91"/>
        <v>0</v>
      </c>
      <c r="AD161" s="251"/>
      <c r="AE161" s="251"/>
      <c r="AF161" s="251"/>
      <c r="AG161" s="90"/>
      <c r="AH161" s="13">
        <f t="shared" si="129"/>
        <v>0</v>
      </c>
      <c r="AI161" s="14">
        <f t="shared" si="104"/>
        <v>0</v>
      </c>
      <c r="AJ161" s="184">
        <f t="shared" si="105"/>
        <v>0</v>
      </c>
      <c r="AK161" s="90"/>
      <c r="AL161" s="90"/>
      <c r="AM161" s="90"/>
      <c r="AN161" s="90"/>
      <c r="AO161" s="13">
        <f t="shared" si="106"/>
        <v>0</v>
      </c>
      <c r="AP161" s="14">
        <f t="shared" si="107"/>
        <v>0</v>
      </c>
      <c r="AQ161" s="184">
        <f t="shared" si="108"/>
        <v>0</v>
      </c>
      <c r="AR161" s="190">
        <v>1955</v>
      </c>
      <c r="AS161" s="187"/>
      <c r="AT161" s="182">
        <v>1955</v>
      </c>
      <c r="AU161" s="227">
        <v>0.35</v>
      </c>
      <c r="AV161" s="13">
        <f t="shared" si="109"/>
        <v>423.91304347826087</v>
      </c>
      <c r="AW161" s="14">
        <f t="shared" si="110"/>
        <v>350</v>
      </c>
      <c r="AX161" s="184">
        <f t="shared" si="111"/>
        <v>773.91304347826087</v>
      </c>
      <c r="AY161" s="226"/>
      <c r="AZ161" s="226"/>
      <c r="BA161" s="226"/>
      <c r="BB161" s="226"/>
      <c r="BC161" s="13">
        <f t="shared" si="112"/>
        <v>0</v>
      </c>
      <c r="BD161" s="14">
        <f t="shared" si="92"/>
        <v>0</v>
      </c>
      <c r="BE161" s="184">
        <f t="shared" si="113"/>
        <v>0</v>
      </c>
      <c r="BF161" s="90"/>
      <c r="BG161" s="90"/>
      <c r="BH161" s="90"/>
      <c r="BI161" s="90"/>
      <c r="BJ161" s="13">
        <f t="shared" si="114"/>
        <v>0</v>
      </c>
      <c r="BK161" s="14">
        <f t="shared" si="115"/>
        <v>0</v>
      </c>
      <c r="BL161" s="224">
        <f t="shared" si="116"/>
        <v>0</v>
      </c>
      <c r="BM161" s="257"/>
      <c r="BN161" s="257"/>
      <c r="BO161" s="257"/>
      <c r="BP161" s="227"/>
      <c r="BQ161" s="74">
        <f t="shared" si="93"/>
        <v>0</v>
      </c>
      <c r="BR161" s="75">
        <f t="shared" si="128"/>
        <v>0</v>
      </c>
      <c r="BS161" s="236">
        <f t="shared" si="117"/>
        <v>0</v>
      </c>
      <c r="BT161" s="226">
        <v>1800</v>
      </c>
      <c r="BU161" s="226">
        <v>0</v>
      </c>
      <c r="BV161" s="226">
        <v>1800</v>
      </c>
      <c r="BW161" s="227">
        <v>0.21</v>
      </c>
      <c r="BX161" s="74">
        <f t="shared" si="94"/>
        <v>460.41666666666669</v>
      </c>
      <c r="BY161" s="75">
        <f t="shared" si="118"/>
        <v>210.00000000000003</v>
      </c>
      <c r="BZ161" s="236">
        <f t="shared" si="119"/>
        <v>670.41666666666674</v>
      </c>
      <c r="CA161" s="239"/>
      <c r="CB161" s="239"/>
      <c r="CC161" s="239"/>
      <c r="CD161" s="240"/>
      <c r="CE161" s="238">
        <f t="shared" si="120"/>
        <v>0</v>
      </c>
      <c r="CF161" s="14">
        <f t="shared" si="121"/>
        <v>0</v>
      </c>
      <c r="CG161" s="184">
        <f t="shared" si="122"/>
        <v>0</v>
      </c>
    </row>
    <row r="162" spans="1:85" x14ac:dyDescent="0.25">
      <c r="A162" s="39">
        <v>155</v>
      </c>
      <c r="B162" s="78" t="s">
        <v>235</v>
      </c>
      <c r="C162" s="300">
        <v>49200</v>
      </c>
      <c r="D162" s="298">
        <v>150</v>
      </c>
      <c r="E162" s="299">
        <f t="shared" si="123"/>
        <v>7380000</v>
      </c>
      <c r="F162" s="167">
        <f t="shared" si="95"/>
        <v>36000</v>
      </c>
      <c r="G162" s="35">
        <f t="shared" si="89"/>
        <v>0.38</v>
      </c>
      <c r="H162" s="163">
        <f t="shared" si="90"/>
        <v>837.95746011886149</v>
      </c>
      <c r="I162" s="87"/>
      <c r="J162" s="87"/>
      <c r="K162" s="33"/>
      <c r="L162" s="12"/>
      <c r="M162" s="13">
        <f t="shared" si="96"/>
        <v>0</v>
      </c>
      <c r="N162" s="30">
        <f t="shared" si="97"/>
        <v>0</v>
      </c>
      <c r="O162" s="15">
        <f t="shared" si="98"/>
        <v>0</v>
      </c>
      <c r="P162" s="244">
        <v>47500</v>
      </c>
      <c r="Q162" s="242">
        <f>P162*0%</f>
        <v>0</v>
      </c>
      <c r="R162" s="242">
        <f t="shared" si="127"/>
        <v>47500</v>
      </c>
      <c r="S162" s="245">
        <v>0.31</v>
      </c>
      <c r="T162" s="13">
        <f t="shared" si="99"/>
        <v>492.63157894736844</v>
      </c>
      <c r="U162" s="14">
        <f t="shared" si="100"/>
        <v>285.5263157894737</v>
      </c>
      <c r="V162" s="16">
        <f t="shared" si="101"/>
        <v>778.15789473684208</v>
      </c>
      <c r="W162" s="90"/>
      <c r="X162" s="90"/>
      <c r="Y162" s="90"/>
      <c r="Z162" s="159"/>
      <c r="AA162" s="13">
        <f t="shared" si="102"/>
        <v>0</v>
      </c>
      <c r="AB162" s="14">
        <f t="shared" si="103"/>
        <v>0</v>
      </c>
      <c r="AC162" s="16">
        <f t="shared" si="91"/>
        <v>0</v>
      </c>
      <c r="AD162" s="251"/>
      <c r="AE162" s="251"/>
      <c r="AF162" s="251"/>
      <c r="AG162" s="90"/>
      <c r="AH162" s="13">
        <f t="shared" si="129"/>
        <v>0</v>
      </c>
      <c r="AI162" s="14">
        <f t="shared" si="104"/>
        <v>0</v>
      </c>
      <c r="AJ162" s="184">
        <f t="shared" si="105"/>
        <v>0</v>
      </c>
      <c r="AK162" s="90"/>
      <c r="AL162" s="90"/>
      <c r="AM162" s="90"/>
      <c r="AN162" s="90"/>
      <c r="AO162" s="13">
        <f t="shared" si="106"/>
        <v>0</v>
      </c>
      <c r="AP162" s="14">
        <f t="shared" si="107"/>
        <v>0</v>
      </c>
      <c r="AQ162" s="184">
        <f t="shared" si="108"/>
        <v>0</v>
      </c>
      <c r="AR162" s="190">
        <v>47955</v>
      </c>
      <c r="AS162" s="187"/>
      <c r="AT162" s="182">
        <v>47955</v>
      </c>
      <c r="AU162" s="227">
        <v>0.38</v>
      </c>
      <c r="AV162" s="13">
        <f t="shared" si="109"/>
        <v>487.95746011886143</v>
      </c>
      <c r="AW162" s="14">
        <f t="shared" si="110"/>
        <v>350</v>
      </c>
      <c r="AX162" s="184">
        <f t="shared" si="111"/>
        <v>837.95746011886149</v>
      </c>
      <c r="AY162" s="226"/>
      <c r="AZ162" s="226"/>
      <c r="BA162" s="226"/>
      <c r="BB162" s="226"/>
      <c r="BC162" s="13">
        <f t="shared" si="112"/>
        <v>0</v>
      </c>
      <c r="BD162" s="14">
        <f t="shared" si="92"/>
        <v>0</v>
      </c>
      <c r="BE162" s="184">
        <f t="shared" si="113"/>
        <v>0</v>
      </c>
      <c r="BF162" s="90">
        <v>36000</v>
      </c>
      <c r="BG162" s="90">
        <v>0</v>
      </c>
      <c r="BH162" s="90">
        <f>BF162+BG162</f>
        <v>36000</v>
      </c>
      <c r="BI162" s="95">
        <v>0.05</v>
      </c>
      <c r="BJ162" s="13">
        <f t="shared" si="114"/>
        <v>650</v>
      </c>
      <c r="BK162" s="14">
        <f t="shared" si="115"/>
        <v>46.05263157894737</v>
      </c>
      <c r="BL162" s="224">
        <f t="shared" si="116"/>
        <v>696.0526315789474</v>
      </c>
      <c r="BM162" s="257"/>
      <c r="BN162" s="257"/>
      <c r="BO162" s="257"/>
      <c r="BP162" s="226"/>
      <c r="BQ162" s="74">
        <f t="shared" si="93"/>
        <v>0</v>
      </c>
      <c r="BR162" s="75">
        <f t="shared" si="128"/>
        <v>0</v>
      </c>
      <c r="BS162" s="236">
        <f t="shared" si="117"/>
        <v>0</v>
      </c>
      <c r="BT162" s="226"/>
      <c r="BU162" s="226"/>
      <c r="BV162" s="226"/>
      <c r="BW162" s="226"/>
      <c r="BX162" s="74">
        <f t="shared" si="94"/>
        <v>0</v>
      </c>
      <c r="BY162" s="75">
        <f t="shared" si="118"/>
        <v>0</v>
      </c>
      <c r="BZ162" s="236">
        <f t="shared" si="119"/>
        <v>0</v>
      </c>
      <c r="CA162" s="233"/>
      <c r="CB162" s="233"/>
      <c r="CC162" s="233"/>
      <c r="CD162" s="233"/>
      <c r="CE162" s="238">
        <f t="shared" si="120"/>
        <v>0</v>
      </c>
      <c r="CF162" s="14">
        <f t="shared" si="121"/>
        <v>0</v>
      </c>
      <c r="CG162" s="184">
        <f t="shared" si="122"/>
        <v>0</v>
      </c>
    </row>
    <row r="163" spans="1:85" x14ac:dyDescent="0.25">
      <c r="A163" s="39">
        <v>156</v>
      </c>
      <c r="B163" s="78" t="s">
        <v>283</v>
      </c>
      <c r="C163" s="300">
        <v>3350</v>
      </c>
      <c r="D163" s="298">
        <v>150</v>
      </c>
      <c r="E163" s="299">
        <f t="shared" si="123"/>
        <v>502500</v>
      </c>
      <c r="F163" s="167">
        <f t="shared" si="95"/>
        <v>3235</v>
      </c>
      <c r="G163" s="35">
        <f t="shared" si="89"/>
        <v>0.38</v>
      </c>
      <c r="H163" s="163">
        <f t="shared" si="90"/>
        <v>1000</v>
      </c>
      <c r="I163" s="87"/>
      <c r="J163" s="87"/>
      <c r="K163" s="33"/>
      <c r="L163" s="12"/>
      <c r="M163" s="13">
        <f t="shared" si="96"/>
        <v>0</v>
      </c>
      <c r="N163" s="30">
        <f t="shared" si="97"/>
        <v>0</v>
      </c>
      <c r="O163" s="15">
        <f t="shared" si="98"/>
        <v>0</v>
      </c>
      <c r="P163" s="244"/>
      <c r="Q163" s="242"/>
      <c r="R163" s="242"/>
      <c r="S163" s="245"/>
      <c r="T163" s="13">
        <f t="shared" si="99"/>
        <v>0</v>
      </c>
      <c r="U163" s="14">
        <f t="shared" si="100"/>
        <v>0</v>
      </c>
      <c r="V163" s="16">
        <f t="shared" si="101"/>
        <v>0</v>
      </c>
      <c r="W163" s="90"/>
      <c r="X163" s="90"/>
      <c r="Y163" s="90"/>
      <c r="Z163" s="159"/>
      <c r="AA163" s="13">
        <f t="shared" si="102"/>
        <v>0</v>
      </c>
      <c r="AB163" s="14">
        <f t="shared" si="103"/>
        <v>0</v>
      </c>
      <c r="AC163" s="16">
        <f t="shared" si="91"/>
        <v>0</v>
      </c>
      <c r="AD163" s="251"/>
      <c r="AE163" s="251"/>
      <c r="AF163" s="251"/>
      <c r="AG163" s="90"/>
      <c r="AH163" s="13">
        <f t="shared" si="129"/>
        <v>0</v>
      </c>
      <c r="AI163" s="14">
        <f t="shared" si="104"/>
        <v>0</v>
      </c>
      <c r="AJ163" s="184">
        <f t="shared" si="105"/>
        <v>0</v>
      </c>
      <c r="AK163" s="90"/>
      <c r="AL163" s="90"/>
      <c r="AM163" s="90"/>
      <c r="AN163" s="90"/>
      <c r="AO163" s="13">
        <f t="shared" si="106"/>
        <v>0</v>
      </c>
      <c r="AP163" s="14">
        <f t="shared" si="107"/>
        <v>0</v>
      </c>
      <c r="AQ163" s="184">
        <f t="shared" si="108"/>
        <v>0</v>
      </c>
      <c r="AR163" s="190">
        <v>3235</v>
      </c>
      <c r="AS163" s="187"/>
      <c r="AT163" s="182">
        <v>3235</v>
      </c>
      <c r="AU163" s="227">
        <v>0.38</v>
      </c>
      <c r="AV163" s="13">
        <f t="shared" si="109"/>
        <v>650</v>
      </c>
      <c r="AW163" s="14">
        <f t="shared" si="110"/>
        <v>350</v>
      </c>
      <c r="AX163" s="184">
        <f t="shared" si="111"/>
        <v>1000</v>
      </c>
      <c r="AY163" s="232"/>
      <c r="AZ163" s="226"/>
      <c r="BA163" s="232"/>
      <c r="BB163" s="227"/>
      <c r="BC163" s="13">
        <f t="shared" si="112"/>
        <v>0</v>
      </c>
      <c r="BD163" s="14">
        <f t="shared" si="92"/>
        <v>0</v>
      </c>
      <c r="BE163" s="184">
        <f t="shared" si="113"/>
        <v>0</v>
      </c>
      <c r="BF163" s="90"/>
      <c r="BG163" s="90"/>
      <c r="BH163" s="90"/>
      <c r="BI163" s="90"/>
      <c r="BJ163" s="13">
        <f t="shared" si="114"/>
        <v>0</v>
      </c>
      <c r="BK163" s="14">
        <f t="shared" si="115"/>
        <v>0</v>
      </c>
      <c r="BL163" s="224">
        <f t="shared" si="116"/>
        <v>0</v>
      </c>
      <c r="BM163" s="257"/>
      <c r="BN163" s="257"/>
      <c r="BO163" s="257"/>
      <c r="BP163" s="226"/>
      <c r="BQ163" s="74">
        <f t="shared" si="93"/>
        <v>0</v>
      </c>
      <c r="BR163" s="75">
        <f t="shared" si="128"/>
        <v>0</v>
      </c>
      <c r="BS163" s="236">
        <f t="shared" si="117"/>
        <v>0</v>
      </c>
      <c r="BT163" s="226"/>
      <c r="BU163" s="226"/>
      <c r="BV163" s="226"/>
      <c r="BW163" s="226"/>
      <c r="BX163" s="74">
        <f t="shared" si="94"/>
        <v>0</v>
      </c>
      <c r="BY163" s="75">
        <f t="shared" si="118"/>
        <v>0</v>
      </c>
      <c r="BZ163" s="236">
        <f t="shared" si="119"/>
        <v>0</v>
      </c>
      <c r="CA163" s="239"/>
      <c r="CB163" s="239"/>
      <c r="CC163" s="239"/>
      <c r="CD163" s="240"/>
      <c r="CE163" s="238">
        <f t="shared" si="120"/>
        <v>0</v>
      </c>
      <c r="CF163" s="14">
        <f t="shared" si="121"/>
        <v>0</v>
      </c>
      <c r="CG163" s="184">
        <f t="shared" si="122"/>
        <v>0</v>
      </c>
    </row>
    <row r="164" spans="1:85" x14ac:dyDescent="0.25">
      <c r="A164" s="39">
        <v>157</v>
      </c>
      <c r="B164" s="78" t="s">
        <v>63</v>
      </c>
      <c r="C164" s="300">
        <v>22100</v>
      </c>
      <c r="D164" s="298">
        <v>150</v>
      </c>
      <c r="E164" s="299">
        <f t="shared" si="123"/>
        <v>3315000</v>
      </c>
      <c r="F164" s="167">
        <f t="shared" si="95"/>
        <v>21955</v>
      </c>
      <c r="G164" s="35">
        <f t="shared" si="89"/>
        <v>0.38</v>
      </c>
      <c r="H164" s="163">
        <f t="shared" si="90"/>
        <v>1000</v>
      </c>
      <c r="I164" s="87"/>
      <c r="J164" s="87"/>
      <c r="K164" s="33"/>
      <c r="L164" s="12"/>
      <c r="M164" s="13">
        <f t="shared" si="96"/>
        <v>0</v>
      </c>
      <c r="N164" s="30">
        <f t="shared" si="97"/>
        <v>0</v>
      </c>
      <c r="O164" s="15">
        <f t="shared" si="98"/>
        <v>0</v>
      </c>
      <c r="P164" s="244"/>
      <c r="Q164" s="242"/>
      <c r="R164" s="242"/>
      <c r="S164" s="246"/>
      <c r="T164" s="13">
        <f t="shared" si="99"/>
        <v>0</v>
      </c>
      <c r="U164" s="14">
        <f t="shared" si="100"/>
        <v>0</v>
      </c>
      <c r="V164" s="16">
        <f t="shared" si="101"/>
        <v>0</v>
      </c>
      <c r="W164" s="90"/>
      <c r="X164" s="90"/>
      <c r="Y164" s="90"/>
      <c r="Z164" s="159"/>
      <c r="AA164" s="13">
        <f t="shared" si="102"/>
        <v>0</v>
      </c>
      <c r="AB164" s="14">
        <f t="shared" si="103"/>
        <v>0</v>
      </c>
      <c r="AC164" s="16">
        <f t="shared" si="91"/>
        <v>0</v>
      </c>
      <c r="AD164" s="251"/>
      <c r="AE164" s="251"/>
      <c r="AF164" s="251"/>
      <c r="AG164" s="90"/>
      <c r="AH164" s="13">
        <f t="shared" si="129"/>
        <v>0</v>
      </c>
      <c r="AI164" s="14">
        <f t="shared" si="104"/>
        <v>0</v>
      </c>
      <c r="AJ164" s="184">
        <f t="shared" si="105"/>
        <v>0</v>
      </c>
      <c r="AK164" s="90"/>
      <c r="AL164" s="90"/>
      <c r="AM164" s="90"/>
      <c r="AN164" s="90"/>
      <c r="AO164" s="13">
        <f t="shared" si="106"/>
        <v>0</v>
      </c>
      <c r="AP164" s="14">
        <f t="shared" si="107"/>
        <v>0</v>
      </c>
      <c r="AQ164" s="184">
        <f t="shared" si="108"/>
        <v>0</v>
      </c>
      <c r="AR164" s="190">
        <v>21955</v>
      </c>
      <c r="AS164" s="187"/>
      <c r="AT164" s="182">
        <v>21955</v>
      </c>
      <c r="AU164" s="227">
        <v>0.38</v>
      </c>
      <c r="AV164" s="13">
        <f t="shared" si="109"/>
        <v>650</v>
      </c>
      <c r="AW164" s="14">
        <f t="shared" si="110"/>
        <v>350</v>
      </c>
      <c r="AX164" s="184">
        <f t="shared" si="111"/>
        <v>1000</v>
      </c>
      <c r="AY164" s="226"/>
      <c r="AZ164" s="226"/>
      <c r="BA164" s="226"/>
      <c r="BB164" s="226"/>
      <c r="BC164" s="13">
        <f t="shared" si="112"/>
        <v>0</v>
      </c>
      <c r="BD164" s="14">
        <f t="shared" si="92"/>
        <v>0</v>
      </c>
      <c r="BE164" s="184">
        <f t="shared" si="113"/>
        <v>0</v>
      </c>
      <c r="BF164" s="90"/>
      <c r="BG164" s="90"/>
      <c r="BH164" s="90"/>
      <c r="BI164" s="90"/>
      <c r="BJ164" s="13">
        <f t="shared" si="114"/>
        <v>0</v>
      </c>
      <c r="BK164" s="14">
        <f t="shared" si="115"/>
        <v>0</v>
      </c>
      <c r="BL164" s="224">
        <f t="shared" si="116"/>
        <v>0</v>
      </c>
      <c r="BM164" s="257"/>
      <c r="BN164" s="257"/>
      <c r="BO164" s="257"/>
      <c r="BP164" s="226"/>
      <c r="BQ164" s="74">
        <f t="shared" si="93"/>
        <v>0</v>
      </c>
      <c r="BR164" s="75">
        <f t="shared" si="128"/>
        <v>0</v>
      </c>
      <c r="BS164" s="236">
        <f t="shared" si="117"/>
        <v>0</v>
      </c>
      <c r="BT164" s="226"/>
      <c r="BU164" s="226"/>
      <c r="BV164" s="226"/>
      <c r="BW164" s="226"/>
      <c r="BX164" s="74">
        <f t="shared" si="94"/>
        <v>0</v>
      </c>
      <c r="BY164" s="75">
        <f t="shared" si="118"/>
        <v>0</v>
      </c>
      <c r="BZ164" s="236">
        <f t="shared" si="119"/>
        <v>0</v>
      </c>
      <c r="CA164" s="233"/>
      <c r="CB164" s="233"/>
      <c r="CC164" s="233"/>
      <c r="CD164" s="233"/>
      <c r="CE164" s="238">
        <f t="shared" si="120"/>
        <v>0</v>
      </c>
      <c r="CF164" s="14">
        <f t="shared" si="121"/>
        <v>0</v>
      </c>
      <c r="CG164" s="184">
        <f t="shared" si="122"/>
        <v>0</v>
      </c>
    </row>
    <row r="165" spans="1:85" x14ac:dyDescent="0.25">
      <c r="A165" s="39">
        <v>158</v>
      </c>
      <c r="B165" s="78" t="s">
        <v>26</v>
      </c>
      <c r="C165" s="300">
        <v>9800</v>
      </c>
      <c r="D165" s="298">
        <v>150</v>
      </c>
      <c r="E165" s="299">
        <f t="shared" si="123"/>
        <v>1470000</v>
      </c>
      <c r="F165" s="167">
        <f t="shared" si="95"/>
        <v>8330</v>
      </c>
      <c r="G165" s="35">
        <f t="shared" si="89"/>
        <v>0.38</v>
      </c>
      <c r="H165" s="163">
        <f t="shared" si="90"/>
        <v>956.66666666666663</v>
      </c>
      <c r="I165" s="87"/>
      <c r="J165" s="87"/>
      <c r="K165" s="33"/>
      <c r="L165" s="12"/>
      <c r="M165" s="13">
        <f t="shared" si="96"/>
        <v>0</v>
      </c>
      <c r="N165" s="30">
        <f t="shared" si="97"/>
        <v>0</v>
      </c>
      <c r="O165" s="15">
        <f t="shared" si="98"/>
        <v>0</v>
      </c>
      <c r="P165" s="244">
        <v>7000</v>
      </c>
      <c r="Q165" s="242">
        <f t="shared" si="126"/>
        <v>1330</v>
      </c>
      <c r="R165" s="242">
        <f t="shared" si="127"/>
        <v>8330</v>
      </c>
      <c r="S165" s="245">
        <v>0.31</v>
      </c>
      <c r="T165" s="13">
        <f t="shared" si="99"/>
        <v>650</v>
      </c>
      <c r="U165" s="14">
        <f t="shared" si="100"/>
        <v>285.5263157894737</v>
      </c>
      <c r="V165" s="16">
        <f t="shared" si="101"/>
        <v>935.52631578947376</v>
      </c>
      <c r="W165" s="90"/>
      <c r="X165" s="90"/>
      <c r="Y165" s="90"/>
      <c r="Z165" s="159"/>
      <c r="AA165" s="13">
        <f t="shared" si="102"/>
        <v>0</v>
      </c>
      <c r="AB165" s="14">
        <f t="shared" si="103"/>
        <v>0</v>
      </c>
      <c r="AC165" s="16">
        <f t="shared" si="91"/>
        <v>0</v>
      </c>
      <c r="AD165" s="252"/>
      <c r="AE165" s="252"/>
      <c r="AF165" s="252"/>
      <c r="AG165" s="90"/>
      <c r="AH165" s="13">
        <f t="shared" si="129"/>
        <v>0</v>
      </c>
      <c r="AI165" s="14">
        <f t="shared" si="104"/>
        <v>0</v>
      </c>
      <c r="AJ165" s="184">
        <f t="shared" si="105"/>
        <v>0</v>
      </c>
      <c r="AK165" s="90"/>
      <c r="AL165" s="90"/>
      <c r="AM165" s="90"/>
      <c r="AN165" s="90"/>
      <c r="AO165" s="13">
        <f t="shared" si="106"/>
        <v>0</v>
      </c>
      <c r="AP165" s="14">
        <f t="shared" si="107"/>
        <v>0</v>
      </c>
      <c r="AQ165" s="184">
        <f t="shared" si="108"/>
        <v>0</v>
      </c>
      <c r="AR165" s="190">
        <v>7500</v>
      </c>
      <c r="AS165" s="187">
        <f t="shared" si="125"/>
        <v>1425</v>
      </c>
      <c r="AT165" s="182">
        <v>8925</v>
      </c>
      <c r="AU165" s="227">
        <v>0.38</v>
      </c>
      <c r="AV165" s="13">
        <f t="shared" si="109"/>
        <v>606.66666666666663</v>
      </c>
      <c r="AW165" s="14">
        <f t="shared" si="110"/>
        <v>350</v>
      </c>
      <c r="AX165" s="184">
        <f t="shared" si="111"/>
        <v>956.66666666666663</v>
      </c>
      <c r="AY165" s="226"/>
      <c r="AZ165" s="226"/>
      <c r="BA165" s="226"/>
      <c r="BB165" s="226"/>
      <c r="BC165" s="13">
        <f t="shared" si="112"/>
        <v>0</v>
      </c>
      <c r="BD165" s="14">
        <f t="shared" si="92"/>
        <v>0</v>
      </c>
      <c r="BE165" s="184">
        <f t="shared" si="113"/>
        <v>0</v>
      </c>
      <c r="BF165" s="90"/>
      <c r="BG165" s="90"/>
      <c r="BH165" s="90"/>
      <c r="BI165" s="90"/>
      <c r="BJ165" s="13">
        <f t="shared" si="114"/>
        <v>0</v>
      </c>
      <c r="BK165" s="14">
        <f t="shared" si="115"/>
        <v>0</v>
      </c>
      <c r="BL165" s="224">
        <f t="shared" si="116"/>
        <v>0</v>
      </c>
      <c r="BM165" s="257"/>
      <c r="BN165" s="257"/>
      <c r="BO165" s="257"/>
      <c r="BP165" s="226"/>
      <c r="BQ165" s="74">
        <f t="shared" si="93"/>
        <v>0</v>
      </c>
      <c r="BR165" s="75">
        <f t="shared" si="128"/>
        <v>0</v>
      </c>
      <c r="BS165" s="236">
        <f t="shared" si="117"/>
        <v>0</v>
      </c>
      <c r="BT165" s="226"/>
      <c r="BU165" s="226"/>
      <c r="BV165" s="226"/>
      <c r="BW165" s="226"/>
      <c r="BX165" s="74">
        <f t="shared" si="94"/>
        <v>0</v>
      </c>
      <c r="BY165" s="75">
        <f t="shared" si="118"/>
        <v>0</v>
      </c>
      <c r="BZ165" s="236">
        <f t="shared" si="119"/>
        <v>0</v>
      </c>
      <c r="CA165" s="239"/>
      <c r="CB165" s="239"/>
      <c r="CC165" s="239"/>
      <c r="CD165" s="240"/>
      <c r="CE165" s="238">
        <f t="shared" si="120"/>
        <v>0</v>
      </c>
      <c r="CF165" s="14">
        <f t="shared" si="121"/>
        <v>0</v>
      </c>
      <c r="CG165" s="184">
        <f t="shared" si="122"/>
        <v>0</v>
      </c>
    </row>
    <row r="166" spans="1:85" x14ac:dyDescent="0.25">
      <c r="A166" s="39">
        <v>159</v>
      </c>
      <c r="B166" s="78" t="s">
        <v>64</v>
      </c>
      <c r="C166" s="300">
        <v>33000</v>
      </c>
      <c r="D166" s="298">
        <v>150</v>
      </c>
      <c r="E166" s="299">
        <f t="shared" si="123"/>
        <v>4950000</v>
      </c>
      <c r="F166" s="167">
        <f t="shared" si="95"/>
        <v>32500</v>
      </c>
      <c r="G166" s="35">
        <f t="shared" si="89"/>
        <v>0.38</v>
      </c>
      <c r="H166" s="163">
        <f t="shared" si="90"/>
        <v>1000</v>
      </c>
      <c r="I166" s="87"/>
      <c r="J166" s="87"/>
      <c r="K166" s="33"/>
      <c r="L166" s="12"/>
      <c r="M166" s="13">
        <f t="shared" si="96"/>
        <v>0</v>
      </c>
      <c r="N166" s="30">
        <f t="shared" si="97"/>
        <v>0</v>
      </c>
      <c r="O166" s="15">
        <f t="shared" si="98"/>
        <v>0</v>
      </c>
      <c r="P166" s="244"/>
      <c r="Q166" s="242"/>
      <c r="R166" s="242"/>
      <c r="S166" s="246"/>
      <c r="T166" s="13">
        <f t="shared" si="99"/>
        <v>0</v>
      </c>
      <c r="U166" s="14">
        <f t="shared" si="100"/>
        <v>0</v>
      </c>
      <c r="V166" s="16">
        <f t="shared" si="101"/>
        <v>0</v>
      </c>
      <c r="W166" s="90"/>
      <c r="X166" s="90"/>
      <c r="Y166" s="90"/>
      <c r="Z166" s="159"/>
      <c r="AA166" s="13">
        <f t="shared" si="102"/>
        <v>0</v>
      </c>
      <c r="AB166" s="14">
        <f t="shared" si="103"/>
        <v>0</v>
      </c>
      <c r="AC166" s="16">
        <f t="shared" si="91"/>
        <v>0</v>
      </c>
      <c r="AD166" s="251"/>
      <c r="AE166" s="251"/>
      <c r="AF166" s="251"/>
      <c r="AG166" s="90"/>
      <c r="AH166" s="13">
        <f t="shared" si="129"/>
        <v>0</v>
      </c>
      <c r="AI166" s="14">
        <f t="shared" si="104"/>
        <v>0</v>
      </c>
      <c r="AJ166" s="184">
        <f t="shared" si="105"/>
        <v>0</v>
      </c>
      <c r="AK166" s="90"/>
      <c r="AL166" s="90"/>
      <c r="AM166" s="90"/>
      <c r="AN166" s="90"/>
      <c r="AO166" s="13">
        <f t="shared" si="106"/>
        <v>0</v>
      </c>
      <c r="AP166" s="14">
        <f t="shared" si="107"/>
        <v>0</v>
      </c>
      <c r="AQ166" s="184">
        <f t="shared" si="108"/>
        <v>0</v>
      </c>
      <c r="AR166" s="190">
        <v>32500</v>
      </c>
      <c r="AS166" s="187"/>
      <c r="AT166" s="182">
        <v>32500</v>
      </c>
      <c r="AU166" s="227">
        <v>0.38</v>
      </c>
      <c r="AV166" s="13">
        <f t="shared" si="109"/>
        <v>650</v>
      </c>
      <c r="AW166" s="14">
        <f t="shared" si="110"/>
        <v>350</v>
      </c>
      <c r="AX166" s="184">
        <f t="shared" si="111"/>
        <v>1000</v>
      </c>
      <c r="AY166" s="226"/>
      <c r="AZ166" s="226"/>
      <c r="BA166" s="226"/>
      <c r="BB166" s="226"/>
      <c r="BC166" s="13">
        <f t="shared" si="112"/>
        <v>0</v>
      </c>
      <c r="BD166" s="14">
        <f t="shared" si="92"/>
        <v>0</v>
      </c>
      <c r="BE166" s="184">
        <f t="shared" si="113"/>
        <v>0</v>
      </c>
      <c r="BF166" s="90"/>
      <c r="BG166" s="90"/>
      <c r="BH166" s="90"/>
      <c r="BI166" s="90"/>
      <c r="BJ166" s="13">
        <f t="shared" si="114"/>
        <v>0</v>
      </c>
      <c r="BK166" s="14">
        <f t="shared" si="115"/>
        <v>0</v>
      </c>
      <c r="BL166" s="224">
        <f t="shared" si="116"/>
        <v>0</v>
      </c>
      <c r="BM166" s="257"/>
      <c r="BN166" s="257"/>
      <c r="BO166" s="257"/>
      <c r="BP166" s="226"/>
      <c r="BQ166" s="74">
        <f t="shared" si="93"/>
        <v>0</v>
      </c>
      <c r="BR166" s="75">
        <f t="shared" si="128"/>
        <v>0</v>
      </c>
      <c r="BS166" s="236">
        <f t="shared" si="117"/>
        <v>0</v>
      </c>
      <c r="BT166" s="226"/>
      <c r="BU166" s="226"/>
      <c r="BV166" s="226"/>
      <c r="BW166" s="226"/>
      <c r="BX166" s="74">
        <f t="shared" si="94"/>
        <v>0</v>
      </c>
      <c r="BY166" s="75">
        <f t="shared" si="118"/>
        <v>0</v>
      </c>
      <c r="BZ166" s="236">
        <f t="shared" si="119"/>
        <v>0</v>
      </c>
      <c r="CA166" s="233"/>
      <c r="CB166" s="233"/>
      <c r="CC166" s="233"/>
      <c r="CD166" s="233"/>
      <c r="CE166" s="238">
        <f t="shared" si="120"/>
        <v>0</v>
      </c>
      <c r="CF166" s="14">
        <f t="shared" si="121"/>
        <v>0</v>
      </c>
      <c r="CG166" s="184">
        <f t="shared" si="122"/>
        <v>0</v>
      </c>
    </row>
    <row r="167" spans="1:85" x14ac:dyDescent="0.25">
      <c r="A167" s="39">
        <v>160</v>
      </c>
      <c r="B167" s="78" t="s">
        <v>362</v>
      </c>
      <c r="C167" s="300">
        <v>10200</v>
      </c>
      <c r="D167" s="298">
        <v>150</v>
      </c>
      <c r="E167" s="299">
        <f t="shared" si="123"/>
        <v>1530000</v>
      </c>
      <c r="F167" s="167">
        <f t="shared" si="95"/>
        <v>6270</v>
      </c>
      <c r="G167" s="35"/>
      <c r="H167" s="163">
        <f t="shared" si="90"/>
        <v>411.66666666666669</v>
      </c>
      <c r="I167" s="87"/>
      <c r="J167" s="87"/>
      <c r="K167" s="33"/>
      <c r="L167" s="12"/>
      <c r="M167" s="13">
        <f t="shared" si="96"/>
        <v>0</v>
      </c>
      <c r="N167" s="30">
        <f t="shared" si="97"/>
        <v>0</v>
      </c>
      <c r="O167" s="15">
        <f t="shared" si="98"/>
        <v>0</v>
      </c>
      <c r="P167" s="244"/>
      <c r="Q167" s="242"/>
      <c r="R167" s="242"/>
      <c r="S167" s="246"/>
      <c r="T167" s="13">
        <f t="shared" si="99"/>
        <v>0</v>
      </c>
      <c r="U167" s="14">
        <f t="shared" si="100"/>
        <v>0</v>
      </c>
      <c r="V167" s="16">
        <f t="shared" si="101"/>
        <v>0</v>
      </c>
      <c r="W167" s="90"/>
      <c r="X167" s="90"/>
      <c r="Y167" s="90"/>
      <c r="Z167" s="159"/>
      <c r="AA167" s="13">
        <f t="shared" si="102"/>
        <v>0</v>
      </c>
      <c r="AB167" s="14">
        <f t="shared" si="103"/>
        <v>0</v>
      </c>
      <c r="AC167" s="16">
        <f t="shared" si="91"/>
        <v>0</v>
      </c>
      <c r="AD167" s="251"/>
      <c r="AE167" s="251"/>
      <c r="AF167" s="251"/>
      <c r="AG167" s="90"/>
      <c r="AH167" s="13">
        <f t="shared" si="129"/>
        <v>0</v>
      </c>
      <c r="AI167" s="14">
        <f t="shared" si="104"/>
        <v>0</v>
      </c>
      <c r="AJ167" s="184">
        <f t="shared" si="105"/>
        <v>0</v>
      </c>
      <c r="AK167" s="90"/>
      <c r="AL167" s="90"/>
      <c r="AM167" s="90"/>
      <c r="AN167" s="90"/>
      <c r="AO167" s="13">
        <f t="shared" si="106"/>
        <v>0</v>
      </c>
      <c r="AP167" s="14">
        <f t="shared" si="107"/>
        <v>0</v>
      </c>
      <c r="AQ167" s="184">
        <f t="shared" si="108"/>
        <v>0</v>
      </c>
      <c r="AR167" s="190"/>
      <c r="AS167" s="187"/>
      <c r="AT167" s="182">
        <v>9900</v>
      </c>
      <c r="AU167" s="227"/>
      <c r="AV167" s="13">
        <f t="shared" si="109"/>
        <v>411.66666666666669</v>
      </c>
      <c r="AW167" s="14">
        <f t="shared" si="110"/>
        <v>0</v>
      </c>
      <c r="AX167" s="184">
        <f t="shared" si="111"/>
        <v>411.66666666666669</v>
      </c>
      <c r="AY167" s="226"/>
      <c r="AZ167" s="226"/>
      <c r="BA167" s="226"/>
      <c r="BB167" s="226"/>
      <c r="BC167" s="13">
        <f t="shared" si="112"/>
        <v>0</v>
      </c>
      <c r="BD167" s="14">
        <f t="shared" si="92"/>
        <v>0</v>
      </c>
      <c r="BE167" s="184">
        <f t="shared" si="113"/>
        <v>0</v>
      </c>
      <c r="BF167" s="90"/>
      <c r="BG167" s="90"/>
      <c r="BH167" s="90"/>
      <c r="BI167" s="90"/>
      <c r="BJ167" s="13">
        <f t="shared" si="114"/>
        <v>0</v>
      </c>
      <c r="BK167" s="14">
        <f t="shared" si="115"/>
        <v>0</v>
      </c>
      <c r="BL167" s="224">
        <f t="shared" si="116"/>
        <v>0</v>
      </c>
      <c r="BM167" s="257">
        <v>6270</v>
      </c>
      <c r="BN167" s="257">
        <v>0</v>
      </c>
      <c r="BO167" s="257">
        <v>6270</v>
      </c>
      <c r="BP167" s="226"/>
      <c r="BQ167" s="224">
        <f>IFERROR(($F167*$F$1)/BO167,0)</f>
        <v>650</v>
      </c>
      <c r="BR167" s="75">
        <f t="shared" si="128"/>
        <v>0</v>
      </c>
      <c r="BS167" s="236">
        <f t="shared" si="117"/>
        <v>650</v>
      </c>
      <c r="BT167" s="226"/>
      <c r="BU167" s="226"/>
      <c r="BV167" s="226"/>
      <c r="BW167" s="226"/>
      <c r="BX167" s="74">
        <f t="shared" si="94"/>
        <v>0</v>
      </c>
      <c r="BY167" s="75">
        <f t="shared" si="118"/>
        <v>0</v>
      </c>
      <c r="BZ167" s="236">
        <f t="shared" si="119"/>
        <v>0</v>
      </c>
      <c r="CA167" s="239"/>
      <c r="CB167" s="239"/>
      <c r="CC167" s="239"/>
      <c r="CD167" s="240"/>
      <c r="CE167" s="238">
        <f t="shared" si="120"/>
        <v>0</v>
      </c>
      <c r="CF167" s="14">
        <f t="shared" si="121"/>
        <v>0</v>
      </c>
      <c r="CG167" s="184">
        <f t="shared" si="122"/>
        <v>0</v>
      </c>
    </row>
    <row r="168" spans="1:85" x14ac:dyDescent="0.25">
      <c r="A168" s="39">
        <v>161</v>
      </c>
      <c r="B168" s="78" t="s">
        <v>302</v>
      </c>
      <c r="C168" s="300">
        <v>2995</v>
      </c>
      <c r="D168" s="298">
        <v>120</v>
      </c>
      <c r="E168" s="299">
        <f t="shared" si="123"/>
        <v>359400</v>
      </c>
      <c r="F168" s="167">
        <f t="shared" si="95"/>
        <v>2595</v>
      </c>
      <c r="G168" s="35">
        <f t="shared" si="89"/>
        <v>0.38</v>
      </c>
      <c r="H168" s="163">
        <f t="shared" si="90"/>
        <v>939.77272727272725</v>
      </c>
      <c r="I168" s="87"/>
      <c r="J168" s="87"/>
      <c r="K168" s="33"/>
      <c r="L168" s="12"/>
      <c r="M168" s="13">
        <f t="shared" si="96"/>
        <v>0</v>
      </c>
      <c r="N168" s="30">
        <f t="shared" si="97"/>
        <v>0</v>
      </c>
      <c r="O168" s="15">
        <f t="shared" si="98"/>
        <v>0</v>
      </c>
      <c r="P168" s="244">
        <v>2595</v>
      </c>
      <c r="Q168" s="242">
        <f>P168*0%</f>
        <v>0</v>
      </c>
      <c r="R168" s="242">
        <f t="shared" si="127"/>
        <v>2595</v>
      </c>
      <c r="S168" s="245">
        <v>0.31</v>
      </c>
      <c r="T168" s="13">
        <f t="shared" si="99"/>
        <v>650</v>
      </c>
      <c r="U168" s="14">
        <f t="shared" si="100"/>
        <v>285.5263157894737</v>
      </c>
      <c r="V168" s="16">
        <f t="shared" si="101"/>
        <v>935.52631578947376</v>
      </c>
      <c r="W168" s="90"/>
      <c r="X168" s="90"/>
      <c r="Y168" s="90"/>
      <c r="Z168" s="159"/>
      <c r="AA168" s="13">
        <f t="shared" si="102"/>
        <v>0</v>
      </c>
      <c r="AB168" s="14">
        <f t="shared" si="103"/>
        <v>0</v>
      </c>
      <c r="AC168" s="16">
        <f t="shared" si="91"/>
        <v>0</v>
      </c>
      <c r="AD168" s="251"/>
      <c r="AE168" s="251"/>
      <c r="AF168" s="251"/>
      <c r="AG168" s="90"/>
      <c r="AH168" s="13">
        <f t="shared" si="129"/>
        <v>0</v>
      </c>
      <c r="AI168" s="14">
        <f t="shared" si="104"/>
        <v>0</v>
      </c>
      <c r="AJ168" s="184">
        <f t="shared" si="105"/>
        <v>0</v>
      </c>
      <c r="AK168" s="90"/>
      <c r="AL168" s="90"/>
      <c r="AM168" s="90"/>
      <c r="AN168" s="90"/>
      <c r="AO168" s="13">
        <f t="shared" si="106"/>
        <v>0</v>
      </c>
      <c r="AP168" s="14">
        <f t="shared" si="107"/>
        <v>0</v>
      </c>
      <c r="AQ168" s="184">
        <f t="shared" si="108"/>
        <v>0</v>
      </c>
      <c r="AR168" s="190">
        <v>2860</v>
      </c>
      <c r="AS168" s="187"/>
      <c r="AT168" s="182">
        <v>2860</v>
      </c>
      <c r="AU168" s="227">
        <v>0.38</v>
      </c>
      <c r="AV168" s="13">
        <f t="shared" si="109"/>
        <v>589.77272727272725</v>
      </c>
      <c r="AW168" s="14">
        <f t="shared" si="110"/>
        <v>350</v>
      </c>
      <c r="AX168" s="184">
        <f t="shared" si="111"/>
        <v>939.77272727272725</v>
      </c>
      <c r="AY168" s="226"/>
      <c r="AZ168" s="226"/>
      <c r="BA168" s="226"/>
      <c r="BB168" s="226"/>
      <c r="BC168" s="13">
        <f t="shared" si="112"/>
        <v>0</v>
      </c>
      <c r="BD168" s="14">
        <f t="shared" si="92"/>
        <v>0</v>
      </c>
      <c r="BE168" s="184">
        <f t="shared" si="113"/>
        <v>0</v>
      </c>
      <c r="BF168" s="90"/>
      <c r="BG168" s="90"/>
      <c r="BH168" s="90"/>
      <c r="BI168" s="90"/>
      <c r="BJ168" s="13">
        <f t="shared" si="114"/>
        <v>0</v>
      </c>
      <c r="BK168" s="14">
        <f t="shared" si="115"/>
        <v>0</v>
      </c>
      <c r="BL168" s="224">
        <f t="shared" si="116"/>
        <v>0</v>
      </c>
      <c r="BM168" s="257"/>
      <c r="BN168" s="257"/>
      <c r="BO168" s="257"/>
      <c r="BP168" s="227"/>
      <c r="BQ168" s="74">
        <f t="shared" si="93"/>
        <v>0</v>
      </c>
      <c r="BR168" s="75">
        <f t="shared" si="128"/>
        <v>0</v>
      </c>
      <c r="BS168" s="236">
        <f t="shared" si="117"/>
        <v>0</v>
      </c>
      <c r="BT168" s="226">
        <v>2860</v>
      </c>
      <c r="BU168" s="226">
        <v>0</v>
      </c>
      <c r="BV168" s="226">
        <f>BT168+BU168</f>
        <v>2860</v>
      </c>
      <c r="BW168" s="227">
        <v>0.19</v>
      </c>
      <c r="BX168" s="74">
        <f t="shared" si="94"/>
        <v>589.77272727272725</v>
      </c>
      <c r="BY168" s="75">
        <f t="shared" si="118"/>
        <v>175</v>
      </c>
      <c r="BZ168" s="236">
        <f t="shared" si="119"/>
        <v>764.77272727272725</v>
      </c>
      <c r="CA168" s="233"/>
      <c r="CB168" s="233"/>
      <c r="CC168" s="233"/>
      <c r="CD168" s="233"/>
      <c r="CE168" s="238">
        <f t="shared" si="120"/>
        <v>0</v>
      </c>
      <c r="CF168" s="14">
        <f t="shared" si="121"/>
        <v>0</v>
      </c>
      <c r="CG168" s="184">
        <f t="shared" si="122"/>
        <v>0</v>
      </c>
    </row>
    <row r="169" spans="1:85" x14ac:dyDescent="0.25">
      <c r="A169" s="39">
        <v>162</v>
      </c>
      <c r="B169" s="78" t="s">
        <v>85</v>
      </c>
      <c r="C169" s="300">
        <v>5415</v>
      </c>
      <c r="D169" s="298">
        <v>120</v>
      </c>
      <c r="E169" s="299">
        <f t="shared" si="123"/>
        <v>649800</v>
      </c>
      <c r="F169" s="167">
        <f t="shared" si="95"/>
        <v>5250</v>
      </c>
      <c r="G169" s="35">
        <f t="shared" si="89"/>
        <v>0.35</v>
      </c>
      <c r="H169" s="163">
        <f t="shared" si="90"/>
        <v>987.25490196078431</v>
      </c>
      <c r="I169" s="87"/>
      <c r="J169" s="87"/>
      <c r="K169" s="33"/>
      <c r="L169" s="12"/>
      <c r="M169" s="13">
        <f t="shared" si="96"/>
        <v>0</v>
      </c>
      <c r="N169" s="30">
        <f t="shared" si="97"/>
        <v>0</v>
      </c>
      <c r="O169" s="15">
        <f t="shared" si="98"/>
        <v>0</v>
      </c>
      <c r="P169" s="244">
        <v>5250</v>
      </c>
      <c r="Q169" s="242">
        <f>P169*0%</f>
        <v>0</v>
      </c>
      <c r="R169" s="242">
        <f t="shared" si="127"/>
        <v>5250</v>
      </c>
      <c r="S169" s="245">
        <v>0.31</v>
      </c>
      <c r="T169" s="13">
        <f t="shared" si="99"/>
        <v>650</v>
      </c>
      <c r="U169" s="14">
        <f t="shared" si="100"/>
        <v>310.00000000000006</v>
      </c>
      <c r="V169" s="16">
        <f t="shared" si="101"/>
        <v>960</v>
      </c>
      <c r="W169" s="90"/>
      <c r="X169" s="90"/>
      <c r="Y169" s="90"/>
      <c r="Z169" s="159"/>
      <c r="AA169" s="13">
        <f t="shared" si="102"/>
        <v>0</v>
      </c>
      <c r="AB169" s="14">
        <f t="shared" si="103"/>
        <v>0</v>
      </c>
      <c r="AC169" s="16">
        <f t="shared" si="91"/>
        <v>0</v>
      </c>
      <c r="AD169" s="251"/>
      <c r="AE169" s="251"/>
      <c r="AF169" s="251"/>
      <c r="AG169" s="90"/>
      <c r="AH169" s="13">
        <f t="shared" si="129"/>
        <v>0</v>
      </c>
      <c r="AI169" s="14">
        <f t="shared" si="104"/>
        <v>0</v>
      </c>
      <c r="AJ169" s="184">
        <f t="shared" si="105"/>
        <v>0</v>
      </c>
      <c r="AK169" s="90"/>
      <c r="AL169" s="90"/>
      <c r="AM169" s="90"/>
      <c r="AN169" s="90"/>
      <c r="AO169" s="13">
        <f t="shared" si="106"/>
        <v>0</v>
      </c>
      <c r="AP169" s="14">
        <f t="shared" si="107"/>
        <v>0</v>
      </c>
      <c r="AQ169" s="184">
        <f t="shared" si="108"/>
        <v>0</v>
      </c>
      <c r="AR169" s="190">
        <v>5355</v>
      </c>
      <c r="AS169" s="187"/>
      <c r="AT169" s="182">
        <v>5355</v>
      </c>
      <c r="AU169" s="227">
        <v>0.35</v>
      </c>
      <c r="AV169" s="13">
        <f t="shared" si="109"/>
        <v>637.25490196078431</v>
      </c>
      <c r="AW169" s="14">
        <f t="shared" si="110"/>
        <v>350</v>
      </c>
      <c r="AX169" s="184">
        <f t="shared" si="111"/>
        <v>987.25490196078431</v>
      </c>
      <c r="AY169" s="226"/>
      <c r="AZ169" s="226"/>
      <c r="BA169" s="226"/>
      <c r="BB169" s="226"/>
      <c r="BC169" s="13">
        <f t="shared" si="112"/>
        <v>0</v>
      </c>
      <c r="BD169" s="14">
        <f t="shared" si="92"/>
        <v>0</v>
      </c>
      <c r="BE169" s="184">
        <f t="shared" si="113"/>
        <v>0</v>
      </c>
      <c r="BF169" s="90"/>
      <c r="BG169" s="90"/>
      <c r="BH169" s="90"/>
      <c r="BI169" s="90"/>
      <c r="BJ169" s="13">
        <f t="shared" si="114"/>
        <v>0</v>
      </c>
      <c r="BK169" s="14">
        <f t="shared" si="115"/>
        <v>0</v>
      </c>
      <c r="BL169" s="224">
        <f t="shared" si="116"/>
        <v>0</v>
      </c>
      <c r="BM169" s="257"/>
      <c r="BN169" s="257"/>
      <c r="BO169" s="257"/>
      <c r="BP169" s="226"/>
      <c r="BQ169" s="74">
        <f t="shared" si="93"/>
        <v>0</v>
      </c>
      <c r="BR169" s="75">
        <f t="shared" si="128"/>
        <v>0</v>
      </c>
      <c r="BS169" s="236">
        <f t="shared" si="117"/>
        <v>0</v>
      </c>
      <c r="BT169" s="226"/>
      <c r="BU169" s="226"/>
      <c r="BV169" s="226"/>
      <c r="BW169" s="226"/>
      <c r="BX169" s="74">
        <f t="shared" si="94"/>
        <v>0</v>
      </c>
      <c r="BY169" s="75">
        <f t="shared" si="118"/>
        <v>0</v>
      </c>
      <c r="BZ169" s="236">
        <f t="shared" si="119"/>
        <v>0</v>
      </c>
      <c r="CA169" s="239"/>
      <c r="CB169" s="239"/>
      <c r="CC169" s="239"/>
      <c r="CD169" s="240"/>
      <c r="CE169" s="238">
        <f t="shared" si="120"/>
        <v>0</v>
      </c>
      <c r="CF169" s="14">
        <f t="shared" si="121"/>
        <v>0</v>
      </c>
      <c r="CG169" s="184">
        <f t="shared" si="122"/>
        <v>0</v>
      </c>
    </row>
    <row r="170" spans="1:85" x14ac:dyDescent="0.25">
      <c r="A170" s="39">
        <v>163</v>
      </c>
      <c r="B170" s="78" t="s">
        <v>244</v>
      </c>
      <c r="C170" s="300">
        <v>84500</v>
      </c>
      <c r="D170" s="298">
        <v>120</v>
      </c>
      <c r="E170" s="299">
        <f t="shared" si="123"/>
        <v>10140000</v>
      </c>
      <c r="F170" s="167">
        <f t="shared" si="95"/>
        <v>83765</v>
      </c>
      <c r="G170" s="35">
        <f t="shared" si="89"/>
        <v>0.38</v>
      </c>
      <c r="H170" s="163">
        <f t="shared" si="90"/>
        <v>1000</v>
      </c>
      <c r="I170" s="87"/>
      <c r="J170" s="87"/>
      <c r="K170" s="33"/>
      <c r="L170" s="12"/>
      <c r="M170" s="13">
        <f t="shared" si="96"/>
        <v>0</v>
      </c>
      <c r="N170" s="30">
        <f t="shared" si="97"/>
        <v>0</v>
      </c>
      <c r="O170" s="15">
        <f t="shared" si="98"/>
        <v>0</v>
      </c>
      <c r="P170" s="244"/>
      <c r="Q170" s="242"/>
      <c r="R170" s="242"/>
      <c r="S170" s="246"/>
      <c r="T170" s="13">
        <f t="shared" si="99"/>
        <v>0</v>
      </c>
      <c r="U170" s="14">
        <f t="shared" si="100"/>
        <v>0</v>
      </c>
      <c r="V170" s="16">
        <f t="shared" si="101"/>
        <v>0</v>
      </c>
      <c r="W170" s="90"/>
      <c r="X170" s="90"/>
      <c r="Y170" s="90"/>
      <c r="Z170" s="159"/>
      <c r="AA170" s="13">
        <f t="shared" si="102"/>
        <v>0</v>
      </c>
      <c r="AB170" s="14">
        <f t="shared" si="103"/>
        <v>0</v>
      </c>
      <c r="AC170" s="16">
        <f t="shared" si="91"/>
        <v>0</v>
      </c>
      <c r="AD170" s="251"/>
      <c r="AE170" s="251"/>
      <c r="AF170" s="251"/>
      <c r="AG170" s="90"/>
      <c r="AH170" s="13">
        <f t="shared" si="129"/>
        <v>0</v>
      </c>
      <c r="AI170" s="14">
        <f t="shared" si="104"/>
        <v>0</v>
      </c>
      <c r="AJ170" s="184">
        <f t="shared" si="105"/>
        <v>0</v>
      </c>
      <c r="AK170" s="90"/>
      <c r="AL170" s="90"/>
      <c r="AM170" s="90"/>
      <c r="AN170" s="90"/>
      <c r="AO170" s="13">
        <f t="shared" si="106"/>
        <v>0</v>
      </c>
      <c r="AP170" s="14">
        <f t="shared" si="107"/>
        <v>0</v>
      </c>
      <c r="AQ170" s="184">
        <f t="shared" si="108"/>
        <v>0</v>
      </c>
      <c r="AR170" s="190">
        <v>83765</v>
      </c>
      <c r="AS170" s="187"/>
      <c r="AT170" s="182">
        <v>83765</v>
      </c>
      <c r="AU170" s="227">
        <v>0.38</v>
      </c>
      <c r="AV170" s="13">
        <f t="shared" si="109"/>
        <v>650</v>
      </c>
      <c r="AW170" s="14">
        <f t="shared" si="110"/>
        <v>350</v>
      </c>
      <c r="AX170" s="184">
        <f t="shared" si="111"/>
        <v>1000</v>
      </c>
      <c r="AY170" s="226"/>
      <c r="AZ170" s="226"/>
      <c r="BA170" s="226"/>
      <c r="BB170" s="226"/>
      <c r="BC170" s="13">
        <f t="shared" si="112"/>
        <v>0</v>
      </c>
      <c r="BD170" s="14">
        <f t="shared" si="92"/>
        <v>0</v>
      </c>
      <c r="BE170" s="184">
        <f t="shared" si="113"/>
        <v>0</v>
      </c>
      <c r="BF170" s="90"/>
      <c r="BG170" s="90"/>
      <c r="BH170" s="90"/>
      <c r="BI170" s="90"/>
      <c r="BJ170" s="13">
        <f t="shared" si="114"/>
        <v>0</v>
      </c>
      <c r="BK170" s="14">
        <f t="shared" si="115"/>
        <v>0</v>
      </c>
      <c r="BL170" s="224">
        <f t="shared" si="116"/>
        <v>0</v>
      </c>
      <c r="BM170" s="257"/>
      <c r="BN170" s="257"/>
      <c r="BO170" s="257"/>
      <c r="BP170" s="226"/>
      <c r="BQ170" s="74">
        <f t="shared" si="93"/>
        <v>0</v>
      </c>
      <c r="BR170" s="75">
        <f t="shared" si="128"/>
        <v>0</v>
      </c>
      <c r="BS170" s="236">
        <f t="shared" si="117"/>
        <v>0</v>
      </c>
      <c r="BT170" s="226"/>
      <c r="BU170" s="226"/>
      <c r="BV170" s="226"/>
      <c r="BW170" s="226"/>
      <c r="BX170" s="74">
        <f t="shared" si="94"/>
        <v>0</v>
      </c>
      <c r="BY170" s="75">
        <f t="shared" si="118"/>
        <v>0</v>
      </c>
      <c r="BZ170" s="236">
        <f t="shared" si="119"/>
        <v>0</v>
      </c>
      <c r="CA170" s="233"/>
      <c r="CB170" s="233"/>
      <c r="CC170" s="233"/>
      <c r="CD170" s="233"/>
      <c r="CE170" s="238">
        <f t="shared" si="120"/>
        <v>0</v>
      </c>
      <c r="CF170" s="14">
        <f t="shared" si="121"/>
        <v>0</v>
      </c>
      <c r="CG170" s="184">
        <f t="shared" si="122"/>
        <v>0</v>
      </c>
    </row>
    <row r="171" spans="1:85" x14ac:dyDescent="0.25">
      <c r="A171" s="39">
        <v>164</v>
      </c>
      <c r="B171" s="78" t="s">
        <v>27</v>
      </c>
      <c r="C171" s="300">
        <v>14900</v>
      </c>
      <c r="D171" s="298">
        <v>110</v>
      </c>
      <c r="E171" s="299">
        <f t="shared" si="123"/>
        <v>1639000</v>
      </c>
      <c r="F171" s="167">
        <f t="shared" si="95"/>
        <v>12198</v>
      </c>
      <c r="G171" s="35">
        <f t="shared" si="89"/>
        <v>0.38</v>
      </c>
      <c r="H171" s="163">
        <f t="shared" si="90"/>
        <v>935.52631578947376</v>
      </c>
      <c r="I171" s="87"/>
      <c r="J171" s="87"/>
      <c r="K171" s="33"/>
      <c r="L171" s="12"/>
      <c r="M171" s="13">
        <f t="shared" si="96"/>
        <v>0</v>
      </c>
      <c r="N171" s="30">
        <f t="shared" si="97"/>
        <v>0</v>
      </c>
      <c r="O171" s="15">
        <f t="shared" si="98"/>
        <v>0</v>
      </c>
      <c r="P171" s="244">
        <v>10250</v>
      </c>
      <c r="Q171" s="242">
        <f t="shared" si="126"/>
        <v>1947.5</v>
      </c>
      <c r="R171" s="242">
        <f t="shared" si="127"/>
        <v>12198</v>
      </c>
      <c r="S171" s="245">
        <v>0.31</v>
      </c>
      <c r="T171" s="13">
        <f t="shared" si="99"/>
        <v>650</v>
      </c>
      <c r="U171" s="14">
        <f t="shared" si="100"/>
        <v>285.5263157894737</v>
      </c>
      <c r="V171" s="16">
        <f t="shared" si="101"/>
        <v>935.52631578947376</v>
      </c>
      <c r="W171" s="90"/>
      <c r="X171" s="90"/>
      <c r="Y171" s="90"/>
      <c r="Z171" s="159"/>
      <c r="AA171" s="13">
        <f t="shared" si="102"/>
        <v>0</v>
      </c>
      <c r="AB171" s="14">
        <f t="shared" si="103"/>
        <v>0</v>
      </c>
      <c r="AC171" s="16">
        <f t="shared" si="91"/>
        <v>0</v>
      </c>
      <c r="AD171" s="251"/>
      <c r="AE171" s="251"/>
      <c r="AF171" s="251"/>
      <c r="AG171" s="90"/>
      <c r="AH171" s="13">
        <f t="shared" si="129"/>
        <v>0</v>
      </c>
      <c r="AI171" s="14">
        <f t="shared" si="104"/>
        <v>0</v>
      </c>
      <c r="AJ171" s="184">
        <f t="shared" si="105"/>
        <v>0</v>
      </c>
      <c r="AK171" s="90"/>
      <c r="AL171" s="90"/>
      <c r="AM171" s="90"/>
      <c r="AN171" s="90"/>
      <c r="AO171" s="13">
        <f t="shared" si="106"/>
        <v>0</v>
      </c>
      <c r="AP171" s="14">
        <f t="shared" si="107"/>
        <v>0</v>
      </c>
      <c r="AQ171" s="184">
        <f t="shared" si="108"/>
        <v>0</v>
      </c>
      <c r="AR171" s="190">
        <f t="shared" si="124"/>
        <v>11932.773109243699</v>
      </c>
      <c r="AS171" s="187">
        <f t="shared" si="125"/>
        <v>2267.226890756303</v>
      </c>
      <c r="AT171" s="182">
        <v>14200</v>
      </c>
      <c r="AU171" s="227">
        <v>0.38</v>
      </c>
      <c r="AV171" s="13">
        <f t="shared" si="109"/>
        <v>558.35915492957747</v>
      </c>
      <c r="AW171" s="14">
        <f t="shared" si="110"/>
        <v>350</v>
      </c>
      <c r="AX171" s="184">
        <f t="shared" si="111"/>
        <v>908.35915492957747</v>
      </c>
      <c r="AY171" s="226"/>
      <c r="AZ171" s="226"/>
      <c r="BA171" s="226"/>
      <c r="BB171" s="226"/>
      <c r="BC171" s="13">
        <f t="shared" si="112"/>
        <v>0</v>
      </c>
      <c r="BD171" s="14">
        <f t="shared" si="92"/>
        <v>0</v>
      </c>
      <c r="BE171" s="184">
        <f t="shared" si="113"/>
        <v>0</v>
      </c>
      <c r="BF171" s="90"/>
      <c r="BG171" s="90"/>
      <c r="BH171" s="90"/>
      <c r="BI171" s="90"/>
      <c r="BJ171" s="13">
        <f t="shared" si="114"/>
        <v>0</v>
      </c>
      <c r="BK171" s="14">
        <f t="shared" si="115"/>
        <v>0</v>
      </c>
      <c r="BL171" s="224">
        <f t="shared" si="116"/>
        <v>0</v>
      </c>
      <c r="BM171" s="257"/>
      <c r="BN171" s="257"/>
      <c r="BO171" s="257"/>
      <c r="BP171" s="226"/>
      <c r="BQ171" s="74">
        <f t="shared" si="93"/>
        <v>0</v>
      </c>
      <c r="BR171" s="75">
        <f t="shared" si="128"/>
        <v>0</v>
      </c>
      <c r="BS171" s="236">
        <f t="shared" si="117"/>
        <v>0</v>
      </c>
      <c r="BT171" s="226"/>
      <c r="BU171" s="226"/>
      <c r="BV171" s="226"/>
      <c r="BW171" s="226"/>
      <c r="BX171" s="74">
        <f t="shared" si="94"/>
        <v>0</v>
      </c>
      <c r="BY171" s="75">
        <f t="shared" si="118"/>
        <v>0</v>
      </c>
      <c r="BZ171" s="236">
        <f t="shared" si="119"/>
        <v>0</v>
      </c>
      <c r="CA171" s="233"/>
      <c r="CB171" s="233"/>
      <c r="CC171" s="233"/>
      <c r="CD171" s="233"/>
      <c r="CE171" s="238">
        <f t="shared" si="120"/>
        <v>0</v>
      </c>
      <c r="CF171" s="14">
        <f t="shared" si="121"/>
        <v>0</v>
      </c>
      <c r="CG171" s="184">
        <f t="shared" si="122"/>
        <v>0</v>
      </c>
    </row>
    <row r="172" spans="1:85" x14ac:dyDescent="0.25">
      <c r="A172" s="39">
        <v>165</v>
      </c>
      <c r="B172" s="78" t="s">
        <v>317</v>
      </c>
      <c r="C172" s="300">
        <v>12357.45</v>
      </c>
      <c r="D172" s="298">
        <v>100</v>
      </c>
      <c r="E172" s="299">
        <f t="shared" si="123"/>
        <v>1235745</v>
      </c>
      <c r="F172" s="167">
        <f t="shared" si="95"/>
        <v>12351</v>
      </c>
      <c r="G172" s="35"/>
      <c r="H172" s="163">
        <f t="shared" si="90"/>
        <v>0</v>
      </c>
      <c r="I172" s="87"/>
      <c r="J172" s="87"/>
      <c r="K172" s="33"/>
      <c r="L172" s="12"/>
      <c r="M172" s="13">
        <f t="shared" si="96"/>
        <v>0</v>
      </c>
      <c r="N172" s="30">
        <f t="shared" si="97"/>
        <v>0</v>
      </c>
      <c r="O172" s="15">
        <f t="shared" si="98"/>
        <v>0</v>
      </c>
      <c r="P172" s="244"/>
      <c r="Q172" s="242"/>
      <c r="R172" s="242"/>
      <c r="S172" s="246"/>
      <c r="T172" s="13">
        <f t="shared" si="99"/>
        <v>0</v>
      </c>
      <c r="U172" s="14">
        <f t="shared" si="100"/>
        <v>0</v>
      </c>
      <c r="V172" s="16">
        <f t="shared" si="101"/>
        <v>0</v>
      </c>
      <c r="W172" s="90"/>
      <c r="X172" s="90"/>
      <c r="Y172" s="90"/>
      <c r="Z172" s="159"/>
      <c r="AA172" s="13">
        <f t="shared" si="102"/>
        <v>0</v>
      </c>
      <c r="AB172" s="14">
        <f t="shared" si="103"/>
        <v>0</v>
      </c>
      <c r="AC172" s="16">
        <f t="shared" si="91"/>
        <v>0</v>
      </c>
      <c r="AD172" s="251"/>
      <c r="AE172" s="251"/>
      <c r="AF172" s="251"/>
      <c r="AG172" s="90"/>
      <c r="AH172" s="13">
        <f t="shared" si="129"/>
        <v>0</v>
      </c>
      <c r="AI172" s="14">
        <f t="shared" si="104"/>
        <v>0</v>
      </c>
      <c r="AJ172" s="184">
        <f t="shared" si="105"/>
        <v>0</v>
      </c>
      <c r="AK172" s="90"/>
      <c r="AL172" s="90"/>
      <c r="AM172" s="90"/>
      <c r="AN172" s="90"/>
      <c r="AO172" s="13">
        <f t="shared" si="106"/>
        <v>0</v>
      </c>
      <c r="AP172" s="14">
        <f t="shared" si="107"/>
        <v>0</v>
      </c>
      <c r="AQ172" s="184">
        <f t="shared" si="108"/>
        <v>0</v>
      </c>
      <c r="AR172" s="190"/>
      <c r="AS172" s="187"/>
      <c r="AT172" s="182"/>
      <c r="AU172" s="227"/>
      <c r="AV172" s="13">
        <f t="shared" si="109"/>
        <v>0</v>
      </c>
      <c r="AW172" s="14">
        <f t="shared" si="110"/>
        <v>0</v>
      </c>
      <c r="AX172" s="184">
        <f t="shared" si="111"/>
        <v>0</v>
      </c>
      <c r="AY172" s="226"/>
      <c r="AZ172" s="226"/>
      <c r="BA172" s="226"/>
      <c r="BB172" s="226"/>
      <c r="BC172" s="13">
        <f t="shared" si="112"/>
        <v>0</v>
      </c>
      <c r="BD172" s="14">
        <f t="shared" si="92"/>
        <v>0</v>
      </c>
      <c r="BE172" s="184">
        <f t="shared" si="113"/>
        <v>0</v>
      </c>
      <c r="BF172" s="90"/>
      <c r="BG172" s="90"/>
      <c r="BH172" s="90"/>
      <c r="BI172" s="90"/>
      <c r="BJ172" s="13">
        <f t="shared" si="114"/>
        <v>0</v>
      </c>
      <c r="BK172" s="14">
        <f t="shared" si="115"/>
        <v>0</v>
      </c>
      <c r="BL172" s="224">
        <f t="shared" si="116"/>
        <v>0</v>
      </c>
      <c r="BM172" s="257">
        <v>10379</v>
      </c>
      <c r="BN172" s="257">
        <v>1972</v>
      </c>
      <c r="BO172" s="257">
        <v>12351</v>
      </c>
      <c r="BP172" s="226"/>
      <c r="BQ172" s="74">
        <f t="shared" si="93"/>
        <v>650</v>
      </c>
      <c r="BR172" s="75">
        <f t="shared" si="128"/>
        <v>0</v>
      </c>
      <c r="BS172" s="236">
        <f t="shared" si="117"/>
        <v>650</v>
      </c>
      <c r="BT172" s="226"/>
      <c r="BU172" s="226"/>
      <c r="BV172" s="226"/>
      <c r="BW172" s="226"/>
      <c r="BX172" s="74">
        <f t="shared" si="94"/>
        <v>0</v>
      </c>
      <c r="BY172" s="75">
        <f t="shared" si="118"/>
        <v>0</v>
      </c>
      <c r="BZ172" s="236">
        <f t="shared" si="119"/>
        <v>0</v>
      </c>
      <c r="CA172" s="233"/>
      <c r="CB172" s="233"/>
      <c r="CC172" s="233"/>
      <c r="CD172" s="233"/>
      <c r="CE172" s="238">
        <f t="shared" si="120"/>
        <v>0</v>
      </c>
      <c r="CF172" s="14">
        <f t="shared" si="121"/>
        <v>0</v>
      </c>
      <c r="CG172" s="184">
        <f t="shared" si="122"/>
        <v>0</v>
      </c>
    </row>
    <row r="173" spans="1:85" x14ac:dyDescent="0.25">
      <c r="A173" s="39">
        <v>166</v>
      </c>
      <c r="B173" s="78" t="s">
        <v>32</v>
      </c>
      <c r="C173" s="300">
        <v>59900</v>
      </c>
      <c r="D173" s="298">
        <v>100</v>
      </c>
      <c r="E173" s="299">
        <f t="shared" si="123"/>
        <v>5990000</v>
      </c>
      <c r="F173" s="167">
        <f t="shared" si="95"/>
        <v>50000</v>
      </c>
      <c r="G173" s="35">
        <f t="shared" si="89"/>
        <v>0.38</v>
      </c>
      <c r="H173" s="163">
        <f t="shared" si="90"/>
        <v>897.82975136957441</v>
      </c>
      <c r="I173" s="87"/>
      <c r="J173" s="87"/>
      <c r="K173" s="33"/>
      <c r="L173" s="12"/>
      <c r="M173" s="13">
        <f t="shared" si="96"/>
        <v>0</v>
      </c>
      <c r="N173" s="30">
        <f t="shared" si="97"/>
        <v>0</v>
      </c>
      <c r="O173" s="15">
        <f t="shared" si="98"/>
        <v>0</v>
      </c>
      <c r="P173" s="244"/>
      <c r="Q173" s="242"/>
      <c r="R173" s="242"/>
      <c r="S173" s="245">
        <v>0.31</v>
      </c>
      <c r="T173" s="13">
        <f t="shared" si="99"/>
        <v>0</v>
      </c>
      <c r="U173" s="14">
        <f t="shared" si="100"/>
        <v>285.5263157894737</v>
      </c>
      <c r="V173" s="16">
        <f t="shared" si="101"/>
        <v>285.5263157894737</v>
      </c>
      <c r="W173" s="90"/>
      <c r="X173" s="90"/>
      <c r="Y173" s="90"/>
      <c r="Z173" s="159"/>
      <c r="AA173" s="13">
        <f t="shared" si="102"/>
        <v>0</v>
      </c>
      <c r="AB173" s="14">
        <f t="shared" si="103"/>
        <v>0</v>
      </c>
      <c r="AC173" s="16">
        <f t="shared" si="91"/>
        <v>0</v>
      </c>
      <c r="AD173" s="251"/>
      <c r="AE173" s="251"/>
      <c r="AF173" s="251"/>
      <c r="AG173" s="90"/>
      <c r="AH173" s="13">
        <f t="shared" si="129"/>
        <v>0</v>
      </c>
      <c r="AI173" s="14">
        <f t="shared" si="104"/>
        <v>0</v>
      </c>
      <c r="AJ173" s="184">
        <f t="shared" si="105"/>
        <v>0</v>
      </c>
      <c r="AK173" s="90"/>
      <c r="AL173" s="90"/>
      <c r="AM173" s="90"/>
      <c r="AN173" s="90"/>
      <c r="AO173" s="13">
        <f t="shared" si="106"/>
        <v>0</v>
      </c>
      <c r="AP173" s="14">
        <f t="shared" si="107"/>
        <v>0</v>
      </c>
      <c r="AQ173" s="184">
        <f t="shared" si="108"/>
        <v>0</v>
      </c>
      <c r="AR173" s="190">
        <v>59325</v>
      </c>
      <c r="AS173" s="187"/>
      <c r="AT173" s="182">
        <v>59325</v>
      </c>
      <c r="AU173" s="227">
        <v>0.38</v>
      </c>
      <c r="AV173" s="13">
        <f t="shared" si="109"/>
        <v>547.82975136957441</v>
      </c>
      <c r="AW173" s="14">
        <f t="shared" si="110"/>
        <v>350</v>
      </c>
      <c r="AX173" s="184">
        <f t="shared" si="111"/>
        <v>897.82975136957441</v>
      </c>
      <c r="AY173" s="226"/>
      <c r="AZ173" s="226"/>
      <c r="BA173" s="226"/>
      <c r="BB173" s="226"/>
      <c r="BC173" s="13">
        <f t="shared" si="112"/>
        <v>0</v>
      </c>
      <c r="BD173" s="14">
        <f t="shared" si="92"/>
        <v>0</v>
      </c>
      <c r="BE173" s="184">
        <f t="shared" si="113"/>
        <v>0</v>
      </c>
      <c r="BF173" s="90">
        <v>50000</v>
      </c>
      <c r="BG173" s="90">
        <v>0</v>
      </c>
      <c r="BH173" s="90">
        <f>BF173+BG173</f>
        <v>50000</v>
      </c>
      <c r="BI173" s="95">
        <v>0.05</v>
      </c>
      <c r="BJ173" s="13">
        <f t="shared" si="114"/>
        <v>650</v>
      </c>
      <c r="BK173" s="14">
        <f t="shared" si="115"/>
        <v>46.05263157894737</v>
      </c>
      <c r="BL173" s="224">
        <f t="shared" si="116"/>
        <v>696.0526315789474</v>
      </c>
      <c r="BM173" s="257"/>
      <c r="BN173" s="257"/>
      <c r="BO173" s="257"/>
      <c r="BP173" s="226"/>
      <c r="BQ173" s="74">
        <f t="shared" si="93"/>
        <v>0</v>
      </c>
      <c r="BR173" s="75">
        <f t="shared" si="128"/>
        <v>0</v>
      </c>
      <c r="BS173" s="236">
        <f t="shared" si="117"/>
        <v>0</v>
      </c>
      <c r="BT173" s="226"/>
      <c r="BU173" s="226"/>
      <c r="BV173" s="226"/>
      <c r="BW173" s="226"/>
      <c r="BX173" s="74">
        <f t="shared" si="94"/>
        <v>0</v>
      </c>
      <c r="BY173" s="75">
        <f t="shared" si="118"/>
        <v>0</v>
      </c>
      <c r="BZ173" s="236">
        <f t="shared" si="119"/>
        <v>0</v>
      </c>
      <c r="CA173" s="233"/>
      <c r="CB173" s="233"/>
      <c r="CC173" s="233"/>
      <c r="CD173" s="233"/>
      <c r="CE173" s="238">
        <f t="shared" si="120"/>
        <v>0</v>
      </c>
      <c r="CF173" s="14">
        <f t="shared" si="121"/>
        <v>0</v>
      </c>
      <c r="CG173" s="184">
        <f t="shared" si="122"/>
        <v>0</v>
      </c>
    </row>
    <row r="174" spans="1:85" x14ac:dyDescent="0.25">
      <c r="A174" s="39">
        <v>167</v>
      </c>
      <c r="B174" s="78" t="s">
        <v>291</v>
      </c>
      <c r="C174" s="300">
        <v>14800</v>
      </c>
      <c r="D174" s="298">
        <v>100</v>
      </c>
      <c r="E174" s="299">
        <f t="shared" si="123"/>
        <v>1480000</v>
      </c>
      <c r="F174" s="167">
        <f t="shared" si="95"/>
        <v>14225</v>
      </c>
      <c r="G174" s="35">
        <f t="shared" si="89"/>
        <v>0.35</v>
      </c>
      <c r="H174" s="163">
        <f t="shared" si="90"/>
        <v>1000</v>
      </c>
      <c r="I174" s="87"/>
      <c r="J174" s="87"/>
      <c r="K174" s="33"/>
      <c r="L174" s="12"/>
      <c r="M174" s="13">
        <f t="shared" si="96"/>
        <v>0</v>
      </c>
      <c r="N174" s="30">
        <f t="shared" si="97"/>
        <v>0</v>
      </c>
      <c r="O174" s="15">
        <f t="shared" si="98"/>
        <v>0</v>
      </c>
      <c r="P174" s="244">
        <v>14250</v>
      </c>
      <c r="Q174" s="242">
        <f>P174*0%</f>
        <v>0</v>
      </c>
      <c r="R174" s="242">
        <f t="shared" si="127"/>
        <v>14250</v>
      </c>
      <c r="S174" s="245">
        <v>0.31</v>
      </c>
      <c r="T174" s="13">
        <f t="shared" si="99"/>
        <v>648.85964912280701</v>
      </c>
      <c r="U174" s="14">
        <f t="shared" si="100"/>
        <v>310.00000000000006</v>
      </c>
      <c r="V174" s="16">
        <f t="shared" si="101"/>
        <v>958.85964912280701</v>
      </c>
      <c r="W174" s="90"/>
      <c r="X174" s="90"/>
      <c r="Y174" s="90"/>
      <c r="Z174" s="159"/>
      <c r="AA174" s="13">
        <f t="shared" si="102"/>
        <v>0</v>
      </c>
      <c r="AB174" s="14">
        <f t="shared" si="103"/>
        <v>0</v>
      </c>
      <c r="AC174" s="16">
        <f t="shared" si="91"/>
        <v>0</v>
      </c>
      <c r="AD174" s="251"/>
      <c r="AE174" s="251"/>
      <c r="AF174" s="251"/>
      <c r="AG174" s="90"/>
      <c r="AH174" s="13">
        <f t="shared" si="129"/>
        <v>0</v>
      </c>
      <c r="AI174" s="14">
        <f t="shared" si="104"/>
        <v>0</v>
      </c>
      <c r="AJ174" s="184">
        <f t="shared" si="105"/>
        <v>0</v>
      </c>
      <c r="AK174" s="90"/>
      <c r="AL174" s="90"/>
      <c r="AM174" s="90"/>
      <c r="AN174" s="90"/>
      <c r="AO174" s="13">
        <f t="shared" si="106"/>
        <v>0</v>
      </c>
      <c r="AP174" s="14">
        <f t="shared" si="107"/>
        <v>0</v>
      </c>
      <c r="AQ174" s="184">
        <f t="shared" si="108"/>
        <v>0</v>
      </c>
      <c r="AR174" s="190">
        <v>14225</v>
      </c>
      <c r="AS174" s="187"/>
      <c r="AT174" s="182">
        <v>14225</v>
      </c>
      <c r="AU174" s="227">
        <v>0.35</v>
      </c>
      <c r="AV174" s="13">
        <f t="shared" si="109"/>
        <v>650</v>
      </c>
      <c r="AW174" s="14">
        <f t="shared" si="110"/>
        <v>350</v>
      </c>
      <c r="AX174" s="184">
        <f t="shared" si="111"/>
        <v>1000</v>
      </c>
      <c r="AY174" s="226"/>
      <c r="AZ174" s="226"/>
      <c r="BA174" s="226"/>
      <c r="BB174" s="226"/>
      <c r="BC174" s="13">
        <f t="shared" si="112"/>
        <v>0</v>
      </c>
      <c r="BD174" s="14">
        <f t="shared" si="92"/>
        <v>0</v>
      </c>
      <c r="BE174" s="184">
        <f t="shared" si="113"/>
        <v>0</v>
      </c>
      <c r="BF174" s="90"/>
      <c r="BG174" s="90"/>
      <c r="BH174" s="90"/>
      <c r="BI174" s="90"/>
      <c r="BJ174" s="13">
        <f t="shared" si="114"/>
        <v>0</v>
      </c>
      <c r="BK174" s="14">
        <f t="shared" si="115"/>
        <v>0</v>
      </c>
      <c r="BL174" s="224">
        <f t="shared" si="116"/>
        <v>0</v>
      </c>
      <c r="BM174" s="257"/>
      <c r="BN174" s="257"/>
      <c r="BO174" s="257"/>
      <c r="BP174" s="226"/>
      <c r="BQ174" s="74">
        <f t="shared" si="93"/>
        <v>0</v>
      </c>
      <c r="BR174" s="75">
        <f t="shared" si="128"/>
        <v>0</v>
      </c>
      <c r="BS174" s="236">
        <f t="shared" si="117"/>
        <v>0</v>
      </c>
      <c r="BT174" s="226"/>
      <c r="BU174" s="226"/>
      <c r="BV174" s="226"/>
      <c r="BW174" s="226"/>
      <c r="BX174" s="74">
        <f t="shared" si="94"/>
        <v>0</v>
      </c>
      <c r="BY174" s="75">
        <f t="shared" si="118"/>
        <v>0</v>
      </c>
      <c r="BZ174" s="236">
        <f t="shared" si="119"/>
        <v>0</v>
      </c>
      <c r="CA174" s="233"/>
      <c r="CB174" s="233"/>
      <c r="CC174" s="233"/>
      <c r="CD174" s="233"/>
      <c r="CE174" s="238">
        <f t="shared" si="120"/>
        <v>0</v>
      </c>
      <c r="CF174" s="14">
        <f t="shared" si="121"/>
        <v>0</v>
      </c>
      <c r="CG174" s="184">
        <f t="shared" si="122"/>
        <v>0</v>
      </c>
    </row>
    <row r="175" spans="1:85" x14ac:dyDescent="0.25">
      <c r="A175" s="39">
        <v>168</v>
      </c>
      <c r="B175" s="78" t="s">
        <v>29</v>
      </c>
      <c r="C175" s="300">
        <v>14900</v>
      </c>
      <c r="D175" s="298">
        <v>100</v>
      </c>
      <c r="E175" s="299">
        <f t="shared" si="123"/>
        <v>1490000</v>
      </c>
      <c r="F175" s="167">
        <f t="shared" si="95"/>
        <v>14200</v>
      </c>
      <c r="G175" s="35">
        <f t="shared" si="89"/>
        <v>0.38</v>
      </c>
      <c r="H175" s="163">
        <f t="shared" si="90"/>
        <v>1000</v>
      </c>
      <c r="I175" s="87"/>
      <c r="J175" s="87"/>
      <c r="K175" s="33"/>
      <c r="L175" s="12"/>
      <c r="M175" s="13">
        <f t="shared" si="96"/>
        <v>0</v>
      </c>
      <c r="N175" s="30">
        <f t="shared" si="97"/>
        <v>0</v>
      </c>
      <c r="O175" s="15">
        <f t="shared" si="98"/>
        <v>0</v>
      </c>
      <c r="P175" s="244">
        <v>12500</v>
      </c>
      <c r="Q175" s="242">
        <f t="shared" si="126"/>
        <v>2375</v>
      </c>
      <c r="R175" s="242">
        <f t="shared" si="127"/>
        <v>14875</v>
      </c>
      <c r="S175" s="245">
        <v>0.31</v>
      </c>
      <c r="T175" s="13">
        <f t="shared" si="99"/>
        <v>620.50420168067228</v>
      </c>
      <c r="U175" s="14">
        <f t="shared" si="100"/>
        <v>285.5263157894737</v>
      </c>
      <c r="V175" s="16">
        <f t="shared" si="101"/>
        <v>906.03051747014592</v>
      </c>
      <c r="W175" s="90"/>
      <c r="X175" s="90"/>
      <c r="Y175" s="90"/>
      <c r="Z175" s="159"/>
      <c r="AA175" s="13">
        <f t="shared" si="102"/>
        <v>0</v>
      </c>
      <c r="AB175" s="14">
        <f t="shared" si="103"/>
        <v>0</v>
      </c>
      <c r="AC175" s="16">
        <f t="shared" si="91"/>
        <v>0</v>
      </c>
      <c r="AD175" s="251"/>
      <c r="AE175" s="251"/>
      <c r="AF175" s="251"/>
      <c r="AG175" s="90"/>
      <c r="AH175" s="13">
        <f t="shared" si="129"/>
        <v>0</v>
      </c>
      <c r="AI175" s="14">
        <f t="shared" si="104"/>
        <v>0</v>
      </c>
      <c r="AJ175" s="184">
        <f t="shared" si="105"/>
        <v>0</v>
      </c>
      <c r="AK175" s="90"/>
      <c r="AL175" s="90"/>
      <c r="AM175" s="90"/>
      <c r="AN175" s="90"/>
      <c r="AO175" s="13">
        <f t="shared" si="106"/>
        <v>0</v>
      </c>
      <c r="AP175" s="14">
        <f t="shared" si="107"/>
        <v>0</v>
      </c>
      <c r="AQ175" s="184">
        <f t="shared" si="108"/>
        <v>0</v>
      </c>
      <c r="AR175" s="190">
        <f t="shared" si="124"/>
        <v>11932.773109243699</v>
      </c>
      <c r="AS175" s="187">
        <f t="shared" si="125"/>
        <v>2267.226890756303</v>
      </c>
      <c r="AT175" s="182">
        <v>14200</v>
      </c>
      <c r="AU175" s="227">
        <v>0.38</v>
      </c>
      <c r="AV175" s="13">
        <f t="shared" si="109"/>
        <v>650</v>
      </c>
      <c r="AW175" s="14">
        <f t="shared" si="110"/>
        <v>350</v>
      </c>
      <c r="AX175" s="184">
        <f t="shared" si="111"/>
        <v>1000</v>
      </c>
      <c r="AY175" s="226"/>
      <c r="AZ175" s="226"/>
      <c r="BA175" s="226"/>
      <c r="BB175" s="226"/>
      <c r="BC175" s="13">
        <f t="shared" si="112"/>
        <v>0</v>
      </c>
      <c r="BD175" s="14">
        <f t="shared" si="92"/>
        <v>0</v>
      </c>
      <c r="BE175" s="184">
        <f t="shared" si="113"/>
        <v>0</v>
      </c>
      <c r="BF175" s="90"/>
      <c r="BG175" s="90"/>
      <c r="BH175" s="90"/>
      <c r="BI175" s="90"/>
      <c r="BJ175" s="13">
        <f t="shared" si="114"/>
        <v>0</v>
      </c>
      <c r="BK175" s="14">
        <f t="shared" si="115"/>
        <v>0</v>
      </c>
      <c r="BL175" s="224">
        <f t="shared" si="116"/>
        <v>0</v>
      </c>
      <c r="BM175" s="257"/>
      <c r="BN175" s="257"/>
      <c r="BO175" s="257"/>
      <c r="BP175" s="226"/>
      <c r="BQ175" s="74">
        <f t="shared" si="93"/>
        <v>0</v>
      </c>
      <c r="BR175" s="75">
        <f t="shared" si="128"/>
        <v>0</v>
      </c>
      <c r="BS175" s="236">
        <f t="shared" si="117"/>
        <v>0</v>
      </c>
      <c r="BT175" s="226"/>
      <c r="BU175" s="226"/>
      <c r="BV175" s="226"/>
      <c r="BW175" s="226"/>
      <c r="BX175" s="74">
        <f t="shared" si="94"/>
        <v>0</v>
      </c>
      <c r="BY175" s="75">
        <f t="shared" si="118"/>
        <v>0</v>
      </c>
      <c r="BZ175" s="236">
        <f t="shared" si="119"/>
        <v>0</v>
      </c>
      <c r="CA175" s="233"/>
      <c r="CB175" s="233"/>
      <c r="CC175" s="233"/>
      <c r="CD175" s="233"/>
      <c r="CE175" s="238">
        <f t="shared" si="120"/>
        <v>0</v>
      </c>
      <c r="CF175" s="14">
        <f t="shared" si="121"/>
        <v>0</v>
      </c>
      <c r="CG175" s="184">
        <f t="shared" si="122"/>
        <v>0</v>
      </c>
    </row>
    <row r="176" spans="1:85" x14ac:dyDescent="0.25">
      <c r="A176" s="39">
        <v>169</v>
      </c>
      <c r="B176" s="78" t="s">
        <v>345</v>
      </c>
      <c r="C176" s="300">
        <v>213850</v>
      </c>
      <c r="D176" s="298">
        <v>100</v>
      </c>
      <c r="E176" s="299">
        <f t="shared" si="123"/>
        <v>21385000</v>
      </c>
      <c r="F176" s="167">
        <f t="shared" si="95"/>
        <v>212200</v>
      </c>
      <c r="G176" s="35">
        <f t="shared" si="89"/>
        <v>0.38</v>
      </c>
      <c r="H176" s="163">
        <f t="shared" si="90"/>
        <v>1000</v>
      </c>
      <c r="I176" s="87"/>
      <c r="J176" s="87"/>
      <c r="K176" s="33"/>
      <c r="L176" s="12"/>
      <c r="M176" s="13">
        <f t="shared" si="96"/>
        <v>0</v>
      </c>
      <c r="N176" s="30">
        <f t="shared" si="97"/>
        <v>0</v>
      </c>
      <c r="O176" s="15">
        <f t="shared" si="98"/>
        <v>0</v>
      </c>
      <c r="P176" s="244"/>
      <c r="Q176" s="242"/>
      <c r="R176" s="242"/>
      <c r="S176" s="245"/>
      <c r="T176" s="13">
        <f t="shared" si="99"/>
        <v>0</v>
      </c>
      <c r="U176" s="14">
        <f t="shared" si="100"/>
        <v>0</v>
      </c>
      <c r="V176" s="16">
        <f t="shared" si="101"/>
        <v>0</v>
      </c>
      <c r="W176" s="90"/>
      <c r="X176" s="90"/>
      <c r="Y176" s="90"/>
      <c r="Z176" s="159"/>
      <c r="AA176" s="13">
        <f t="shared" si="102"/>
        <v>0</v>
      </c>
      <c r="AB176" s="14">
        <f t="shared" si="103"/>
        <v>0</v>
      </c>
      <c r="AC176" s="16">
        <f t="shared" si="91"/>
        <v>0</v>
      </c>
      <c r="AD176" s="251"/>
      <c r="AE176" s="251"/>
      <c r="AF176" s="251"/>
      <c r="AG176" s="90"/>
      <c r="AH176" s="13">
        <f t="shared" si="129"/>
        <v>0</v>
      </c>
      <c r="AI176" s="14">
        <f t="shared" si="104"/>
        <v>0</v>
      </c>
      <c r="AJ176" s="184">
        <f t="shared" si="105"/>
        <v>0</v>
      </c>
      <c r="AK176" s="90"/>
      <c r="AL176" s="90"/>
      <c r="AM176" s="90"/>
      <c r="AN176" s="90"/>
      <c r="AO176" s="13">
        <f t="shared" si="106"/>
        <v>0</v>
      </c>
      <c r="AP176" s="14">
        <f t="shared" si="107"/>
        <v>0</v>
      </c>
      <c r="AQ176" s="184">
        <f t="shared" si="108"/>
        <v>0</v>
      </c>
      <c r="AR176" s="190">
        <v>212200</v>
      </c>
      <c r="AS176" s="187"/>
      <c r="AT176" s="182">
        <v>212200</v>
      </c>
      <c r="AU176" s="227">
        <v>0.38</v>
      </c>
      <c r="AV176" s="13">
        <f t="shared" si="109"/>
        <v>650</v>
      </c>
      <c r="AW176" s="14">
        <f t="shared" si="110"/>
        <v>350</v>
      </c>
      <c r="AX176" s="184">
        <f t="shared" si="111"/>
        <v>1000</v>
      </c>
      <c r="AY176" s="226"/>
      <c r="AZ176" s="226"/>
      <c r="BA176" s="226"/>
      <c r="BB176" s="226"/>
      <c r="BC176" s="13">
        <f t="shared" si="112"/>
        <v>0</v>
      </c>
      <c r="BD176" s="14">
        <f t="shared" si="92"/>
        <v>0</v>
      </c>
      <c r="BE176" s="184">
        <f t="shared" si="113"/>
        <v>0</v>
      </c>
      <c r="BF176" s="90"/>
      <c r="BG176" s="90"/>
      <c r="BH176" s="90"/>
      <c r="BI176" s="90"/>
      <c r="BJ176" s="13">
        <f t="shared" si="114"/>
        <v>0</v>
      </c>
      <c r="BK176" s="14">
        <f t="shared" si="115"/>
        <v>0</v>
      </c>
      <c r="BL176" s="224">
        <f t="shared" si="116"/>
        <v>0</v>
      </c>
      <c r="BM176" s="257"/>
      <c r="BN176" s="257"/>
      <c r="BO176" s="257"/>
      <c r="BP176" s="226"/>
      <c r="BQ176" s="74">
        <f t="shared" si="93"/>
        <v>0</v>
      </c>
      <c r="BR176" s="75">
        <f t="shared" si="128"/>
        <v>0</v>
      </c>
      <c r="BS176" s="236">
        <f t="shared" si="117"/>
        <v>0</v>
      </c>
      <c r="BT176" s="226"/>
      <c r="BU176" s="226"/>
      <c r="BV176" s="226"/>
      <c r="BW176" s="226"/>
      <c r="BX176" s="74">
        <f t="shared" si="94"/>
        <v>0</v>
      </c>
      <c r="BY176" s="75">
        <f t="shared" si="118"/>
        <v>0</v>
      </c>
      <c r="BZ176" s="236">
        <f t="shared" si="119"/>
        <v>0</v>
      </c>
      <c r="CA176" s="239"/>
      <c r="CB176" s="239"/>
      <c r="CC176" s="239"/>
      <c r="CD176" s="240"/>
      <c r="CE176" s="238">
        <f t="shared" si="120"/>
        <v>0</v>
      </c>
      <c r="CF176" s="14">
        <f t="shared" si="121"/>
        <v>0</v>
      </c>
      <c r="CG176" s="184">
        <f t="shared" si="122"/>
        <v>0</v>
      </c>
    </row>
    <row r="177" spans="1:85" x14ac:dyDescent="0.25">
      <c r="A177" s="39">
        <v>170</v>
      </c>
      <c r="B177" s="78" t="s">
        <v>166</v>
      </c>
      <c r="C177" s="300">
        <v>8900</v>
      </c>
      <c r="D177" s="298">
        <v>100</v>
      </c>
      <c r="E177" s="299">
        <f t="shared" si="123"/>
        <v>890000</v>
      </c>
      <c r="F177" s="167">
        <f t="shared" si="95"/>
        <v>8330</v>
      </c>
      <c r="G177" s="35">
        <f t="shared" si="89"/>
        <v>0.35</v>
      </c>
      <c r="H177" s="163">
        <f t="shared" si="90"/>
        <v>964.8648648648649</v>
      </c>
      <c r="I177" s="87"/>
      <c r="J177" s="87"/>
      <c r="K177" s="33"/>
      <c r="L177" s="12"/>
      <c r="M177" s="13">
        <f t="shared" si="96"/>
        <v>0</v>
      </c>
      <c r="N177" s="30">
        <f t="shared" si="97"/>
        <v>0</v>
      </c>
      <c r="O177" s="15">
        <f t="shared" si="98"/>
        <v>0</v>
      </c>
      <c r="P177" s="244">
        <v>7000</v>
      </c>
      <c r="Q177" s="242">
        <f t="shared" si="126"/>
        <v>1330</v>
      </c>
      <c r="R177" s="242">
        <f t="shared" si="127"/>
        <v>8330</v>
      </c>
      <c r="S177" s="245">
        <v>0.31</v>
      </c>
      <c r="T177" s="13">
        <f t="shared" si="99"/>
        <v>650</v>
      </c>
      <c r="U177" s="14">
        <f t="shared" si="100"/>
        <v>310.00000000000006</v>
      </c>
      <c r="V177" s="16">
        <f t="shared" si="101"/>
        <v>960</v>
      </c>
      <c r="W177" s="90"/>
      <c r="X177" s="90"/>
      <c r="Y177" s="90"/>
      <c r="Z177" s="159"/>
      <c r="AA177" s="13">
        <f t="shared" si="102"/>
        <v>0</v>
      </c>
      <c r="AB177" s="14">
        <f t="shared" si="103"/>
        <v>0</v>
      </c>
      <c r="AC177" s="16">
        <f t="shared" si="91"/>
        <v>0</v>
      </c>
      <c r="AD177" s="251"/>
      <c r="AE177" s="251"/>
      <c r="AF177" s="251"/>
      <c r="AG177" s="90"/>
      <c r="AH177" s="13">
        <f t="shared" si="129"/>
        <v>0</v>
      </c>
      <c r="AI177" s="14">
        <f t="shared" si="104"/>
        <v>0</v>
      </c>
      <c r="AJ177" s="184">
        <f t="shared" si="105"/>
        <v>0</v>
      </c>
      <c r="AK177" s="90"/>
      <c r="AL177" s="90"/>
      <c r="AM177" s="90"/>
      <c r="AN177" s="90"/>
      <c r="AO177" s="13">
        <f t="shared" si="106"/>
        <v>0</v>
      </c>
      <c r="AP177" s="14">
        <f t="shared" si="107"/>
        <v>0</v>
      </c>
      <c r="AQ177" s="184">
        <f t="shared" si="108"/>
        <v>0</v>
      </c>
      <c r="AR177" s="190">
        <f t="shared" si="124"/>
        <v>7400</v>
      </c>
      <c r="AS177" s="187">
        <f t="shared" si="125"/>
        <v>1406</v>
      </c>
      <c r="AT177" s="182">
        <v>8806</v>
      </c>
      <c r="AU177" s="227">
        <v>0.35</v>
      </c>
      <c r="AV177" s="13">
        <f t="shared" si="109"/>
        <v>614.8648648648649</v>
      </c>
      <c r="AW177" s="14">
        <f t="shared" si="110"/>
        <v>350</v>
      </c>
      <c r="AX177" s="184">
        <f t="shared" si="111"/>
        <v>964.8648648648649</v>
      </c>
      <c r="AY177" s="226"/>
      <c r="AZ177" s="226"/>
      <c r="BA177" s="226"/>
      <c r="BB177" s="226"/>
      <c r="BC177" s="13">
        <f t="shared" si="112"/>
        <v>0</v>
      </c>
      <c r="BD177" s="14">
        <f t="shared" si="92"/>
        <v>0</v>
      </c>
      <c r="BE177" s="184">
        <f t="shared" si="113"/>
        <v>0</v>
      </c>
      <c r="BF177" s="90"/>
      <c r="BG177" s="90"/>
      <c r="BH177" s="90"/>
      <c r="BI177" s="90"/>
      <c r="BJ177" s="13">
        <f t="shared" si="114"/>
        <v>0</v>
      </c>
      <c r="BK177" s="14">
        <f t="shared" si="115"/>
        <v>0</v>
      </c>
      <c r="BL177" s="224">
        <f t="shared" si="116"/>
        <v>0</v>
      </c>
      <c r="BM177" s="257"/>
      <c r="BN177" s="257"/>
      <c r="BO177" s="257"/>
      <c r="BP177" s="226"/>
      <c r="BQ177" s="74">
        <f t="shared" si="93"/>
        <v>0</v>
      </c>
      <c r="BR177" s="75">
        <f t="shared" si="128"/>
        <v>0</v>
      </c>
      <c r="BS177" s="236">
        <f t="shared" si="117"/>
        <v>0</v>
      </c>
      <c r="BT177" s="226"/>
      <c r="BU177" s="226"/>
      <c r="BV177" s="226"/>
      <c r="BW177" s="226"/>
      <c r="BX177" s="74">
        <f t="shared" si="94"/>
        <v>0</v>
      </c>
      <c r="BY177" s="75">
        <f t="shared" si="118"/>
        <v>0</v>
      </c>
      <c r="BZ177" s="236">
        <f t="shared" si="119"/>
        <v>0</v>
      </c>
      <c r="CA177" s="239"/>
      <c r="CB177" s="239"/>
      <c r="CC177" s="239"/>
      <c r="CD177" s="240"/>
      <c r="CE177" s="238">
        <f t="shared" si="120"/>
        <v>0</v>
      </c>
      <c r="CF177" s="14">
        <f t="shared" si="121"/>
        <v>0</v>
      </c>
      <c r="CG177" s="184">
        <f t="shared" si="122"/>
        <v>0</v>
      </c>
    </row>
    <row r="178" spans="1:85" x14ac:dyDescent="0.25">
      <c r="A178" s="39">
        <v>171</v>
      </c>
      <c r="B178" s="78" t="s">
        <v>320</v>
      </c>
      <c r="C178" s="300">
        <v>32000</v>
      </c>
      <c r="D178" s="298">
        <v>100</v>
      </c>
      <c r="E178" s="299">
        <f t="shared" si="123"/>
        <v>3200000</v>
      </c>
      <c r="F178" s="167">
        <f t="shared" si="95"/>
        <v>30800</v>
      </c>
      <c r="G178" s="35">
        <f t="shared" si="89"/>
        <v>0.38</v>
      </c>
      <c r="H178" s="163">
        <f t="shared" si="90"/>
        <v>1000</v>
      </c>
      <c r="I178" s="87"/>
      <c r="J178" s="87"/>
      <c r="K178" s="33"/>
      <c r="L178" s="12"/>
      <c r="M178" s="13">
        <f t="shared" si="96"/>
        <v>0</v>
      </c>
      <c r="N178" s="30">
        <f t="shared" si="97"/>
        <v>0</v>
      </c>
      <c r="O178" s="15">
        <f t="shared" si="98"/>
        <v>0</v>
      </c>
      <c r="P178" s="244"/>
      <c r="Q178" s="242"/>
      <c r="R178" s="242"/>
      <c r="S178" s="246"/>
      <c r="T178" s="13">
        <f t="shared" si="99"/>
        <v>0</v>
      </c>
      <c r="U178" s="14">
        <f t="shared" si="100"/>
        <v>0</v>
      </c>
      <c r="V178" s="16">
        <f t="shared" si="101"/>
        <v>0</v>
      </c>
      <c r="W178" s="90"/>
      <c r="X178" s="90"/>
      <c r="Y178" s="90"/>
      <c r="Z178" s="159"/>
      <c r="AA178" s="13">
        <f t="shared" si="102"/>
        <v>0</v>
      </c>
      <c r="AB178" s="14">
        <f t="shared" si="103"/>
        <v>0</v>
      </c>
      <c r="AC178" s="16">
        <f t="shared" si="91"/>
        <v>0</v>
      </c>
      <c r="AD178" s="252"/>
      <c r="AE178" s="252"/>
      <c r="AF178" s="252"/>
      <c r="AG178" s="90"/>
      <c r="AH178" s="13">
        <f t="shared" si="129"/>
        <v>0</v>
      </c>
      <c r="AI178" s="14">
        <f t="shared" si="104"/>
        <v>0</v>
      </c>
      <c r="AJ178" s="184">
        <f t="shared" si="105"/>
        <v>0</v>
      </c>
      <c r="AK178" s="90"/>
      <c r="AL178" s="90"/>
      <c r="AM178" s="90"/>
      <c r="AN178" s="90"/>
      <c r="AO178" s="13">
        <f t="shared" si="106"/>
        <v>0</v>
      </c>
      <c r="AP178" s="14">
        <f t="shared" si="107"/>
        <v>0</v>
      </c>
      <c r="AQ178" s="184">
        <f t="shared" si="108"/>
        <v>0</v>
      </c>
      <c r="AR178" s="190">
        <v>30800</v>
      </c>
      <c r="AS178" s="187"/>
      <c r="AT178" s="182">
        <v>30800</v>
      </c>
      <c r="AU178" s="227">
        <v>0.38</v>
      </c>
      <c r="AV178" s="13">
        <f t="shared" si="109"/>
        <v>650</v>
      </c>
      <c r="AW178" s="14">
        <f t="shared" si="110"/>
        <v>350</v>
      </c>
      <c r="AX178" s="184">
        <f t="shared" si="111"/>
        <v>1000</v>
      </c>
      <c r="AY178" s="226"/>
      <c r="AZ178" s="226"/>
      <c r="BA178" s="226"/>
      <c r="BB178" s="226"/>
      <c r="BC178" s="13">
        <f t="shared" si="112"/>
        <v>0</v>
      </c>
      <c r="BD178" s="14">
        <f t="shared" si="92"/>
        <v>0</v>
      </c>
      <c r="BE178" s="184">
        <f t="shared" si="113"/>
        <v>0</v>
      </c>
      <c r="BF178" s="90"/>
      <c r="BG178" s="90"/>
      <c r="BH178" s="90"/>
      <c r="BI178" s="90"/>
      <c r="BJ178" s="13">
        <f t="shared" si="114"/>
        <v>0</v>
      </c>
      <c r="BK178" s="14">
        <f t="shared" si="115"/>
        <v>0</v>
      </c>
      <c r="BL178" s="224">
        <f t="shared" si="116"/>
        <v>0</v>
      </c>
      <c r="BM178" s="257"/>
      <c r="BN178" s="257"/>
      <c r="BO178" s="257"/>
      <c r="BP178" s="226"/>
      <c r="BQ178" s="74">
        <f t="shared" si="93"/>
        <v>0</v>
      </c>
      <c r="BR178" s="75">
        <f t="shared" si="128"/>
        <v>0</v>
      </c>
      <c r="BS178" s="236">
        <f t="shared" si="117"/>
        <v>0</v>
      </c>
      <c r="BT178" s="226"/>
      <c r="BU178" s="226"/>
      <c r="BV178" s="226"/>
      <c r="BW178" s="226"/>
      <c r="BX178" s="74">
        <f t="shared" si="94"/>
        <v>0</v>
      </c>
      <c r="BY178" s="75">
        <f t="shared" si="118"/>
        <v>0</v>
      </c>
      <c r="BZ178" s="236">
        <f t="shared" si="119"/>
        <v>0</v>
      </c>
      <c r="CA178" s="239"/>
      <c r="CB178" s="239"/>
      <c r="CC178" s="239"/>
      <c r="CD178" s="240"/>
      <c r="CE178" s="238">
        <f t="shared" si="120"/>
        <v>0</v>
      </c>
      <c r="CF178" s="14">
        <f t="shared" si="121"/>
        <v>0</v>
      </c>
      <c r="CG178" s="184">
        <f t="shared" si="122"/>
        <v>0</v>
      </c>
    </row>
    <row r="179" spans="1:85" x14ac:dyDescent="0.25">
      <c r="A179" s="39">
        <v>172</v>
      </c>
      <c r="B179" s="78" t="s">
        <v>413</v>
      </c>
      <c r="C179" s="300">
        <v>140200</v>
      </c>
      <c r="D179" s="298">
        <v>100</v>
      </c>
      <c r="E179" s="299">
        <f t="shared" si="123"/>
        <v>14020000</v>
      </c>
      <c r="F179" s="167">
        <f t="shared" si="95"/>
        <v>138500</v>
      </c>
      <c r="G179" s="35">
        <f t="shared" si="89"/>
        <v>0.38</v>
      </c>
      <c r="H179" s="163">
        <f t="shared" si="90"/>
        <v>1000</v>
      </c>
      <c r="I179" s="87"/>
      <c r="J179" s="87"/>
      <c r="K179" s="33"/>
      <c r="L179" s="12"/>
      <c r="M179" s="13">
        <f t="shared" si="96"/>
        <v>0</v>
      </c>
      <c r="N179" s="30">
        <f t="shared" si="97"/>
        <v>0</v>
      </c>
      <c r="O179" s="15">
        <f t="shared" si="98"/>
        <v>0</v>
      </c>
      <c r="P179" s="244"/>
      <c r="Q179" s="242"/>
      <c r="R179" s="242"/>
      <c r="S179" s="246"/>
      <c r="T179" s="13">
        <f t="shared" si="99"/>
        <v>0</v>
      </c>
      <c r="U179" s="14">
        <f t="shared" si="100"/>
        <v>0</v>
      </c>
      <c r="V179" s="16">
        <f t="shared" si="101"/>
        <v>0</v>
      </c>
      <c r="W179" s="90">
        <v>140000</v>
      </c>
      <c r="X179" s="90">
        <v>0</v>
      </c>
      <c r="Y179" s="90">
        <f>+X179+W179</f>
        <v>140000</v>
      </c>
      <c r="Z179" s="160">
        <v>1.4999999999999999E-2</v>
      </c>
      <c r="AA179" s="13">
        <f t="shared" si="102"/>
        <v>643.03571428571433</v>
      </c>
      <c r="AB179" s="14">
        <f t="shared" si="103"/>
        <v>13.815789473684209</v>
      </c>
      <c r="AC179" s="16">
        <f t="shared" si="91"/>
        <v>656.8515037593985</v>
      </c>
      <c r="AD179" s="251"/>
      <c r="AE179" s="251"/>
      <c r="AF179" s="251"/>
      <c r="AG179" s="90"/>
      <c r="AH179" s="13">
        <f t="shared" si="129"/>
        <v>0</v>
      </c>
      <c r="AI179" s="14">
        <f t="shared" si="104"/>
        <v>0</v>
      </c>
      <c r="AJ179" s="184">
        <f t="shared" si="105"/>
        <v>0</v>
      </c>
      <c r="AK179" s="90"/>
      <c r="AL179" s="90"/>
      <c r="AM179" s="90"/>
      <c r="AN179" s="90"/>
      <c r="AO179" s="13">
        <f t="shared" si="106"/>
        <v>0</v>
      </c>
      <c r="AP179" s="14">
        <f t="shared" si="107"/>
        <v>0</v>
      </c>
      <c r="AQ179" s="184">
        <f t="shared" si="108"/>
        <v>0</v>
      </c>
      <c r="AR179" s="190">
        <v>138500</v>
      </c>
      <c r="AS179" s="187"/>
      <c r="AT179" s="182">
        <v>138500</v>
      </c>
      <c r="AU179" s="227">
        <v>0.38</v>
      </c>
      <c r="AV179" s="13">
        <f t="shared" si="109"/>
        <v>650</v>
      </c>
      <c r="AW179" s="14">
        <f t="shared" si="110"/>
        <v>350</v>
      </c>
      <c r="AX179" s="184">
        <f t="shared" si="111"/>
        <v>1000</v>
      </c>
      <c r="AY179" s="226"/>
      <c r="AZ179" s="226"/>
      <c r="BA179" s="226"/>
      <c r="BB179" s="226"/>
      <c r="BC179" s="13">
        <f t="shared" si="112"/>
        <v>0</v>
      </c>
      <c r="BD179" s="14">
        <f t="shared" si="92"/>
        <v>0</v>
      </c>
      <c r="BE179" s="184">
        <f t="shared" si="113"/>
        <v>0</v>
      </c>
      <c r="BF179" s="90"/>
      <c r="BG179" s="90"/>
      <c r="BH179" s="90"/>
      <c r="BI179" s="90"/>
      <c r="BJ179" s="13">
        <f t="shared" si="114"/>
        <v>0</v>
      </c>
      <c r="BK179" s="14">
        <f t="shared" si="115"/>
        <v>0</v>
      </c>
      <c r="BL179" s="224">
        <f t="shared" si="116"/>
        <v>0</v>
      </c>
      <c r="BM179" s="257"/>
      <c r="BN179" s="257"/>
      <c r="BO179" s="257"/>
      <c r="BP179" s="226"/>
      <c r="BQ179" s="74">
        <f t="shared" si="93"/>
        <v>0</v>
      </c>
      <c r="BR179" s="75">
        <f t="shared" si="128"/>
        <v>0</v>
      </c>
      <c r="BS179" s="236">
        <f t="shared" si="117"/>
        <v>0</v>
      </c>
      <c r="BT179" s="226"/>
      <c r="BU179" s="226"/>
      <c r="BV179" s="226"/>
      <c r="BW179" s="226"/>
      <c r="BX179" s="74">
        <f t="shared" si="94"/>
        <v>0</v>
      </c>
      <c r="BY179" s="75">
        <f t="shared" si="118"/>
        <v>0</v>
      </c>
      <c r="BZ179" s="236">
        <f t="shared" si="119"/>
        <v>0</v>
      </c>
      <c r="CA179" s="239"/>
      <c r="CB179" s="239"/>
      <c r="CC179" s="239"/>
      <c r="CD179" s="240"/>
      <c r="CE179" s="238">
        <f t="shared" si="120"/>
        <v>0</v>
      </c>
      <c r="CF179" s="14">
        <f t="shared" si="121"/>
        <v>0</v>
      </c>
      <c r="CG179" s="184">
        <f t="shared" si="122"/>
        <v>0</v>
      </c>
    </row>
    <row r="180" spans="1:85" x14ac:dyDescent="0.25">
      <c r="A180" s="39">
        <v>173</v>
      </c>
      <c r="B180" s="78" t="s">
        <v>271</v>
      </c>
      <c r="C180" s="300">
        <v>262500</v>
      </c>
      <c r="D180" s="298">
        <v>100</v>
      </c>
      <c r="E180" s="299">
        <f t="shared" si="123"/>
        <v>26250000</v>
      </c>
      <c r="F180" s="167">
        <f t="shared" si="95"/>
        <v>258500</v>
      </c>
      <c r="G180" s="35">
        <f t="shared" si="89"/>
        <v>0.38</v>
      </c>
      <c r="H180" s="163">
        <f t="shared" si="90"/>
        <v>1000</v>
      </c>
      <c r="I180" s="87"/>
      <c r="J180" s="87"/>
      <c r="K180" s="33"/>
      <c r="L180" s="12"/>
      <c r="M180" s="13">
        <f t="shared" si="96"/>
        <v>0</v>
      </c>
      <c r="N180" s="30">
        <f t="shared" si="97"/>
        <v>0</v>
      </c>
      <c r="O180" s="15">
        <f t="shared" si="98"/>
        <v>0</v>
      </c>
      <c r="P180" s="244"/>
      <c r="Q180" s="242"/>
      <c r="R180" s="242"/>
      <c r="S180" s="246"/>
      <c r="T180" s="13">
        <f t="shared" si="99"/>
        <v>0</v>
      </c>
      <c r="U180" s="14">
        <f t="shared" si="100"/>
        <v>0</v>
      </c>
      <c r="V180" s="16">
        <f t="shared" si="101"/>
        <v>0</v>
      </c>
      <c r="W180" s="90"/>
      <c r="X180" s="90"/>
      <c r="Y180" s="90"/>
      <c r="Z180" s="159"/>
      <c r="AA180" s="13">
        <f t="shared" si="102"/>
        <v>0</v>
      </c>
      <c r="AB180" s="14">
        <f t="shared" si="103"/>
        <v>0</v>
      </c>
      <c r="AC180" s="16">
        <f t="shared" si="91"/>
        <v>0</v>
      </c>
      <c r="AD180" s="251"/>
      <c r="AE180" s="251"/>
      <c r="AF180" s="251"/>
      <c r="AG180" s="90"/>
      <c r="AH180" s="13">
        <f t="shared" si="129"/>
        <v>0</v>
      </c>
      <c r="AI180" s="14">
        <f t="shared" si="104"/>
        <v>0</v>
      </c>
      <c r="AJ180" s="184">
        <f t="shared" si="105"/>
        <v>0</v>
      </c>
      <c r="AK180" s="90"/>
      <c r="AL180" s="90"/>
      <c r="AM180" s="90"/>
      <c r="AN180" s="90"/>
      <c r="AO180" s="13">
        <f t="shared" si="106"/>
        <v>0</v>
      </c>
      <c r="AP180" s="14">
        <f t="shared" si="107"/>
        <v>0</v>
      </c>
      <c r="AQ180" s="184">
        <f t="shared" si="108"/>
        <v>0</v>
      </c>
      <c r="AR180" s="190">
        <v>258500</v>
      </c>
      <c r="AS180" s="187"/>
      <c r="AT180" s="182">
        <v>258500</v>
      </c>
      <c r="AU180" s="227">
        <v>0.38</v>
      </c>
      <c r="AV180" s="13">
        <f t="shared" si="109"/>
        <v>650</v>
      </c>
      <c r="AW180" s="14">
        <f t="shared" si="110"/>
        <v>350</v>
      </c>
      <c r="AX180" s="184">
        <f t="shared" si="111"/>
        <v>1000</v>
      </c>
      <c r="AY180" s="226"/>
      <c r="AZ180" s="226"/>
      <c r="BA180" s="226"/>
      <c r="BB180" s="226"/>
      <c r="BC180" s="13">
        <f t="shared" si="112"/>
        <v>0</v>
      </c>
      <c r="BD180" s="14">
        <f t="shared" si="92"/>
        <v>0</v>
      </c>
      <c r="BE180" s="184">
        <f t="shared" si="113"/>
        <v>0</v>
      </c>
      <c r="BF180" s="90"/>
      <c r="BG180" s="90"/>
      <c r="BH180" s="90"/>
      <c r="BI180" s="90"/>
      <c r="BJ180" s="13">
        <f t="shared" si="114"/>
        <v>0</v>
      </c>
      <c r="BK180" s="14">
        <f t="shared" si="115"/>
        <v>0</v>
      </c>
      <c r="BL180" s="224">
        <f t="shared" si="116"/>
        <v>0</v>
      </c>
      <c r="BM180" s="257"/>
      <c r="BN180" s="257"/>
      <c r="BO180" s="257"/>
      <c r="BP180" s="226"/>
      <c r="BQ180" s="74">
        <f t="shared" si="93"/>
        <v>0</v>
      </c>
      <c r="BR180" s="75">
        <f t="shared" si="128"/>
        <v>0</v>
      </c>
      <c r="BS180" s="236">
        <f t="shared" si="117"/>
        <v>0</v>
      </c>
      <c r="BT180" s="226"/>
      <c r="BU180" s="226"/>
      <c r="BV180" s="226"/>
      <c r="BW180" s="226"/>
      <c r="BX180" s="74">
        <f t="shared" si="94"/>
        <v>0</v>
      </c>
      <c r="BY180" s="75">
        <f t="shared" si="118"/>
        <v>0</v>
      </c>
      <c r="BZ180" s="236">
        <f t="shared" si="119"/>
        <v>0</v>
      </c>
      <c r="CA180" s="233"/>
      <c r="CB180" s="233"/>
      <c r="CC180" s="233"/>
      <c r="CD180" s="233"/>
      <c r="CE180" s="238">
        <f t="shared" si="120"/>
        <v>0</v>
      </c>
      <c r="CF180" s="14">
        <f t="shared" si="121"/>
        <v>0</v>
      </c>
      <c r="CG180" s="184">
        <f t="shared" si="122"/>
        <v>0</v>
      </c>
    </row>
    <row r="181" spans="1:85" x14ac:dyDescent="0.25">
      <c r="A181" s="39">
        <v>174</v>
      </c>
      <c r="B181" s="78" t="s">
        <v>414</v>
      </c>
      <c r="C181" s="300">
        <v>268500</v>
      </c>
      <c r="D181" s="298">
        <v>90</v>
      </c>
      <c r="E181" s="299">
        <f t="shared" si="123"/>
        <v>24165000</v>
      </c>
      <c r="F181" s="167">
        <f t="shared" si="95"/>
        <v>265800</v>
      </c>
      <c r="G181" s="35">
        <f t="shared" si="89"/>
        <v>0.38</v>
      </c>
      <c r="H181" s="163">
        <f t="shared" si="90"/>
        <v>1000</v>
      </c>
      <c r="I181" s="87"/>
      <c r="J181" s="87"/>
      <c r="K181" s="33"/>
      <c r="L181" s="12"/>
      <c r="M181" s="13">
        <f t="shared" si="96"/>
        <v>0</v>
      </c>
      <c r="N181" s="30">
        <f t="shared" si="97"/>
        <v>0</v>
      </c>
      <c r="O181" s="15">
        <f t="shared" si="98"/>
        <v>0</v>
      </c>
      <c r="P181" s="244"/>
      <c r="Q181" s="242"/>
      <c r="R181" s="242"/>
      <c r="S181" s="246"/>
      <c r="T181" s="13">
        <f t="shared" si="99"/>
        <v>0</v>
      </c>
      <c r="U181" s="14">
        <f t="shared" si="100"/>
        <v>0</v>
      </c>
      <c r="V181" s="16">
        <f t="shared" si="101"/>
        <v>0</v>
      </c>
      <c r="W181" s="90"/>
      <c r="X181" s="90"/>
      <c r="Y181" s="90"/>
      <c r="Z181" s="159"/>
      <c r="AA181" s="13">
        <f t="shared" si="102"/>
        <v>0</v>
      </c>
      <c r="AB181" s="14">
        <f t="shared" si="103"/>
        <v>0</v>
      </c>
      <c r="AC181" s="16">
        <f t="shared" si="91"/>
        <v>0</v>
      </c>
      <c r="AD181" s="251"/>
      <c r="AE181" s="251"/>
      <c r="AF181" s="251"/>
      <c r="AG181" s="90"/>
      <c r="AH181" s="13">
        <f t="shared" si="129"/>
        <v>0</v>
      </c>
      <c r="AI181" s="14">
        <f t="shared" si="104"/>
        <v>0</v>
      </c>
      <c r="AJ181" s="184">
        <f t="shared" si="105"/>
        <v>0</v>
      </c>
      <c r="AK181" s="90"/>
      <c r="AL181" s="90"/>
      <c r="AM181" s="90"/>
      <c r="AN181" s="90"/>
      <c r="AO181" s="13">
        <f t="shared" si="106"/>
        <v>0</v>
      </c>
      <c r="AP181" s="14">
        <f t="shared" si="107"/>
        <v>0</v>
      </c>
      <c r="AQ181" s="184">
        <f t="shared" si="108"/>
        <v>0</v>
      </c>
      <c r="AR181" s="190">
        <v>265800</v>
      </c>
      <c r="AS181" s="187"/>
      <c r="AT181" s="182">
        <v>265800</v>
      </c>
      <c r="AU181" s="227">
        <v>0.38</v>
      </c>
      <c r="AV181" s="13">
        <f t="shared" si="109"/>
        <v>650</v>
      </c>
      <c r="AW181" s="14">
        <f t="shared" si="110"/>
        <v>350</v>
      </c>
      <c r="AX181" s="184">
        <f t="shared" si="111"/>
        <v>1000</v>
      </c>
      <c r="AY181" s="226"/>
      <c r="AZ181" s="226"/>
      <c r="BA181" s="226"/>
      <c r="BB181" s="226"/>
      <c r="BC181" s="13">
        <f t="shared" si="112"/>
        <v>0</v>
      </c>
      <c r="BD181" s="14">
        <f t="shared" si="92"/>
        <v>0</v>
      </c>
      <c r="BE181" s="184">
        <f t="shared" si="113"/>
        <v>0</v>
      </c>
      <c r="BF181" s="90"/>
      <c r="BG181" s="90"/>
      <c r="BH181" s="90"/>
      <c r="BI181" s="90"/>
      <c r="BJ181" s="13">
        <f t="shared" si="114"/>
        <v>0</v>
      </c>
      <c r="BK181" s="14">
        <f t="shared" si="115"/>
        <v>0</v>
      </c>
      <c r="BL181" s="224">
        <f t="shared" si="116"/>
        <v>0</v>
      </c>
      <c r="BM181" s="257"/>
      <c r="BN181" s="257"/>
      <c r="BO181" s="257"/>
      <c r="BP181" s="226"/>
      <c r="BQ181" s="74">
        <f t="shared" si="93"/>
        <v>0</v>
      </c>
      <c r="BR181" s="75">
        <f t="shared" si="128"/>
        <v>0</v>
      </c>
      <c r="BS181" s="236">
        <f t="shared" si="117"/>
        <v>0</v>
      </c>
      <c r="BT181" s="226"/>
      <c r="BU181" s="226"/>
      <c r="BV181" s="226"/>
      <c r="BW181" s="226"/>
      <c r="BX181" s="74">
        <f t="shared" si="94"/>
        <v>0</v>
      </c>
      <c r="BY181" s="75">
        <f t="shared" si="118"/>
        <v>0</v>
      </c>
      <c r="BZ181" s="236">
        <f t="shared" si="119"/>
        <v>0</v>
      </c>
      <c r="CA181" s="233"/>
      <c r="CB181" s="233"/>
      <c r="CC181" s="233"/>
      <c r="CD181" s="233"/>
      <c r="CE181" s="238">
        <f t="shared" si="120"/>
        <v>0</v>
      </c>
      <c r="CF181" s="14">
        <f t="shared" si="121"/>
        <v>0</v>
      </c>
      <c r="CG181" s="184">
        <f t="shared" si="122"/>
        <v>0</v>
      </c>
    </row>
    <row r="182" spans="1:85" x14ac:dyDescent="0.25">
      <c r="A182" s="39">
        <v>175</v>
      </c>
      <c r="B182" s="78" t="s">
        <v>415</v>
      </c>
      <c r="C182" s="300">
        <v>19200</v>
      </c>
      <c r="D182" s="298">
        <v>90</v>
      </c>
      <c r="E182" s="299">
        <f t="shared" si="123"/>
        <v>1728000</v>
      </c>
      <c r="F182" s="167">
        <f t="shared" si="95"/>
        <v>9044</v>
      </c>
      <c r="G182" s="35">
        <f t="shared" si="89"/>
        <v>0.35</v>
      </c>
      <c r="H182" s="163">
        <f t="shared" si="90"/>
        <v>739.56521739130449</v>
      </c>
      <c r="I182" s="87"/>
      <c r="J182" s="87"/>
      <c r="K182" s="33"/>
      <c r="L182" s="12"/>
      <c r="M182" s="13">
        <f t="shared" si="96"/>
        <v>0</v>
      </c>
      <c r="N182" s="30">
        <f t="shared" si="97"/>
        <v>0</v>
      </c>
      <c r="O182" s="15">
        <f t="shared" si="98"/>
        <v>0</v>
      </c>
      <c r="P182" s="244">
        <v>11500</v>
      </c>
      <c r="Q182" s="242">
        <f t="shared" si="126"/>
        <v>2185</v>
      </c>
      <c r="R182" s="242">
        <f t="shared" si="127"/>
        <v>13685</v>
      </c>
      <c r="S182" s="245">
        <v>0.31</v>
      </c>
      <c r="T182" s="13">
        <f t="shared" si="99"/>
        <v>429.56521739130437</v>
      </c>
      <c r="U182" s="14">
        <f t="shared" si="100"/>
        <v>310.00000000000006</v>
      </c>
      <c r="V182" s="16">
        <f t="shared" si="101"/>
        <v>739.56521739130449</v>
      </c>
      <c r="W182" s="90"/>
      <c r="X182" s="90"/>
      <c r="Y182" s="90"/>
      <c r="Z182" s="159"/>
      <c r="AA182" s="13">
        <f t="shared" si="102"/>
        <v>0</v>
      </c>
      <c r="AB182" s="14">
        <f t="shared" si="103"/>
        <v>0</v>
      </c>
      <c r="AC182" s="16">
        <f t="shared" si="91"/>
        <v>0</v>
      </c>
      <c r="AD182" s="252">
        <v>7600</v>
      </c>
      <c r="AE182" s="252">
        <f>+AD182*19%</f>
        <v>1444</v>
      </c>
      <c r="AF182" s="252">
        <f t="shared" ref="AF179:AF191" si="130">+AD182+AE182</f>
        <v>9044</v>
      </c>
      <c r="AG182" s="90"/>
      <c r="AH182" s="13">
        <f t="shared" si="129"/>
        <v>650</v>
      </c>
      <c r="AI182" s="14">
        <f t="shared" si="104"/>
        <v>0</v>
      </c>
      <c r="AJ182" s="184">
        <f t="shared" si="105"/>
        <v>650</v>
      </c>
      <c r="AK182" s="90"/>
      <c r="AL182" s="90"/>
      <c r="AM182" s="90"/>
      <c r="AN182" s="90"/>
      <c r="AO182" s="13">
        <f t="shared" si="106"/>
        <v>0</v>
      </c>
      <c r="AP182" s="14">
        <f t="shared" si="107"/>
        <v>0</v>
      </c>
      <c r="AQ182" s="184">
        <f t="shared" si="108"/>
        <v>0</v>
      </c>
      <c r="AR182" s="190">
        <v>15900</v>
      </c>
      <c r="AS182" s="187">
        <f t="shared" si="125"/>
        <v>3021</v>
      </c>
      <c r="AT182" s="182">
        <v>18921</v>
      </c>
      <c r="AU182" s="227">
        <v>0.35</v>
      </c>
      <c r="AV182" s="13">
        <f t="shared" si="109"/>
        <v>310.69182389937106</v>
      </c>
      <c r="AW182" s="14">
        <f t="shared" si="110"/>
        <v>350</v>
      </c>
      <c r="AX182" s="184">
        <f t="shared" si="111"/>
        <v>660.691823899371</v>
      </c>
      <c r="AY182" s="226"/>
      <c r="AZ182" s="226"/>
      <c r="BA182" s="226"/>
      <c r="BB182" s="226"/>
      <c r="BC182" s="13">
        <f t="shared" si="112"/>
        <v>0</v>
      </c>
      <c r="BD182" s="14">
        <f t="shared" si="92"/>
        <v>0</v>
      </c>
      <c r="BE182" s="184">
        <f t="shared" si="113"/>
        <v>0</v>
      </c>
      <c r="BF182" s="90"/>
      <c r="BG182" s="90"/>
      <c r="BH182" s="90"/>
      <c r="BI182" s="90"/>
      <c r="BJ182" s="13">
        <f t="shared" si="114"/>
        <v>0</v>
      </c>
      <c r="BK182" s="14">
        <f t="shared" si="115"/>
        <v>0</v>
      </c>
      <c r="BL182" s="224">
        <f t="shared" si="116"/>
        <v>0</v>
      </c>
      <c r="BM182" s="257"/>
      <c r="BN182" s="257"/>
      <c r="BO182" s="257"/>
      <c r="BP182" s="226"/>
      <c r="BQ182" s="74">
        <f t="shared" si="93"/>
        <v>0</v>
      </c>
      <c r="BR182" s="75">
        <f t="shared" si="128"/>
        <v>0</v>
      </c>
      <c r="BS182" s="236">
        <f t="shared" si="117"/>
        <v>0</v>
      </c>
      <c r="BT182" s="226"/>
      <c r="BU182" s="226"/>
      <c r="BV182" s="226"/>
      <c r="BW182" s="226"/>
      <c r="BX182" s="74">
        <f t="shared" si="94"/>
        <v>0</v>
      </c>
      <c r="BY182" s="75">
        <f t="shared" si="118"/>
        <v>0</v>
      </c>
      <c r="BZ182" s="236">
        <f t="shared" si="119"/>
        <v>0</v>
      </c>
      <c r="CA182" s="239"/>
      <c r="CB182" s="239"/>
      <c r="CC182" s="239"/>
      <c r="CD182" s="240"/>
      <c r="CE182" s="238">
        <f t="shared" si="120"/>
        <v>0</v>
      </c>
      <c r="CF182" s="14">
        <f t="shared" si="121"/>
        <v>0</v>
      </c>
      <c r="CG182" s="184">
        <f t="shared" si="122"/>
        <v>0</v>
      </c>
    </row>
    <row r="183" spans="1:85" x14ac:dyDescent="0.25">
      <c r="A183" s="39">
        <v>176</v>
      </c>
      <c r="B183" s="78" t="s">
        <v>373</v>
      </c>
      <c r="C183" s="300">
        <v>155</v>
      </c>
      <c r="D183" s="298">
        <v>100</v>
      </c>
      <c r="E183" s="299">
        <f t="shared" si="123"/>
        <v>15500</v>
      </c>
      <c r="F183" s="167">
        <f t="shared" si="95"/>
        <v>101</v>
      </c>
      <c r="G183" s="35">
        <f t="shared" si="89"/>
        <v>0.35</v>
      </c>
      <c r="H183" s="163">
        <f t="shared" si="90"/>
        <v>960</v>
      </c>
      <c r="I183" s="87"/>
      <c r="J183" s="87"/>
      <c r="K183" s="33"/>
      <c r="L183" s="12"/>
      <c r="M183" s="13">
        <f t="shared" si="96"/>
        <v>0</v>
      </c>
      <c r="N183" s="30">
        <f t="shared" si="97"/>
        <v>0</v>
      </c>
      <c r="O183" s="15">
        <f t="shared" si="98"/>
        <v>0</v>
      </c>
      <c r="P183" s="244">
        <v>85</v>
      </c>
      <c r="Q183" s="242">
        <f t="shared" si="126"/>
        <v>16.149999999999999</v>
      </c>
      <c r="R183" s="242">
        <f t="shared" si="127"/>
        <v>101</v>
      </c>
      <c r="S183" s="245">
        <v>0.31</v>
      </c>
      <c r="T183" s="13">
        <f t="shared" si="99"/>
        <v>650</v>
      </c>
      <c r="U183" s="14">
        <f t="shared" si="100"/>
        <v>310.00000000000006</v>
      </c>
      <c r="V183" s="16">
        <f t="shared" si="101"/>
        <v>960</v>
      </c>
      <c r="W183" s="90"/>
      <c r="X183" s="90"/>
      <c r="Y183" s="90"/>
      <c r="Z183" s="159"/>
      <c r="AA183" s="13">
        <f t="shared" si="102"/>
        <v>0</v>
      </c>
      <c r="AB183" s="14">
        <f t="shared" si="103"/>
        <v>0</v>
      </c>
      <c r="AC183" s="16">
        <f t="shared" si="91"/>
        <v>0</v>
      </c>
      <c r="AD183" s="251"/>
      <c r="AE183" s="251"/>
      <c r="AF183" s="251"/>
      <c r="AG183" s="90"/>
      <c r="AH183" s="13">
        <f t="shared" si="129"/>
        <v>0</v>
      </c>
      <c r="AI183" s="14">
        <f t="shared" si="104"/>
        <v>0</v>
      </c>
      <c r="AJ183" s="184">
        <f t="shared" si="105"/>
        <v>0</v>
      </c>
      <c r="AK183" s="90"/>
      <c r="AL183" s="90"/>
      <c r="AM183" s="90"/>
      <c r="AN183" s="90"/>
      <c r="AO183" s="13">
        <f t="shared" si="106"/>
        <v>0</v>
      </c>
      <c r="AP183" s="14">
        <f t="shared" si="107"/>
        <v>0</v>
      </c>
      <c r="AQ183" s="184">
        <f t="shared" si="108"/>
        <v>0</v>
      </c>
      <c r="AR183" s="190">
        <f t="shared" si="124"/>
        <v>124.36974789915966</v>
      </c>
      <c r="AS183" s="187">
        <f t="shared" si="125"/>
        <v>23.630252100840337</v>
      </c>
      <c r="AT183" s="182">
        <v>148</v>
      </c>
      <c r="AU183" s="227">
        <v>0.35</v>
      </c>
      <c r="AV183" s="13">
        <f t="shared" si="109"/>
        <v>443.58108108108109</v>
      </c>
      <c r="AW183" s="14">
        <f t="shared" si="110"/>
        <v>350</v>
      </c>
      <c r="AX183" s="184">
        <f t="shared" si="111"/>
        <v>793.58108108108104</v>
      </c>
      <c r="AY183" s="226"/>
      <c r="AZ183" s="226"/>
      <c r="BA183" s="226"/>
      <c r="BB183" s="226"/>
      <c r="BC183" s="13">
        <f t="shared" si="112"/>
        <v>0</v>
      </c>
      <c r="BD183" s="14">
        <f t="shared" si="92"/>
        <v>0</v>
      </c>
      <c r="BE183" s="184">
        <f t="shared" si="113"/>
        <v>0</v>
      </c>
      <c r="BF183" s="90"/>
      <c r="BG183" s="90"/>
      <c r="BH183" s="90"/>
      <c r="BI183" s="90"/>
      <c r="BJ183" s="13">
        <f t="shared" si="114"/>
        <v>0</v>
      </c>
      <c r="BK183" s="14">
        <f t="shared" si="115"/>
        <v>0</v>
      </c>
      <c r="BL183" s="224">
        <f t="shared" si="116"/>
        <v>0</v>
      </c>
      <c r="BM183" s="257"/>
      <c r="BN183" s="257"/>
      <c r="BO183" s="257"/>
      <c r="BP183" s="226"/>
      <c r="BQ183" s="74">
        <f t="shared" si="93"/>
        <v>0</v>
      </c>
      <c r="BR183" s="75">
        <f t="shared" si="128"/>
        <v>0</v>
      </c>
      <c r="BS183" s="236">
        <f t="shared" si="117"/>
        <v>0</v>
      </c>
      <c r="BT183" s="226"/>
      <c r="BU183" s="226"/>
      <c r="BV183" s="226"/>
      <c r="BW183" s="226"/>
      <c r="BX183" s="74">
        <f t="shared" si="94"/>
        <v>0</v>
      </c>
      <c r="BY183" s="75">
        <f t="shared" si="118"/>
        <v>0</v>
      </c>
      <c r="BZ183" s="236">
        <f t="shared" si="119"/>
        <v>0</v>
      </c>
      <c r="CA183" s="239"/>
      <c r="CB183" s="239"/>
      <c r="CC183" s="239"/>
      <c r="CD183" s="240"/>
      <c r="CE183" s="238">
        <f t="shared" si="120"/>
        <v>0</v>
      </c>
      <c r="CF183" s="14">
        <f t="shared" si="121"/>
        <v>0</v>
      </c>
      <c r="CG183" s="184">
        <f t="shared" si="122"/>
        <v>0</v>
      </c>
    </row>
    <row r="184" spans="1:85" x14ac:dyDescent="0.25">
      <c r="A184" s="39">
        <v>177</v>
      </c>
      <c r="B184" s="78" t="s">
        <v>300</v>
      </c>
      <c r="C184" s="300">
        <v>2995</v>
      </c>
      <c r="D184" s="298">
        <v>90</v>
      </c>
      <c r="E184" s="299">
        <f t="shared" si="123"/>
        <v>269550</v>
      </c>
      <c r="F184" s="167">
        <f t="shared" si="95"/>
        <v>2595</v>
      </c>
      <c r="G184" s="35">
        <f t="shared" si="89"/>
        <v>0.38</v>
      </c>
      <c r="H184" s="163">
        <f t="shared" si="90"/>
        <v>939.77272727272725</v>
      </c>
      <c r="I184" s="87"/>
      <c r="J184" s="87"/>
      <c r="K184" s="33"/>
      <c r="L184" s="12"/>
      <c r="M184" s="13">
        <f t="shared" si="96"/>
        <v>0</v>
      </c>
      <c r="N184" s="30">
        <f t="shared" si="97"/>
        <v>0</v>
      </c>
      <c r="O184" s="15">
        <f t="shared" si="98"/>
        <v>0</v>
      </c>
      <c r="P184" s="244">
        <v>2595</v>
      </c>
      <c r="Q184" s="242">
        <f>P184*0%</f>
        <v>0</v>
      </c>
      <c r="R184" s="242">
        <f t="shared" si="127"/>
        <v>2595</v>
      </c>
      <c r="S184" s="245">
        <v>0.31</v>
      </c>
      <c r="T184" s="13">
        <f t="shared" si="99"/>
        <v>650</v>
      </c>
      <c r="U184" s="14">
        <f t="shared" si="100"/>
        <v>285.5263157894737</v>
      </c>
      <c r="V184" s="16">
        <f t="shared" si="101"/>
        <v>935.52631578947376</v>
      </c>
      <c r="W184" s="91"/>
      <c r="X184" s="91"/>
      <c r="Y184" s="91"/>
      <c r="Z184" s="161"/>
      <c r="AA184" s="13">
        <f t="shared" si="102"/>
        <v>0</v>
      </c>
      <c r="AB184" s="14">
        <f t="shared" si="103"/>
        <v>0</v>
      </c>
      <c r="AC184" s="16">
        <f t="shared" si="91"/>
        <v>0</v>
      </c>
      <c r="AD184" s="253"/>
      <c r="AE184" s="253"/>
      <c r="AF184" s="251"/>
      <c r="AG184" s="91"/>
      <c r="AH184" s="13">
        <f t="shared" si="129"/>
        <v>0</v>
      </c>
      <c r="AI184" s="14">
        <f t="shared" si="104"/>
        <v>0</v>
      </c>
      <c r="AJ184" s="184">
        <f t="shared" si="105"/>
        <v>0</v>
      </c>
      <c r="AK184" s="91"/>
      <c r="AL184" s="91"/>
      <c r="AM184" s="91"/>
      <c r="AN184" s="91"/>
      <c r="AO184" s="13">
        <f t="shared" si="106"/>
        <v>0</v>
      </c>
      <c r="AP184" s="14">
        <f t="shared" si="107"/>
        <v>0</v>
      </c>
      <c r="AQ184" s="184">
        <f t="shared" si="108"/>
        <v>0</v>
      </c>
      <c r="AR184" s="191">
        <v>2860</v>
      </c>
      <c r="AS184" s="188"/>
      <c r="AT184" s="183">
        <v>2860</v>
      </c>
      <c r="AU184" s="229">
        <v>0.38</v>
      </c>
      <c r="AV184" s="13">
        <f t="shared" si="109"/>
        <v>589.77272727272725</v>
      </c>
      <c r="AW184" s="14">
        <f t="shared" si="110"/>
        <v>350</v>
      </c>
      <c r="AX184" s="184">
        <f t="shared" si="111"/>
        <v>939.77272727272725</v>
      </c>
      <c r="AY184" s="228"/>
      <c r="AZ184" s="228"/>
      <c r="BA184" s="228"/>
      <c r="BB184" s="228"/>
      <c r="BC184" s="13">
        <f t="shared" si="112"/>
        <v>0</v>
      </c>
      <c r="BD184" s="14">
        <f t="shared" si="92"/>
        <v>0</v>
      </c>
      <c r="BE184" s="184">
        <f t="shared" si="113"/>
        <v>0</v>
      </c>
      <c r="BF184" s="91"/>
      <c r="BG184" s="91"/>
      <c r="BH184" s="91"/>
      <c r="BI184" s="91"/>
      <c r="BJ184" s="13">
        <f t="shared" si="114"/>
        <v>0</v>
      </c>
      <c r="BK184" s="14">
        <f t="shared" si="115"/>
        <v>0</v>
      </c>
      <c r="BL184" s="224">
        <f t="shared" si="116"/>
        <v>0</v>
      </c>
      <c r="BM184" s="258"/>
      <c r="BN184" s="258"/>
      <c r="BO184" s="258"/>
      <c r="BP184" s="229"/>
      <c r="BQ184" s="74">
        <f t="shared" si="93"/>
        <v>0</v>
      </c>
      <c r="BR184" s="75">
        <f t="shared" si="128"/>
        <v>0</v>
      </c>
      <c r="BS184" s="236">
        <f t="shared" si="117"/>
        <v>0</v>
      </c>
      <c r="BT184" s="228">
        <v>2860</v>
      </c>
      <c r="BU184" s="228">
        <v>0</v>
      </c>
      <c r="BV184" s="228">
        <f>BT184+BU184</f>
        <v>2860</v>
      </c>
      <c r="BW184" s="229">
        <v>0.19</v>
      </c>
      <c r="BX184" s="74">
        <f t="shared" si="94"/>
        <v>589.77272727272725</v>
      </c>
      <c r="BY184" s="75">
        <f t="shared" si="118"/>
        <v>175</v>
      </c>
      <c r="BZ184" s="236">
        <f t="shared" si="119"/>
        <v>764.77272727272725</v>
      </c>
      <c r="CA184" s="233"/>
      <c r="CB184" s="233"/>
      <c r="CC184" s="233"/>
      <c r="CD184" s="233"/>
      <c r="CE184" s="238">
        <f t="shared" si="120"/>
        <v>0</v>
      </c>
      <c r="CF184" s="14">
        <f t="shared" si="121"/>
        <v>0</v>
      </c>
      <c r="CG184" s="184">
        <f t="shared" si="122"/>
        <v>0</v>
      </c>
    </row>
    <row r="185" spans="1:85" x14ac:dyDescent="0.25">
      <c r="A185" s="39">
        <v>178</v>
      </c>
      <c r="B185" s="78" t="s">
        <v>263</v>
      </c>
      <c r="C185" s="300">
        <v>19971</v>
      </c>
      <c r="D185" s="298">
        <v>90</v>
      </c>
      <c r="E185" s="299">
        <f t="shared" si="123"/>
        <v>1797390</v>
      </c>
      <c r="F185" s="167"/>
      <c r="G185" s="35"/>
      <c r="H185" s="163">
        <f t="shared" si="90"/>
        <v>0</v>
      </c>
      <c r="I185" s="87"/>
      <c r="J185" s="87"/>
      <c r="K185" s="33"/>
      <c r="L185" s="12"/>
      <c r="M185" s="13">
        <f t="shared" si="96"/>
        <v>0</v>
      </c>
      <c r="N185" s="30">
        <f t="shared" si="97"/>
        <v>0</v>
      </c>
      <c r="O185" s="15">
        <f t="shared" si="98"/>
        <v>0</v>
      </c>
      <c r="P185" s="244"/>
      <c r="Q185" s="242"/>
      <c r="R185" s="242"/>
      <c r="S185" s="246"/>
      <c r="T185" s="13">
        <f t="shared" si="99"/>
        <v>0</v>
      </c>
      <c r="U185" s="14">
        <f t="shared" si="100"/>
        <v>0</v>
      </c>
      <c r="V185" s="16">
        <f t="shared" si="101"/>
        <v>0</v>
      </c>
      <c r="W185" s="90"/>
      <c r="X185" s="90"/>
      <c r="Y185" s="90"/>
      <c r="Z185" s="159"/>
      <c r="AA185" s="13">
        <f t="shared" si="102"/>
        <v>0</v>
      </c>
      <c r="AB185" s="14">
        <f t="shared" si="103"/>
        <v>0</v>
      </c>
      <c r="AC185" s="16">
        <f t="shared" si="91"/>
        <v>0</v>
      </c>
      <c r="AD185" s="251"/>
      <c r="AE185" s="251"/>
      <c r="AF185" s="251"/>
      <c r="AG185" s="90"/>
      <c r="AH185" s="13">
        <f t="shared" si="129"/>
        <v>0</v>
      </c>
      <c r="AI185" s="14">
        <f t="shared" si="104"/>
        <v>0</v>
      </c>
      <c r="AJ185" s="184">
        <f t="shared" si="105"/>
        <v>0</v>
      </c>
      <c r="AK185" s="90"/>
      <c r="AL185" s="90"/>
      <c r="AM185" s="90"/>
      <c r="AN185" s="90"/>
      <c r="AO185" s="13">
        <f t="shared" si="106"/>
        <v>0</v>
      </c>
      <c r="AP185" s="14">
        <f t="shared" si="107"/>
        <v>0</v>
      </c>
      <c r="AQ185" s="184">
        <f t="shared" si="108"/>
        <v>0</v>
      </c>
      <c r="AR185" s="190"/>
      <c r="AS185" s="187"/>
      <c r="AT185" s="182"/>
      <c r="AU185" s="227"/>
      <c r="AV185" s="13">
        <f t="shared" si="109"/>
        <v>0</v>
      </c>
      <c r="AW185" s="14">
        <f t="shared" si="110"/>
        <v>0</v>
      </c>
      <c r="AX185" s="184">
        <f t="shared" si="111"/>
        <v>0</v>
      </c>
      <c r="AY185" s="226"/>
      <c r="AZ185" s="226"/>
      <c r="BA185" s="226"/>
      <c r="BB185" s="226"/>
      <c r="BC185" s="13">
        <f t="shared" si="112"/>
        <v>0</v>
      </c>
      <c r="BD185" s="14">
        <f t="shared" si="92"/>
        <v>0</v>
      </c>
      <c r="BE185" s="184">
        <f t="shared" si="113"/>
        <v>0</v>
      </c>
      <c r="BF185" s="90"/>
      <c r="BG185" s="90"/>
      <c r="BH185" s="90"/>
      <c r="BI185" s="90"/>
      <c r="BJ185" s="13">
        <f t="shared" si="114"/>
        <v>0</v>
      </c>
      <c r="BK185" s="14">
        <f t="shared" si="115"/>
        <v>0</v>
      </c>
      <c r="BL185" s="224">
        <f t="shared" si="116"/>
        <v>0</v>
      </c>
      <c r="BM185" s="257"/>
      <c r="BN185" s="257"/>
      <c r="BO185" s="257"/>
      <c r="BP185" s="226"/>
      <c r="BQ185" s="74">
        <f t="shared" si="93"/>
        <v>0</v>
      </c>
      <c r="BR185" s="75">
        <f t="shared" si="128"/>
        <v>0</v>
      </c>
      <c r="BS185" s="236">
        <f t="shared" si="117"/>
        <v>0</v>
      </c>
      <c r="BT185" s="226"/>
      <c r="BU185" s="226"/>
      <c r="BV185" s="226"/>
      <c r="BW185" s="226"/>
      <c r="BX185" s="74">
        <f t="shared" si="94"/>
        <v>0</v>
      </c>
      <c r="BY185" s="75">
        <f t="shared" si="118"/>
        <v>0</v>
      </c>
      <c r="BZ185" s="236">
        <f t="shared" si="119"/>
        <v>0</v>
      </c>
      <c r="CA185" s="233"/>
      <c r="CB185" s="233"/>
      <c r="CC185" s="233"/>
      <c r="CD185" s="233"/>
      <c r="CE185" s="238">
        <f t="shared" si="120"/>
        <v>0</v>
      </c>
      <c r="CF185" s="14">
        <f t="shared" si="121"/>
        <v>0</v>
      </c>
      <c r="CG185" s="184">
        <f t="shared" si="122"/>
        <v>0</v>
      </c>
    </row>
    <row r="186" spans="1:85" x14ac:dyDescent="0.25">
      <c r="A186" s="39">
        <v>179</v>
      </c>
      <c r="B186" s="78" t="s">
        <v>204</v>
      </c>
      <c r="C186" s="300">
        <v>39500</v>
      </c>
      <c r="D186" s="298">
        <v>88</v>
      </c>
      <c r="E186" s="299">
        <f t="shared" si="123"/>
        <v>3476000</v>
      </c>
      <c r="F186" s="167">
        <f t="shared" si="95"/>
        <v>35105</v>
      </c>
      <c r="G186" s="35">
        <f t="shared" si="89"/>
        <v>0.38</v>
      </c>
      <c r="H186" s="163">
        <f t="shared" si="90"/>
        <v>943.65325077399382</v>
      </c>
      <c r="I186" s="87"/>
      <c r="J186" s="87"/>
      <c r="K186" s="33"/>
      <c r="L186" s="12"/>
      <c r="M186" s="13">
        <f t="shared" si="96"/>
        <v>0</v>
      </c>
      <c r="N186" s="30">
        <f t="shared" si="97"/>
        <v>0</v>
      </c>
      <c r="O186" s="15">
        <f t="shared" si="98"/>
        <v>0</v>
      </c>
      <c r="P186" s="244">
        <v>29500</v>
      </c>
      <c r="Q186" s="242">
        <f t="shared" si="126"/>
        <v>5605</v>
      </c>
      <c r="R186" s="242">
        <f t="shared" si="127"/>
        <v>35105</v>
      </c>
      <c r="S186" s="245">
        <v>0.31</v>
      </c>
      <c r="T186" s="13">
        <f t="shared" si="99"/>
        <v>650</v>
      </c>
      <c r="U186" s="14">
        <f t="shared" si="100"/>
        <v>285.5263157894737</v>
      </c>
      <c r="V186" s="16">
        <f t="shared" si="101"/>
        <v>935.52631578947376</v>
      </c>
      <c r="W186" s="90"/>
      <c r="X186" s="90"/>
      <c r="Y186" s="90"/>
      <c r="Z186" s="159"/>
      <c r="AA186" s="13">
        <f t="shared" si="102"/>
        <v>0</v>
      </c>
      <c r="AB186" s="14">
        <f t="shared" si="103"/>
        <v>0</v>
      </c>
      <c r="AC186" s="16">
        <f t="shared" si="91"/>
        <v>0</v>
      </c>
      <c r="AD186" s="251"/>
      <c r="AE186" s="251"/>
      <c r="AF186" s="251"/>
      <c r="AG186" s="90"/>
      <c r="AH186" s="13">
        <f t="shared" si="129"/>
        <v>0</v>
      </c>
      <c r="AI186" s="14">
        <f t="shared" si="104"/>
        <v>0</v>
      </c>
      <c r="AJ186" s="184">
        <f t="shared" si="105"/>
        <v>0</v>
      </c>
      <c r="AK186" s="90"/>
      <c r="AL186" s="90"/>
      <c r="AM186" s="90"/>
      <c r="AN186" s="90"/>
      <c r="AO186" s="13">
        <f t="shared" si="106"/>
        <v>0</v>
      </c>
      <c r="AP186" s="14">
        <f t="shared" si="107"/>
        <v>0</v>
      </c>
      <c r="AQ186" s="184">
        <f t="shared" si="108"/>
        <v>0</v>
      </c>
      <c r="AR186" s="190">
        <f t="shared" si="124"/>
        <v>32300</v>
      </c>
      <c r="AS186" s="187">
        <f t="shared" si="125"/>
        <v>6137</v>
      </c>
      <c r="AT186" s="182">
        <v>38437</v>
      </c>
      <c r="AU186" s="227">
        <v>0.38</v>
      </c>
      <c r="AV186" s="13">
        <f t="shared" si="109"/>
        <v>593.65325077399382</v>
      </c>
      <c r="AW186" s="14">
        <f t="shared" si="110"/>
        <v>350</v>
      </c>
      <c r="AX186" s="184">
        <f t="shared" si="111"/>
        <v>943.65325077399382</v>
      </c>
      <c r="AY186" s="226"/>
      <c r="AZ186" s="226"/>
      <c r="BA186" s="226"/>
      <c r="BB186" s="226"/>
      <c r="BC186" s="13">
        <f t="shared" si="112"/>
        <v>0</v>
      </c>
      <c r="BD186" s="14">
        <f t="shared" si="92"/>
        <v>0</v>
      </c>
      <c r="BE186" s="184">
        <f t="shared" si="113"/>
        <v>0</v>
      </c>
      <c r="BF186" s="90"/>
      <c r="BG186" s="90"/>
      <c r="BH186" s="90"/>
      <c r="BI186" s="90"/>
      <c r="BJ186" s="13">
        <f t="shared" si="114"/>
        <v>0</v>
      </c>
      <c r="BK186" s="14">
        <f t="shared" si="115"/>
        <v>0</v>
      </c>
      <c r="BL186" s="224">
        <f t="shared" si="116"/>
        <v>0</v>
      </c>
      <c r="BM186" s="257"/>
      <c r="BN186" s="257"/>
      <c r="BO186" s="257"/>
      <c r="BP186" s="226"/>
      <c r="BQ186" s="74">
        <f t="shared" si="93"/>
        <v>0</v>
      </c>
      <c r="BR186" s="75">
        <f t="shared" si="128"/>
        <v>0</v>
      </c>
      <c r="BS186" s="236">
        <f t="shared" si="117"/>
        <v>0</v>
      </c>
      <c r="BT186" s="226"/>
      <c r="BU186" s="226"/>
      <c r="BV186" s="226"/>
      <c r="BW186" s="226"/>
      <c r="BX186" s="74">
        <f t="shared" si="94"/>
        <v>0</v>
      </c>
      <c r="BY186" s="75">
        <f t="shared" si="118"/>
        <v>0</v>
      </c>
      <c r="BZ186" s="236">
        <f t="shared" si="119"/>
        <v>0</v>
      </c>
      <c r="CA186" s="239"/>
      <c r="CB186" s="239"/>
      <c r="CC186" s="239"/>
      <c r="CD186" s="240"/>
      <c r="CE186" s="238">
        <f t="shared" si="120"/>
        <v>0</v>
      </c>
      <c r="CF186" s="14">
        <f t="shared" si="121"/>
        <v>0</v>
      </c>
      <c r="CG186" s="184">
        <f t="shared" si="122"/>
        <v>0</v>
      </c>
    </row>
    <row r="187" spans="1:85" x14ac:dyDescent="0.25">
      <c r="A187" s="39">
        <v>180</v>
      </c>
      <c r="B187" s="78" t="s">
        <v>306</v>
      </c>
      <c r="C187" s="300">
        <v>47194.35</v>
      </c>
      <c r="D187" s="298">
        <v>90</v>
      </c>
      <c r="E187" s="299">
        <f t="shared" si="123"/>
        <v>4247491.5</v>
      </c>
      <c r="F187" s="167">
        <f t="shared" si="95"/>
        <v>44947</v>
      </c>
      <c r="G187" s="35"/>
      <c r="H187" s="163">
        <f t="shared" si="90"/>
        <v>650</v>
      </c>
      <c r="I187" s="87">
        <v>44947</v>
      </c>
      <c r="J187" s="87">
        <v>0</v>
      </c>
      <c r="K187" s="33">
        <v>44947</v>
      </c>
      <c r="L187" s="12"/>
      <c r="M187" s="13">
        <f t="shared" si="96"/>
        <v>650</v>
      </c>
      <c r="N187" s="30">
        <f t="shared" si="97"/>
        <v>0</v>
      </c>
      <c r="O187" s="15">
        <f t="shared" si="98"/>
        <v>650</v>
      </c>
      <c r="P187" s="244"/>
      <c r="Q187" s="242"/>
      <c r="R187" s="242"/>
      <c r="S187" s="246"/>
      <c r="T187" s="13">
        <f t="shared" si="99"/>
        <v>0</v>
      </c>
      <c r="U187" s="14">
        <f t="shared" si="100"/>
        <v>0</v>
      </c>
      <c r="V187" s="16">
        <f t="shared" si="101"/>
        <v>0</v>
      </c>
      <c r="W187" s="90"/>
      <c r="X187" s="90"/>
      <c r="Y187" s="90"/>
      <c r="Z187" s="159"/>
      <c r="AA187" s="13">
        <f t="shared" si="102"/>
        <v>0</v>
      </c>
      <c r="AB187" s="14">
        <f t="shared" si="103"/>
        <v>0</v>
      </c>
      <c r="AC187" s="16">
        <f t="shared" si="91"/>
        <v>0</v>
      </c>
      <c r="AD187" s="251"/>
      <c r="AE187" s="251"/>
      <c r="AF187" s="251"/>
      <c r="AG187" s="90"/>
      <c r="AH187" s="13">
        <f t="shared" si="129"/>
        <v>0</v>
      </c>
      <c r="AI187" s="14">
        <f t="shared" si="104"/>
        <v>0</v>
      </c>
      <c r="AJ187" s="184">
        <f t="shared" si="105"/>
        <v>0</v>
      </c>
      <c r="AK187" s="90"/>
      <c r="AL187" s="90"/>
      <c r="AM187" s="90"/>
      <c r="AN187" s="90"/>
      <c r="AO187" s="13">
        <f t="shared" si="106"/>
        <v>0</v>
      </c>
      <c r="AP187" s="14">
        <f t="shared" si="107"/>
        <v>0</v>
      </c>
      <c r="AQ187" s="184">
        <f t="shared" si="108"/>
        <v>0</v>
      </c>
      <c r="AR187" s="190"/>
      <c r="AS187" s="187"/>
      <c r="AT187" s="182"/>
      <c r="AU187" s="227"/>
      <c r="AV187" s="13">
        <f t="shared" si="109"/>
        <v>0</v>
      </c>
      <c r="AW187" s="14">
        <f t="shared" si="110"/>
        <v>0</v>
      </c>
      <c r="AX187" s="184">
        <f t="shared" si="111"/>
        <v>0</v>
      </c>
      <c r="AY187" s="226"/>
      <c r="AZ187" s="226"/>
      <c r="BA187" s="226"/>
      <c r="BB187" s="226"/>
      <c r="BC187" s="13">
        <f t="shared" si="112"/>
        <v>0</v>
      </c>
      <c r="BD187" s="14">
        <f t="shared" si="92"/>
        <v>0</v>
      </c>
      <c r="BE187" s="184">
        <f t="shared" si="113"/>
        <v>0</v>
      </c>
      <c r="BF187" s="90"/>
      <c r="BG187" s="90"/>
      <c r="BH187" s="90"/>
      <c r="BI187" s="90"/>
      <c r="BJ187" s="13">
        <f t="shared" si="114"/>
        <v>0</v>
      </c>
      <c r="BK187" s="14">
        <f t="shared" si="115"/>
        <v>0</v>
      </c>
      <c r="BL187" s="224">
        <f t="shared" si="116"/>
        <v>0</v>
      </c>
      <c r="BM187" s="257"/>
      <c r="BN187" s="257"/>
      <c r="BO187" s="257"/>
      <c r="BP187" s="226"/>
      <c r="BQ187" s="74">
        <f t="shared" si="93"/>
        <v>0</v>
      </c>
      <c r="BR187" s="75">
        <f t="shared" si="128"/>
        <v>0</v>
      </c>
      <c r="BS187" s="236">
        <f t="shared" si="117"/>
        <v>0</v>
      </c>
      <c r="BT187" s="226"/>
      <c r="BU187" s="226"/>
      <c r="BV187" s="226"/>
      <c r="BW187" s="226"/>
      <c r="BX187" s="74">
        <f t="shared" si="94"/>
        <v>0</v>
      </c>
      <c r="BY187" s="75">
        <f t="shared" si="118"/>
        <v>0</v>
      </c>
      <c r="BZ187" s="236">
        <f t="shared" si="119"/>
        <v>0</v>
      </c>
      <c r="CA187" s="233"/>
      <c r="CB187" s="233"/>
      <c r="CC187" s="233"/>
      <c r="CD187" s="233"/>
      <c r="CE187" s="238">
        <f t="shared" si="120"/>
        <v>0</v>
      </c>
      <c r="CF187" s="14">
        <f t="shared" si="121"/>
        <v>0</v>
      </c>
      <c r="CG187" s="184">
        <f t="shared" si="122"/>
        <v>0</v>
      </c>
    </row>
    <row r="188" spans="1:85" x14ac:dyDescent="0.25">
      <c r="A188" s="39">
        <v>181</v>
      </c>
      <c r="B188" s="78" t="s">
        <v>181</v>
      </c>
      <c r="C188" s="300">
        <v>30900</v>
      </c>
      <c r="D188" s="298">
        <v>90</v>
      </c>
      <c r="E188" s="299">
        <f t="shared" si="123"/>
        <v>2781000</v>
      </c>
      <c r="F188" s="167">
        <f t="shared" si="95"/>
        <v>30200</v>
      </c>
      <c r="G188" s="35">
        <f t="shared" si="89"/>
        <v>0.38</v>
      </c>
      <c r="H188" s="163">
        <f t="shared" si="90"/>
        <v>1000</v>
      </c>
      <c r="I188" s="87"/>
      <c r="J188" s="87"/>
      <c r="K188" s="33"/>
      <c r="L188" s="12"/>
      <c r="M188" s="13">
        <f t="shared" si="96"/>
        <v>0</v>
      </c>
      <c r="N188" s="30">
        <f t="shared" si="97"/>
        <v>0</v>
      </c>
      <c r="O188" s="15">
        <f t="shared" si="98"/>
        <v>0</v>
      </c>
      <c r="P188" s="244"/>
      <c r="Q188" s="242"/>
      <c r="R188" s="242"/>
      <c r="S188" s="246"/>
      <c r="T188" s="13">
        <f t="shared" si="99"/>
        <v>0</v>
      </c>
      <c r="U188" s="14">
        <f t="shared" si="100"/>
        <v>0</v>
      </c>
      <c r="V188" s="16">
        <f t="shared" si="101"/>
        <v>0</v>
      </c>
      <c r="W188" s="90"/>
      <c r="X188" s="90"/>
      <c r="Y188" s="90"/>
      <c r="Z188" s="159"/>
      <c r="AA188" s="13">
        <f t="shared" si="102"/>
        <v>0</v>
      </c>
      <c r="AB188" s="14">
        <f t="shared" si="103"/>
        <v>0</v>
      </c>
      <c r="AC188" s="16">
        <f t="shared" si="91"/>
        <v>0</v>
      </c>
      <c r="AD188" s="251"/>
      <c r="AE188" s="251"/>
      <c r="AF188" s="251"/>
      <c r="AG188" s="90"/>
      <c r="AH188" s="13">
        <f t="shared" si="129"/>
        <v>0</v>
      </c>
      <c r="AI188" s="14">
        <f t="shared" si="104"/>
        <v>0</v>
      </c>
      <c r="AJ188" s="184">
        <f t="shared" si="105"/>
        <v>0</v>
      </c>
      <c r="AK188" s="90"/>
      <c r="AL188" s="90"/>
      <c r="AM188" s="90"/>
      <c r="AN188" s="90"/>
      <c r="AO188" s="13">
        <f t="shared" si="106"/>
        <v>0</v>
      </c>
      <c r="AP188" s="14">
        <f t="shared" si="107"/>
        <v>0</v>
      </c>
      <c r="AQ188" s="184">
        <f t="shared" si="108"/>
        <v>0</v>
      </c>
      <c r="AR188" s="190">
        <v>30200</v>
      </c>
      <c r="AS188" s="187"/>
      <c r="AT188" s="182">
        <v>30200</v>
      </c>
      <c r="AU188" s="227">
        <v>0.38</v>
      </c>
      <c r="AV188" s="13">
        <f t="shared" si="109"/>
        <v>650</v>
      </c>
      <c r="AW188" s="14">
        <f t="shared" si="110"/>
        <v>350</v>
      </c>
      <c r="AX188" s="184">
        <f t="shared" si="111"/>
        <v>1000</v>
      </c>
      <c r="AY188" s="226"/>
      <c r="AZ188" s="226"/>
      <c r="BA188" s="226"/>
      <c r="BB188" s="226"/>
      <c r="BC188" s="13">
        <f t="shared" si="112"/>
        <v>0</v>
      </c>
      <c r="BD188" s="14">
        <f t="shared" si="92"/>
        <v>0</v>
      </c>
      <c r="BE188" s="184">
        <f t="shared" si="113"/>
        <v>0</v>
      </c>
      <c r="BF188" s="90"/>
      <c r="BG188" s="90"/>
      <c r="BH188" s="90"/>
      <c r="BI188" s="90"/>
      <c r="BJ188" s="13">
        <f t="shared" si="114"/>
        <v>0</v>
      </c>
      <c r="BK188" s="14">
        <f t="shared" si="115"/>
        <v>0</v>
      </c>
      <c r="BL188" s="224">
        <f t="shared" si="116"/>
        <v>0</v>
      </c>
      <c r="BM188" s="257"/>
      <c r="BN188" s="257"/>
      <c r="BO188" s="257"/>
      <c r="BP188" s="226"/>
      <c r="BQ188" s="74">
        <f t="shared" si="93"/>
        <v>0</v>
      </c>
      <c r="BR188" s="75">
        <f t="shared" si="128"/>
        <v>0</v>
      </c>
      <c r="BS188" s="236">
        <f t="shared" si="117"/>
        <v>0</v>
      </c>
      <c r="BT188" s="226"/>
      <c r="BU188" s="226"/>
      <c r="BV188" s="226"/>
      <c r="BW188" s="226"/>
      <c r="BX188" s="74">
        <f t="shared" si="94"/>
        <v>0</v>
      </c>
      <c r="BY188" s="75">
        <f t="shared" si="118"/>
        <v>0</v>
      </c>
      <c r="BZ188" s="236">
        <f t="shared" si="119"/>
        <v>0</v>
      </c>
      <c r="CA188" s="233"/>
      <c r="CB188" s="233"/>
      <c r="CC188" s="233"/>
      <c r="CD188" s="233"/>
      <c r="CE188" s="238">
        <f t="shared" si="120"/>
        <v>0</v>
      </c>
      <c r="CF188" s="14">
        <f t="shared" si="121"/>
        <v>0</v>
      </c>
      <c r="CG188" s="184">
        <f t="shared" si="122"/>
        <v>0</v>
      </c>
    </row>
    <row r="189" spans="1:85" x14ac:dyDescent="0.25">
      <c r="A189" s="39">
        <v>182</v>
      </c>
      <c r="B189" s="78" t="s">
        <v>161</v>
      </c>
      <c r="C189" s="300">
        <v>12100</v>
      </c>
      <c r="D189" s="298">
        <v>90</v>
      </c>
      <c r="E189" s="299">
        <f t="shared" si="123"/>
        <v>1089000</v>
      </c>
      <c r="F189" s="167">
        <f t="shared" si="95"/>
        <v>11067</v>
      </c>
      <c r="G189" s="35">
        <f t="shared" si="89"/>
        <v>0.35</v>
      </c>
      <c r="H189" s="163">
        <f t="shared" si="90"/>
        <v>1000</v>
      </c>
      <c r="I189" s="87"/>
      <c r="J189" s="87"/>
      <c r="K189" s="33"/>
      <c r="L189" s="12"/>
      <c r="M189" s="13">
        <f t="shared" si="96"/>
        <v>0</v>
      </c>
      <c r="N189" s="30">
        <f t="shared" si="97"/>
        <v>0</v>
      </c>
      <c r="O189" s="15">
        <f t="shared" si="98"/>
        <v>0</v>
      </c>
      <c r="P189" s="244"/>
      <c r="Q189" s="242"/>
      <c r="R189" s="242"/>
      <c r="S189" s="246"/>
      <c r="T189" s="13">
        <f t="shared" si="99"/>
        <v>0</v>
      </c>
      <c r="U189" s="14">
        <f t="shared" si="100"/>
        <v>0</v>
      </c>
      <c r="V189" s="16">
        <f t="shared" si="101"/>
        <v>0</v>
      </c>
      <c r="W189" s="90"/>
      <c r="X189" s="90"/>
      <c r="Y189" s="90"/>
      <c r="Z189" s="159"/>
      <c r="AA189" s="13">
        <f t="shared" si="102"/>
        <v>0</v>
      </c>
      <c r="AB189" s="14">
        <f t="shared" si="103"/>
        <v>0</v>
      </c>
      <c r="AC189" s="16">
        <f t="shared" si="91"/>
        <v>0</v>
      </c>
      <c r="AD189" s="251"/>
      <c r="AE189" s="251"/>
      <c r="AF189" s="251"/>
      <c r="AG189" s="90"/>
      <c r="AH189" s="13">
        <f t="shared" si="129"/>
        <v>0</v>
      </c>
      <c r="AI189" s="14">
        <f t="shared" si="104"/>
        <v>0</v>
      </c>
      <c r="AJ189" s="184">
        <f t="shared" si="105"/>
        <v>0</v>
      </c>
      <c r="AK189" s="90"/>
      <c r="AL189" s="90"/>
      <c r="AM189" s="90"/>
      <c r="AN189" s="90"/>
      <c r="AO189" s="13">
        <f t="shared" si="106"/>
        <v>0</v>
      </c>
      <c r="AP189" s="14">
        <f t="shared" si="107"/>
        <v>0</v>
      </c>
      <c r="AQ189" s="184">
        <f t="shared" si="108"/>
        <v>0</v>
      </c>
      <c r="AR189" s="190">
        <f t="shared" si="124"/>
        <v>9300</v>
      </c>
      <c r="AS189" s="187">
        <f t="shared" si="125"/>
        <v>1767</v>
      </c>
      <c r="AT189" s="182">
        <v>11067</v>
      </c>
      <c r="AU189" s="227">
        <v>0.35</v>
      </c>
      <c r="AV189" s="13">
        <f t="shared" si="109"/>
        <v>650</v>
      </c>
      <c r="AW189" s="14">
        <f t="shared" si="110"/>
        <v>350</v>
      </c>
      <c r="AX189" s="184">
        <f t="shared" si="111"/>
        <v>1000</v>
      </c>
      <c r="AY189" s="226"/>
      <c r="AZ189" s="226"/>
      <c r="BA189" s="226"/>
      <c r="BB189" s="226"/>
      <c r="BC189" s="13">
        <f t="shared" si="112"/>
        <v>0</v>
      </c>
      <c r="BD189" s="14">
        <f t="shared" si="92"/>
        <v>0</v>
      </c>
      <c r="BE189" s="184">
        <f t="shared" si="113"/>
        <v>0</v>
      </c>
      <c r="BF189" s="90"/>
      <c r="BG189" s="90"/>
      <c r="BH189" s="90"/>
      <c r="BI189" s="90"/>
      <c r="BJ189" s="13">
        <f t="shared" si="114"/>
        <v>0</v>
      </c>
      <c r="BK189" s="14">
        <f t="shared" si="115"/>
        <v>0</v>
      </c>
      <c r="BL189" s="224">
        <f t="shared" si="116"/>
        <v>0</v>
      </c>
      <c r="BM189" s="257"/>
      <c r="BN189" s="257"/>
      <c r="BO189" s="257"/>
      <c r="BP189" s="226"/>
      <c r="BQ189" s="74">
        <f t="shared" si="93"/>
        <v>0</v>
      </c>
      <c r="BR189" s="75">
        <f t="shared" si="128"/>
        <v>0</v>
      </c>
      <c r="BS189" s="236">
        <f t="shared" si="117"/>
        <v>0</v>
      </c>
      <c r="BT189" s="226"/>
      <c r="BU189" s="226"/>
      <c r="BV189" s="226"/>
      <c r="BW189" s="226"/>
      <c r="BX189" s="74">
        <f t="shared" si="94"/>
        <v>0</v>
      </c>
      <c r="BY189" s="75">
        <f t="shared" si="118"/>
        <v>0</v>
      </c>
      <c r="BZ189" s="236">
        <f t="shared" si="119"/>
        <v>0</v>
      </c>
      <c r="CA189" s="239"/>
      <c r="CB189" s="239"/>
      <c r="CC189" s="239"/>
      <c r="CD189" s="240"/>
      <c r="CE189" s="238">
        <f t="shared" si="120"/>
        <v>0</v>
      </c>
      <c r="CF189" s="14">
        <f t="shared" si="121"/>
        <v>0</v>
      </c>
      <c r="CG189" s="184">
        <f t="shared" si="122"/>
        <v>0</v>
      </c>
    </row>
    <row r="190" spans="1:85" x14ac:dyDescent="0.25">
      <c r="A190" s="39">
        <v>183</v>
      </c>
      <c r="B190" s="78" t="s">
        <v>17</v>
      </c>
      <c r="C190" s="300">
        <v>6900</v>
      </c>
      <c r="D190" s="298">
        <v>100</v>
      </c>
      <c r="E190" s="299">
        <f t="shared" si="123"/>
        <v>690000</v>
      </c>
      <c r="F190" s="167">
        <f t="shared" si="95"/>
        <v>5995</v>
      </c>
      <c r="G190" s="35">
        <f t="shared" si="89"/>
        <v>0.38</v>
      </c>
      <c r="H190" s="163">
        <f t="shared" si="90"/>
        <v>935.52631578947376</v>
      </c>
      <c r="I190" s="87"/>
      <c r="J190" s="87"/>
      <c r="K190" s="33"/>
      <c r="L190" s="12"/>
      <c r="M190" s="13">
        <f t="shared" si="96"/>
        <v>0</v>
      </c>
      <c r="N190" s="30">
        <f t="shared" si="97"/>
        <v>0</v>
      </c>
      <c r="O190" s="15">
        <f t="shared" si="98"/>
        <v>0</v>
      </c>
      <c r="P190" s="244">
        <v>5995</v>
      </c>
      <c r="Q190" s="242">
        <f>P190*0%</f>
        <v>0</v>
      </c>
      <c r="R190" s="242">
        <f t="shared" si="127"/>
        <v>5995</v>
      </c>
      <c r="S190" s="245">
        <v>0.31</v>
      </c>
      <c r="T190" s="13">
        <f t="shared" si="99"/>
        <v>650</v>
      </c>
      <c r="U190" s="14">
        <f t="shared" si="100"/>
        <v>285.5263157894737</v>
      </c>
      <c r="V190" s="16">
        <f t="shared" si="101"/>
        <v>935.52631578947376</v>
      </c>
      <c r="W190" s="90"/>
      <c r="X190" s="90"/>
      <c r="Y190" s="90"/>
      <c r="Z190" s="159"/>
      <c r="AA190" s="13">
        <f t="shared" si="102"/>
        <v>0</v>
      </c>
      <c r="AB190" s="14">
        <f t="shared" si="103"/>
        <v>0</v>
      </c>
      <c r="AC190" s="16">
        <f t="shared" si="91"/>
        <v>0</v>
      </c>
      <c r="AD190" s="251"/>
      <c r="AE190" s="251"/>
      <c r="AF190" s="251"/>
      <c r="AG190" s="90"/>
      <c r="AH190" s="13">
        <f t="shared" si="129"/>
        <v>0</v>
      </c>
      <c r="AI190" s="14">
        <f t="shared" si="104"/>
        <v>0</v>
      </c>
      <c r="AJ190" s="184">
        <f t="shared" si="105"/>
        <v>0</v>
      </c>
      <c r="AK190" s="90"/>
      <c r="AL190" s="90"/>
      <c r="AM190" s="90"/>
      <c r="AN190" s="90"/>
      <c r="AO190" s="13">
        <f t="shared" si="106"/>
        <v>0</v>
      </c>
      <c r="AP190" s="14">
        <f t="shared" si="107"/>
        <v>0</v>
      </c>
      <c r="AQ190" s="184">
        <f t="shared" si="108"/>
        <v>0</v>
      </c>
      <c r="AR190" s="190">
        <v>6750</v>
      </c>
      <c r="AS190" s="187"/>
      <c r="AT190" s="182">
        <v>6750</v>
      </c>
      <c r="AU190" s="227">
        <v>0.38</v>
      </c>
      <c r="AV190" s="13">
        <f t="shared" si="109"/>
        <v>577.2962962962963</v>
      </c>
      <c r="AW190" s="14">
        <f t="shared" si="110"/>
        <v>350</v>
      </c>
      <c r="AX190" s="184">
        <f t="shared" si="111"/>
        <v>927.2962962962963</v>
      </c>
      <c r="AY190" s="226"/>
      <c r="AZ190" s="226"/>
      <c r="BA190" s="226"/>
      <c r="BB190" s="226"/>
      <c r="BC190" s="13">
        <f t="shared" si="112"/>
        <v>0</v>
      </c>
      <c r="BD190" s="14">
        <f t="shared" si="92"/>
        <v>0</v>
      </c>
      <c r="BE190" s="184">
        <f t="shared" si="113"/>
        <v>0</v>
      </c>
      <c r="BF190" s="90"/>
      <c r="BG190" s="90"/>
      <c r="BH190" s="90"/>
      <c r="BI190" s="90"/>
      <c r="BJ190" s="13">
        <f t="shared" si="114"/>
        <v>0</v>
      </c>
      <c r="BK190" s="14">
        <f t="shared" si="115"/>
        <v>0</v>
      </c>
      <c r="BL190" s="224">
        <f t="shared" si="116"/>
        <v>0</v>
      </c>
      <c r="BM190" s="257"/>
      <c r="BN190" s="257"/>
      <c r="BO190" s="257"/>
      <c r="BP190" s="226"/>
      <c r="BQ190" s="74">
        <f t="shared" si="93"/>
        <v>0</v>
      </c>
      <c r="BR190" s="75">
        <f t="shared" si="128"/>
        <v>0</v>
      </c>
      <c r="BS190" s="236">
        <f t="shared" si="117"/>
        <v>0</v>
      </c>
      <c r="BT190" s="226"/>
      <c r="BU190" s="226"/>
      <c r="BV190" s="226"/>
      <c r="BW190" s="226"/>
      <c r="BX190" s="74">
        <f t="shared" si="94"/>
        <v>0</v>
      </c>
      <c r="BY190" s="75">
        <f t="shared" si="118"/>
        <v>0</v>
      </c>
      <c r="BZ190" s="236">
        <f t="shared" si="119"/>
        <v>0</v>
      </c>
      <c r="CA190" s="239"/>
      <c r="CB190" s="239"/>
      <c r="CC190" s="239"/>
      <c r="CD190" s="240"/>
      <c r="CE190" s="238">
        <f t="shared" si="120"/>
        <v>0</v>
      </c>
      <c r="CF190" s="14">
        <f t="shared" si="121"/>
        <v>0</v>
      </c>
      <c r="CG190" s="184">
        <f t="shared" si="122"/>
        <v>0</v>
      </c>
    </row>
    <row r="191" spans="1:85" x14ac:dyDescent="0.25">
      <c r="A191" s="39">
        <v>184</v>
      </c>
      <c r="B191" s="78" t="s">
        <v>188</v>
      </c>
      <c r="C191" s="300">
        <v>107200</v>
      </c>
      <c r="D191" s="298">
        <v>75</v>
      </c>
      <c r="E191" s="299">
        <f t="shared" si="123"/>
        <v>8040000</v>
      </c>
      <c r="F191" s="167">
        <f t="shared" si="95"/>
        <v>105434</v>
      </c>
      <c r="G191" s="35">
        <f t="shared" si="89"/>
        <v>0.38</v>
      </c>
      <c r="H191" s="163">
        <f t="shared" si="90"/>
        <v>1000</v>
      </c>
      <c r="I191" s="87"/>
      <c r="J191" s="87"/>
      <c r="K191" s="33"/>
      <c r="L191" s="12"/>
      <c r="M191" s="13">
        <f t="shared" si="96"/>
        <v>0</v>
      </c>
      <c r="N191" s="30">
        <f t="shared" si="97"/>
        <v>0</v>
      </c>
      <c r="O191" s="15">
        <f t="shared" si="98"/>
        <v>0</v>
      </c>
      <c r="P191" s="244"/>
      <c r="Q191" s="242"/>
      <c r="R191" s="242"/>
      <c r="S191" s="246"/>
      <c r="T191" s="13">
        <f t="shared" si="99"/>
        <v>0</v>
      </c>
      <c r="U191" s="14">
        <f t="shared" si="100"/>
        <v>0</v>
      </c>
      <c r="V191" s="16">
        <f t="shared" si="101"/>
        <v>0</v>
      </c>
      <c r="W191" s="90"/>
      <c r="X191" s="90"/>
      <c r="Y191" s="90"/>
      <c r="Z191" s="159"/>
      <c r="AA191" s="13">
        <f t="shared" si="102"/>
        <v>0</v>
      </c>
      <c r="AB191" s="14">
        <f t="shared" si="103"/>
        <v>0</v>
      </c>
      <c r="AC191" s="16">
        <f t="shared" si="91"/>
        <v>0</v>
      </c>
      <c r="AD191" s="251"/>
      <c r="AE191" s="251"/>
      <c r="AF191" s="251"/>
      <c r="AG191" s="90"/>
      <c r="AH191" s="13">
        <f t="shared" si="129"/>
        <v>0</v>
      </c>
      <c r="AI191" s="14">
        <f t="shared" si="104"/>
        <v>0</v>
      </c>
      <c r="AJ191" s="184">
        <f t="shared" si="105"/>
        <v>0</v>
      </c>
      <c r="AK191" s="90"/>
      <c r="AL191" s="90"/>
      <c r="AM191" s="90"/>
      <c r="AN191" s="90"/>
      <c r="AO191" s="13">
        <f t="shared" si="106"/>
        <v>0</v>
      </c>
      <c r="AP191" s="14">
        <f t="shared" si="107"/>
        <v>0</v>
      </c>
      <c r="AQ191" s="184">
        <f t="shared" si="108"/>
        <v>0</v>
      </c>
      <c r="AR191" s="190">
        <f t="shared" si="124"/>
        <v>88600</v>
      </c>
      <c r="AS191" s="187">
        <f t="shared" si="125"/>
        <v>16834</v>
      </c>
      <c r="AT191" s="182">
        <v>105434</v>
      </c>
      <c r="AU191" s="227">
        <v>0.38</v>
      </c>
      <c r="AV191" s="13">
        <f t="shared" si="109"/>
        <v>650</v>
      </c>
      <c r="AW191" s="14">
        <f t="shared" si="110"/>
        <v>350</v>
      </c>
      <c r="AX191" s="184">
        <f t="shared" si="111"/>
        <v>1000</v>
      </c>
      <c r="AY191" s="226"/>
      <c r="AZ191" s="226"/>
      <c r="BA191" s="226"/>
      <c r="BB191" s="226"/>
      <c r="BC191" s="13">
        <f t="shared" si="112"/>
        <v>0</v>
      </c>
      <c r="BD191" s="14">
        <f t="shared" si="92"/>
        <v>0</v>
      </c>
      <c r="BE191" s="184">
        <f t="shared" si="113"/>
        <v>0</v>
      </c>
      <c r="BF191" s="90"/>
      <c r="BG191" s="90"/>
      <c r="BH191" s="90"/>
      <c r="BI191" s="90"/>
      <c r="BJ191" s="13">
        <f t="shared" si="114"/>
        <v>0</v>
      </c>
      <c r="BK191" s="14">
        <f t="shared" si="115"/>
        <v>0</v>
      </c>
      <c r="BL191" s="224">
        <f t="shared" si="116"/>
        <v>0</v>
      </c>
      <c r="BM191" s="257"/>
      <c r="BN191" s="257"/>
      <c r="BO191" s="257"/>
      <c r="BP191" s="226"/>
      <c r="BQ191" s="74">
        <f t="shared" si="93"/>
        <v>0</v>
      </c>
      <c r="BR191" s="75">
        <f t="shared" si="128"/>
        <v>0</v>
      </c>
      <c r="BS191" s="236">
        <f t="shared" si="117"/>
        <v>0</v>
      </c>
      <c r="BT191" s="226"/>
      <c r="BU191" s="226"/>
      <c r="BV191" s="226"/>
      <c r="BW191" s="226"/>
      <c r="BX191" s="74">
        <f t="shared" si="94"/>
        <v>0</v>
      </c>
      <c r="BY191" s="75">
        <f t="shared" si="118"/>
        <v>0</v>
      </c>
      <c r="BZ191" s="236">
        <f t="shared" si="119"/>
        <v>0</v>
      </c>
      <c r="CA191" s="233"/>
      <c r="CB191" s="233"/>
      <c r="CC191" s="233"/>
      <c r="CD191" s="233"/>
      <c r="CE191" s="238">
        <f t="shared" si="120"/>
        <v>0</v>
      </c>
      <c r="CF191" s="14">
        <f t="shared" si="121"/>
        <v>0</v>
      </c>
      <c r="CG191" s="184">
        <f t="shared" si="122"/>
        <v>0</v>
      </c>
    </row>
    <row r="192" spans="1:85" ht="24" x14ac:dyDescent="0.25">
      <c r="A192" s="39">
        <v>185</v>
      </c>
      <c r="B192" s="78" t="s">
        <v>296</v>
      </c>
      <c r="C192" s="300">
        <v>266500</v>
      </c>
      <c r="D192" s="298">
        <v>81</v>
      </c>
      <c r="E192" s="299">
        <f t="shared" si="123"/>
        <v>21586500</v>
      </c>
      <c r="F192" s="167">
        <f t="shared" si="95"/>
        <v>263138</v>
      </c>
      <c r="G192" s="35">
        <f t="shared" si="89"/>
        <v>0.38</v>
      </c>
      <c r="H192" s="163">
        <f t="shared" si="90"/>
        <v>1000</v>
      </c>
      <c r="I192" s="87"/>
      <c r="J192" s="87"/>
      <c r="K192" s="33"/>
      <c r="L192" s="12"/>
      <c r="M192" s="13">
        <f t="shared" si="96"/>
        <v>0</v>
      </c>
      <c r="N192" s="30">
        <f t="shared" si="97"/>
        <v>0</v>
      </c>
      <c r="O192" s="15">
        <f t="shared" si="98"/>
        <v>0</v>
      </c>
      <c r="P192" s="244"/>
      <c r="Q192" s="242"/>
      <c r="R192" s="242"/>
      <c r="S192" s="246"/>
      <c r="T192" s="13">
        <f t="shared" si="99"/>
        <v>0</v>
      </c>
      <c r="U192" s="14">
        <f t="shared" si="100"/>
        <v>0</v>
      </c>
      <c r="V192" s="16">
        <f t="shared" si="101"/>
        <v>0</v>
      </c>
      <c r="W192" s="90"/>
      <c r="X192" s="90"/>
      <c r="Y192" s="90"/>
      <c r="Z192" s="159"/>
      <c r="AA192" s="13">
        <f t="shared" si="102"/>
        <v>0</v>
      </c>
      <c r="AB192" s="14">
        <f t="shared" si="103"/>
        <v>0</v>
      </c>
      <c r="AC192" s="16">
        <f t="shared" si="91"/>
        <v>0</v>
      </c>
      <c r="AD192" s="251"/>
      <c r="AE192" s="251"/>
      <c r="AF192" s="251"/>
      <c r="AG192" s="90"/>
      <c r="AH192" s="13">
        <f t="shared" si="129"/>
        <v>0</v>
      </c>
      <c r="AI192" s="14">
        <f t="shared" si="104"/>
        <v>0</v>
      </c>
      <c r="AJ192" s="184">
        <f t="shared" si="105"/>
        <v>0</v>
      </c>
      <c r="AK192" s="90"/>
      <c r="AL192" s="90"/>
      <c r="AM192" s="90"/>
      <c r="AN192" s="90"/>
      <c r="AO192" s="13">
        <f t="shared" si="106"/>
        <v>0</v>
      </c>
      <c r="AP192" s="14">
        <f t="shared" si="107"/>
        <v>0</v>
      </c>
      <c r="AQ192" s="184">
        <f t="shared" si="108"/>
        <v>0</v>
      </c>
      <c r="AR192" s="190">
        <f t="shared" si="124"/>
        <v>221124.36974789918</v>
      </c>
      <c r="AS192" s="187">
        <f t="shared" si="125"/>
        <v>42013.630252100847</v>
      </c>
      <c r="AT192" s="182">
        <v>263138</v>
      </c>
      <c r="AU192" s="227">
        <v>0.38</v>
      </c>
      <c r="AV192" s="13">
        <f t="shared" si="109"/>
        <v>650</v>
      </c>
      <c r="AW192" s="14">
        <f t="shared" si="110"/>
        <v>350</v>
      </c>
      <c r="AX192" s="184">
        <f t="shared" si="111"/>
        <v>1000</v>
      </c>
      <c r="AY192" s="226"/>
      <c r="AZ192" s="226"/>
      <c r="BA192" s="226"/>
      <c r="BB192" s="226"/>
      <c r="BC192" s="13">
        <f t="shared" si="112"/>
        <v>0</v>
      </c>
      <c r="BD192" s="14">
        <f t="shared" si="92"/>
        <v>0</v>
      </c>
      <c r="BE192" s="184">
        <f t="shared" si="113"/>
        <v>0</v>
      </c>
      <c r="BF192" s="90"/>
      <c r="BG192" s="90"/>
      <c r="BH192" s="90"/>
      <c r="BI192" s="90"/>
      <c r="BJ192" s="13">
        <f t="shared" si="114"/>
        <v>0</v>
      </c>
      <c r="BK192" s="14">
        <f t="shared" si="115"/>
        <v>0</v>
      </c>
      <c r="BL192" s="224">
        <f t="shared" si="116"/>
        <v>0</v>
      </c>
      <c r="BM192" s="257"/>
      <c r="BN192" s="257"/>
      <c r="BO192" s="257"/>
      <c r="BP192" s="226"/>
      <c r="BQ192" s="74">
        <f t="shared" si="93"/>
        <v>0</v>
      </c>
      <c r="BR192" s="75">
        <f t="shared" si="128"/>
        <v>0</v>
      </c>
      <c r="BS192" s="236">
        <f t="shared" si="117"/>
        <v>0</v>
      </c>
      <c r="BT192" s="226"/>
      <c r="BU192" s="226"/>
      <c r="BV192" s="226"/>
      <c r="BW192" s="226"/>
      <c r="BX192" s="74">
        <f t="shared" si="94"/>
        <v>0</v>
      </c>
      <c r="BY192" s="75">
        <f t="shared" si="118"/>
        <v>0</v>
      </c>
      <c r="BZ192" s="236">
        <f t="shared" si="119"/>
        <v>0</v>
      </c>
      <c r="CA192" s="239"/>
      <c r="CB192" s="239"/>
      <c r="CC192" s="239"/>
      <c r="CD192" s="240"/>
      <c r="CE192" s="238">
        <f t="shared" si="120"/>
        <v>0</v>
      </c>
      <c r="CF192" s="14">
        <f t="shared" si="121"/>
        <v>0</v>
      </c>
      <c r="CG192" s="184">
        <f t="shared" si="122"/>
        <v>0</v>
      </c>
    </row>
    <row r="193" spans="1:85" x14ac:dyDescent="0.25">
      <c r="A193" s="39">
        <v>186</v>
      </c>
      <c r="B193" s="78" t="s">
        <v>304</v>
      </c>
      <c r="C193" s="300">
        <v>286200</v>
      </c>
      <c r="D193" s="298">
        <v>81</v>
      </c>
      <c r="E193" s="299">
        <f t="shared" si="123"/>
        <v>23182200</v>
      </c>
      <c r="F193" s="167">
        <f t="shared" si="95"/>
        <v>282030</v>
      </c>
      <c r="G193" s="35">
        <f t="shared" si="89"/>
        <v>0.38</v>
      </c>
      <c r="H193" s="163">
        <f t="shared" si="90"/>
        <v>1000</v>
      </c>
      <c r="I193" s="87"/>
      <c r="J193" s="87"/>
      <c r="K193" s="33"/>
      <c r="L193" s="12"/>
      <c r="M193" s="13">
        <f t="shared" si="96"/>
        <v>0</v>
      </c>
      <c r="N193" s="30">
        <f t="shared" si="97"/>
        <v>0</v>
      </c>
      <c r="O193" s="15">
        <f t="shared" si="98"/>
        <v>0</v>
      </c>
      <c r="P193" s="244"/>
      <c r="Q193" s="242"/>
      <c r="R193" s="242"/>
      <c r="S193" s="246"/>
      <c r="T193" s="13">
        <f t="shared" si="99"/>
        <v>0</v>
      </c>
      <c r="U193" s="14">
        <f t="shared" si="100"/>
        <v>0</v>
      </c>
      <c r="V193" s="16">
        <f t="shared" si="101"/>
        <v>0</v>
      </c>
      <c r="W193" s="90"/>
      <c r="X193" s="90"/>
      <c r="Y193" s="90"/>
      <c r="Z193" s="159"/>
      <c r="AA193" s="13">
        <f t="shared" si="102"/>
        <v>0</v>
      </c>
      <c r="AB193" s="14">
        <f t="shared" si="103"/>
        <v>0</v>
      </c>
      <c r="AC193" s="16">
        <f t="shared" si="91"/>
        <v>0</v>
      </c>
      <c r="AD193" s="251"/>
      <c r="AE193" s="251"/>
      <c r="AF193" s="251"/>
      <c r="AG193" s="90"/>
      <c r="AH193" s="13">
        <f t="shared" si="129"/>
        <v>0</v>
      </c>
      <c r="AI193" s="14">
        <f t="shared" si="104"/>
        <v>0</v>
      </c>
      <c r="AJ193" s="184">
        <f t="shared" si="105"/>
        <v>0</v>
      </c>
      <c r="AK193" s="90"/>
      <c r="AL193" s="90"/>
      <c r="AM193" s="90"/>
      <c r="AN193" s="90"/>
      <c r="AO193" s="13">
        <f t="shared" si="106"/>
        <v>0</v>
      </c>
      <c r="AP193" s="14">
        <f t="shared" si="107"/>
        <v>0</v>
      </c>
      <c r="AQ193" s="184">
        <f t="shared" si="108"/>
        <v>0</v>
      </c>
      <c r="AR193" s="190">
        <f t="shared" si="124"/>
        <v>237000</v>
      </c>
      <c r="AS193" s="187">
        <f t="shared" si="125"/>
        <v>45030</v>
      </c>
      <c r="AT193" s="182">
        <v>282030</v>
      </c>
      <c r="AU193" s="227">
        <v>0.38</v>
      </c>
      <c r="AV193" s="13">
        <f t="shared" si="109"/>
        <v>650</v>
      </c>
      <c r="AW193" s="14">
        <f t="shared" si="110"/>
        <v>350</v>
      </c>
      <c r="AX193" s="184">
        <f t="shared" si="111"/>
        <v>1000</v>
      </c>
      <c r="AY193" s="226"/>
      <c r="AZ193" s="226"/>
      <c r="BA193" s="226"/>
      <c r="BB193" s="226"/>
      <c r="BC193" s="13">
        <f t="shared" si="112"/>
        <v>0</v>
      </c>
      <c r="BD193" s="14">
        <f t="shared" si="92"/>
        <v>0</v>
      </c>
      <c r="BE193" s="184">
        <f t="shared" si="113"/>
        <v>0</v>
      </c>
      <c r="BF193" s="90"/>
      <c r="BG193" s="90"/>
      <c r="BH193" s="90"/>
      <c r="BI193" s="90"/>
      <c r="BJ193" s="13">
        <f t="shared" si="114"/>
        <v>0</v>
      </c>
      <c r="BK193" s="14">
        <f t="shared" si="115"/>
        <v>0</v>
      </c>
      <c r="BL193" s="224">
        <f t="shared" si="116"/>
        <v>0</v>
      </c>
      <c r="BM193" s="257"/>
      <c r="BN193" s="257"/>
      <c r="BO193" s="257"/>
      <c r="BP193" s="226"/>
      <c r="BQ193" s="74">
        <f t="shared" si="93"/>
        <v>0</v>
      </c>
      <c r="BR193" s="75">
        <f t="shared" si="128"/>
        <v>0</v>
      </c>
      <c r="BS193" s="236">
        <f t="shared" si="117"/>
        <v>0</v>
      </c>
      <c r="BT193" s="226"/>
      <c r="BU193" s="226"/>
      <c r="BV193" s="226"/>
      <c r="BW193" s="226"/>
      <c r="BX193" s="74">
        <f t="shared" si="94"/>
        <v>0</v>
      </c>
      <c r="BY193" s="75">
        <f t="shared" si="118"/>
        <v>0</v>
      </c>
      <c r="BZ193" s="236">
        <f t="shared" si="119"/>
        <v>0</v>
      </c>
      <c r="CA193" s="239"/>
      <c r="CB193" s="239"/>
      <c r="CC193" s="239"/>
      <c r="CD193" s="240"/>
      <c r="CE193" s="238">
        <f t="shared" si="120"/>
        <v>0</v>
      </c>
      <c r="CF193" s="14">
        <f t="shared" si="121"/>
        <v>0</v>
      </c>
      <c r="CG193" s="184">
        <f t="shared" si="122"/>
        <v>0</v>
      </c>
    </row>
    <row r="194" spans="1:85" ht="24" x14ac:dyDescent="0.25">
      <c r="A194" s="39">
        <v>187</v>
      </c>
      <c r="B194" s="78" t="s">
        <v>416</v>
      </c>
      <c r="C194" s="300">
        <v>73600</v>
      </c>
      <c r="D194" s="298">
        <v>80</v>
      </c>
      <c r="E194" s="299">
        <f t="shared" si="123"/>
        <v>5888000</v>
      </c>
      <c r="F194" s="167">
        <f t="shared" si="95"/>
        <v>73400</v>
      </c>
      <c r="G194" s="35">
        <f t="shared" si="89"/>
        <v>0.38</v>
      </c>
      <c r="H194" s="163">
        <f t="shared" si="90"/>
        <v>1000</v>
      </c>
      <c r="I194" s="87"/>
      <c r="J194" s="87"/>
      <c r="K194" s="33"/>
      <c r="L194" s="12"/>
      <c r="M194" s="13">
        <f t="shared" si="96"/>
        <v>0</v>
      </c>
      <c r="N194" s="30">
        <f t="shared" si="97"/>
        <v>0</v>
      </c>
      <c r="O194" s="15">
        <f t="shared" si="98"/>
        <v>0</v>
      </c>
      <c r="P194" s="244"/>
      <c r="Q194" s="242"/>
      <c r="R194" s="242"/>
      <c r="S194" s="246"/>
      <c r="T194" s="13">
        <f t="shared" si="99"/>
        <v>0</v>
      </c>
      <c r="U194" s="14">
        <f t="shared" si="100"/>
        <v>0</v>
      </c>
      <c r="V194" s="16">
        <f t="shared" si="101"/>
        <v>0</v>
      </c>
      <c r="W194" s="91"/>
      <c r="X194" s="91"/>
      <c r="Y194" s="91"/>
      <c r="Z194" s="161"/>
      <c r="AA194" s="13">
        <f t="shared" si="102"/>
        <v>0</v>
      </c>
      <c r="AB194" s="14">
        <f t="shared" si="103"/>
        <v>0</v>
      </c>
      <c r="AC194" s="16">
        <f t="shared" si="91"/>
        <v>0</v>
      </c>
      <c r="AD194" s="253"/>
      <c r="AE194" s="253"/>
      <c r="AF194" s="251"/>
      <c r="AG194" s="91"/>
      <c r="AH194" s="13">
        <f t="shared" si="129"/>
        <v>0</v>
      </c>
      <c r="AI194" s="14">
        <f t="shared" si="104"/>
        <v>0</v>
      </c>
      <c r="AJ194" s="184">
        <f t="shared" si="105"/>
        <v>0</v>
      </c>
      <c r="AK194" s="91"/>
      <c r="AL194" s="91"/>
      <c r="AM194" s="91"/>
      <c r="AN194" s="91"/>
      <c r="AO194" s="13">
        <f t="shared" si="106"/>
        <v>0</v>
      </c>
      <c r="AP194" s="14">
        <f t="shared" si="107"/>
        <v>0</v>
      </c>
      <c r="AQ194" s="184">
        <f t="shared" si="108"/>
        <v>0</v>
      </c>
      <c r="AR194" s="191">
        <v>73400</v>
      </c>
      <c r="AS194" s="188"/>
      <c r="AT194" s="183">
        <v>73400</v>
      </c>
      <c r="AU194" s="229">
        <v>0.38</v>
      </c>
      <c r="AV194" s="13">
        <f t="shared" si="109"/>
        <v>650</v>
      </c>
      <c r="AW194" s="14">
        <f t="shared" si="110"/>
        <v>350</v>
      </c>
      <c r="AX194" s="184">
        <f t="shared" si="111"/>
        <v>1000</v>
      </c>
      <c r="AY194" s="228"/>
      <c r="AZ194" s="228"/>
      <c r="BA194" s="228"/>
      <c r="BB194" s="228"/>
      <c r="BC194" s="13">
        <f t="shared" si="112"/>
        <v>0</v>
      </c>
      <c r="BD194" s="14">
        <f t="shared" si="92"/>
        <v>0</v>
      </c>
      <c r="BE194" s="184">
        <f t="shared" si="113"/>
        <v>0</v>
      </c>
      <c r="BF194" s="91"/>
      <c r="BG194" s="91"/>
      <c r="BH194" s="91"/>
      <c r="BI194" s="91"/>
      <c r="BJ194" s="13">
        <f t="shared" si="114"/>
        <v>0</v>
      </c>
      <c r="BK194" s="14">
        <f t="shared" si="115"/>
        <v>0</v>
      </c>
      <c r="BL194" s="224">
        <f t="shared" si="116"/>
        <v>0</v>
      </c>
      <c r="BM194" s="258"/>
      <c r="BN194" s="258"/>
      <c r="BO194" s="258"/>
      <c r="BP194" s="228"/>
      <c r="BQ194" s="74">
        <f t="shared" si="93"/>
        <v>0</v>
      </c>
      <c r="BR194" s="75">
        <f t="shared" si="128"/>
        <v>0</v>
      </c>
      <c r="BS194" s="236">
        <f t="shared" si="117"/>
        <v>0</v>
      </c>
      <c r="BT194" s="228"/>
      <c r="BU194" s="228"/>
      <c r="BV194" s="228"/>
      <c r="BW194" s="228"/>
      <c r="BX194" s="74">
        <f t="shared" si="94"/>
        <v>0</v>
      </c>
      <c r="BY194" s="75">
        <f t="shared" si="118"/>
        <v>0</v>
      </c>
      <c r="BZ194" s="236">
        <f t="shared" si="119"/>
        <v>0</v>
      </c>
      <c r="CA194" s="233"/>
      <c r="CB194" s="233"/>
      <c r="CC194" s="233"/>
      <c r="CD194" s="233"/>
      <c r="CE194" s="238">
        <f t="shared" si="120"/>
        <v>0</v>
      </c>
      <c r="CF194" s="14">
        <f t="shared" si="121"/>
        <v>0</v>
      </c>
      <c r="CG194" s="184">
        <f t="shared" si="122"/>
        <v>0</v>
      </c>
    </row>
    <row r="195" spans="1:85" x14ac:dyDescent="0.25">
      <c r="A195" s="39">
        <v>188</v>
      </c>
      <c r="B195" s="78" t="s">
        <v>82</v>
      </c>
      <c r="C195" s="300">
        <v>2800</v>
      </c>
      <c r="D195" s="298">
        <v>100</v>
      </c>
      <c r="E195" s="299">
        <f t="shared" si="123"/>
        <v>280000</v>
      </c>
      <c r="F195" s="167">
        <f t="shared" si="95"/>
        <v>2475</v>
      </c>
      <c r="G195" s="35">
        <f t="shared" si="89"/>
        <v>0.35</v>
      </c>
      <c r="H195" s="163">
        <f t="shared" si="90"/>
        <v>1000</v>
      </c>
      <c r="I195" s="87"/>
      <c r="J195" s="87"/>
      <c r="K195" s="33"/>
      <c r="L195" s="12"/>
      <c r="M195" s="13">
        <f t="shared" si="96"/>
        <v>0</v>
      </c>
      <c r="N195" s="30">
        <f t="shared" si="97"/>
        <v>0</v>
      </c>
      <c r="O195" s="15">
        <f t="shared" si="98"/>
        <v>0</v>
      </c>
      <c r="P195" s="244">
        <v>2600</v>
      </c>
      <c r="Q195" s="242">
        <f>P195*0%</f>
        <v>0</v>
      </c>
      <c r="R195" s="242">
        <f t="shared" si="127"/>
        <v>2600</v>
      </c>
      <c r="S195" s="245">
        <v>0.31</v>
      </c>
      <c r="T195" s="13">
        <f t="shared" si="99"/>
        <v>618.75</v>
      </c>
      <c r="U195" s="14">
        <f t="shared" si="100"/>
        <v>310.00000000000006</v>
      </c>
      <c r="V195" s="16">
        <f t="shared" si="101"/>
        <v>928.75</v>
      </c>
      <c r="W195" s="90"/>
      <c r="X195" s="90"/>
      <c r="Y195" s="90"/>
      <c r="Z195" s="159"/>
      <c r="AA195" s="13">
        <f t="shared" si="102"/>
        <v>0</v>
      </c>
      <c r="AB195" s="14">
        <f t="shared" si="103"/>
        <v>0</v>
      </c>
      <c r="AC195" s="16">
        <f t="shared" si="91"/>
        <v>0</v>
      </c>
      <c r="AD195" s="251"/>
      <c r="AE195" s="251"/>
      <c r="AF195" s="251"/>
      <c r="AG195" s="90"/>
      <c r="AH195" s="13">
        <f t="shared" si="129"/>
        <v>0</v>
      </c>
      <c r="AI195" s="14">
        <f t="shared" si="104"/>
        <v>0</v>
      </c>
      <c r="AJ195" s="184">
        <f t="shared" si="105"/>
        <v>0</v>
      </c>
      <c r="AK195" s="90"/>
      <c r="AL195" s="90"/>
      <c r="AM195" s="90"/>
      <c r="AN195" s="90"/>
      <c r="AO195" s="13">
        <f t="shared" si="106"/>
        <v>0</v>
      </c>
      <c r="AP195" s="14">
        <f t="shared" si="107"/>
        <v>0</v>
      </c>
      <c r="AQ195" s="184">
        <f t="shared" si="108"/>
        <v>0</v>
      </c>
      <c r="AR195" s="190">
        <v>2475</v>
      </c>
      <c r="AS195" s="187"/>
      <c r="AT195" s="182">
        <v>2475</v>
      </c>
      <c r="AU195" s="227">
        <v>0.35</v>
      </c>
      <c r="AV195" s="13">
        <f t="shared" si="109"/>
        <v>650</v>
      </c>
      <c r="AW195" s="14">
        <f t="shared" si="110"/>
        <v>350</v>
      </c>
      <c r="AX195" s="184">
        <f t="shared" si="111"/>
        <v>1000</v>
      </c>
      <c r="AY195" s="226"/>
      <c r="AZ195" s="226"/>
      <c r="BA195" s="226"/>
      <c r="BB195" s="226"/>
      <c r="BC195" s="13">
        <f t="shared" si="112"/>
        <v>0</v>
      </c>
      <c r="BD195" s="14">
        <f t="shared" si="92"/>
        <v>0</v>
      </c>
      <c r="BE195" s="184">
        <f t="shared" si="113"/>
        <v>0</v>
      </c>
      <c r="BF195" s="90"/>
      <c r="BG195" s="90"/>
      <c r="BH195" s="90"/>
      <c r="BI195" s="90"/>
      <c r="BJ195" s="13">
        <f t="shared" si="114"/>
        <v>0</v>
      </c>
      <c r="BK195" s="14">
        <f t="shared" si="115"/>
        <v>0</v>
      </c>
      <c r="BL195" s="224">
        <f t="shared" si="116"/>
        <v>0</v>
      </c>
      <c r="BM195" s="257"/>
      <c r="BN195" s="257"/>
      <c r="BO195" s="257"/>
      <c r="BP195" s="227"/>
      <c r="BQ195" s="74">
        <f t="shared" si="93"/>
        <v>0</v>
      </c>
      <c r="BR195" s="75">
        <f t="shared" si="128"/>
        <v>0</v>
      </c>
      <c r="BS195" s="236">
        <f t="shared" si="117"/>
        <v>0</v>
      </c>
      <c r="BT195" s="226">
        <v>2650</v>
      </c>
      <c r="BU195" s="226">
        <v>0</v>
      </c>
      <c r="BV195" s="226">
        <f>BT195+BU195</f>
        <v>2650</v>
      </c>
      <c r="BW195" s="227">
        <v>0.19</v>
      </c>
      <c r="BX195" s="74">
        <f t="shared" si="94"/>
        <v>607.07547169811323</v>
      </c>
      <c r="BY195" s="75">
        <f t="shared" si="118"/>
        <v>190</v>
      </c>
      <c r="BZ195" s="236">
        <f t="shared" si="119"/>
        <v>797.07547169811323</v>
      </c>
      <c r="CA195" s="239"/>
      <c r="CB195" s="239"/>
      <c r="CC195" s="239"/>
      <c r="CD195" s="240"/>
      <c r="CE195" s="238">
        <f t="shared" si="120"/>
        <v>0</v>
      </c>
      <c r="CF195" s="14">
        <f t="shared" si="121"/>
        <v>0</v>
      </c>
      <c r="CG195" s="184">
        <f t="shared" si="122"/>
        <v>0</v>
      </c>
    </row>
    <row r="196" spans="1:85" x14ac:dyDescent="0.25">
      <c r="A196" s="39">
        <v>189</v>
      </c>
      <c r="B196" s="78" t="s">
        <v>13</v>
      </c>
      <c r="C196" s="300">
        <v>599850</v>
      </c>
      <c r="D196" s="298">
        <v>70</v>
      </c>
      <c r="E196" s="299">
        <f t="shared" si="123"/>
        <v>41989500</v>
      </c>
      <c r="F196" s="167">
        <f t="shared" si="95"/>
        <v>465000</v>
      </c>
      <c r="G196" s="35">
        <f t="shared" si="89"/>
        <v>0.38</v>
      </c>
      <c r="H196" s="163">
        <f t="shared" si="90"/>
        <v>855.43478260869563</v>
      </c>
      <c r="I196" s="87"/>
      <c r="J196" s="87"/>
      <c r="K196" s="33"/>
      <c r="L196" s="12"/>
      <c r="M196" s="13">
        <f t="shared" si="96"/>
        <v>0</v>
      </c>
      <c r="N196" s="30">
        <f t="shared" si="97"/>
        <v>0</v>
      </c>
      <c r="O196" s="15">
        <f t="shared" si="98"/>
        <v>0</v>
      </c>
      <c r="P196" s="244"/>
      <c r="Q196" s="242"/>
      <c r="R196" s="242"/>
      <c r="S196" s="246"/>
      <c r="T196" s="13">
        <f t="shared" si="99"/>
        <v>0</v>
      </c>
      <c r="U196" s="14">
        <f t="shared" si="100"/>
        <v>0</v>
      </c>
      <c r="V196" s="16">
        <f t="shared" si="101"/>
        <v>0</v>
      </c>
      <c r="W196" s="90"/>
      <c r="X196" s="90"/>
      <c r="Y196" s="90"/>
      <c r="Z196" s="159"/>
      <c r="AA196" s="13">
        <f t="shared" si="102"/>
        <v>0</v>
      </c>
      <c r="AB196" s="14">
        <f t="shared" si="103"/>
        <v>0</v>
      </c>
      <c r="AC196" s="16">
        <f t="shared" si="91"/>
        <v>0</v>
      </c>
      <c r="AD196" s="252">
        <v>465000</v>
      </c>
      <c r="AE196" s="252">
        <v>0</v>
      </c>
      <c r="AF196" s="252">
        <f t="shared" ref="AF194:AF209" si="131">+AD196+AE196</f>
        <v>465000</v>
      </c>
      <c r="AG196" s="90"/>
      <c r="AH196" s="13">
        <f t="shared" si="129"/>
        <v>650</v>
      </c>
      <c r="AI196" s="14">
        <f t="shared" si="104"/>
        <v>0</v>
      </c>
      <c r="AJ196" s="184">
        <f t="shared" si="105"/>
        <v>650</v>
      </c>
      <c r="AK196" s="90"/>
      <c r="AL196" s="90"/>
      <c r="AM196" s="90"/>
      <c r="AN196" s="90"/>
      <c r="AO196" s="13">
        <f t="shared" si="106"/>
        <v>0</v>
      </c>
      <c r="AP196" s="14">
        <f t="shared" si="107"/>
        <v>0</v>
      </c>
      <c r="AQ196" s="184">
        <f t="shared" si="108"/>
        <v>0</v>
      </c>
      <c r="AR196" s="190">
        <v>598000</v>
      </c>
      <c r="AS196" s="187"/>
      <c r="AT196" s="182">
        <v>598000</v>
      </c>
      <c r="AU196" s="227">
        <v>0.38</v>
      </c>
      <c r="AV196" s="13">
        <f t="shared" si="109"/>
        <v>505.43478260869563</v>
      </c>
      <c r="AW196" s="14">
        <f t="shared" si="110"/>
        <v>350</v>
      </c>
      <c r="AX196" s="184">
        <f t="shared" si="111"/>
        <v>855.43478260869563</v>
      </c>
      <c r="AY196" s="226"/>
      <c r="AZ196" s="226"/>
      <c r="BA196" s="226"/>
      <c r="BB196" s="226"/>
      <c r="BC196" s="13">
        <f t="shared" si="112"/>
        <v>0</v>
      </c>
      <c r="BD196" s="14">
        <f t="shared" si="92"/>
        <v>0</v>
      </c>
      <c r="BE196" s="184">
        <f t="shared" si="113"/>
        <v>0</v>
      </c>
      <c r="BF196" s="90"/>
      <c r="BG196" s="90"/>
      <c r="BH196" s="90"/>
      <c r="BI196" s="90"/>
      <c r="BJ196" s="13">
        <f t="shared" si="114"/>
        <v>0</v>
      </c>
      <c r="BK196" s="14">
        <f t="shared" si="115"/>
        <v>0</v>
      </c>
      <c r="BL196" s="224">
        <f t="shared" si="116"/>
        <v>0</v>
      </c>
      <c r="BM196" s="257"/>
      <c r="BN196" s="257"/>
      <c r="BO196" s="257"/>
      <c r="BP196" s="226"/>
      <c r="BQ196" s="74">
        <f t="shared" si="93"/>
        <v>0</v>
      </c>
      <c r="BR196" s="75">
        <f t="shared" si="128"/>
        <v>0</v>
      </c>
      <c r="BS196" s="236">
        <f t="shared" si="117"/>
        <v>0</v>
      </c>
      <c r="BT196" s="226"/>
      <c r="BU196" s="226"/>
      <c r="BV196" s="226"/>
      <c r="BW196" s="226"/>
      <c r="BX196" s="74">
        <f t="shared" si="94"/>
        <v>0</v>
      </c>
      <c r="BY196" s="75">
        <f t="shared" si="118"/>
        <v>0</v>
      </c>
      <c r="BZ196" s="236">
        <f t="shared" si="119"/>
        <v>0</v>
      </c>
      <c r="CA196" s="239"/>
      <c r="CB196" s="239"/>
      <c r="CC196" s="239"/>
      <c r="CD196" s="240"/>
      <c r="CE196" s="238">
        <f t="shared" si="120"/>
        <v>0</v>
      </c>
      <c r="CF196" s="14">
        <f t="shared" si="121"/>
        <v>0</v>
      </c>
      <c r="CG196" s="184">
        <f t="shared" si="122"/>
        <v>0</v>
      </c>
    </row>
    <row r="197" spans="1:85" x14ac:dyDescent="0.25">
      <c r="A197" s="39">
        <v>190</v>
      </c>
      <c r="B197" s="78" t="s">
        <v>281</v>
      </c>
      <c r="C197" s="300">
        <v>63200</v>
      </c>
      <c r="D197" s="298">
        <v>75</v>
      </c>
      <c r="E197" s="299">
        <f t="shared" si="123"/>
        <v>4740000</v>
      </c>
      <c r="F197" s="167">
        <f t="shared" si="95"/>
        <v>24000</v>
      </c>
      <c r="G197" s="35">
        <f t="shared" si="89"/>
        <v>0.51</v>
      </c>
      <c r="H197" s="163">
        <f t="shared" si="90"/>
        <v>1000</v>
      </c>
      <c r="I197" s="87"/>
      <c r="J197" s="87"/>
      <c r="K197" s="33"/>
      <c r="L197" s="12"/>
      <c r="M197" s="13">
        <f t="shared" si="96"/>
        <v>0</v>
      </c>
      <c r="N197" s="30">
        <f t="shared" si="97"/>
        <v>0</v>
      </c>
      <c r="O197" s="15">
        <f t="shared" si="98"/>
        <v>0</v>
      </c>
      <c r="P197" s="244"/>
      <c r="Q197" s="242"/>
      <c r="R197" s="242"/>
      <c r="S197" s="246"/>
      <c r="T197" s="13">
        <f t="shared" si="99"/>
        <v>0</v>
      </c>
      <c r="U197" s="14">
        <f t="shared" si="100"/>
        <v>0</v>
      </c>
      <c r="V197" s="16">
        <f t="shared" si="101"/>
        <v>0</v>
      </c>
      <c r="W197" s="90"/>
      <c r="X197" s="90"/>
      <c r="Y197" s="90"/>
      <c r="Z197" s="159"/>
      <c r="AA197" s="13">
        <f t="shared" si="102"/>
        <v>0</v>
      </c>
      <c r="AB197" s="14">
        <f t="shared" si="103"/>
        <v>0</v>
      </c>
      <c r="AC197" s="16">
        <f t="shared" si="91"/>
        <v>0</v>
      </c>
      <c r="AD197" s="251"/>
      <c r="AE197" s="251"/>
      <c r="AF197" s="251"/>
      <c r="AG197" s="95"/>
      <c r="AH197" s="13">
        <f t="shared" si="129"/>
        <v>0</v>
      </c>
      <c r="AI197" s="14">
        <f t="shared" si="104"/>
        <v>0</v>
      </c>
      <c r="AJ197" s="184">
        <f t="shared" si="105"/>
        <v>0</v>
      </c>
      <c r="AK197" s="90">
        <v>24000</v>
      </c>
      <c r="AL197" s="90">
        <v>0</v>
      </c>
      <c r="AM197" s="90">
        <f>AK197+AL197</f>
        <v>24000</v>
      </c>
      <c r="AN197" s="95">
        <v>0.51</v>
      </c>
      <c r="AO197" s="13">
        <f t="shared" si="106"/>
        <v>650</v>
      </c>
      <c r="AP197" s="14">
        <f t="shared" si="107"/>
        <v>350</v>
      </c>
      <c r="AQ197" s="184">
        <f t="shared" si="108"/>
        <v>1000</v>
      </c>
      <c r="AR197" s="190">
        <f t="shared" si="124"/>
        <v>52000</v>
      </c>
      <c r="AS197" s="187">
        <f t="shared" si="125"/>
        <v>9880</v>
      </c>
      <c r="AT197" s="182">
        <v>61880</v>
      </c>
      <c r="AU197" s="227">
        <v>0.38</v>
      </c>
      <c r="AV197" s="13">
        <f t="shared" si="109"/>
        <v>252.10084033613447</v>
      </c>
      <c r="AW197" s="14">
        <f t="shared" si="110"/>
        <v>260.78431372549022</v>
      </c>
      <c r="AX197" s="184">
        <f t="shared" si="111"/>
        <v>512.88515406162469</v>
      </c>
      <c r="AY197" s="226"/>
      <c r="AZ197" s="226"/>
      <c r="BA197" s="226"/>
      <c r="BB197" s="226"/>
      <c r="BC197" s="13">
        <f t="shared" si="112"/>
        <v>0</v>
      </c>
      <c r="BD197" s="14">
        <f t="shared" si="92"/>
        <v>0</v>
      </c>
      <c r="BE197" s="184">
        <f t="shared" si="113"/>
        <v>0</v>
      </c>
      <c r="BF197" s="90"/>
      <c r="BG197" s="90"/>
      <c r="BH197" s="90"/>
      <c r="BI197" s="90"/>
      <c r="BJ197" s="13">
        <f t="shared" si="114"/>
        <v>0</v>
      </c>
      <c r="BK197" s="14">
        <f t="shared" si="115"/>
        <v>0</v>
      </c>
      <c r="BL197" s="224">
        <f t="shared" si="116"/>
        <v>0</v>
      </c>
      <c r="BM197" s="257"/>
      <c r="BN197" s="257"/>
      <c r="BO197" s="257"/>
      <c r="BP197" s="226"/>
      <c r="BQ197" s="74">
        <f t="shared" si="93"/>
        <v>0</v>
      </c>
      <c r="BR197" s="75">
        <f t="shared" si="128"/>
        <v>0</v>
      </c>
      <c r="BS197" s="236">
        <f t="shared" si="117"/>
        <v>0</v>
      </c>
      <c r="BT197" s="226"/>
      <c r="BU197" s="226"/>
      <c r="BV197" s="226"/>
      <c r="BW197" s="226"/>
      <c r="BX197" s="74">
        <f t="shared" si="94"/>
        <v>0</v>
      </c>
      <c r="BY197" s="75">
        <f t="shared" si="118"/>
        <v>0</v>
      </c>
      <c r="BZ197" s="236">
        <f t="shared" si="119"/>
        <v>0</v>
      </c>
      <c r="CA197" s="239"/>
      <c r="CB197" s="239"/>
      <c r="CC197" s="239"/>
      <c r="CD197" s="240"/>
      <c r="CE197" s="238">
        <f t="shared" si="120"/>
        <v>0</v>
      </c>
      <c r="CF197" s="14">
        <f t="shared" si="121"/>
        <v>0</v>
      </c>
      <c r="CG197" s="184">
        <f t="shared" si="122"/>
        <v>0</v>
      </c>
    </row>
    <row r="198" spans="1:85" x14ac:dyDescent="0.25">
      <c r="A198" s="39">
        <v>191</v>
      </c>
      <c r="B198" s="78" t="s">
        <v>277</v>
      </c>
      <c r="C198" s="300">
        <v>45378</v>
      </c>
      <c r="D198" s="298">
        <v>75</v>
      </c>
      <c r="E198" s="299">
        <f t="shared" si="123"/>
        <v>3403350</v>
      </c>
      <c r="F198" s="167">
        <f t="shared" si="95"/>
        <v>43750</v>
      </c>
      <c r="G198" s="35">
        <f t="shared" si="89"/>
        <v>0.38</v>
      </c>
      <c r="H198" s="163">
        <f t="shared" si="90"/>
        <v>977.21939169368534</v>
      </c>
      <c r="I198" s="87"/>
      <c r="J198" s="87"/>
      <c r="K198" s="33"/>
      <c r="L198" s="12"/>
      <c r="M198" s="13">
        <f t="shared" si="96"/>
        <v>0</v>
      </c>
      <c r="N198" s="30">
        <f t="shared" si="97"/>
        <v>0</v>
      </c>
      <c r="O198" s="15">
        <f t="shared" si="98"/>
        <v>0</v>
      </c>
      <c r="P198" s="244"/>
      <c r="Q198" s="242"/>
      <c r="R198" s="242"/>
      <c r="S198" s="246"/>
      <c r="T198" s="13">
        <f t="shared" si="99"/>
        <v>0</v>
      </c>
      <c r="U198" s="14">
        <f t="shared" si="100"/>
        <v>0</v>
      </c>
      <c r="V198" s="16">
        <f t="shared" si="101"/>
        <v>0</v>
      </c>
      <c r="W198" s="91"/>
      <c r="X198" s="91"/>
      <c r="Y198" s="91"/>
      <c r="Z198" s="161"/>
      <c r="AA198" s="13">
        <f t="shared" si="102"/>
        <v>0</v>
      </c>
      <c r="AB198" s="14">
        <f t="shared" si="103"/>
        <v>0</v>
      </c>
      <c r="AC198" s="16">
        <f t="shared" si="91"/>
        <v>0</v>
      </c>
      <c r="AD198" s="253"/>
      <c r="AE198" s="253"/>
      <c r="AF198" s="251"/>
      <c r="AG198" s="91"/>
      <c r="AH198" s="13">
        <f t="shared" si="129"/>
        <v>0</v>
      </c>
      <c r="AI198" s="14">
        <f t="shared" si="104"/>
        <v>0</v>
      </c>
      <c r="AJ198" s="184">
        <f t="shared" si="105"/>
        <v>0</v>
      </c>
      <c r="AK198" s="91"/>
      <c r="AL198" s="91"/>
      <c r="AM198" s="91"/>
      <c r="AN198" s="91"/>
      <c r="AO198" s="13">
        <f t="shared" si="106"/>
        <v>0</v>
      </c>
      <c r="AP198" s="14">
        <f t="shared" si="107"/>
        <v>0</v>
      </c>
      <c r="AQ198" s="184">
        <f t="shared" si="108"/>
        <v>0</v>
      </c>
      <c r="AR198" s="191">
        <v>38100</v>
      </c>
      <c r="AS198" s="188">
        <f t="shared" si="125"/>
        <v>7239</v>
      </c>
      <c r="AT198" s="183">
        <v>45339</v>
      </c>
      <c r="AU198" s="229">
        <v>0.38</v>
      </c>
      <c r="AV198" s="13">
        <f t="shared" si="109"/>
        <v>627.21939169368534</v>
      </c>
      <c r="AW198" s="14">
        <f t="shared" si="110"/>
        <v>350</v>
      </c>
      <c r="AX198" s="184">
        <f t="shared" si="111"/>
        <v>977.21939169368534</v>
      </c>
      <c r="AY198" s="228"/>
      <c r="AZ198" s="228"/>
      <c r="BA198" s="228"/>
      <c r="BB198" s="228"/>
      <c r="BC198" s="13">
        <f t="shared" si="112"/>
        <v>0</v>
      </c>
      <c r="BD198" s="14">
        <f t="shared" si="92"/>
        <v>0</v>
      </c>
      <c r="BE198" s="184">
        <f t="shared" si="113"/>
        <v>0</v>
      </c>
      <c r="BF198" s="91"/>
      <c r="BG198" s="91"/>
      <c r="BH198" s="91"/>
      <c r="BI198" s="91"/>
      <c r="BJ198" s="13">
        <f t="shared" si="114"/>
        <v>0</v>
      </c>
      <c r="BK198" s="14">
        <f t="shared" si="115"/>
        <v>0</v>
      </c>
      <c r="BL198" s="224">
        <f t="shared" si="116"/>
        <v>0</v>
      </c>
      <c r="BM198" s="258"/>
      <c r="BN198" s="258"/>
      <c r="BO198" s="258"/>
      <c r="BP198" s="229"/>
      <c r="BQ198" s="74">
        <f t="shared" si="93"/>
        <v>0</v>
      </c>
      <c r="BR198" s="75">
        <f t="shared" si="128"/>
        <v>0</v>
      </c>
      <c r="BS198" s="236">
        <f t="shared" si="117"/>
        <v>0</v>
      </c>
      <c r="BT198" s="228">
        <v>43750</v>
      </c>
      <c r="BU198" s="228">
        <v>0</v>
      </c>
      <c r="BV198" s="228">
        <v>43750</v>
      </c>
      <c r="BW198" s="229">
        <v>0.05</v>
      </c>
      <c r="BX198" s="74">
        <f t="shared" si="94"/>
        <v>650</v>
      </c>
      <c r="BY198" s="75">
        <f t="shared" si="118"/>
        <v>46.05263157894737</v>
      </c>
      <c r="BZ198" s="236">
        <f t="shared" si="119"/>
        <v>696.0526315789474</v>
      </c>
      <c r="CA198" s="239"/>
      <c r="CB198" s="239"/>
      <c r="CC198" s="239"/>
      <c r="CD198" s="240"/>
      <c r="CE198" s="238">
        <f t="shared" si="120"/>
        <v>0</v>
      </c>
      <c r="CF198" s="14">
        <f t="shared" si="121"/>
        <v>0</v>
      </c>
      <c r="CG198" s="184">
        <f t="shared" si="122"/>
        <v>0</v>
      </c>
    </row>
    <row r="199" spans="1:85" x14ac:dyDescent="0.25">
      <c r="A199" s="39">
        <v>192</v>
      </c>
      <c r="B199" s="78" t="s">
        <v>97</v>
      </c>
      <c r="C199" s="300">
        <v>5415</v>
      </c>
      <c r="D199" s="298">
        <v>75</v>
      </c>
      <c r="E199" s="299">
        <f t="shared" si="123"/>
        <v>406125</v>
      </c>
      <c r="F199" s="167">
        <f t="shared" si="95"/>
        <v>5250</v>
      </c>
      <c r="G199" s="35">
        <f t="shared" si="89"/>
        <v>0.35</v>
      </c>
      <c r="H199" s="163">
        <f t="shared" si="90"/>
        <v>987.25490196078431</v>
      </c>
      <c r="I199" s="87"/>
      <c r="J199" s="87"/>
      <c r="K199" s="33"/>
      <c r="L199" s="12"/>
      <c r="M199" s="13">
        <f t="shared" si="96"/>
        <v>0</v>
      </c>
      <c r="N199" s="30">
        <f t="shared" si="97"/>
        <v>0</v>
      </c>
      <c r="O199" s="15">
        <f t="shared" si="98"/>
        <v>0</v>
      </c>
      <c r="P199" s="244">
        <v>5250</v>
      </c>
      <c r="Q199" s="242">
        <f>P199*0%</f>
        <v>0</v>
      </c>
      <c r="R199" s="242">
        <f t="shared" si="127"/>
        <v>5250</v>
      </c>
      <c r="S199" s="245">
        <v>0.31</v>
      </c>
      <c r="T199" s="13">
        <f t="shared" si="99"/>
        <v>650</v>
      </c>
      <c r="U199" s="14">
        <f t="shared" si="100"/>
        <v>310.00000000000006</v>
      </c>
      <c r="V199" s="16">
        <f t="shared" si="101"/>
        <v>960</v>
      </c>
      <c r="W199" s="90"/>
      <c r="X199" s="90"/>
      <c r="Y199" s="90"/>
      <c r="Z199" s="159"/>
      <c r="AA199" s="13">
        <f t="shared" si="102"/>
        <v>0</v>
      </c>
      <c r="AB199" s="14">
        <f t="shared" si="103"/>
        <v>0</v>
      </c>
      <c r="AC199" s="16">
        <f t="shared" si="91"/>
        <v>0</v>
      </c>
      <c r="AD199" s="251"/>
      <c r="AE199" s="251"/>
      <c r="AF199" s="251"/>
      <c r="AG199" s="90"/>
      <c r="AH199" s="13">
        <f t="shared" si="129"/>
        <v>0</v>
      </c>
      <c r="AI199" s="14">
        <f t="shared" si="104"/>
        <v>0</v>
      </c>
      <c r="AJ199" s="184">
        <f t="shared" si="105"/>
        <v>0</v>
      </c>
      <c r="AK199" s="90"/>
      <c r="AL199" s="90"/>
      <c r="AM199" s="90"/>
      <c r="AN199" s="90"/>
      <c r="AO199" s="13">
        <f t="shared" si="106"/>
        <v>0</v>
      </c>
      <c r="AP199" s="14">
        <f t="shared" si="107"/>
        <v>0</v>
      </c>
      <c r="AQ199" s="184">
        <f t="shared" si="108"/>
        <v>0</v>
      </c>
      <c r="AR199" s="190">
        <v>5355</v>
      </c>
      <c r="AS199" s="187"/>
      <c r="AT199" s="182">
        <v>5355</v>
      </c>
      <c r="AU199" s="227">
        <v>0.35</v>
      </c>
      <c r="AV199" s="13">
        <f t="shared" si="109"/>
        <v>637.25490196078431</v>
      </c>
      <c r="AW199" s="14">
        <f t="shared" si="110"/>
        <v>350</v>
      </c>
      <c r="AX199" s="184">
        <f t="shared" si="111"/>
        <v>987.25490196078431</v>
      </c>
      <c r="AY199" s="226"/>
      <c r="AZ199" s="226"/>
      <c r="BA199" s="226"/>
      <c r="BB199" s="226"/>
      <c r="BC199" s="13">
        <f t="shared" si="112"/>
        <v>0</v>
      </c>
      <c r="BD199" s="14">
        <f t="shared" si="92"/>
        <v>0</v>
      </c>
      <c r="BE199" s="184">
        <f t="shared" si="113"/>
        <v>0</v>
      </c>
      <c r="BF199" s="90"/>
      <c r="BG199" s="90"/>
      <c r="BH199" s="90"/>
      <c r="BI199" s="90"/>
      <c r="BJ199" s="13">
        <f t="shared" si="114"/>
        <v>0</v>
      </c>
      <c r="BK199" s="14">
        <f t="shared" si="115"/>
        <v>0</v>
      </c>
      <c r="BL199" s="224">
        <f t="shared" si="116"/>
        <v>0</v>
      </c>
      <c r="BM199" s="257"/>
      <c r="BN199" s="257"/>
      <c r="BO199" s="257"/>
      <c r="BP199" s="226"/>
      <c r="BQ199" s="74">
        <f t="shared" si="93"/>
        <v>0</v>
      </c>
      <c r="BR199" s="75">
        <f t="shared" si="128"/>
        <v>0</v>
      </c>
      <c r="BS199" s="236">
        <f t="shared" si="117"/>
        <v>0</v>
      </c>
      <c r="BT199" s="226"/>
      <c r="BU199" s="226"/>
      <c r="BV199" s="226"/>
      <c r="BW199" s="226"/>
      <c r="BX199" s="74">
        <f t="shared" si="94"/>
        <v>0</v>
      </c>
      <c r="BY199" s="75">
        <f t="shared" si="118"/>
        <v>0</v>
      </c>
      <c r="BZ199" s="236">
        <f t="shared" si="119"/>
        <v>0</v>
      </c>
      <c r="CA199" s="239"/>
      <c r="CB199" s="239"/>
      <c r="CC199" s="239"/>
      <c r="CD199" s="240"/>
      <c r="CE199" s="238">
        <f t="shared" si="120"/>
        <v>0</v>
      </c>
      <c r="CF199" s="14">
        <f t="shared" si="121"/>
        <v>0</v>
      </c>
      <c r="CG199" s="184">
        <f t="shared" si="122"/>
        <v>0</v>
      </c>
    </row>
    <row r="200" spans="1:85" x14ac:dyDescent="0.25">
      <c r="A200" s="39">
        <v>193</v>
      </c>
      <c r="B200" s="78" t="s">
        <v>222</v>
      </c>
      <c r="C200" s="300">
        <v>122897.25</v>
      </c>
      <c r="D200" s="298">
        <v>75</v>
      </c>
      <c r="E200" s="299">
        <f t="shared" si="123"/>
        <v>9217293.75</v>
      </c>
      <c r="F200" s="167"/>
      <c r="G200" s="35"/>
      <c r="H200" s="163">
        <f t="shared" ref="H200:H263" si="132">MAX(O200,V200,AC200,AQ200,AX200,BE200,BL200,BZ200,CG200)</f>
        <v>0</v>
      </c>
      <c r="I200" s="87"/>
      <c r="J200" s="87"/>
      <c r="K200" s="33"/>
      <c r="L200" s="12"/>
      <c r="M200" s="13">
        <f t="shared" si="96"/>
        <v>0</v>
      </c>
      <c r="N200" s="30">
        <f t="shared" si="97"/>
        <v>0</v>
      </c>
      <c r="O200" s="15">
        <f t="shared" si="98"/>
        <v>0</v>
      </c>
      <c r="P200" s="244"/>
      <c r="Q200" s="242"/>
      <c r="R200" s="242"/>
      <c r="S200" s="246"/>
      <c r="T200" s="13">
        <f t="shared" si="99"/>
        <v>0</v>
      </c>
      <c r="U200" s="14">
        <f t="shared" si="100"/>
        <v>0</v>
      </c>
      <c r="V200" s="16">
        <f t="shared" si="101"/>
        <v>0</v>
      </c>
      <c r="W200" s="90"/>
      <c r="X200" s="90"/>
      <c r="Y200" s="90"/>
      <c r="Z200" s="159"/>
      <c r="AA200" s="13">
        <f t="shared" si="102"/>
        <v>0</v>
      </c>
      <c r="AB200" s="14">
        <f t="shared" si="103"/>
        <v>0</v>
      </c>
      <c r="AC200" s="16">
        <f t="shared" ref="AC200:AC263" si="133">AB200+AA200</f>
        <v>0</v>
      </c>
      <c r="AD200" s="251"/>
      <c r="AE200" s="251"/>
      <c r="AF200" s="251"/>
      <c r="AG200" s="90"/>
      <c r="AH200" s="13">
        <f t="shared" si="129"/>
        <v>0</v>
      </c>
      <c r="AI200" s="14">
        <f t="shared" si="104"/>
        <v>0</v>
      </c>
      <c r="AJ200" s="184">
        <f t="shared" si="105"/>
        <v>0</v>
      </c>
      <c r="AK200" s="90"/>
      <c r="AL200" s="90"/>
      <c r="AM200" s="90"/>
      <c r="AN200" s="90"/>
      <c r="AO200" s="13">
        <f t="shared" si="106"/>
        <v>0</v>
      </c>
      <c r="AP200" s="14">
        <f t="shared" si="107"/>
        <v>0</v>
      </c>
      <c r="AQ200" s="184">
        <f t="shared" si="108"/>
        <v>0</v>
      </c>
      <c r="AR200" s="190"/>
      <c r="AS200" s="187"/>
      <c r="AT200" s="182"/>
      <c r="AU200" s="227"/>
      <c r="AV200" s="13">
        <f t="shared" si="109"/>
        <v>0</v>
      </c>
      <c r="AW200" s="14">
        <f t="shared" si="110"/>
        <v>0</v>
      </c>
      <c r="AX200" s="184">
        <f t="shared" si="111"/>
        <v>0</v>
      </c>
      <c r="AY200" s="226"/>
      <c r="AZ200" s="226"/>
      <c r="BA200" s="226"/>
      <c r="BB200" s="226"/>
      <c r="BC200" s="13">
        <f t="shared" si="112"/>
        <v>0</v>
      </c>
      <c r="BD200" s="14">
        <f t="shared" ref="BD200:BD263" si="134">IFERROR(($F$2)/($G200/BB200),0)</f>
        <v>0</v>
      </c>
      <c r="BE200" s="184">
        <f t="shared" si="113"/>
        <v>0</v>
      </c>
      <c r="BF200" s="90"/>
      <c r="BG200" s="90"/>
      <c r="BH200" s="90"/>
      <c r="BI200" s="90"/>
      <c r="BJ200" s="13">
        <f t="shared" si="114"/>
        <v>0</v>
      </c>
      <c r="BK200" s="14">
        <f t="shared" si="115"/>
        <v>0</v>
      </c>
      <c r="BL200" s="224">
        <f t="shared" si="116"/>
        <v>0</v>
      </c>
      <c r="BM200" s="257"/>
      <c r="BN200" s="257"/>
      <c r="BO200" s="257"/>
      <c r="BP200" s="226"/>
      <c r="BQ200" s="74">
        <f t="shared" ref="BQ200:BQ263" si="135">IFERROR(($F200*$F$1)/BO200,0)</f>
        <v>0</v>
      </c>
      <c r="BR200" s="75">
        <f t="shared" si="128"/>
        <v>0</v>
      </c>
      <c r="BS200" s="236">
        <f t="shared" si="117"/>
        <v>0</v>
      </c>
      <c r="BT200" s="226"/>
      <c r="BU200" s="226"/>
      <c r="BV200" s="226"/>
      <c r="BW200" s="226"/>
      <c r="BX200" s="74">
        <f t="shared" ref="BX200:BX263" si="136">IFERROR(($F200*$F$1)/BV200,0)</f>
        <v>0</v>
      </c>
      <c r="BY200" s="75">
        <f t="shared" si="118"/>
        <v>0</v>
      </c>
      <c r="BZ200" s="236">
        <f t="shared" si="119"/>
        <v>0</v>
      </c>
      <c r="CA200" s="233"/>
      <c r="CB200" s="233"/>
      <c r="CC200" s="233"/>
      <c r="CD200" s="233"/>
      <c r="CE200" s="238">
        <f t="shared" si="120"/>
        <v>0</v>
      </c>
      <c r="CF200" s="14">
        <f t="shared" si="121"/>
        <v>0</v>
      </c>
      <c r="CG200" s="184">
        <f t="shared" si="122"/>
        <v>0</v>
      </c>
    </row>
    <row r="201" spans="1:85" x14ac:dyDescent="0.25">
      <c r="A201" s="39">
        <v>194</v>
      </c>
      <c r="B201" s="78" t="s">
        <v>99</v>
      </c>
      <c r="C201" s="300">
        <v>5415</v>
      </c>
      <c r="D201" s="298">
        <v>75</v>
      </c>
      <c r="E201" s="299">
        <f t="shared" si="123"/>
        <v>406125</v>
      </c>
      <c r="F201" s="167">
        <f t="shared" ref="F201:F264" si="137">MIN(K201,R201,Y201,AM201,AT201,BA201,BH201,BV201,CC201,AF201,BO201)</f>
        <v>5250</v>
      </c>
      <c r="G201" s="35">
        <f t="shared" ref="G200:G263" si="138">MAX(L201,S201,Z201,AN201,AU201,BB201,BI201,BW201,CD201)</f>
        <v>0.35</v>
      </c>
      <c r="H201" s="163">
        <f t="shared" si="132"/>
        <v>987.25490196078431</v>
      </c>
      <c r="I201" s="87"/>
      <c r="J201" s="87"/>
      <c r="K201" s="33"/>
      <c r="L201" s="12"/>
      <c r="M201" s="13">
        <f t="shared" ref="M201:M264" si="139">IFERROR(($F201*$F$1)/K201,0)</f>
        <v>0</v>
      </c>
      <c r="N201" s="30">
        <f t="shared" ref="N201:N264" si="140">IFERROR(($F$2)/($G201/L201),0)</f>
        <v>0</v>
      </c>
      <c r="O201" s="15">
        <f t="shared" ref="O201:O264" si="141">N201+M201</f>
        <v>0</v>
      </c>
      <c r="P201" s="244">
        <v>5250</v>
      </c>
      <c r="Q201" s="242">
        <f>P201*0%</f>
        <v>0</v>
      </c>
      <c r="R201" s="242">
        <f t="shared" ref="R201:R261" si="142">ROUND((P201+Q201),0)</f>
        <v>5250</v>
      </c>
      <c r="S201" s="245">
        <v>0.31</v>
      </c>
      <c r="T201" s="13">
        <f t="shared" ref="T201:T264" si="143">IFERROR(($F201*$F$1)/R201,0)</f>
        <v>650</v>
      </c>
      <c r="U201" s="14">
        <f t="shared" ref="U201:U264" si="144">IFERROR(($F$2)/($G201/S201),0)</f>
        <v>310.00000000000006</v>
      </c>
      <c r="V201" s="16">
        <f t="shared" ref="V201:V264" si="145">U201+T201</f>
        <v>960</v>
      </c>
      <c r="W201" s="90"/>
      <c r="X201" s="90"/>
      <c r="Y201" s="90"/>
      <c r="Z201" s="159"/>
      <c r="AA201" s="13">
        <f t="shared" ref="AA201:AA264" si="146">IFERROR(($F201*$F$1)/Y201,0)</f>
        <v>0</v>
      </c>
      <c r="AB201" s="14">
        <f t="shared" ref="AB201:AB264" si="147">IFERROR(($F$2)/($G201/Z201),0)</f>
        <v>0</v>
      </c>
      <c r="AC201" s="16">
        <f t="shared" si="133"/>
        <v>0</v>
      </c>
      <c r="AD201" s="251"/>
      <c r="AE201" s="251"/>
      <c r="AF201" s="251"/>
      <c r="AG201" s="90"/>
      <c r="AH201" s="13">
        <f t="shared" si="129"/>
        <v>0</v>
      </c>
      <c r="AI201" s="14">
        <f t="shared" ref="AI201:AI264" si="148">IFERROR(($F$2)/($G201/AG201),0)</f>
        <v>0</v>
      </c>
      <c r="AJ201" s="184">
        <f t="shared" ref="AJ201:AJ264" si="149">SUM(AH201+AI201)</f>
        <v>0</v>
      </c>
      <c r="AK201" s="90"/>
      <c r="AL201" s="90"/>
      <c r="AM201" s="90"/>
      <c r="AN201" s="90"/>
      <c r="AO201" s="13">
        <f t="shared" ref="AO201:AO264" si="150">IFERROR(($F201*$F$1)/AM201,0)</f>
        <v>0</v>
      </c>
      <c r="AP201" s="14">
        <f t="shared" ref="AP201:AP264" si="151">IFERROR(($F$2)/($G201/AN201),0)</f>
        <v>0</v>
      </c>
      <c r="AQ201" s="184">
        <f t="shared" ref="AQ201:AQ264" si="152">SUM(AO201+AP201)</f>
        <v>0</v>
      </c>
      <c r="AR201" s="190">
        <v>5355</v>
      </c>
      <c r="AS201" s="187"/>
      <c r="AT201" s="182">
        <v>5355</v>
      </c>
      <c r="AU201" s="227">
        <v>0.35</v>
      </c>
      <c r="AV201" s="13">
        <f t="shared" ref="AV201:AV264" si="153">IFERROR(($F201*$F$1)/AT201,0)</f>
        <v>637.25490196078431</v>
      </c>
      <c r="AW201" s="14">
        <f t="shared" ref="AW201:AW264" si="154">IFERROR(($F$2)/($G201/AU201),0)</f>
        <v>350</v>
      </c>
      <c r="AX201" s="184">
        <f t="shared" ref="AX201:AX264" si="155">SUM(AV201+AW201)</f>
        <v>987.25490196078431</v>
      </c>
      <c r="AY201" s="226"/>
      <c r="AZ201" s="226"/>
      <c r="BA201" s="226"/>
      <c r="BB201" s="226"/>
      <c r="BC201" s="13">
        <f t="shared" ref="BC201:BC264" si="156">IFERROR(($F201*$F$1)/BA201,0)</f>
        <v>0</v>
      </c>
      <c r="BD201" s="14">
        <f t="shared" si="134"/>
        <v>0</v>
      </c>
      <c r="BE201" s="184">
        <f t="shared" ref="BE201:BE264" si="157">BC201+BD201</f>
        <v>0</v>
      </c>
      <c r="BF201" s="90"/>
      <c r="BG201" s="90"/>
      <c r="BH201" s="90"/>
      <c r="BI201" s="90"/>
      <c r="BJ201" s="13">
        <f t="shared" ref="BJ201:BJ264" si="158">IFERROR(($F201*$F$1)/BH201,0)</f>
        <v>0</v>
      </c>
      <c r="BK201" s="14">
        <f t="shared" ref="BK201:BK264" si="159">IFERROR(($F$2)/($G201/BI201),0)</f>
        <v>0</v>
      </c>
      <c r="BL201" s="224">
        <f t="shared" ref="BL201:BL264" si="160">SUM(BJ201+BK201)</f>
        <v>0</v>
      </c>
      <c r="BM201" s="257"/>
      <c r="BN201" s="257"/>
      <c r="BO201" s="257"/>
      <c r="BP201" s="226"/>
      <c r="BQ201" s="74">
        <f t="shared" si="135"/>
        <v>0</v>
      </c>
      <c r="BR201" s="75">
        <f t="shared" si="128"/>
        <v>0</v>
      </c>
      <c r="BS201" s="236">
        <f t="shared" ref="BS201:BS264" si="161">SUM(BQ201+BR201)</f>
        <v>0</v>
      </c>
      <c r="BT201" s="226"/>
      <c r="BU201" s="226"/>
      <c r="BV201" s="226"/>
      <c r="BW201" s="226"/>
      <c r="BX201" s="74">
        <f t="shared" si="136"/>
        <v>0</v>
      </c>
      <c r="BY201" s="75">
        <f t="shared" ref="BY201:BY264" si="162">IFERROR(($F$2)/($G201/BW201),0)</f>
        <v>0</v>
      </c>
      <c r="BZ201" s="236">
        <f t="shared" ref="BZ201:BZ264" si="163">SUM(BX201+BY201)</f>
        <v>0</v>
      </c>
      <c r="CA201" s="239"/>
      <c r="CB201" s="239"/>
      <c r="CC201" s="239"/>
      <c r="CD201" s="240"/>
      <c r="CE201" s="238">
        <f t="shared" ref="CE201:CE264" si="164">IFERROR(($F201*$F$1)/CC201,0)</f>
        <v>0</v>
      </c>
      <c r="CF201" s="14">
        <f t="shared" ref="CF201:CF264" si="165">IFERROR(($F$2)/($G201/CD201),0)</f>
        <v>0</v>
      </c>
      <c r="CG201" s="184">
        <f t="shared" ref="CG201:CG264" si="166">SUM(CE201+CF201)</f>
        <v>0</v>
      </c>
    </row>
    <row r="202" spans="1:85" x14ac:dyDescent="0.25">
      <c r="A202" s="39">
        <v>195</v>
      </c>
      <c r="B202" s="78" t="s">
        <v>417</v>
      </c>
      <c r="C202" s="300">
        <v>1800</v>
      </c>
      <c r="D202" s="298">
        <v>100</v>
      </c>
      <c r="E202" s="299">
        <f t="shared" ref="E202:E265" si="167">D202*C202</f>
        <v>180000</v>
      </c>
      <c r="F202" s="167">
        <f t="shared" si="137"/>
        <v>1650</v>
      </c>
      <c r="G202" s="35">
        <f t="shared" si="138"/>
        <v>0.35</v>
      </c>
      <c r="H202" s="163">
        <f t="shared" si="132"/>
        <v>1000</v>
      </c>
      <c r="I202" s="87"/>
      <c r="J202" s="87"/>
      <c r="K202" s="33"/>
      <c r="L202" s="12"/>
      <c r="M202" s="13">
        <f t="shared" si="139"/>
        <v>0</v>
      </c>
      <c r="N202" s="30">
        <f t="shared" si="140"/>
        <v>0</v>
      </c>
      <c r="O202" s="15">
        <f t="shared" si="141"/>
        <v>0</v>
      </c>
      <c r="P202" s="244"/>
      <c r="Q202" s="242"/>
      <c r="R202" s="242"/>
      <c r="S202" s="246"/>
      <c r="T202" s="13">
        <f t="shared" si="143"/>
        <v>0</v>
      </c>
      <c r="U202" s="14">
        <f t="shared" si="144"/>
        <v>0</v>
      </c>
      <c r="V202" s="16">
        <f t="shared" si="145"/>
        <v>0</v>
      </c>
      <c r="W202" s="90"/>
      <c r="X202" s="90"/>
      <c r="Y202" s="90"/>
      <c r="Z202" s="159"/>
      <c r="AA202" s="13">
        <f t="shared" si="146"/>
        <v>0</v>
      </c>
      <c r="AB202" s="14">
        <f t="shared" si="147"/>
        <v>0</v>
      </c>
      <c r="AC202" s="16">
        <f t="shared" si="133"/>
        <v>0</v>
      </c>
      <c r="AD202" s="251"/>
      <c r="AE202" s="251"/>
      <c r="AF202" s="251"/>
      <c r="AG202" s="90"/>
      <c r="AH202" s="13">
        <f t="shared" si="129"/>
        <v>0</v>
      </c>
      <c r="AI202" s="14">
        <f t="shared" si="148"/>
        <v>0</v>
      </c>
      <c r="AJ202" s="184">
        <f t="shared" si="149"/>
        <v>0</v>
      </c>
      <c r="AK202" s="90"/>
      <c r="AL202" s="90"/>
      <c r="AM202" s="90"/>
      <c r="AN202" s="90"/>
      <c r="AO202" s="13">
        <f t="shared" si="150"/>
        <v>0</v>
      </c>
      <c r="AP202" s="14">
        <f t="shared" si="151"/>
        <v>0</v>
      </c>
      <c r="AQ202" s="184">
        <f t="shared" si="152"/>
        <v>0</v>
      </c>
      <c r="AR202" s="190">
        <f t="shared" ref="AR202:AR261" si="168">+AT202/1.19</f>
        <v>1386.5546218487395</v>
      </c>
      <c r="AS202" s="187">
        <f t="shared" ref="AS202:AS261" si="169">+AR202*19%</f>
        <v>263.44537815126051</v>
      </c>
      <c r="AT202" s="182">
        <v>1650</v>
      </c>
      <c r="AU202" s="227">
        <v>0.35</v>
      </c>
      <c r="AV202" s="13">
        <f t="shared" si="153"/>
        <v>650</v>
      </c>
      <c r="AW202" s="14">
        <f t="shared" si="154"/>
        <v>350</v>
      </c>
      <c r="AX202" s="184">
        <f t="shared" si="155"/>
        <v>1000</v>
      </c>
      <c r="AY202" s="226"/>
      <c r="AZ202" s="226"/>
      <c r="BA202" s="226"/>
      <c r="BB202" s="226"/>
      <c r="BC202" s="13">
        <f t="shared" si="156"/>
        <v>0</v>
      </c>
      <c r="BD202" s="14">
        <f t="shared" si="134"/>
        <v>0</v>
      </c>
      <c r="BE202" s="184">
        <f t="shared" si="157"/>
        <v>0</v>
      </c>
      <c r="BF202" s="90"/>
      <c r="BG202" s="90"/>
      <c r="BH202" s="90"/>
      <c r="BI202" s="90"/>
      <c r="BJ202" s="13">
        <f t="shared" si="158"/>
        <v>0</v>
      </c>
      <c r="BK202" s="14">
        <f t="shared" si="159"/>
        <v>0</v>
      </c>
      <c r="BL202" s="224">
        <f t="shared" si="160"/>
        <v>0</v>
      </c>
      <c r="BM202" s="257"/>
      <c r="BN202" s="257"/>
      <c r="BO202" s="257"/>
      <c r="BP202" s="226"/>
      <c r="BQ202" s="74">
        <f t="shared" si="135"/>
        <v>0</v>
      </c>
      <c r="BR202" s="75">
        <f t="shared" si="128"/>
        <v>0</v>
      </c>
      <c r="BS202" s="236">
        <f t="shared" si="161"/>
        <v>0</v>
      </c>
      <c r="BT202" s="226"/>
      <c r="BU202" s="226"/>
      <c r="BV202" s="226"/>
      <c r="BW202" s="226"/>
      <c r="BX202" s="74">
        <f t="shared" si="136"/>
        <v>0</v>
      </c>
      <c r="BY202" s="75">
        <f t="shared" si="162"/>
        <v>0</v>
      </c>
      <c r="BZ202" s="236">
        <f t="shared" si="163"/>
        <v>0</v>
      </c>
      <c r="CA202" s="233"/>
      <c r="CB202" s="233"/>
      <c r="CC202" s="233"/>
      <c r="CD202" s="233"/>
      <c r="CE202" s="238">
        <f t="shared" si="164"/>
        <v>0</v>
      </c>
      <c r="CF202" s="14">
        <f t="shared" si="165"/>
        <v>0</v>
      </c>
      <c r="CG202" s="184">
        <f t="shared" si="166"/>
        <v>0</v>
      </c>
    </row>
    <row r="203" spans="1:85" x14ac:dyDescent="0.25">
      <c r="A203" s="39">
        <v>196</v>
      </c>
      <c r="B203" s="78" t="s">
        <v>301</v>
      </c>
      <c r="C203" s="300">
        <v>2995</v>
      </c>
      <c r="D203" s="298">
        <v>100</v>
      </c>
      <c r="E203" s="299">
        <f t="shared" si="167"/>
        <v>299500</v>
      </c>
      <c r="F203" s="167">
        <f t="shared" si="137"/>
        <v>2595</v>
      </c>
      <c r="G203" s="35">
        <f t="shared" si="138"/>
        <v>0.38</v>
      </c>
      <c r="H203" s="163">
        <f t="shared" si="132"/>
        <v>939.77272727272725</v>
      </c>
      <c r="I203" s="87"/>
      <c r="J203" s="87"/>
      <c r="K203" s="33"/>
      <c r="L203" s="12"/>
      <c r="M203" s="13">
        <f t="shared" si="139"/>
        <v>0</v>
      </c>
      <c r="N203" s="30">
        <f t="shared" si="140"/>
        <v>0</v>
      </c>
      <c r="O203" s="15">
        <f t="shared" si="141"/>
        <v>0</v>
      </c>
      <c r="P203" s="244">
        <v>2595</v>
      </c>
      <c r="Q203" s="242">
        <f>P203*0%</f>
        <v>0</v>
      </c>
      <c r="R203" s="242">
        <f t="shared" si="142"/>
        <v>2595</v>
      </c>
      <c r="S203" s="245">
        <v>0.31</v>
      </c>
      <c r="T203" s="13">
        <f t="shared" si="143"/>
        <v>650</v>
      </c>
      <c r="U203" s="14">
        <f t="shared" si="144"/>
        <v>285.5263157894737</v>
      </c>
      <c r="V203" s="16">
        <f t="shared" si="145"/>
        <v>935.52631578947376</v>
      </c>
      <c r="W203" s="90"/>
      <c r="X203" s="90"/>
      <c r="Y203" s="90"/>
      <c r="Z203" s="159"/>
      <c r="AA203" s="13">
        <f t="shared" si="146"/>
        <v>0</v>
      </c>
      <c r="AB203" s="14">
        <f t="shared" si="147"/>
        <v>0</v>
      </c>
      <c r="AC203" s="16">
        <f t="shared" si="133"/>
        <v>0</v>
      </c>
      <c r="AD203" s="251"/>
      <c r="AE203" s="251"/>
      <c r="AF203" s="251"/>
      <c r="AG203" s="90"/>
      <c r="AH203" s="13">
        <f t="shared" si="129"/>
        <v>0</v>
      </c>
      <c r="AI203" s="14">
        <f t="shared" si="148"/>
        <v>0</v>
      </c>
      <c r="AJ203" s="184">
        <f t="shared" si="149"/>
        <v>0</v>
      </c>
      <c r="AK203" s="90"/>
      <c r="AL203" s="90"/>
      <c r="AM203" s="90"/>
      <c r="AN203" s="90"/>
      <c r="AO203" s="13">
        <f t="shared" si="150"/>
        <v>0</v>
      </c>
      <c r="AP203" s="14">
        <f t="shared" si="151"/>
        <v>0</v>
      </c>
      <c r="AQ203" s="184">
        <f t="shared" si="152"/>
        <v>0</v>
      </c>
      <c r="AR203" s="190">
        <v>2860</v>
      </c>
      <c r="AS203" s="187"/>
      <c r="AT203" s="182">
        <v>2860</v>
      </c>
      <c r="AU203" s="227">
        <v>0.38</v>
      </c>
      <c r="AV203" s="13">
        <f t="shared" si="153"/>
        <v>589.77272727272725</v>
      </c>
      <c r="AW203" s="14">
        <f t="shared" si="154"/>
        <v>350</v>
      </c>
      <c r="AX203" s="184">
        <f t="shared" si="155"/>
        <v>939.77272727272725</v>
      </c>
      <c r="AY203" s="226"/>
      <c r="AZ203" s="226"/>
      <c r="BA203" s="226"/>
      <c r="BB203" s="226"/>
      <c r="BC203" s="13">
        <f t="shared" si="156"/>
        <v>0</v>
      </c>
      <c r="BD203" s="14">
        <f t="shared" si="134"/>
        <v>0</v>
      </c>
      <c r="BE203" s="184">
        <f t="shared" si="157"/>
        <v>0</v>
      </c>
      <c r="BF203" s="90"/>
      <c r="BG203" s="90"/>
      <c r="BH203" s="90"/>
      <c r="BI203" s="90"/>
      <c r="BJ203" s="13">
        <f t="shared" si="158"/>
        <v>0</v>
      </c>
      <c r="BK203" s="14">
        <f t="shared" si="159"/>
        <v>0</v>
      </c>
      <c r="BL203" s="224">
        <f t="shared" si="160"/>
        <v>0</v>
      </c>
      <c r="BM203" s="257"/>
      <c r="BN203" s="257"/>
      <c r="BO203" s="257"/>
      <c r="BP203" s="227"/>
      <c r="BQ203" s="74">
        <f t="shared" si="135"/>
        <v>0</v>
      </c>
      <c r="BR203" s="75">
        <f t="shared" si="128"/>
        <v>0</v>
      </c>
      <c r="BS203" s="236">
        <f t="shared" si="161"/>
        <v>0</v>
      </c>
      <c r="BT203" s="226">
        <v>2860</v>
      </c>
      <c r="BU203" s="226">
        <v>0</v>
      </c>
      <c r="BV203" s="226">
        <v>2860</v>
      </c>
      <c r="BW203" s="227">
        <v>0.19</v>
      </c>
      <c r="BX203" s="74">
        <f t="shared" si="136"/>
        <v>589.77272727272725</v>
      </c>
      <c r="BY203" s="75">
        <f t="shared" si="162"/>
        <v>175</v>
      </c>
      <c r="BZ203" s="236">
        <f t="shared" si="163"/>
        <v>764.77272727272725</v>
      </c>
      <c r="CA203" s="233"/>
      <c r="CB203" s="233"/>
      <c r="CC203" s="233"/>
      <c r="CD203" s="233"/>
      <c r="CE203" s="238">
        <f t="shared" si="164"/>
        <v>0</v>
      </c>
      <c r="CF203" s="14">
        <f t="shared" si="165"/>
        <v>0</v>
      </c>
      <c r="CG203" s="184">
        <f t="shared" si="166"/>
        <v>0</v>
      </c>
    </row>
    <row r="204" spans="1:85" x14ac:dyDescent="0.25">
      <c r="A204" s="39">
        <v>197</v>
      </c>
      <c r="B204" s="78" t="s">
        <v>125</v>
      </c>
      <c r="C204" s="300">
        <v>7200</v>
      </c>
      <c r="D204" s="298">
        <v>75</v>
      </c>
      <c r="E204" s="299">
        <f t="shared" si="167"/>
        <v>540000</v>
      </c>
      <c r="F204" s="167">
        <f t="shared" si="137"/>
        <v>6850</v>
      </c>
      <c r="G204" s="35">
        <f t="shared" si="138"/>
        <v>0.35</v>
      </c>
      <c r="H204" s="163">
        <f t="shared" si="132"/>
        <v>986.07142857142856</v>
      </c>
      <c r="I204" s="87"/>
      <c r="J204" s="87"/>
      <c r="K204" s="33"/>
      <c r="L204" s="12"/>
      <c r="M204" s="13">
        <f t="shared" si="139"/>
        <v>0</v>
      </c>
      <c r="N204" s="30">
        <f t="shared" si="140"/>
        <v>0</v>
      </c>
      <c r="O204" s="15">
        <f t="shared" si="141"/>
        <v>0</v>
      </c>
      <c r="P204" s="244"/>
      <c r="Q204" s="242"/>
      <c r="R204" s="242"/>
      <c r="S204" s="245"/>
      <c r="T204" s="13">
        <f t="shared" si="143"/>
        <v>0</v>
      </c>
      <c r="U204" s="14">
        <f t="shared" si="144"/>
        <v>0</v>
      </c>
      <c r="V204" s="16">
        <f t="shared" si="145"/>
        <v>0</v>
      </c>
      <c r="W204" s="90"/>
      <c r="X204" s="90"/>
      <c r="Y204" s="90"/>
      <c r="Z204" s="159"/>
      <c r="AA204" s="13">
        <f t="shared" si="146"/>
        <v>0</v>
      </c>
      <c r="AB204" s="14">
        <f t="shared" si="147"/>
        <v>0</v>
      </c>
      <c r="AC204" s="16">
        <f t="shared" si="133"/>
        <v>0</v>
      </c>
      <c r="AD204" s="252"/>
      <c r="AE204" s="252"/>
      <c r="AF204" s="252"/>
      <c r="AG204" s="90"/>
      <c r="AH204" s="13">
        <f t="shared" si="129"/>
        <v>0</v>
      </c>
      <c r="AI204" s="14">
        <f t="shared" si="148"/>
        <v>0</v>
      </c>
      <c r="AJ204" s="184">
        <f t="shared" si="149"/>
        <v>0</v>
      </c>
      <c r="AK204" s="90"/>
      <c r="AL204" s="90"/>
      <c r="AM204" s="90"/>
      <c r="AN204" s="90"/>
      <c r="AO204" s="13">
        <f t="shared" si="150"/>
        <v>0</v>
      </c>
      <c r="AP204" s="14">
        <f t="shared" si="151"/>
        <v>0</v>
      </c>
      <c r="AQ204" s="184">
        <f t="shared" si="152"/>
        <v>0</v>
      </c>
      <c r="AR204" s="190">
        <v>7000</v>
      </c>
      <c r="AS204" s="187"/>
      <c r="AT204" s="182">
        <v>7000</v>
      </c>
      <c r="AU204" s="227">
        <v>0.35</v>
      </c>
      <c r="AV204" s="13">
        <f t="shared" si="153"/>
        <v>636.07142857142856</v>
      </c>
      <c r="AW204" s="14">
        <f t="shared" si="154"/>
        <v>350</v>
      </c>
      <c r="AX204" s="184">
        <f t="shared" si="155"/>
        <v>986.07142857142856</v>
      </c>
      <c r="AY204" s="226"/>
      <c r="AZ204" s="226"/>
      <c r="BA204" s="226"/>
      <c r="BB204" s="226"/>
      <c r="BC204" s="13">
        <f t="shared" si="156"/>
        <v>0</v>
      </c>
      <c r="BD204" s="14">
        <f t="shared" si="134"/>
        <v>0</v>
      </c>
      <c r="BE204" s="184">
        <f t="shared" si="157"/>
        <v>0</v>
      </c>
      <c r="BF204" s="90"/>
      <c r="BG204" s="90"/>
      <c r="BH204" s="90"/>
      <c r="BI204" s="90"/>
      <c r="BJ204" s="13">
        <f t="shared" si="158"/>
        <v>0</v>
      </c>
      <c r="BK204" s="14">
        <f t="shared" si="159"/>
        <v>0</v>
      </c>
      <c r="BL204" s="224">
        <f t="shared" si="160"/>
        <v>0</v>
      </c>
      <c r="BM204" s="257"/>
      <c r="BN204" s="257"/>
      <c r="BO204" s="257"/>
      <c r="BP204" s="227"/>
      <c r="BQ204" s="74">
        <f t="shared" si="135"/>
        <v>0</v>
      </c>
      <c r="BR204" s="75">
        <f t="shared" si="128"/>
        <v>0</v>
      </c>
      <c r="BS204" s="236">
        <f t="shared" si="161"/>
        <v>0</v>
      </c>
      <c r="BT204" s="226">
        <v>6850</v>
      </c>
      <c r="BU204" s="226">
        <v>0</v>
      </c>
      <c r="BV204" s="226">
        <v>6850</v>
      </c>
      <c r="BW204" s="227">
        <v>0.09</v>
      </c>
      <c r="BX204" s="74">
        <f t="shared" si="136"/>
        <v>650</v>
      </c>
      <c r="BY204" s="75">
        <f t="shared" si="162"/>
        <v>90</v>
      </c>
      <c r="BZ204" s="236">
        <f t="shared" si="163"/>
        <v>740</v>
      </c>
      <c r="CA204" s="239"/>
      <c r="CB204" s="239"/>
      <c r="CC204" s="239"/>
      <c r="CD204" s="240"/>
      <c r="CE204" s="238">
        <f t="shared" si="164"/>
        <v>0</v>
      </c>
      <c r="CF204" s="14">
        <f t="shared" si="165"/>
        <v>0</v>
      </c>
      <c r="CG204" s="184">
        <f t="shared" si="166"/>
        <v>0</v>
      </c>
    </row>
    <row r="205" spans="1:85" x14ac:dyDescent="0.25">
      <c r="A205" s="39">
        <v>198</v>
      </c>
      <c r="B205" s="78" t="s">
        <v>213</v>
      </c>
      <c r="C205" s="300">
        <v>187100</v>
      </c>
      <c r="D205" s="298">
        <v>75</v>
      </c>
      <c r="E205" s="299">
        <f t="shared" si="167"/>
        <v>14032500</v>
      </c>
      <c r="F205" s="167">
        <f t="shared" si="137"/>
        <v>140000</v>
      </c>
      <c r="G205" s="35">
        <f t="shared" si="138"/>
        <v>0.38</v>
      </c>
      <c r="H205" s="163">
        <f t="shared" si="132"/>
        <v>839.24731182795699</v>
      </c>
      <c r="I205" s="87"/>
      <c r="J205" s="87"/>
      <c r="K205" s="33"/>
      <c r="L205" s="12"/>
      <c r="M205" s="13">
        <f t="shared" si="139"/>
        <v>0</v>
      </c>
      <c r="N205" s="30">
        <f t="shared" si="140"/>
        <v>0</v>
      </c>
      <c r="O205" s="15">
        <f t="shared" si="141"/>
        <v>0</v>
      </c>
      <c r="P205" s="244">
        <v>165000</v>
      </c>
      <c r="Q205" s="242">
        <f>P205*0%</f>
        <v>0</v>
      </c>
      <c r="R205" s="242">
        <f t="shared" si="142"/>
        <v>165000</v>
      </c>
      <c r="S205" s="245">
        <v>0.31</v>
      </c>
      <c r="T205" s="13">
        <f t="shared" si="143"/>
        <v>551.5151515151515</v>
      </c>
      <c r="U205" s="14">
        <f t="shared" si="144"/>
        <v>285.5263157894737</v>
      </c>
      <c r="V205" s="16">
        <f t="shared" si="145"/>
        <v>837.04146730462526</v>
      </c>
      <c r="W205" s="90"/>
      <c r="X205" s="90"/>
      <c r="Y205" s="90"/>
      <c r="Z205" s="159"/>
      <c r="AA205" s="13">
        <f t="shared" si="146"/>
        <v>0</v>
      </c>
      <c r="AB205" s="14">
        <f t="shared" si="147"/>
        <v>0</v>
      </c>
      <c r="AC205" s="16">
        <f t="shared" si="133"/>
        <v>0</v>
      </c>
      <c r="AD205" s="251"/>
      <c r="AE205" s="251"/>
      <c r="AF205" s="251"/>
      <c r="AG205" s="90"/>
      <c r="AH205" s="13">
        <f t="shared" si="129"/>
        <v>0</v>
      </c>
      <c r="AI205" s="14">
        <f t="shared" si="148"/>
        <v>0</v>
      </c>
      <c r="AJ205" s="184">
        <f t="shared" si="149"/>
        <v>0</v>
      </c>
      <c r="AK205" s="90"/>
      <c r="AL205" s="90"/>
      <c r="AM205" s="90"/>
      <c r="AN205" s="90"/>
      <c r="AO205" s="13">
        <f t="shared" si="150"/>
        <v>0</v>
      </c>
      <c r="AP205" s="14">
        <f t="shared" si="151"/>
        <v>0</v>
      </c>
      <c r="AQ205" s="184">
        <f t="shared" si="152"/>
        <v>0</v>
      </c>
      <c r="AR205" s="190">
        <v>186000</v>
      </c>
      <c r="AS205" s="187"/>
      <c r="AT205" s="182">
        <v>186000</v>
      </c>
      <c r="AU205" s="227">
        <v>0.38</v>
      </c>
      <c r="AV205" s="13">
        <f t="shared" si="153"/>
        <v>489.24731182795699</v>
      </c>
      <c r="AW205" s="14">
        <f t="shared" si="154"/>
        <v>350</v>
      </c>
      <c r="AX205" s="184">
        <f t="shared" si="155"/>
        <v>839.24731182795699</v>
      </c>
      <c r="AY205" s="226"/>
      <c r="AZ205" s="226"/>
      <c r="BA205" s="226"/>
      <c r="BB205" s="226"/>
      <c r="BC205" s="13">
        <f t="shared" si="156"/>
        <v>0</v>
      </c>
      <c r="BD205" s="14">
        <f t="shared" si="134"/>
        <v>0</v>
      </c>
      <c r="BE205" s="184">
        <f t="shared" si="157"/>
        <v>0</v>
      </c>
      <c r="BF205" s="90">
        <v>140000</v>
      </c>
      <c r="BG205" s="90">
        <v>0</v>
      </c>
      <c r="BH205" s="90">
        <f>BF205+BG205</f>
        <v>140000</v>
      </c>
      <c r="BI205" s="95">
        <v>0.05</v>
      </c>
      <c r="BJ205" s="13">
        <f t="shared" si="158"/>
        <v>650</v>
      </c>
      <c r="BK205" s="14">
        <f t="shared" si="159"/>
        <v>46.05263157894737</v>
      </c>
      <c r="BL205" s="224">
        <f t="shared" si="160"/>
        <v>696.0526315789474</v>
      </c>
      <c r="BM205" s="257"/>
      <c r="BN205" s="257"/>
      <c r="BO205" s="257"/>
      <c r="BP205" s="226"/>
      <c r="BQ205" s="74">
        <f t="shared" si="135"/>
        <v>0</v>
      </c>
      <c r="BR205" s="75">
        <f t="shared" si="128"/>
        <v>0</v>
      </c>
      <c r="BS205" s="236">
        <f t="shared" si="161"/>
        <v>0</v>
      </c>
      <c r="BT205" s="226"/>
      <c r="BU205" s="226"/>
      <c r="BV205" s="226"/>
      <c r="BW205" s="226"/>
      <c r="BX205" s="74">
        <f t="shared" si="136"/>
        <v>0</v>
      </c>
      <c r="BY205" s="75">
        <f t="shared" si="162"/>
        <v>0</v>
      </c>
      <c r="BZ205" s="236">
        <f t="shared" si="163"/>
        <v>0</v>
      </c>
      <c r="CA205" s="233"/>
      <c r="CB205" s="233"/>
      <c r="CC205" s="233"/>
      <c r="CD205" s="233"/>
      <c r="CE205" s="238">
        <f t="shared" si="164"/>
        <v>0</v>
      </c>
      <c r="CF205" s="14">
        <f t="shared" si="165"/>
        <v>0</v>
      </c>
      <c r="CG205" s="184">
        <f t="shared" si="166"/>
        <v>0</v>
      </c>
    </row>
    <row r="206" spans="1:85" x14ac:dyDescent="0.25">
      <c r="A206" s="39">
        <v>199</v>
      </c>
      <c r="B206" s="78" t="s">
        <v>88</v>
      </c>
      <c r="C206" s="300">
        <v>1185</v>
      </c>
      <c r="D206" s="298">
        <v>75</v>
      </c>
      <c r="E206" s="299">
        <f t="shared" si="167"/>
        <v>88875</v>
      </c>
      <c r="F206" s="167">
        <f t="shared" si="137"/>
        <v>785</v>
      </c>
      <c r="G206" s="35">
        <f t="shared" si="138"/>
        <v>0.35</v>
      </c>
      <c r="H206" s="163">
        <f t="shared" si="132"/>
        <v>960</v>
      </c>
      <c r="I206" s="87"/>
      <c r="J206" s="87"/>
      <c r="K206" s="33"/>
      <c r="L206" s="12"/>
      <c r="M206" s="13">
        <f t="shared" si="139"/>
        <v>0</v>
      </c>
      <c r="N206" s="30">
        <f t="shared" si="140"/>
        <v>0</v>
      </c>
      <c r="O206" s="15">
        <f t="shared" si="141"/>
        <v>0</v>
      </c>
      <c r="P206" s="244">
        <v>785</v>
      </c>
      <c r="Q206" s="242">
        <f>P206*0%</f>
        <v>0</v>
      </c>
      <c r="R206" s="242">
        <f t="shared" si="142"/>
        <v>785</v>
      </c>
      <c r="S206" s="245">
        <v>0.31</v>
      </c>
      <c r="T206" s="13">
        <f t="shared" si="143"/>
        <v>650</v>
      </c>
      <c r="U206" s="14">
        <f t="shared" si="144"/>
        <v>310.00000000000006</v>
      </c>
      <c r="V206" s="16">
        <f t="shared" si="145"/>
        <v>960</v>
      </c>
      <c r="W206" s="90"/>
      <c r="X206" s="90"/>
      <c r="Y206" s="90"/>
      <c r="Z206" s="159"/>
      <c r="AA206" s="13">
        <f t="shared" si="146"/>
        <v>0</v>
      </c>
      <c r="AB206" s="14">
        <f t="shared" si="147"/>
        <v>0</v>
      </c>
      <c r="AC206" s="16">
        <f t="shared" si="133"/>
        <v>0</v>
      </c>
      <c r="AD206" s="251"/>
      <c r="AE206" s="251"/>
      <c r="AF206" s="251"/>
      <c r="AG206" s="90"/>
      <c r="AH206" s="13">
        <f t="shared" si="129"/>
        <v>0</v>
      </c>
      <c r="AI206" s="14">
        <f t="shared" si="148"/>
        <v>0</v>
      </c>
      <c r="AJ206" s="184">
        <f t="shared" si="149"/>
        <v>0</v>
      </c>
      <c r="AK206" s="90"/>
      <c r="AL206" s="90"/>
      <c r="AM206" s="90"/>
      <c r="AN206" s="90"/>
      <c r="AO206" s="13">
        <f t="shared" si="150"/>
        <v>0</v>
      </c>
      <c r="AP206" s="14">
        <f t="shared" si="151"/>
        <v>0</v>
      </c>
      <c r="AQ206" s="184">
        <f t="shared" si="152"/>
        <v>0</v>
      </c>
      <c r="AR206" s="190">
        <v>1000</v>
      </c>
      <c r="AS206" s="187"/>
      <c r="AT206" s="182">
        <v>1000</v>
      </c>
      <c r="AU206" s="227">
        <v>0.35</v>
      </c>
      <c r="AV206" s="13">
        <f t="shared" si="153"/>
        <v>510.25</v>
      </c>
      <c r="AW206" s="14">
        <f t="shared" si="154"/>
        <v>350</v>
      </c>
      <c r="AX206" s="184">
        <f t="shared" si="155"/>
        <v>860.25</v>
      </c>
      <c r="AY206" s="226"/>
      <c r="AZ206" s="226"/>
      <c r="BA206" s="226"/>
      <c r="BB206" s="226"/>
      <c r="BC206" s="13">
        <f t="shared" si="156"/>
        <v>0</v>
      </c>
      <c r="BD206" s="14">
        <f t="shared" si="134"/>
        <v>0</v>
      </c>
      <c r="BE206" s="184">
        <f t="shared" si="157"/>
        <v>0</v>
      </c>
      <c r="BF206" s="90"/>
      <c r="BG206" s="90"/>
      <c r="BH206" s="90"/>
      <c r="BI206" s="90"/>
      <c r="BJ206" s="13">
        <f t="shared" si="158"/>
        <v>0</v>
      </c>
      <c r="BK206" s="14">
        <f t="shared" si="159"/>
        <v>0</v>
      </c>
      <c r="BL206" s="224">
        <f t="shared" si="160"/>
        <v>0</v>
      </c>
      <c r="BM206" s="257"/>
      <c r="BN206" s="257"/>
      <c r="BO206" s="257"/>
      <c r="BP206" s="227"/>
      <c r="BQ206" s="74">
        <f t="shared" si="135"/>
        <v>0</v>
      </c>
      <c r="BR206" s="75">
        <f t="shared" si="128"/>
        <v>0</v>
      </c>
      <c r="BS206" s="236">
        <f t="shared" si="161"/>
        <v>0</v>
      </c>
      <c r="BT206" s="226">
        <v>1080</v>
      </c>
      <c r="BU206" s="226">
        <v>0</v>
      </c>
      <c r="BV206" s="226">
        <v>1080</v>
      </c>
      <c r="BW206" s="227">
        <v>0.33</v>
      </c>
      <c r="BX206" s="74">
        <f t="shared" si="136"/>
        <v>472.4537037037037</v>
      </c>
      <c r="BY206" s="75">
        <f t="shared" si="162"/>
        <v>330</v>
      </c>
      <c r="BZ206" s="236">
        <f t="shared" si="163"/>
        <v>802.4537037037037</v>
      </c>
      <c r="CA206" s="239"/>
      <c r="CB206" s="239"/>
      <c r="CC206" s="239"/>
      <c r="CD206" s="240"/>
      <c r="CE206" s="238">
        <f t="shared" si="164"/>
        <v>0</v>
      </c>
      <c r="CF206" s="14">
        <f t="shared" si="165"/>
        <v>0</v>
      </c>
      <c r="CG206" s="184">
        <f t="shared" si="166"/>
        <v>0</v>
      </c>
    </row>
    <row r="207" spans="1:85" x14ac:dyDescent="0.25">
      <c r="A207" s="39">
        <v>200</v>
      </c>
      <c r="B207" s="78" t="s">
        <v>143</v>
      </c>
      <c r="C207" s="300">
        <v>1700</v>
      </c>
      <c r="D207" s="298">
        <v>69</v>
      </c>
      <c r="E207" s="299">
        <f t="shared" si="167"/>
        <v>117300</v>
      </c>
      <c r="F207" s="167">
        <f t="shared" si="137"/>
        <v>1488</v>
      </c>
      <c r="G207" s="35">
        <f t="shared" si="138"/>
        <v>0.35</v>
      </c>
      <c r="H207" s="163">
        <f t="shared" si="132"/>
        <v>960</v>
      </c>
      <c r="I207" s="87"/>
      <c r="J207" s="87"/>
      <c r="K207" s="33"/>
      <c r="L207" s="12"/>
      <c r="M207" s="13">
        <f t="shared" si="139"/>
        <v>0</v>
      </c>
      <c r="N207" s="30">
        <f t="shared" si="140"/>
        <v>0</v>
      </c>
      <c r="O207" s="15">
        <f t="shared" si="141"/>
        <v>0</v>
      </c>
      <c r="P207" s="244">
        <v>1250</v>
      </c>
      <c r="Q207" s="242">
        <f t="shared" ref="Q207:Q261" si="170">P207*19%</f>
        <v>237.5</v>
      </c>
      <c r="R207" s="242">
        <f t="shared" si="142"/>
        <v>1488</v>
      </c>
      <c r="S207" s="245">
        <v>0.31</v>
      </c>
      <c r="T207" s="13">
        <f t="shared" si="143"/>
        <v>650</v>
      </c>
      <c r="U207" s="14">
        <f t="shared" si="144"/>
        <v>310.00000000000006</v>
      </c>
      <c r="V207" s="16">
        <f t="shared" si="145"/>
        <v>960</v>
      </c>
      <c r="W207" s="90"/>
      <c r="X207" s="90"/>
      <c r="Y207" s="90"/>
      <c r="Z207" s="159"/>
      <c r="AA207" s="13">
        <f t="shared" si="146"/>
        <v>0</v>
      </c>
      <c r="AB207" s="14">
        <f t="shared" si="147"/>
        <v>0</v>
      </c>
      <c r="AC207" s="16">
        <f t="shared" si="133"/>
        <v>0</v>
      </c>
      <c r="AD207" s="251"/>
      <c r="AE207" s="251"/>
      <c r="AF207" s="251"/>
      <c r="AG207" s="90"/>
      <c r="AH207" s="13">
        <f t="shared" si="129"/>
        <v>0</v>
      </c>
      <c r="AI207" s="14">
        <f t="shared" si="148"/>
        <v>0</v>
      </c>
      <c r="AJ207" s="184">
        <f t="shared" si="149"/>
        <v>0</v>
      </c>
      <c r="AK207" s="90"/>
      <c r="AL207" s="90"/>
      <c r="AM207" s="90"/>
      <c r="AN207" s="90"/>
      <c r="AO207" s="13">
        <f t="shared" si="150"/>
        <v>0</v>
      </c>
      <c r="AP207" s="14">
        <f t="shared" si="151"/>
        <v>0</v>
      </c>
      <c r="AQ207" s="184">
        <f t="shared" si="152"/>
        <v>0</v>
      </c>
      <c r="AR207" s="190">
        <f t="shared" si="168"/>
        <v>1400</v>
      </c>
      <c r="AS207" s="187">
        <f t="shared" si="169"/>
        <v>266</v>
      </c>
      <c r="AT207" s="182">
        <v>1666</v>
      </c>
      <c r="AU207" s="227">
        <v>0.35</v>
      </c>
      <c r="AV207" s="13">
        <f t="shared" si="153"/>
        <v>580.55222088835535</v>
      </c>
      <c r="AW207" s="14">
        <f t="shared" si="154"/>
        <v>350</v>
      </c>
      <c r="AX207" s="184">
        <f t="shared" si="155"/>
        <v>930.55222088835535</v>
      </c>
      <c r="AY207" s="226"/>
      <c r="AZ207" s="226"/>
      <c r="BA207" s="226"/>
      <c r="BB207" s="226"/>
      <c r="BC207" s="13">
        <f t="shared" si="156"/>
        <v>0</v>
      </c>
      <c r="BD207" s="14">
        <f t="shared" si="134"/>
        <v>0</v>
      </c>
      <c r="BE207" s="184">
        <f t="shared" si="157"/>
        <v>0</v>
      </c>
      <c r="BF207" s="90"/>
      <c r="BG207" s="90"/>
      <c r="BH207" s="90"/>
      <c r="BI207" s="90"/>
      <c r="BJ207" s="13">
        <f t="shared" si="158"/>
        <v>0</v>
      </c>
      <c r="BK207" s="14">
        <f t="shared" si="159"/>
        <v>0</v>
      </c>
      <c r="BL207" s="224">
        <f t="shared" si="160"/>
        <v>0</v>
      </c>
      <c r="BM207" s="257"/>
      <c r="BN207" s="257"/>
      <c r="BO207" s="257"/>
      <c r="BP207" s="226"/>
      <c r="BQ207" s="74">
        <f t="shared" si="135"/>
        <v>0</v>
      </c>
      <c r="BR207" s="75">
        <f t="shared" ref="BR207:BR270" si="171">IFERROR(($F$2)/($G207/BP207),0)</f>
        <v>0</v>
      </c>
      <c r="BS207" s="236">
        <f t="shared" si="161"/>
        <v>0</v>
      </c>
      <c r="BT207" s="226"/>
      <c r="BU207" s="226"/>
      <c r="BV207" s="226"/>
      <c r="BW207" s="226"/>
      <c r="BX207" s="74">
        <f t="shared" si="136"/>
        <v>0</v>
      </c>
      <c r="BY207" s="75">
        <f t="shared" si="162"/>
        <v>0</v>
      </c>
      <c r="BZ207" s="236">
        <f t="shared" si="163"/>
        <v>0</v>
      </c>
      <c r="CA207" s="239"/>
      <c r="CB207" s="239"/>
      <c r="CC207" s="239"/>
      <c r="CD207" s="240"/>
      <c r="CE207" s="238">
        <f t="shared" si="164"/>
        <v>0</v>
      </c>
      <c r="CF207" s="14">
        <f t="shared" si="165"/>
        <v>0</v>
      </c>
      <c r="CG207" s="184">
        <f t="shared" si="166"/>
        <v>0</v>
      </c>
    </row>
    <row r="208" spans="1:85" x14ac:dyDescent="0.25">
      <c r="A208" s="39">
        <v>201</v>
      </c>
      <c r="B208" s="78" t="s">
        <v>318</v>
      </c>
      <c r="C208" s="300">
        <v>132000</v>
      </c>
      <c r="D208" s="298">
        <v>69</v>
      </c>
      <c r="E208" s="299">
        <f t="shared" si="167"/>
        <v>9108000</v>
      </c>
      <c r="F208" s="167">
        <f t="shared" si="137"/>
        <v>130900</v>
      </c>
      <c r="G208" s="35">
        <f t="shared" si="138"/>
        <v>0.35</v>
      </c>
      <c r="H208" s="163">
        <f t="shared" si="132"/>
        <v>1000</v>
      </c>
      <c r="I208" s="87"/>
      <c r="J208" s="87"/>
      <c r="K208" s="33"/>
      <c r="L208" s="12"/>
      <c r="M208" s="13">
        <f t="shared" si="139"/>
        <v>0</v>
      </c>
      <c r="N208" s="30">
        <f t="shared" si="140"/>
        <v>0</v>
      </c>
      <c r="O208" s="15">
        <f t="shared" si="141"/>
        <v>0</v>
      </c>
      <c r="P208" s="244"/>
      <c r="Q208" s="242"/>
      <c r="R208" s="242"/>
      <c r="S208" s="246"/>
      <c r="T208" s="13">
        <f t="shared" si="143"/>
        <v>0</v>
      </c>
      <c r="U208" s="14">
        <f t="shared" si="144"/>
        <v>0</v>
      </c>
      <c r="V208" s="16">
        <f t="shared" si="145"/>
        <v>0</v>
      </c>
      <c r="W208" s="90"/>
      <c r="X208" s="90"/>
      <c r="Y208" s="90"/>
      <c r="Z208" s="159"/>
      <c r="AA208" s="13">
        <f t="shared" si="146"/>
        <v>0</v>
      </c>
      <c r="AB208" s="14">
        <f t="shared" si="147"/>
        <v>0</v>
      </c>
      <c r="AC208" s="16">
        <f t="shared" si="133"/>
        <v>0</v>
      </c>
      <c r="AD208" s="252"/>
      <c r="AE208" s="252"/>
      <c r="AF208" s="252"/>
      <c r="AG208" s="90"/>
      <c r="AH208" s="13">
        <f t="shared" si="129"/>
        <v>0</v>
      </c>
      <c r="AI208" s="14">
        <f t="shared" si="148"/>
        <v>0</v>
      </c>
      <c r="AJ208" s="184">
        <f t="shared" si="149"/>
        <v>0</v>
      </c>
      <c r="AK208" s="90"/>
      <c r="AL208" s="90"/>
      <c r="AM208" s="90"/>
      <c r="AN208" s="90"/>
      <c r="AO208" s="13">
        <f t="shared" si="150"/>
        <v>0</v>
      </c>
      <c r="AP208" s="14">
        <f t="shared" si="151"/>
        <v>0</v>
      </c>
      <c r="AQ208" s="184">
        <f t="shared" si="152"/>
        <v>0</v>
      </c>
      <c r="AR208" s="190">
        <f t="shared" si="168"/>
        <v>110000</v>
      </c>
      <c r="AS208" s="187">
        <f t="shared" si="169"/>
        <v>20900</v>
      </c>
      <c r="AT208" s="182">
        <v>130900</v>
      </c>
      <c r="AU208" s="227">
        <v>0.35</v>
      </c>
      <c r="AV208" s="13">
        <f t="shared" si="153"/>
        <v>650</v>
      </c>
      <c r="AW208" s="14">
        <f t="shared" si="154"/>
        <v>350</v>
      </c>
      <c r="AX208" s="184">
        <f t="shared" si="155"/>
        <v>1000</v>
      </c>
      <c r="AY208" s="226"/>
      <c r="AZ208" s="226"/>
      <c r="BA208" s="226"/>
      <c r="BB208" s="226"/>
      <c r="BC208" s="13">
        <f t="shared" si="156"/>
        <v>0</v>
      </c>
      <c r="BD208" s="14">
        <f t="shared" si="134"/>
        <v>0</v>
      </c>
      <c r="BE208" s="184">
        <f t="shared" si="157"/>
        <v>0</v>
      </c>
      <c r="BF208" s="90"/>
      <c r="BG208" s="90"/>
      <c r="BH208" s="90"/>
      <c r="BI208" s="90"/>
      <c r="BJ208" s="13">
        <f t="shared" si="158"/>
        <v>0</v>
      </c>
      <c r="BK208" s="14">
        <f t="shared" si="159"/>
        <v>0</v>
      </c>
      <c r="BL208" s="224">
        <f t="shared" si="160"/>
        <v>0</v>
      </c>
      <c r="BM208" s="257"/>
      <c r="BN208" s="257"/>
      <c r="BO208" s="257"/>
      <c r="BP208" s="226"/>
      <c r="BQ208" s="74">
        <f t="shared" si="135"/>
        <v>0</v>
      </c>
      <c r="BR208" s="75">
        <f t="shared" si="171"/>
        <v>0</v>
      </c>
      <c r="BS208" s="236">
        <f t="shared" si="161"/>
        <v>0</v>
      </c>
      <c r="BT208" s="226"/>
      <c r="BU208" s="226"/>
      <c r="BV208" s="226"/>
      <c r="BW208" s="226"/>
      <c r="BX208" s="74">
        <f t="shared" si="136"/>
        <v>0</v>
      </c>
      <c r="BY208" s="75">
        <f t="shared" si="162"/>
        <v>0</v>
      </c>
      <c r="BZ208" s="236">
        <f t="shared" si="163"/>
        <v>0</v>
      </c>
      <c r="CA208" s="233"/>
      <c r="CB208" s="233"/>
      <c r="CC208" s="233"/>
      <c r="CD208" s="233"/>
      <c r="CE208" s="238">
        <f t="shared" si="164"/>
        <v>0</v>
      </c>
      <c r="CF208" s="14">
        <f t="shared" si="165"/>
        <v>0</v>
      </c>
      <c r="CG208" s="184">
        <f t="shared" si="166"/>
        <v>0</v>
      </c>
    </row>
    <row r="209" spans="1:85" x14ac:dyDescent="0.25">
      <c r="A209" s="39">
        <v>202</v>
      </c>
      <c r="B209" s="78" t="s">
        <v>124</v>
      </c>
      <c r="C209" s="300">
        <v>7200</v>
      </c>
      <c r="D209" s="298">
        <v>65</v>
      </c>
      <c r="E209" s="299">
        <f t="shared" si="167"/>
        <v>468000</v>
      </c>
      <c r="F209" s="167">
        <f t="shared" si="137"/>
        <v>6850</v>
      </c>
      <c r="G209" s="35">
        <f t="shared" si="138"/>
        <v>0.35</v>
      </c>
      <c r="H209" s="163">
        <f t="shared" si="132"/>
        <v>986.07142857142856</v>
      </c>
      <c r="I209" s="87"/>
      <c r="J209" s="87"/>
      <c r="K209" s="33"/>
      <c r="L209" s="12"/>
      <c r="M209" s="13">
        <f t="shared" si="139"/>
        <v>0</v>
      </c>
      <c r="N209" s="30">
        <f t="shared" si="140"/>
        <v>0</v>
      </c>
      <c r="O209" s="15">
        <f t="shared" si="141"/>
        <v>0</v>
      </c>
      <c r="P209" s="244"/>
      <c r="Q209" s="242"/>
      <c r="R209" s="242"/>
      <c r="S209" s="245"/>
      <c r="T209" s="13">
        <f t="shared" si="143"/>
        <v>0</v>
      </c>
      <c r="U209" s="14">
        <f t="shared" si="144"/>
        <v>0</v>
      </c>
      <c r="V209" s="16">
        <f t="shared" si="145"/>
        <v>0</v>
      </c>
      <c r="W209" s="90"/>
      <c r="X209" s="90"/>
      <c r="Y209" s="90"/>
      <c r="Z209" s="159"/>
      <c r="AA209" s="13">
        <f t="shared" si="146"/>
        <v>0</v>
      </c>
      <c r="AB209" s="14">
        <f t="shared" si="147"/>
        <v>0</v>
      </c>
      <c r="AC209" s="16">
        <f t="shared" si="133"/>
        <v>0</v>
      </c>
      <c r="AD209" s="251"/>
      <c r="AE209" s="251"/>
      <c r="AF209" s="251"/>
      <c r="AG209" s="90"/>
      <c r="AH209" s="13">
        <f t="shared" si="129"/>
        <v>0</v>
      </c>
      <c r="AI209" s="14">
        <f t="shared" si="148"/>
        <v>0</v>
      </c>
      <c r="AJ209" s="184">
        <f t="shared" si="149"/>
        <v>0</v>
      </c>
      <c r="AK209" s="90"/>
      <c r="AL209" s="90"/>
      <c r="AM209" s="90"/>
      <c r="AN209" s="90"/>
      <c r="AO209" s="13">
        <f t="shared" si="150"/>
        <v>0</v>
      </c>
      <c r="AP209" s="14">
        <f t="shared" si="151"/>
        <v>0</v>
      </c>
      <c r="AQ209" s="184">
        <f t="shared" si="152"/>
        <v>0</v>
      </c>
      <c r="AR209" s="190">
        <v>7000</v>
      </c>
      <c r="AS209" s="187"/>
      <c r="AT209" s="182">
        <v>7000</v>
      </c>
      <c r="AU209" s="227">
        <v>0.35</v>
      </c>
      <c r="AV209" s="13">
        <f t="shared" si="153"/>
        <v>636.07142857142856</v>
      </c>
      <c r="AW209" s="14">
        <f t="shared" si="154"/>
        <v>350</v>
      </c>
      <c r="AX209" s="184">
        <f t="shared" si="155"/>
        <v>986.07142857142856</v>
      </c>
      <c r="AY209" s="226"/>
      <c r="AZ209" s="226"/>
      <c r="BA209" s="226"/>
      <c r="BB209" s="226"/>
      <c r="BC209" s="13">
        <f t="shared" si="156"/>
        <v>0</v>
      </c>
      <c r="BD209" s="14">
        <f t="shared" si="134"/>
        <v>0</v>
      </c>
      <c r="BE209" s="184">
        <f t="shared" si="157"/>
        <v>0</v>
      </c>
      <c r="BF209" s="90"/>
      <c r="BG209" s="90"/>
      <c r="BH209" s="90"/>
      <c r="BI209" s="90"/>
      <c r="BJ209" s="13">
        <f t="shared" si="158"/>
        <v>0</v>
      </c>
      <c r="BK209" s="14">
        <f t="shared" si="159"/>
        <v>0</v>
      </c>
      <c r="BL209" s="224">
        <f t="shared" si="160"/>
        <v>0</v>
      </c>
      <c r="BM209" s="257"/>
      <c r="BN209" s="257"/>
      <c r="BO209" s="257"/>
      <c r="BP209" s="227"/>
      <c r="BQ209" s="74">
        <f t="shared" si="135"/>
        <v>0</v>
      </c>
      <c r="BR209" s="75">
        <f t="shared" si="171"/>
        <v>0</v>
      </c>
      <c r="BS209" s="236">
        <f t="shared" si="161"/>
        <v>0</v>
      </c>
      <c r="BT209" s="226">
        <v>6850</v>
      </c>
      <c r="BU209" s="226">
        <v>0</v>
      </c>
      <c r="BV209" s="226">
        <v>6850</v>
      </c>
      <c r="BW209" s="227">
        <v>0.09</v>
      </c>
      <c r="BX209" s="74">
        <f t="shared" si="136"/>
        <v>650</v>
      </c>
      <c r="BY209" s="75">
        <f t="shared" si="162"/>
        <v>90</v>
      </c>
      <c r="BZ209" s="236">
        <f t="shared" si="163"/>
        <v>740</v>
      </c>
      <c r="CA209" s="239"/>
      <c r="CB209" s="239"/>
      <c r="CC209" s="239"/>
      <c r="CD209" s="240"/>
      <c r="CE209" s="238">
        <f>IFERROR(($F209*$F$1)/CC209,0)</f>
        <v>0</v>
      </c>
      <c r="CF209" s="14">
        <f t="shared" si="165"/>
        <v>0</v>
      </c>
      <c r="CG209" s="184">
        <f t="shared" si="166"/>
        <v>0</v>
      </c>
    </row>
    <row r="210" spans="1:85" x14ac:dyDescent="0.25">
      <c r="A210" s="39">
        <v>203</v>
      </c>
      <c r="B210" s="78" t="s">
        <v>232</v>
      </c>
      <c r="C210" s="300">
        <v>288</v>
      </c>
      <c r="D210" s="298">
        <v>65</v>
      </c>
      <c r="E210" s="299">
        <f t="shared" si="167"/>
        <v>18720</v>
      </c>
      <c r="F210" s="167"/>
      <c r="G210" s="35"/>
      <c r="H210" s="163">
        <f t="shared" si="132"/>
        <v>0</v>
      </c>
      <c r="I210" s="87"/>
      <c r="J210" s="87"/>
      <c r="K210" s="33"/>
      <c r="L210" s="12"/>
      <c r="M210" s="13">
        <f t="shared" si="139"/>
        <v>0</v>
      </c>
      <c r="N210" s="30">
        <f t="shared" si="140"/>
        <v>0</v>
      </c>
      <c r="O210" s="15">
        <f t="shared" si="141"/>
        <v>0</v>
      </c>
      <c r="P210" s="244"/>
      <c r="Q210" s="242"/>
      <c r="R210" s="242"/>
      <c r="S210" s="246"/>
      <c r="T210" s="13">
        <f t="shared" si="143"/>
        <v>0</v>
      </c>
      <c r="U210" s="14">
        <f t="shared" si="144"/>
        <v>0</v>
      </c>
      <c r="V210" s="16">
        <f t="shared" si="145"/>
        <v>0</v>
      </c>
      <c r="W210" s="91"/>
      <c r="X210" s="91"/>
      <c r="Y210" s="91"/>
      <c r="Z210" s="161"/>
      <c r="AA210" s="13">
        <f t="shared" si="146"/>
        <v>0</v>
      </c>
      <c r="AB210" s="14">
        <f t="shared" si="147"/>
        <v>0</v>
      </c>
      <c r="AC210" s="16">
        <f t="shared" si="133"/>
        <v>0</v>
      </c>
      <c r="AD210" s="251"/>
      <c r="AE210" s="251"/>
      <c r="AF210" s="251"/>
      <c r="AG210" s="91"/>
      <c r="AH210" s="13">
        <f t="shared" si="129"/>
        <v>0</v>
      </c>
      <c r="AI210" s="14">
        <f t="shared" si="148"/>
        <v>0</v>
      </c>
      <c r="AJ210" s="184">
        <f t="shared" si="149"/>
        <v>0</v>
      </c>
      <c r="AK210" s="91"/>
      <c r="AL210" s="91"/>
      <c r="AM210" s="91"/>
      <c r="AN210" s="91"/>
      <c r="AO210" s="13">
        <f t="shared" si="150"/>
        <v>0</v>
      </c>
      <c r="AP210" s="14">
        <f t="shared" si="151"/>
        <v>0</v>
      </c>
      <c r="AQ210" s="184">
        <f t="shared" si="152"/>
        <v>0</v>
      </c>
      <c r="AR210" s="191"/>
      <c r="AS210" s="188"/>
      <c r="AT210" s="183"/>
      <c r="AU210" s="229"/>
      <c r="AV210" s="13">
        <f t="shared" si="153"/>
        <v>0</v>
      </c>
      <c r="AW210" s="14">
        <f t="shared" si="154"/>
        <v>0</v>
      </c>
      <c r="AX210" s="184">
        <f t="shared" si="155"/>
        <v>0</v>
      </c>
      <c r="AY210" s="228"/>
      <c r="AZ210" s="228"/>
      <c r="BA210" s="228"/>
      <c r="BB210" s="228"/>
      <c r="BC210" s="13">
        <f t="shared" si="156"/>
        <v>0</v>
      </c>
      <c r="BD210" s="14">
        <f t="shared" si="134"/>
        <v>0</v>
      </c>
      <c r="BE210" s="184">
        <f t="shared" si="157"/>
        <v>0</v>
      </c>
      <c r="BF210" s="91"/>
      <c r="BG210" s="91"/>
      <c r="BH210" s="91"/>
      <c r="BI210" s="91"/>
      <c r="BJ210" s="13">
        <f t="shared" si="158"/>
        <v>0</v>
      </c>
      <c r="BK210" s="14">
        <f t="shared" si="159"/>
        <v>0</v>
      </c>
      <c r="BL210" s="224">
        <f t="shared" si="160"/>
        <v>0</v>
      </c>
      <c r="BM210" s="258"/>
      <c r="BN210" s="258"/>
      <c r="BO210" s="258"/>
      <c r="BP210" s="228"/>
      <c r="BQ210" s="74">
        <f t="shared" si="135"/>
        <v>0</v>
      </c>
      <c r="BR210" s="75">
        <f t="shared" si="171"/>
        <v>0</v>
      </c>
      <c r="BS210" s="236">
        <f t="shared" si="161"/>
        <v>0</v>
      </c>
      <c r="BT210" s="228"/>
      <c r="BU210" s="228"/>
      <c r="BV210" s="228"/>
      <c r="BW210" s="228"/>
      <c r="BX210" s="74">
        <f t="shared" si="136"/>
        <v>0</v>
      </c>
      <c r="BY210" s="75">
        <f t="shared" si="162"/>
        <v>0</v>
      </c>
      <c r="BZ210" s="236">
        <f t="shared" si="163"/>
        <v>0</v>
      </c>
      <c r="CA210" s="233"/>
      <c r="CB210" s="233"/>
      <c r="CC210" s="233"/>
      <c r="CD210" s="233"/>
      <c r="CE210" s="238">
        <f t="shared" si="164"/>
        <v>0</v>
      </c>
      <c r="CF210" s="14">
        <f t="shared" si="165"/>
        <v>0</v>
      </c>
      <c r="CG210" s="184">
        <f t="shared" si="166"/>
        <v>0</v>
      </c>
    </row>
    <row r="211" spans="1:85" x14ac:dyDescent="0.25">
      <c r="A211" s="39">
        <v>204</v>
      </c>
      <c r="B211" s="78" t="s">
        <v>70</v>
      </c>
      <c r="C211" s="300">
        <v>26850</v>
      </c>
      <c r="D211" s="298">
        <v>59</v>
      </c>
      <c r="E211" s="299">
        <f t="shared" si="167"/>
        <v>1584150</v>
      </c>
      <c r="F211" s="167">
        <f t="shared" si="137"/>
        <v>25585</v>
      </c>
      <c r="G211" s="35">
        <f t="shared" si="138"/>
        <v>0.38</v>
      </c>
      <c r="H211" s="163">
        <f t="shared" si="132"/>
        <v>1000</v>
      </c>
      <c r="I211" s="87"/>
      <c r="J211" s="87"/>
      <c r="K211" s="33"/>
      <c r="L211" s="12"/>
      <c r="M211" s="13">
        <f t="shared" si="139"/>
        <v>0</v>
      </c>
      <c r="N211" s="30">
        <f t="shared" si="140"/>
        <v>0</v>
      </c>
      <c r="O211" s="15">
        <f t="shared" si="141"/>
        <v>0</v>
      </c>
      <c r="P211" s="244">
        <v>22500</v>
      </c>
      <c r="Q211" s="242">
        <f t="shared" si="170"/>
        <v>4275</v>
      </c>
      <c r="R211" s="242">
        <f t="shared" si="142"/>
        <v>26775</v>
      </c>
      <c r="S211" s="245">
        <v>0.31</v>
      </c>
      <c r="T211" s="13">
        <f t="shared" si="143"/>
        <v>621.11111111111109</v>
      </c>
      <c r="U211" s="14">
        <f t="shared" si="144"/>
        <v>285.5263157894737</v>
      </c>
      <c r="V211" s="16">
        <f t="shared" si="145"/>
        <v>906.63742690058484</v>
      </c>
      <c r="W211" s="90"/>
      <c r="X211" s="90"/>
      <c r="Y211" s="90"/>
      <c r="Z211" s="159"/>
      <c r="AA211" s="13">
        <f t="shared" si="146"/>
        <v>0</v>
      </c>
      <c r="AB211" s="14">
        <f t="shared" si="147"/>
        <v>0</v>
      </c>
      <c r="AC211" s="16">
        <f t="shared" si="133"/>
        <v>0</v>
      </c>
      <c r="AD211" s="251"/>
      <c r="AE211" s="251"/>
      <c r="AF211" s="251"/>
      <c r="AG211" s="90"/>
      <c r="AH211" s="13">
        <f t="shared" ref="AH211:AH274" si="172">IFERROR(($F211*$F$1)/AF211,0)</f>
        <v>0</v>
      </c>
      <c r="AI211" s="14">
        <f t="shared" si="148"/>
        <v>0</v>
      </c>
      <c r="AJ211" s="184">
        <f t="shared" si="149"/>
        <v>0</v>
      </c>
      <c r="AK211" s="90"/>
      <c r="AL211" s="90"/>
      <c r="AM211" s="90"/>
      <c r="AN211" s="90"/>
      <c r="AO211" s="13">
        <f t="shared" si="150"/>
        <v>0</v>
      </c>
      <c r="AP211" s="14">
        <f t="shared" si="151"/>
        <v>0</v>
      </c>
      <c r="AQ211" s="184">
        <f t="shared" si="152"/>
        <v>0</v>
      </c>
      <c r="AR211" s="190">
        <f t="shared" si="168"/>
        <v>21500</v>
      </c>
      <c r="AS211" s="187">
        <f t="shared" si="169"/>
        <v>4085</v>
      </c>
      <c r="AT211" s="182">
        <v>25585</v>
      </c>
      <c r="AU211" s="227">
        <v>0.38</v>
      </c>
      <c r="AV211" s="13">
        <f t="shared" si="153"/>
        <v>650</v>
      </c>
      <c r="AW211" s="14">
        <f t="shared" si="154"/>
        <v>350</v>
      </c>
      <c r="AX211" s="184">
        <f t="shared" si="155"/>
        <v>1000</v>
      </c>
      <c r="AY211" s="226"/>
      <c r="AZ211" s="226"/>
      <c r="BA211" s="226"/>
      <c r="BB211" s="226"/>
      <c r="BC211" s="13">
        <f t="shared" si="156"/>
        <v>0</v>
      </c>
      <c r="BD211" s="14">
        <f t="shared" si="134"/>
        <v>0</v>
      </c>
      <c r="BE211" s="184">
        <f t="shared" si="157"/>
        <v>0</v>
      </c>
      <c r="BF211" s="90"/>
      <c r="BG211" s="90"/>
      <c r="BH211" s="90"/>
      <c r="BI211" s="90"/>
      <c r="BJ211" s="13">
        <f t="shared" si="158"/>
        <v>0</v>
      </c>
      <c r="BK211" s="14">
        <f t="shared" si="159"/>
        <v>0</v>
      </c>
      <c r="BL211" s="224">
        <f t="shared" si="160"/>
        <v>0</v>
      </c>
      <c r="BM211" s="257"/>
      <c r="BN211" s="257"/>
      <c r="BO211" s="257"/>
      <c r="BP211" s="226"/>
      <c r="BQ211" s="74">
        <f t="shared" si="135"/>
        <v>0</v>
      </c>
      <c r="BR211" s="75">
        <f t="shared" si="171"/>
        <v>0</v>
      </c>
      <c r="BS211" s="236">
        <f t="shared" si="161"/>
        <v>0</v>
      </c>
      <c r="BT211" s="226"/>
      <c r="BU211" s="226"/>
      <c r="BV211" s="226"/>
      <c r="BW211" s="226"/>
      <c r="BX211" s="74">
        <f t="shared" si="136"/>
        <v>0</v>
      </c>
      <c r="BY211" s="75">
        <f t="shared" si="162"/>
        <v>0</v>
      </c>
      <c r="BZ211" s="236">
        <f t="shared" si="163"/>
        <v>0</v>
      </c>
      <c r="CA211" s="239"/>
      <c r="CB211" s="239"/>
      <c r="CC211" s="239"/>
      <c r="CD211" s="240"/>
      <c r="CE211" s="238">
        <f t="shared" si="164"/>
        <v>0</v>
      </c>
      <c r="CF211" s="14">
        <f t="shared" si="165"/>
        <v>0</v>
      </c>
      <c r="CG211" s="184">
        <f t="shared" si="166"/>
        <v>0</v>
      </c>
    </row>
    <row r="212" spans="1:85" x14ac:dyDescent="0.25">
      <c r="A212" s="39">
        <v>205</v>
      </c>
      <c r="B212" s="78" t="s">
        <v>81</v>
      </c>
      <c r="C212" s="300">
        <v>1500</v>
      </c>
      <c r="D212" s="298">
        <v>75</v>
      </c>
      <c r="E212" s="299">
        <f t="shared" si="167"/>
        <v>112500</v>
      </c>
      <c r="F212" s="167">
        <f t="shared" si="137"/>
        <v>1285</v>
      </c>
      <c r="G212" s="35">
        <f t="shared" si="138"/>
        <v>0.35</v>
      </c>
      <c r="H212" s="163">
        <f t="shared" si="132"/>
        <v>954.98069498069503</v>
      </c>
      <c r="I212" s="87"/>
      <c r="J212" s="87"/>
      <c r="K212" s="33"/>
      <c r="L212" s="12"/>
      <c r="M212" s="13">
        <f t="shared" si="139"/>
        <v>0</v>
      </c>
      <c r="N212" s="30">
        <f t="shared" si="140"/>
        <v>0</v>
      </c>
      <c r="O212" s="15">
        <f t="shared" si="141"/>
        <v>0</v>
      </c>
      <c r="P212" s="244">
        <v>1295</v>
      </c>
      <c r="Q212" s="242">
        <f>P212*0%</f>
        <v>0</v>
      </c>
      <c r="R212" s="242">
        <f t="shared" si="142"/>
        <v>1295</v>
      </c>
      <c r="S212" s="245">
        <v>0.31</v>
      </c>
      <c r="T212" s="13">
        <f t="shared" si="143"/>
        <v>644.98069498069503</v>
      </c>
      <c r="U212" s="14">
        <f t="shared" si="144"/>
        <v>310.00000000000006</v>
      </c>
      <c r="V212" s="16">
        <f t="shared" si="145"/>
        <v>954.98069498069503</v>
      </c>
      <c r="W212" s="90"/>
      <c r="X212" s="90"/>
      <c r="Y212" s="90"/>
      <c r="Z212" s="159"/>
      <c r="AA212" s="13">
        <f t="shared" si="146"/>
        <v>0</v>
      </c>
      <c r="AB212" s="14">
        <f t="shared" si="147"/>
        <v>0</v>
      </c>
      <c r="AC212" s="16">
        <f t="shared" si="133"/>
        <v>0</v>
      </c>
      <c r="AD212" s="251"/>
      <c r="AE212" s="251"/>
      <c r="AF212" s="251"/>
      <c r="AG212" s="90"/>
      <c r="AH212" s="13">
        <f t="shared" si="172"/>
        <v>0</v>
      </c>
      <c r="AI212" s="14">
        <f t="shared" si="148"/>
        <v>0</v>
      </c>
      <c r="AJ212" s="184">
        <f t="shared" si="149"/>
        <v>0</v>
      </c>
      <c r="AK212" s="90"/>
      <c r="AL212" s="90"/>
      <c r="AM212" s="90"/>
      <c r="AN212" s="90"/>
      <c r="AO212" s="13">
        <f t="shared" si="150"/>
        <v>0</v>
      </c>
      <c r="AP212" s="14">
        <f t="shared" si="151"/>
        <v>0</v>
      </c>
      <c r="AQ212" s="184">
        <f t="shared" si="152"/>
        <v>0</v>
      </c>
      <c r="AR212" s="190">
        <v>1415</v>
      </c>
      <c r="AS212" s="187"/>
      <c r="AT212" s="182">
        <v>1415</v>
      </c>
      <c r="AU212" s="227">
        <v>0.35</v>
      </c>
      <c r="AV212" s="13">
        <f t="shared" si="153"/>
        <v>590.28268551236749</v>
      </c>
      <c r="AW212" s="14">
        <f t="shared" si="154"/>
        <v>350</v>
      </c>
      <c r="AX212" s="184">
        <f t="shared" si="155"/>
        <v>940.28268551236749</v>
      </c>
      <c r="AY212" s="226"/>
      <c r="AZ212" s="226"/>
      <c r="BA212" s="226"/>
      <c r="BB212" s="226"/>
      <c r="BC212" s="13">
        <f t="shared" si="156"/>
        <v>0</v>
      </c>
      <c r="BD212" s="14">
        <f t="shared" si="134"/>
        <v>0</v>
      </c>
      <c r="BE212" s="184">
        <f t="shared" si="157"/>
        <v>0</v>
      </c>
      <c r="BF212" s="90"/>
      <c r="BG212" s="90"/>
      <c r="BH212" s="90"/>
      <c r="BI212" s="90"/>
      <c r="BJ212" s="13">
        <f t="shared" si="158"/>
        <v>0</v>
      </c>
      <c r="BK212" s="14">
        <f t="shared" si="159"/>
        <v>0</v>
      </c>
      <c r="BL212" s="224">
        <f t="shared" si="160"/>
        <v>0</v>
      </c>
      <c r="BM212" s="257"/>
      <c r="BN212" s="257"/>
      <c r="BO212" s="257"/>
      <c r="BP212" s="227"/>
      <c r="BQ212" s="74">
        <f t="shared" si="135"/>
        <v>0</v>
      </c>
      <c r="BR212" s="75">
        <f t="shared" si="171"/>
        <v>0</v>
      </c>
      <c r="BS212" s="236">
        <f t="shared" si="161"/>
        <v>0</v>
      </c>
      <c r="BT212" s="226">
        <v>1285</v>
      </c>
      <c r="BU212" s="226">
        <v>0</v>
      </c>
      <c r="BV212" s="226">
        <v>1285</v>
      </c>
      <c r="BW212" s="227">
        <v>0.05</v>
      </c>
      <c r="BX212" s="74">
        <f t="shared" si="136"/>
        <v>650</v>
      </c>
      <c r="BY212" s="75">
        <f t="shared" si="162"/>
        <v>50.000000000000007</v>
      </c>
      <c r="BZ212" s="236">
        <f t="shared" si="163"/>
        <v>700</v>
      </c>
      <c r="CA212" s="239"/>
      <c r="CB212" s="239"/>
      <c r="CC212" s="239"/>
      <c r="CD212" s="240"/>
      <c r="CE212" s="238">
        <f t="shared" si="164"/>
        <v>0</v>
      </c>
      <c r="CF212" s="14">
        <f t="shared" si="165"/>
        <v>0</v>
      </c>
      <c r="CG212" s="184">
        <f t="shared" si="166"/>
        <v>0</v>
      </c>
    </row>
    <row r="213" spans="1:85" x14ac:dyDescent="0.25">
      <c r="A213" s="39">
        <v>206</v>
      </c>
      <c r="B213" s="78" t="s">
        <v>223</v>
      </c>
      <c r="C213" s="300">
        <v>29200</v>
      </c>
      <c r="D213" s="298">
        <v>58</v>
      </c>
      <c r="E213" s="299">
        <f t="shared" si="167"/>
        <v>1693600</v>
      </c>
      <c r="F213" s="167">
        <f t="shared" si="137"/>
        <v>16868.25</v>
      </c>
      <c r="G213" s="35">
        <f t="shared" si="138"/>
        <v>0.35</v>
      </c>
      <c r="H213" s="163">
        <f t="shared" si="132"/>
        <v>742.07446808510645</v>
      </c>
      <c r="I213" s="87">
        <v>18000</v>
      </c>
      <c r="J213" s="87">
        <v>3420</v>
      </c>
      <c r="K213" s="33">
        <v>21420</v>
      </c>
      <c r="L213" s="12"/>
      <c r="M213" s="13">
        <f t="shared" si="139"/>
        <v>511.875</v>
      </c>
      <c r="N213" s="30">
        <f t="shared" si="140"/>
        <v>0</v>
      </c>
      <c r="O213" s="15">
        <f t="shared" si="141"/>
        <v>511.875</v>
      </c>
      <c r="P213" s="244"/>
      <c r="Q213" s="242"/>
      <c r="R213" s="242"/>
      <c r="S213" s="246"/>
      <c r="T213" s="13">
        <f t="shared" si="143"/>
        <v>0</v>
      </c>
      <c r="U213" s="14">
        <f t="shared" si="144"/>
        <v>0</v>
      </c>
      <c r="V213" s="16">
        <f t="shared" si="145"/>
        <v>0</v>
      </c>
      <c r="W213" s="90">
        <v>24100</v>
      </c>
      <c r="X213" s="90">
        <f>+W213*19%</f>
        <v>4579</v>
      </c>
      <c r="Y213" s="90">
        <f>+X213+W213</f>
        <v>28679</v>
      </c>
      <c r="Z213" s="160">
        <v>1.4999999999999999E-2</v>
      </c>
      <c r="AA213" s="13">
        <f t="shared" si="146"/>
        <v>382.31327800829877</v>
      </c>
      <c r="AB213" s="14">
        <f t="shared" si="147"/>
        <v>15</v>
      </c>
      <c r="AC213" s="16">
        <f t="shared" si="133"/>
        <v>397.31327800829877</v>
      </c>
      <c r="AD213" s="251"/>
      <c r="AE213" s="251"/>
      <c r="AF213" s="251"/>
      <c r="AG213" s="90"/>
      <c r="AH213" s="13">
        <f t="shared" si="172"/>
        <v>0</v>
      </c>
      <c r="AI213" s="14">
        <f t="shared" si="148"/>
        <v>0</v>
      </c>
      <c r="AJ213" s="184">
        <f t="shared" si="149"/>
        <v>0</v>
      </c>
      <c r="AK213" s="90"/>
      <c r="AL213" s="90"/>
      <c r="AM213" s="90"/>
      <c r="AN213" s="90"/>
      <c r="AO213" s="13">
        <f t="shared" si="150"/>
        <v>0</v>
      </c>
      <c r="AP213" s="14">
        <f t="shared" si="151"/>
        <v>0</v>
      </c>
      <c r="AQ213" s="184">
        <f t="shared" si="152"/>
        <v>0</v>
      </c>
      <c r="AR213" s="190">
        <f t="shared" si="168"/>
        <v>23500</v>
      </c>
      <c r="AS213" s="187">
        <f t="shared" si="169"/>
        <v>4465</v>
      </c>
      <c r="AT213" s="182">
        <v>27965</v>
      </c>
      <c r="AU213" s="227">
        <v>0.35</v>
      </c>
      <c r="AV213" s="13">
        <f t="shared" si="153"/>
        <v>392.07446808510639</v>
      </c>
      <c r="AW213" s="14">
        <f t="shared" si="154"/>
        <v>350</v>
      </c>
      <c r="AX213" s="184">
        <f t="shared" si="155"/>
        <v>742.07446808510645</v>
      </c>
      <c r="AY213" s="232">
        <v>14175</v>
      </c>
      <c r="AZ213" s="232">
        <f>AY213*19%</f>
        <v>2693.25</v>
      </c>
      <c r="BA213" s="232">
        <f>AY213+AZ213</f>
        <v>16868.25</v>
      </c>
      <c r="BB213" s="227">
        <v>0.03</v>
      </c>
      <c r="BC213" s="13">
        <f t="shared" si="156"/>
        <v>650</v>
      </c>
      <c r="BD213" s="14">
        <f t="shared" si="134"/>
        <v>30</v>
      </c>
      <c r="BE213" s="184">
        <f t="shared" si="157"/>
        <v>680</v>
      </c>
      <c r="BF213" s="90"/>
      <c r="BG213" s="90"/>
      <c r="BH213" s="90"/>
      <c r="BI213" s="90"/>
      <c r="BJ213" s="13">
        <f t="shared" si="158"/>
        <v>0</v>
      </c>
      <c r="BK213" s="14">
        <f t="shared" si="159"/>
        <v>0</v>
      </c>
      <c r="BL213" s="224">
        <f t="shared" si="160"/>
        <v>0</v>
      </c>
      <c r="BM213" s="257"/>
      <c r="BN213" s="257"/>
      <c r="BO213" s="257"/>
      <c r="BP213" s="226"/>
      <c r="BQ213" s="74">
        <f t="shared" si="135"/>
        <v>0</v>
      </c>
      <c r="BR213" s="75">
        <f t="shared" si="171"/>
        <v>0</v>
      </c>
      <c r="BS213" s="236">
        <f t="shared" si="161"/>
        <v>0</v>
      </c>
      <c r="BT213" s="226"/>
      <c r="BU213" s="226"/>
      <c r="BV213" s="226"/>
      <c r="BW213" s="226"/>
      <c r="BX213" s="74">
        <f t="shared" si="136"/>
        <v>0</v>
      </c>
      <c r="BY213" s="75">
        <f t="shared" si="162"/>
        <v>0</v>
      </c>
      <c r="BZ213" s="236">
        <f t="shared" si="163"/>
        <v>0</v>
      </c>
      <c r="CA213" s="233"/>
      <c r="CB213" s="233"/>
      <c r="CC213" s="233"/>
      <c r="CD213" s="233"/>
      <c r="CE213" s="238">
        <f t="shared" si="164"/>
        <v>0</v>
      </c>
      <c r="CF213" s="14">
        <f t="shared" si="165"/>
        <v>0</v>
      </c>
      <c r="CG213" s="184">
        <f t="shared" si="166"/>
        <v>0</v>
      </c>
    </row>
    <row r="214" spans="1:85" x14ac:dyDescent="0.25">
      <c r="A214" s="39">
        <v>207</v>
      </c>
      <c r="B214" s="78" t="s">
        <v>15</v>
      </c>
      <c r="C214" s="300">
        <v>22155</v>
      </c>
      <c r="D214" s="298">
        <v>100</v>
      </c>
      <c r="E214" s="299">
        <f t="shared" si="167"/>
        <v>2215500</v>
      </c>
      <c r="F214" s="167"/>
      <c r="G214" s="35"/>
      <c r="H214" s="163">
        <f t="shared" si="132"/>
        <v>0</v>
      </c>
      <c r="I214" s="87"/>
      <c r="J214" s="87"/>
      <c r="K214" s="33"/>
      <c r="L214" s="12"/>
      <c r="M214" s="13">
        <f t="shared" si="139"/>
        <v>0</v>
      </c>
      <c r="N214" s="30">
        <f t="shared" si="140"/>
        <v>0</v>
      </c>
      <c r="O214" s="15">
        <f t="shared" si="141"/>
        <v>0</v>
      </c>
      <c r="P214" s="244"/>
      <c r="Q214" s="242"/>
      <c r="R214" s="242"/>
      <c r="S214" s="246"/>
      <c r="T214" s="13">
        <f t="shared" si="143"/>
        <v>0</v>
      </c>
      <c r="U214" s="14">
        <f t="shared" si="144"/>
        <v>0</v>
      </c>
      <c r="V214" s="16">
        <f t="shared" si="145"/>
        <v>0</v>
      </c>
      <c r="W214" s="90"/>
      <c r="X214" s="90"/>
      <c r="Y214" s="90"/>
      <c r="Z214" s="159"/>
      <c r="AA214" s="13">
        <f t="shared" si="146"/>
        <v>0</v>
      </c>
      <c r="AB214" s="14">
        <f t="shared" si="147"/>
        <v>0</v>
      </c>
      <c r="AC214" s="16">
        <f t="shared" si="133"/>
        <v>0</v>
      </c>
      <c r="AD214" s="251"/>
      <c r="AE214" s="251"/>
      <c r="AF214" s="251"/>
      <c r="AG214" s="90"/>
      <c r="AH214" s="13">
        <f t="shared" si="172"/>
        <v>0</v>
      </c>
      <c r="AI214" s="14">
        <f t="shared" si="148"/>
        <v>0</v>
      </c>
      <c r="AJ214" s="184">
        <f t="shared" si="149"/>
        <v>0</v>
      </c>
      <c r="AK214" s="90"/>
      <c r="AL214" s="90"/>
      <c r="AM214" s="90"/>
      <c r="AN214" s="90"/>
      <c r="AO214" s="13">
        <f t="shared" si="150"/>
        <v>0</v>
      </c>
      <c r="AP214" s="14">
        <f t="shared" si="151"/>
        <v>0</v>
      </c>
      <c r="AQ214" s="184">
        <f t="shared" si="152"/>
        <v>0</v>
      </c>
      <c r="AR214" s="190"/>
      <c r="AS214" s="187"/>
      <c r="AT214" s="182"/>
      <c r="AU214" s="227"/>
      <c r="AV214" s="13">
        <f t="shared" si="153"/>
        <v>0</v>
      </c>
      <c r="AW214" s="14">
        <f t="shared" si="154"/>
        <v>0</v>
      </c>
      <c r="AX214" s="184">
        <f t="shared" si="155"/>
        <v>0</v>
      </c>
      <c r="AY214" s="226"/>
      <c r="AZ214" s="226"/>
      <c r="BA214" s="226"/>
      <c r="BB214" s="226"/>
      <c r="BC214" s="13">
        <f t="shared" si="156"/>
        <v>0</v>
      </c>
      <c r="BD214" s="14">
        <f t="shared" si="134"/>
        <v>0</v>
      </c>
      <c r="BE214" s="184">
        <f t="shared" si="157"/>
        <v>0</v>
      </c>
      <c r="BF214" s="90"/>
      <c r="BG214" s="90"/>
      <c r="BH214" s="90"/>
      <c r="BI214" s="90"/>
      <c r="BJ214" s="13">
        <f t="shared" si="158"/>
        <v>0</v>
      </c>
      <c r="BK214" s="14">
        <f t="shared" si="159"/>
        <v>0</v>
      </c>
      <c r="BL214" s="224">
        <f t="shared" si="160"/>
        <v>0</v>
      </c>
      <c r="BM214" s="257"/>
      <c r="BN214" s="257"/>
      <c r="BO214" s="257"/>
      <c r="BP214" s="226"/>
      <c r="BQ214" s="74">
        <f t="shared" si="135"/>
        <v>0</v>
      </c>
      <c r="BR214" s="75">
        <f t="shared" si="171"/>
        <v>0</v>
      </c>
      <c r="BS214" s="236">
        <f t="shared" si="161"/>
        <v>0</v>
      </c>
      <c r="BT214" s="226"/>
      <c r="BU214" s="226"/>
      <c r="BV214" s="226"/>
      <c r="BW214" s="226"/>
      <c r="BX214" s="74">
        <f t="shared" si="136"/>
        <v>0</v>
      </c>
      <c r="BY214" s="75">
        <f t="shared" si="162"/>
        <v>0</v>
      </c>
      <c r="BZ214" s="236">
        <f t="shared" si="163"/>
        <v>0</v>
      </c>
      <c r="CA214" s="233"/>
      <c r="CB214" s="233"/>
      <c r="CC214" s="233"/>
      <c r="CD214" s="233"/>
      <c r="CE214" s="238">
        <f t="shared" si="164"/>
        <v>0</v>
      </c>
      <c r="CF214" s="14">
        <f t="shared" si="165"/>
        <v>0</v>
      </c>
      <c r="CG214" s="184">
        <f t="shared" si="166"/>
        <v>0</v>
      </c>
    </row>
    <row r="215" spans="1:85" ht="24" x14ac:dyDescent="0.25">
      <c r="A215" s="39">
        <v>208</v>
      </c>
      <c r="B215" s="78" t="s">
        <v>34</v>
      </c>
      <c r="C215" s="300">
        <v>59350</v>
      </c>
      <c r="D215" s="298">
        <v>50</v>
      </c>
      <c r="E215" s="299">
        <f t="shared" si="167"/>
        <v>2967500</v>
      </c>
      <c r="F215" s="167">
        <f t="shared" si="137"/>
        <v>13006.7</v>
      </c>
      <c r="G215" s="35">
        <f t="shared" si="138"/>
        <v>0.35</v>
      </c>
      <c r="H215" s="163">
        <f t="shared" si="132"/>
        <v>680</v>
      </c>
      <c r="I215" s="87"/>
      <c r="J215" s="87"/>
      <c r="K215" s="33"/>
      <c r="L215" s="12"/>
      <c r="M215" s="13">
        <f t="shared" si="139"/>
        <v>0</v>
      </c>
      <c r="N215" s="30">
        <f t="shared" si="140"/>
        <v>0</v>
      </c>
      <c r="O215" s="15">
        <f t="shared" si="141"/>
        <v>0</v>
      </c>
      <c r="P215" s="244"/>
      <c r="Q215" s="242"/>
      <c r="R215" s="242"/>
      <c r="S215" s="246"/>
      <c r="T215" s="13">
        <f t="shared" si="143"/>
        <v>0</v>
      </c>
      <c r="U215" s="14">
        <f t="shared" si="144"/>
        <v>0</v>
      </c>
      <c r="V215" s="16">
        <f t="shared" si="145"/>
        <v>0</v>
      </c>
      <c r="W215" s="90"/>
      <c r="X215" s="90"/>
      <c r="Y215" s="90"/>
      <c r="Z215" s="159"/>
      <c r="AA215" s="13">
        <f t="shared" si="146"/>
        <v>0</v>
      </c>
      <c r="AB215" s="14">
        <f t="shared" si="147"/>
        <v>0</v>
      </c>
      <c r="AC215" s="16">
        <f t="shared" si="133"/>
        <v>0</v>
      </c>
      <c r="AD215" s="251"/>
      <c r="AE215" s="251"/>
      <c r="AF215" s="251"/>
      <c r="AG215" s="90"/>
      <c r="AH215" s="13">
        <f t="shared" si="172"/>
        <v>0</v>
      </c>
      <c r="AI215" s="14">
        <f t="shared" si="148"/>
        <v>0</v>
      </c>
      <c r="AJ215" s="184">
        <f t="shared" si="149"/>
        <v>0</v>
      </c>
      <c r="AK215" s="90"/>
      <c r="AL215" s="90"/>
      <c r="AM215" s="90"/>
      <c r="AN215" s="90"/>
      <c r="AO215" s="13">
        <f t="shared" si="150"/>
        <v>0</v>
      </c>
      <c r="AP215" s="14">
        <f t="shared" si="151"/>
        <v>0</v>
      </c>
      <c r="AQ215" s="184">
        <f t="shared" si="152"/>
        <v>0</v>
      </c>
      <c r="AR215" s="190">
        <f t="shared" si="168"/>
        <v>48600</v>
      </c>
      <c r="AS215" s="187">
        <f t="shared" si="169"/>
        <v>9234</v>
      </c>
      <c r="AT215" s="182">
        <v>57834</v>
      </c>
      <c r="AU215" s="227">
        <v>0.35</v>
      </c>
      <c r="AV215" s="13">
        <f t="shared" si="153"/>
        <v>146.18312757201647</v>
      </c>
      <c r="AW215" s="14">
        <f t="shared" si="154"/>
        <v>350</v>
      </c>
      <c r="AX215" s="184">
        <f t="shared" si="155"/>
        <v>496.18312757201647</v>
      </c>
      <c r="AY215" s="232">
        <v>10930</v>
      </c>
      <c r="AZ215" s="232">
        <f>AY215*19%</f>
        <v>2076.6999999999998</v>
      </c>
      <c r="BA215" s="232">
        <f>AY215+AZ215</f>
        <v>13006.7</v>
      </c>
      <c r="BB215" s="227">
        <v>0.03</v>
      </c>
      <c r="BC215" s="13">
        <f t="shared" si="156"/>
        <v>650</v>
      </c>
      <c r="BD215" s="14">
        <f t="shared" si="134"/>
        <v>30</v>
      </c>
      <c r="BE215" s="184">
        <f t="shared" si="157"/>
        <v>680</v>
      </c>
      <c r="BF215" s="90"/>
      <c r="BG215" s="90"/>
      <c r="BH215" s="90"/>
      <c r="BI215" s="90"/>
      <c r="BJ215" s="13">
        <f t="shared" si="158"/>
        <v>0</v>
      </c>
      <c r="BK215" s="14">
        <f t="shared" si="159"/>
        <v>0</v>
      </c>
      <c r="BL215" s="224">
        <f t="shared" si="160"/>
        <v>0</v>
      </c>
      <c r="BM215" s="257"/>
      <c r="BN215" s="257"/>
      <c r="BO215" s="257"/>
      <c r="BP215" s="226"/>
      <c r="BQ215" s="74">
        <f t="shared" si="135"/>
        <v>0</v>
      </c>
      <c r="BR215" s="75">
        <f t="shared" si="171"/>
        <v>0</v>
      </c>
      <c r="BS215" s="236">
        <f t="shared" si="161"/>
        <v>0</v>
      </c>
      <c r="BT215" s="226"/>
      <c r="BU215" s="226"/>
      <c r="BV215" s="226"/>
      <c r="BW215" s="226"/>
      <c r="BX215" s="74">
        <f t="shared" si="136"/>
        <v>0</v>
      </c>
      <c r="BY215" s="75">
        <f t="shared" si="162"/>
        <v>0</v>
      </c>
      <c r="BZ215" s="236">
        <f t="shared" si="163"/>
        <v>0</v>
      </c>
      <c r="CA215" s="239"/>
      <c r="CB215" s="239"/>
      <c r="CC215" s="239"/>
      <c r="CD215" s="240"/>
      <c r="CE215" s="238">
        <f t="shared" si="164"/>
        <v>0</v>
      </c>
      <c r="CF215" s="14">
        <f t="shared" si="165"/>
        <v>0</v>
      </c>
      <c r="CG215" s="184">
        <f t="shared" si="166"/>
        <v>0</v>
      </c>
    </row>
    <row r="216" spans="1:85" x14ac:dyDescent="0.25">
      <c r="A216" s="39">
        <v>209</v>
      </c>
      <c r="B216" s="78" t="s">
        <v>179</v>
      </c>
      <c r="C216" s="300">
        <v>13100</v>
      </c>
      <c r="D216" s="298">
        <v>50</v>
      </c>
      <c r="E216" s="299">
        <f t="shared" si="167"/>
        <v>655000</v>
      </c>
      <c r="F216" s="167">
        <f t="shared" si="137"/>
        <v>12495</v>
      </c>
      <c r="G216" s="35">
        <f t="shared" si="138"/>
        <v>0.35</v>
      </c>
      <c r="H216" s="163">
        <f t="shared" si="132"/>
        <v>1000</v>
      </c>
      <c r="I216" s="87"/>
      <c r="J216" s="87"/>
      <c r="K216" s="33"/>
      <c r="L216" s="12"/>
      <c r="M216" s="13">
        <f t="shared" si="139"/>
        <v>0</v>
      </c>
      <c r="N216" s="30">
        <f t="shared" si="140"/>
        <v>0</v>
      </c>
      <c r="O216" s="15">
        <f t="shared" si="141"/>
        <v>0</v>
      </c>
      <c r="P216" s="244">
        <v>11000</v>
      </c>
      <c r="Q216" s="242">
        <f t="shared" si="170"/>
        <v>2090</v>
      </c>
      <c r="R216" s="242">
        <f t="shared" si="142"/>
        <v>13090</v>
      </c>
      <c r="S216" s="245">
        <v>0.31</v>
      </c>
      <c r="T216" s="13">
        <f t="shared" si="143"/>
        <v>620.4545454545455</v>
      </c>
      <c r="U216" s="14">
        <f t="shared" si="144"/>
        <v>310.00000000000006</v>
      </c>
      <c r="V216" s="16">
        <f t="shared" si="145"/>
        <v>930.4545454545455</v>
      </c>
      <c r="W216" s="90"/>
      <c r="X216" s="90"/>
      <c r="Y216" s="90"/>
      <c r="Z216" s="159"/>
      <c r="AA216" s="13">
        <f t="shared" si="146"/>
        <v>0</v>
      </c>
      <c r="AB216" s="14">
        <f t="shared" si="147"/>
        <v>0</v>
      </c>
      <c r="AC216" s="16">
        <f t="shared" si="133"/>
        <v>0</v>
      </c>
      <c r="AD216" s="251"/>
      <c r="AE216" s="251"/>
      <c r="AF216" s="251"/>
      <c r="AG216" s="90"/>
      <c r="AH216" s="13">
        <f t="shared" si="172"/>
        <v>0</v>
      </c>
      <c r="AI216" s="14">
        <f t="shared" si="148"/>
        <v>0</v>
      </c>
      <c r="AJ216" s="184">
        <f t="shared" si="149"/>
        <v>0</v>
      </c>
      <c r="AK216" s="90"/>
      <c r="AL216" s="90"/>
      <c r="AM216" s="90"/>
      <c r="AN216" s="90"/>
      <c r="AO216" s="13">
        <f t="shared" si="150"/>
        <v>0</v>
      </c>
      <c r="AP216" s="14">
        <f t="shared" si="151"/>
        <v>0</v>
      </c>
      <c r="AQ216" s="184">
        <f t="shared" si="152"/>
        <v>0</v>
      </c>
      <c r="AR216" s="190">
        <f t="shared" si="168"/>
        <v>10500</v>
      </c>
      <c r="AS216" s="187">
        <f t="shared" si="169"/>
        <v>1995</v>
      </c>
      <c r="AT216" s="182">
        <v>12495</v>
      </c>
      <c r="AU216" s="227">
        <v>0.35</v>
      </c>
      <c r="AV216" s="13">
        <f t="shared" si="153"/>
        <v>650</v>
      </c>
      <c r="AW216" s="14">
        <f t="shared" si="154"/>
        <v>350</v>
      </c>
      <c r="AX216" s="184">
        <f t="shared" si="155"/>
        <v>1000</v>
      </c>
      <c r="AY216" s="226"/>
      <c r="AZ216" s="226"/>
      <c r="BA216" s="226"/>
      <c r="BB216" s="226"/>
      <c r="BC216" s="13">
        <f t="shared" si="156"/>
        <v>0</v>
      </c>
      <c r="BD216" s="14">
        <f t="shared" si="134"/>
        <v>0</v>
      </c>
      <c r="BE216" s="184">
        <f t="shared" si="157"/>
        <v>0</v>
      </c>
      <c r="BF216" s="90"/>
      <c r="BG216" s="90"/>
      <c r="BH216" s="90"/>
      <c r="BI216" s="90"/>
      <c r="BJ216" s="13">
        <f t="shared" si="158"/>
        <v>0</v>
      </c>
      <c r="BK216" s="14">
        <f t="shared" si="159"/>
        <v>0</v>
      </c>
      <c r="BL216" s="224">
        <f t="shared" si="160"/>
        <v>0</v>
      </c>
      <c r="BM216" s="257"/>
      <c r="BN216" s="257"/>
      <c r="BO216" s="257"/>
      <c r="BP216" s="226"/>
      <c r="BQ216" s="74">
        <f t="shared" si="135"/>
        <v>0</v>
      </c>
      <c r="BR216" s="75">
        <f t="shared" si="171"/>
        <v>0</v>
      </c>
      <c r="BS216" s="236">
        <f t="shared" si="161"/>
        <v>0</v>
      </c>
      <c r="BT216" s="226"/>
      <c r="BU216" s="226"/>
      <c r="BV216" s="226"/>
      <c r="BW216" s="226"/>
      <c r="BX216" s="74">
        <f t="shared" si="136"/>
        <v>0</v>
      </c>
      <c r="BY216" s="75">
        <f t="shared" si="162"/>
        <v>0</v>
      </c>
      <c r="BZ216" s="236">
        <f t="shared" si="163"/>
        <v>0</v>
      </c>
      <c r="CA216" s="239"/>
      <c r="CB216" s="239"/>
      <c r="CC216" s="239"/>
      <c r="CD216" s="240"/>
      <c r="CE216" s="238">
        <f t="shared" si="164"/>
        <v>0</v>
      </c>
      <c r="CF216" s="14">
        <f t="shared" si="165"/>
        <v>0</v>
      </c>
      <c r="CG216" s="184">
        <f t="shared" si="166"/>
        <v>0</v>
      </c>
    </row>
    <row r="217" spans="1:85" x14ac:dyDescent="0.25">
      <c r="A217" s="39">
        <v>210</v>
      </c>
      <c r="B217" s="78" t="s">
        <v>207</v>
      </c>
      <c r="C217" s="300">
        <v>39500</v>
      </c>
      <c r="D217" s="298">
        <v>50</v>
      </c>
      <c r="E217" s="299">
        <f t="shared" si="167"/>
        <v>1975000</v>
      </c>
      <c r="F217" s="167">
        <f t="shared" si="137"/>
        <v>35105</v>
      </c>
      <c r="G217" s="35">
        <f t="shared" si="138"/>
        <v>0.38</v>
      </c>
      <c r="H217" s="163">
        <f t="shared" si="132"/>
        <v>943.65325077399382</v>
      </c>
      <c r="I217" s="87"/>
      <c r="J217" s="87"/>
      <c r="K217" s="33"/>
      <c r="L217" s="12"/>
      <c r="M217" s="13">
        <f t="shared" si="139"/>
        <v>0</v>
      </c>
      <c r="N217" s="30">
        <f t="shared" si="140"/>
        <v>0</v>
      </c>
      <c r="O217" s="15">
        <f t="shared" si="141"/>
        <v>0</v>
      </c>
      <c r="P217" s="244">
        <v>29500</v>
      </c>
      <c r="Q217" s="242">
        <f t="shared" si="170"/>
        <v>5605</v>
      </c>
      <c r="R217" s="242">
        <f t="shared" si="142"/>
        <v>35105</v>
      </c>
      <c r="S217" s="245">
        <v>0.31</v>
      </c>
      <c r="T217" s="13">
        <f t="shared" si="143"/>
        <v>650</v>
      </c>
      <c r="U217" s="14">
        <f t="shared" si="144"/>
        <v>285.5263157894737</v>
      </c>
      <c r="V217" s="16">
        <f t="shared" si="145"/>
        <v>935.52631578947376</v>
      </c>
      <c r="W217" s="90"/>
      <c r="X217" s="90"/>
      <c r="Y217" s="90"/>
      <c r="Z217" s="159"/>
      <c r="AA217" s="13">
        <f t="shared" si="146"/>
        <v>0</v>
      </c>
      <c r="AB217" s="14">
        <f t="shared" si="147"/>
        <v>0</v>
      </c>
      <c r="AC217" s="16">
        <f t="shared" si="133"/>
        <v>0</v>
      </c>
      <c r="AD217" s="251"/>
      <c r="AE217" s="251"/>
      <c r="AF217" s="251"/>
      <c r="AG217" s="90"/>
      <c r="AH217" s="13">
        <f t="shared" si="172"/>
        <v>0</v>
      </c>
      <c r="AI217" s="14">
        <f t="shared" si="148"/>
        <v>0</v>
      </c>
      <c r="AJ217" s="184">
        <f t="shared" si="149"/>
        <v>0</v>
      </c>
      <c r="AK217" s="90"/>
      <c r="AL217" s="90"/>
      <c r="AM217" s="90"/>
      <c r="AN217" s="90"/>
      <c r="AO217" s="13">
        <f t="shared" si="150"/>
        <v>0</v>
      </c>
      <c r="AP217" s="14">
        <f t="shared" si="151"/>
        <v>0</v>
      </c>
      <c r="AQ217" s="184">
        <f t="shared" si="152"/>
        <v>0</v>
      </c>
      <c r="AR217" s="190">
        <f t="shared" si="168"/>
        <v>32300</v>
      </c>
      <c r="AS217" s="187">
        <f t="shared" si="169"/>
        <v>6137</v>
      </c>
      <c r="AT217" s="182">
        <v>38437</v>
      </c>
      <c r="AU217" s="227">
        <v>0.38</v>
      </c>
      <c r="AV217" s="13">
        <f t="shared" si="153"/>
        <v>593.65325077399382</v>
      </c>
      <c r="AW217" s="14">
        <f t="shared" si="154"/>
        <v>350</v>
      </c>
      <c r="AX217" s="184">
        <f t="shared" si="155"/>
        <v>943.65325077399382</v>
      </c>
      <c r="AY217" s="226"/>
      <c r="AZ217" s="226"/>
      <c r="BA217" s="226"/>
      <c r="BB217" s="226"/>
      <c r="BC217" s="13">
        <f t="shared" si="156"/>
        <v>0</v>
      </c>
      <c r="BD217" s="14">
        <f t="shared" si="134"/>
        <v>0</v>
      </c>
      <c r="BE217" s="184">
        <f t="shared" si="157"/>
        <v>0</v>
      </c>
      <c r="BF217" s="90"/>
      <c r="BG217" s="90"/>
      <c r="BH217" s="90"/>
      <c r="BI217" s="90"/>
      <c r="BJ217" s="13">
        <f t="shared" si="158"/>
        <v>0</v>
      </c>
      <c r="BK217" s="14">
        <f t="shared" si="159"/>
        <v>0</v>
      </c>
      <c r="BL217" s="224">
        <f t="shared" si="160"/>
        <v>0</v>
      </c>
      <c r="BM217" s="257"/>
      <c r="BN217" s="257"/>
      <c r="BO217" s="257"/>
      <c r="BP217" s="226"/>
      <c r="BQ217" s="74">
        <f t="shared" si="135"/>
        <v>0</v>
      </c>
      <c r="BR217" s="75">
        <f t="shared" si="171"/>
        <v>0</v>
      </c>
      <c r="BS217" s="236">
        <f t="shared" si="161"/>
        <v>0</v>
      </c>
      <c r="BT217" s="226"/>
      <c r="BU217" s="226"/>
      <c r="BV217" s="226"/>
      <c r="BW217" s="226"/>
      <c r="BX217" s="74">
        <f t="shared" si="136"/>
        <v>0</v>
      </c>
      <c r="BY217" s="75">
        <f t="shared" si="162"/>
        <v>0</v>
      </c>
      <c r="BZ217" s="236">
        <f t="shared" si="163"/>
        <v>0</v>
      </c>
      <c r="CA217" s="239"/>
      <c r="CB217" s="239"/>
      <c r="CC217" s="239"/>
      <c r="CD217" s="240"/>
      <c r="CE217" s="238">
        <f t="shared" si="164"/>
        <v>0</v>
      </c>
      <c r="CF217" s="14">
        <f t="shared" si="165"/>
        <v>0</v>
      </c>
      <c r="CG217" s="184">
        <f t="shared" si="166"/>
        <v>0</v>
      </c>
    </row>
    <row r="218" spans="1:85" x14ac:dyDescent="0.25">
      <c r="A218" s="39">
        <v>211</v>
      </c>
      <c r="B218" s="78" t="s">
        <v>243</v>
      </c>
      <c r="C218" s="300">
        <v>73000</v>
      </c>
      <c r="D218" s="298">
        <v>50</v>
      </c>
      <c r="E218" s="299">
        <f t="shared" si="167"/>
        <v>3650000</v>
      </c>
      <c r="F218" s="167"/>
      <c r="G218" s="35"/>
      <c r="H218" s="163">
        <f t="shared" si="132"/>
        <v>0</v>
      </c>
      <c r="I218" s="87"/>
      <c r="J218" s="87"/>
      <c r="K218" s="33"/>
      <c r="L218" s="12"/>
      <c r="M218" s="13">
        <f t="shared" si="139"/>
        <v>0</v>
      </c>
      <c r="N218" s="30">
        <f t="shared" si="140"/>
        <v>0</v>
      </c>
      <c r="O218" s="15">
        <f t="shared" si="141"/>
        <v>0</v>
      </c>
      <c r="P218" s="244"/>
      <c r="Q218" s="242"/>
      <c r="R218" s="242"/>
      <c r="S218" s="246"/>
      <c r="T218" s="13">
        <f t="shared" si="143"/>
        <v>0</v>
      </c>
      <c r="U218" s="14">
        <f t="shared" si="144"/>
        <v>0</v>
      </c>
      <c r="V218" s="16">
        <f t="shared" si="145"/>
        <v>0</v>
      </c>
      <c r="W218" s="90"/>
      <c r="X218" s="90"/>
      <c r="Y218" s="90"/>
      <c r="Z218" s="159"/>
      <c r="AA218" s="13">
        <f t="shared" si="146"/>
        <v>0</v>
      </c>
      <c r="AB218" s="14">
        <f t="shared" si="147"/>
        <v>0</v>
      </c>
      <c r="AC218" s="16">
        <f t="shared" si="133"/>
        <v>0</v>
      </c>
      <c r="AD218" s="251"/>
      <c r="AE218" s="251"/>
      <c r="AF218" s="251"/>
      <c r="AG218" s="90"/>
      <c r="AH218" s="13">
        <f t="shared" si="172"/>
        <v>0</v>
      </c>
      <c r="AI218" s="14">
        <f t="shared" si="148"/>
        <v>0</v>
      </c>
      <c r="AJ218" s="184">
        <f t="shared" si="149"/>
        <v>0</v>
      </c>
      <c r="AK218" s="90"/>
      <c r="AL218" s="90"/>
      <c r="AM218" s="90"/>
      <c r="AN218" s="90"/>
      <c r="AO218" s="13">
        <f t="shared" si="150"/>
        <v>0</v>
      </c>
      <c r="AP218" s="14">
        <f t="shared" si="151"/>
        <v>0</v>
      </c>
      <c r="AQ218" s="184">
        <f t="shared" si="152"/>
        <v>0</v>
      </c>
      <c r="AR218" s="190"/>
      <c r="AS218" s="187"/>
      <c r="AT218" s="182"/>
      <c r="AU218" s="227"/>
      <c r="AV218" s="13">
        <f t="shared" si="153"/>
        <v>0</v>
      </c>
      <c r="AW218" s="14">
        <f t="shared" si="154"/>
        <v>0</v>
      </c>
      <c r="AX218" s="184">
        <f t="shared" si="155"/>
        <v>0</v>
      </c>
      <c r="AY218" s="232"/>
      <c r="AZ218" s="226"/>
      <c r="BA218" s="232"/>
      <c r="BB218" s="227"/>
      <c r="BC218" s="13">
        <f t="shared" si="156"/>
        <v>0</v>
      </c>
      <c r="BD218" s="14">
        <f t="shared" si="134"/>
        <v>0</v>
      </c>
      <c r="BE218" s="184">
        <f t="shared" si="157"/>
        <v>0</v>
      </c>
      <c r="BF218" s="90"/>
      <c r="BG218" s="90"/>
      <c r="BH218" s="90"/>
      <c r="BI218" s="90"/>
      <c r="BJ218" s="13">
        <f t="shared" si="158"/>
        <v>0</v>
      </c>
      <c r="BK218" s="14">
        <f t="shared" si="159"/>
        <v>0</v>
      </c>
      <c r="BL218" s="224">
        <f t="shared" si="160"/>
        <v>0</v>
      </c>
      <c r="BM218" s="257"/>
      <c r="BN218" s="257"/>
      <c r="BO218" s="257"/>
      <c r="BP218" s="226"/>
      <c r="BQ218" s="74">
        <f t="shared" si="135"/>
        <v>0</v>
      </c>
      <c r="BR218" s="75">
        <f t="shared" si="171"/>
        <v>0</v>
      </c>
      <c r="BS218" s="236">
        <f t="shared" si="161"/>
        <v>0</v>
      </c>
      <c r="BT218" s="226"/>
      <c r="BU218" s="226"/>
      <c r="BV218" s="226"/>
      <c r="BW218" s="226"/>
      <c r="BX218" s="74">
        <f t="shared" si="136"/>
        <v>0</v>
      </c>
      <c r="BY218" s="75">
        <f t="shared" si="162"/>
        <v>0</v>
      </c>
      <c r="BZ218" s="236">
        <f t="shared" si="163"/>
        <v>0</v>
      </c>
      <c r="CA218" s="233"/>
      <c r="CB218" s="233"/>
      <c r="CC218" s="233"/>
      <c r="CD218" s="233"/>
      <c r="CE218" s="238">
        <f t="shared" si="164"/>
        <v>0</v>
      </c>
      <c r="CF218" s="14">
        <f t="shared" si="165"/>
        <v>0</v>
      </c>
      <c r="CG218" s="184">
        <f t="shared" si="166"/>
        <v>0</v>
      </c>
    </row>
    <row r="219" spans="1:85" x14ac:dyDescent="0.25">
      <c r="A219" s="39">
        <v>212</v>
      </c>
      <c r="B219" s="78" t="s">
        <v>308</v>
      </c>
      <c r="C219" s="300">
        <v>76850</v>
      </c>
      <c r="D219" s="298">
        <v>50</v>
      </c>
      <c r="E219" s="299">
        <f t="shared" si="167"/>
        <v>3842500</v>
      </c>
      <c r="F219" s="167">
        <f t="shared" si="137"/>
        <v>35402.5</v>
      </c>
      <c r="G219" s="35">
        <f t="shared" si="138"/>
        <v>0.39</v>
      </c>
      <c r="H219" s="163">
        <f t="shared" si="132"/>
        <v>654.89069228221263</v>
      </c>
      <c r="I219" s="87">
        <v>29750</v>
      </c>
      <c r="J219" s="87">
        <v>5652.5</v>
      </c>
      <c r="K219" s="33">
        <v>35402.5</v>
      </c>
      <c r="L219" s="12"/>
      <c r="M219" s="13">
        <f t="shared" si="139"/>
        <v>650</v>
      </c>
      <c r="N219" s="30">
        <f t="shared" si="140"/>
        <v>0</v>
      </c>
      <c r="O219" s="15">
        <f t="shared" si="141"/>
        <v>650</v>
      </c>
      <c r="P219" s="244"/>
      <c r="Q219" s="242"/>
      <c r="R219" s="242"/>
      <c r="S219" s="246"/>
      <c r="T219" s="13">
        <f t="shared" si="143"/>
        <v>0</v>
      </c>
      <c r="U219" s="14">
        <f t="shared" si="144"/>
        <v>0</v>
      </c>
      <c r="V219" s="16">
        <f t="shared" si="145"/>
        <v>0</v>
      </c>
      <c r="W219" s="90"/>
      <c r="X219" s="90"/>
      <c r="Y219" s="90"/>
      <c r="Z219" s="159"/>
      <c r="AA219" s="13">
        <f t="shared" si="146"/>
        <v>0</v>
      </c>
      <c r="AB219" s="14">
        <f t="shared" si="147"/>
        <v>0</v>
      </c>
      <c r="AC219" s="16">
        <f t="shared" si="133"/>
        <v>0</v>
      </c>
      <c r="AD219" s="251"/>
      <c r="AE219" s="251"/>
      <c r="AF219" s="251"/>
      <c r="AG219" s="90"/>
      <c r="AH219" s="13">
        <f t="shared" si="172"/>
        <v>0</v>
      </c>
      <c r="AI219" s="14">
        <f t="shared" si="148"/>
        <v>0</v>
      </c>
      <c r="AJ219" s="184">
        <f t="shared" si="149"/>
        <v>0</v>
      </c>
      <c r="AK219" s="90"/>
      <c r="AL219" s="90"/>
      <c r="AM219" s="90"/>
      <c r="AN219" s="90"/>
      <c r="AO219" s="13">
        <f t="shared" si="150"/>
        <v>0</v>
      </c>
      <c r="AP219" s="14">
        <f t="shared" si="151"/>
        <v>0</v>
      </c>
      <c r="AQ219" s="184">
        <f t="shared" si="152"/>
        <v>0</v>
      </c>
      <c r="AR219" s="190">
        <f t="shared" si="168"/>
        <v>63424.36974789916</v>
      </c>
      <c r="AS219" s="187">
        <f t="shared" si="169"/>
        <v>12050.63025210084</v>
      </c>
      <c r="AT219" s="182">
        <v>75475</v>
      </c>
      <c r="AU219" s="227">
        <v>0.39</v>
      </c>
      <c r="AV219" s="13">
        <f t="shared" si="153"/>
        <v>304.89069228221263</v>
      </c>
      <c r="AW219" s="14">
        <f t="shared" si="154"/>
        <v>350</v>
      </c>
      <c r="AX219" s="184">
        <f t="shared" si="155"/>
        <v>654.89069228221263</v>
      </c>
      <c r="AY219" s="226"/>
      <c r="AZ219" s="226"/>
      <c r="BA219" s="226"/>
      <c r="BB219" s="226"/>
      <c r="BC219" s="13">
        <f t="shared" si="156"/>
        <v>0</v>
      </c>
      <c r="BD219" s="14">
        <f t="shared" si="134"/>
        <v>0</v>
      </c>
      <c r="BE219" s="184">
        <f t="shared" si="157"/>
        <v>0</v>
      </c>
      <c r="BF219" s="90"/>
      <c r="BG219" s="90"/>
      <c r="BH219" s="90"/>
      <c r="BI219" s="90"/>
      <c r="BJ219" s="13">
        <f t="shared" si="158"/>
        <v>0</v>
      </c>
      <c r="BK219" s="14">
        <f t="shared" si="159"/>
        <v>0</v>
      </c>
      <c r="BL219" s="224">
        <f t="shared" si="160"/>
        <v>0</v>
      </c>
      <c r="BM219" s="257"/>
      <c r="BN219" s="257"/>
      <c r="BO219" s="257"/>
      <c r="BP219" s="226"/>
      <c r="BQ219" s="74">
        <f t="shared" si="135"/>
        <v>0</v>
      </c>
      <c r="BR219" s="75">
        <f t="shared" si="171"/>
        <v>0</v>
      </c>
      <c r="BS219" s="236">
        <f t="shared" si="161"/>
        <v>0</v>
      </c>
      <c r="BT219" s="226"/>
      <c r="BU219" s="226"/>
      <c r="BV219" s="226"/>
      <c r="BW219" s="226"/>
      <c r="BX219" s="74">
        <f t="shared" si="136"/>
        <v>0</v>
      </c>
      <c r="BY219" s="75">
        <f t="shared" si="162"/>
        <v>0</v>
      </c>
      <c r="BZ219" s="236">
        <f t="shared" si="163"/>
        <v>0</v>
      </c>
      <c r="CA219" s="233"/>
      <c r="CB219" s="233"/>
      <c r="CC219" s="233"/>
      <c r="CD219" s="233"/>
      <c r="CE219" s="238">
        <f t="shared" si="164"/>
        <v>0</v>
      </c>
      <c r="CF219" s="14">
        <f t="shared" si="165"/>
        <v>0</v>
      </c>
      <c r="CG219" s="184">
        <f t="shared" si="166"/>
        <v>0</v>
      </c>
    </row>
    <row r="220" spans="1:85" x14ac:dyDescent="0.25">
      <c r="A220" s="39">
        <v>213</v>
      </c>
      <c r="B220" s="78" t="s">
        <v>16</v>
      </c>
      <c r="C220" s="300">
        <v>46551.75</v>
      </c>
      <c r="D220" s="298">
        <v>50</v>
      </c>
      <c r="E220" s="299">
        <f t="shared" si="167"/>
        <v>2327587.5</v>
      </c>
      <c r="F220" s="167">
        <f t="shared" si="137"/>
        <v>45815</v>
      </c>
      <c r="G220" s="35">
        <f t="shared" si="138"/>
        <v>0.51</v>
      </c>
      <c r="H220" s="163">
        <f t="shared" si="132"/>
        <v>1000</v>
      </c>
      <c r="I220" s="87"/>
      <c r="J220" s="87"/>
      <c r="K220" s="33"/>
      <c r="L220" s="12"/>
      <c r="M220" s="13">
        <f t="shared" si="139"/>
        <v>0</v>
      </c>
      <c r="N220" s="30">
        <f t="shared" si="140"/>
        <v>0</v>
      </c>
      <c r="O220" s="15">
        <f t="shared" si="141"/>
        <v>0</v>
      </c>
      <c r="P220" s="244"/>
      <c r="Q220" s="242"/>
      <c r="R220" s="242"/>
      <c r="S220" s="246"/>
      <c r="T220" s="13">
        <f t="shared" si="143"/>
        <v>0</v>
      </c>
      <c r="U220" s="14">
        <f t="shared" si="144"/>
        <v>0</v>
      </c>
      <c r="V220" s="16">
        <f t="shared" si="145"/>
        <v>0</v>
      </c>
      <c r="W220" s="90"/>
      <c r="X220" s="90"/>
      <c r="Y220" s="90"/>
      <c r="Z220" s="159"/>
      <c r="AA220" s="13">
        <f t="shared" si="146"/>
        <v>0</v>
      </c>
      <c r="AB220" s="14">
        <f t="shared" si="147"/>
        <v>0</v>
      </c>
      <c r="AC220" s="16">
        <f t="shared" si="133"/>
        <v>0</v>
      </c>
      <c r="AD220" s="251"/>
      <c r="AE220" s="251"/>
      <c r="AF220" s="251"/>
      <c r="AG220" s="95"/>
      <c r="AH220" s="13">
        <f t="shared" si="172"/>
        <v>0</v>
      </c>
      <c r="AI220" s="14">
        <f t="shared" si="148"/>
        <v>0</v>
      </c>
      <c r="AJ220" s="184">
        <f t="shared" si="149"/>
        <v>0</v>
      </c>
      <c r="AK220" s="90">
        <v>38500</v>
      </c>
      <c r="AL220" s="90">
        <v>7315</v>
      </c>
      <c r="AM220" s="90">
        <f>AK220+AL220</f>
        <v>45815</v>
      </c>
      <c r="AN220" s="95">
        <v>0.51</v>
      </c>
      <c r="AO220" s="13">
        <f t="shared" si="150"/>
        <v>650</v>
      </c>
      <c r="AP220" s="14">
        <f t="shared" si="151"/>
        <v>350</v>
      </c>
      <c r="AQ220" s="184">
        <f t="shared" si="152"/>
        <v>1000</v>
      </c>
      <c r="AR220" s="190"/>
      <c r="AS220" s="187"/>
      <c r="AT220" s="182"/>
      <c r="AU220" s="227"/>
      <c r="AV220" s="13">
        <f t="shared" si="153"/>
        <v>0</v>
      </c>
      <c r="AW220" s="14">
        <f t="shared" si="154"/>
        <v>0</v>
      </c>
      <c r="AX220" s="184">
        <f t="shared" si="155"/>
        <v>0</v>
      </c>
      <c r="AY220" s="226"/>
      <c r="AZ220" s="226"/>
      <c r="BA220" s="226"/>
      <c r="BB220" s="226"/>
      <c r="BC220" s="13">
        <f t="shared" si="156"/>
        <v>0</v>
      </c>
      <c r="BD220" s="14">
        <f t="shared" si="134"/>
        <v>0</v>
      </c>
      <c r="BE220" s="184">
        <f t="shared" si="157"/>
        <v>0</v>
      </c>
      <c r="BF220" s="90"/>
      <c r="BG220" s="90"/>
      <c r="BH220" s="90"/>
      <c r="BI220" s="90"/>
      <c r="BJ220" s="13">
        <f t="shared" si="158"/>
        <v>0</v>
      </c>
      <c r="BK220" s="14">
        <f t="shared" si="159"/>
        <v>0</v>
      </c>
      <c r="BL220" s="224">
        <f t="shared" si="160"/>
        <v>0</v>
      </c>
      <c r="BM220" s="257"/>
      <c r="BN220" s="257"/>
      <c r="BO220" s="257"/>
      <c r="BP220" s="226"/>
      <c r="BQ220" s="74">
        <f t="shared" si="135"/>
        <v>0</v>
      </c>
      <c r="BR220" s="75">
        <f t="shared" si="171"/>
        <v>0</v>
      </c>
      <c r="BS220" s="236">
        <f t="shared" si="161"/>
        <v>0</v>
      </c>
      <c r="BT220" s="226"/>
      <c r="BU220" s="226"/>
      <c r="BV220" s="226"/>
      <c r="BW220" s="226"/>
      <c r="BX220" s="74">
        <f t="shared" si="136"/>
        <v>0</v>
      </c>
      <c r="BY220" s="75">
        <f t="shared" si="162"/>
        <v>0</v>
      </c>
      <c r="BZ220" s="236">
        <f t="shared" si="163"/>
        <v>0</v>
      </c>
      <c r="CA220" s="233"/>
      <c r="CB220" s="233"/>
      <c r="CC220" s="233"/>
      <c r="CD220" s="233"/>
      <c r="CE220" s="238">
        <f t="shared" si="164"/>
        <v>0</v>
      </c>
      <c r="CF220" s="14">
        <f t="shared" si="165"/>
        <v>0</v>
      </c>
      <c r="CG220" s="184">
        <f t="shared" si="166"/>
        <v>0</v>
      </c>
    </row>
    <row r="221" spans="1:85" x14ac:dyDescent="0.25">
      <c r="A221" s="39">
        <v>214</v>
      </c>
      <c r="B221" s="78" t="s">
        <v>96</v>
      </c>
      <c r="C221" s="300">
        <v>5415</v>
      </c>
      <c r="D221" s="298">
        <v>50</v>
      </c>
      <c r="E221" s="299">
        <f t="shared" si="167"/>
        <v>270750</v>
      </c>
      <c r="F221" s="167">
        <f t="shared" si="137"/>
        <v>5250</v>
      </c>
      <c r="G221" s="35">
        <f t="shared" si="138"/>
        <v>0.35</v>
      </c>
      <c r="H221" s="163">
        <f t="shared" si="132"/>
        <v>987.25490196078431</v>
      </c>
      <c r="I221" s="87"/>
      <c r="J221" s="87"/>
      <c r="K221" s="33"/>
      <c r="L221" s="12"/>
      <c r="M221" s="13">
        <f t="shared" si="139"/>
        <v>0</v>
      </c>
      <c r="N221" s="30">
        <f t="shared" si="140"/>
        <v>0</v>
      </c>
      <c r="O221" s="15">
        <f t="shared" si="141"/>
        <v>0</v>
      </c>
      <c r="P221" s="244">
        <v>5250</v>
      </c>
      <c r="Q221" s="242">
        <f>P221*0%</f>
        <v>0</v>
      </c>
      <c r="R221" s="242">
        <f t="shared" si="142"/>
        <v>5250</v>
      </c>
      <c r="S221" s="245">
        <v>0.31</v>
      </c>
      <c r="T221" s="13">
        <f t="shared" si="143"/>
        <v>650</v>
      </c>
      <c r="U221" s="14">
        <f t="shared" si="144"/>
        <v>310.00000000000006</v>
      </c>
      <c r="V221" s="16">
        <f t="shared" si="145"/>
        <v>960</v>
      </c>
      <c r="W221" s="90"/>
      <c r="X221" s="90"/>
      <c r="Y221" s="90"/>
      <c r="Z221" s="159"/>
      <c r="AA221" s="13">
        <f t="shared" si="146"/>
        <v>0</v>
      </c>
      <c r="AB221" s="14">
        <f t="shared" si="147"/>
        <v>0</v>
      </c>
      <c r="AC221" s="16">
        <f t="shared" si="133"/>
        <v>0</v>
      </c>
      <c r="AD221" s="251"/>
      <c r="AE221" s="251"/>
      <c r="AF221" s="251"/>
      <c r="AG221" s="90"/>
      <c r="AH221" s="13">
        <f t="shared" si="172"/>
        <v>0</v>
      </c>
      <c r="AI221" s="14">
        <f t="shared" si="148"/>
        <v>0</v>
      </c>
      <c r="AJ221" s="184">
        <f t="shared" si="149"/>
        <v>0</v>
      </c>
      <c r="AK221" s="90"/>
      <c r="AL221" s="90"/>
      <c r="AM221" s="90"/>
      <c r="AN221" s="90"/>
      <c r="AO221" s="13">
        <f t="shared" si="150"/>
        <v>0</v>
      </c>
      <c r="AP221" s="14">
        <f t="shared" si="151"/>
        <v>0</v>
      </c>
      <c r="AQ221" s="184">
        <f t="shared" si="152"/>
        <v>0</v>
      </c>
      <c r="AR221" s="190">
        <v>5355</v>
      </c>
      <c r="AS221" s="187"/>
      <c r="AT221" s="182">
        <v>5355</v>
      </c>
      <c r="AU221" s="227">
        <v>0.35</v>
      </c>
      <c r="AV221" s="13">
        <f t="shared" si="153"/>
        <v>637.25490196078431</v>
      </c>
      <c r="AW221" s="14">
        <f t="shared" si="154"/>
        <v>350</v>
      </c>
      <c r="AX221" s="184">
        <f t="shared" si="155"/>
        <v>987.25490196078431</v>
      </c>
      <c r="AY221" s="226"/>
      <c r="AZ221" s="226"/>
      <c r="BA221" s="226"/>
      <c r="BB221" s="226"/>
      <c r="BC221" s="13">
        <f t="shared" si="156"/>
        <v>0</v>
      </c>
      <c r="BD221" s="14">
        <f t="shared" si="134"/>
        <v>0</v>
      </c>
      <c r="BE221" s="184">
        <f t="shared" si="157"/>
        <v>0</v>
      </c>
      <c r="BF221" s="90"/>
      <c r="BG221" s="90"/>
      <c r="BH221" s="90"/>
      <c r="BI221" s="90"/>
      <c r="BJ221" s="13">
        <f t="shared" si="158"/>
        <v>0</v>
      </c>
      <c r="BK221" s="14">
        <f t="shared" si="159"/>
        <v>0</v>
      </c>
      <c r="BL221" s="224">
        <f t="shared" si="160"/>
        <v>0</v>
      </c>
      <c r="BM221" s="257"/>
      <c r="BN221" s="257"/>
      <c r="BO221" s="257"/>
      <c r="BP221" s="226"/>
      <c r="BQ221" s="74">
        <f t="shared" si="135"/>
        <v>0</v>
      </c>
      <c r="BR221" s="75">
        <f t="shared" si="171"/>
        <v>0</v>
      </c>
      <c r="BS221" s="236">
        <f t="shared" si="161"/>
        <v>0</v>
      </c>
      <c r="BT221" s="226"/>
      <c r="BU221" s="226"/>
      <c r="BV221" s="226"/>
      <c r="BW221" s="226"/>
      <c r="BX221" s="74">
        <f t="shared" si="136"/>
        <v>0</v>
      </c>
      <c r="BY221" s="75">
        <f t="shared" si="162"/>
        <v>0</v>
      </c>
      <c r="BZ221" s="236">
        <f t="shared" si="163"/>
        <v>0</v>
      </c>
      <c r="CA221" s="239"/>
      <c r="CB221" s="239"/>
      <c r="CC221" s="239"/>
      <c r="CD221" s="240"/>
      <c r="CE221" s="238">
        <f t="shared" si="164"/>
        <v>0</v>
      </c>
      <c r="CF221" s="14">
        <f t="shared" si="165"/>
        <v>0</v>
      </c>
      <c r="CG221" s="184">
        <f t="shared" si="166"/>
        <v>0</v>
      </c>
    </row>
    <row r="222" spans="1:85" x14ac:dyDescent="0.25">
      <c r="A222" s="39">
        <v>215</v>
      </c>
      <c r="B222" s="78" t="s">
        <v>36</v>
      </c>
      <c r="C222" s="300">
        <v>138500</v>
      </c>
      <c r="D222" s="298">
        <v>50</v>
      </c>
      <c r="E222" s="299">
        <f t="shared" si="167"/>
        <v>6925000</v>
      </c>
      <c r="F222" s="167">
        <f t="shared" si="137"/>
        <v>136700</v>
      </c>
      <c r="G222" s="35">
        <f t="shared" si="138"/>
        <v>0.38</v>
      </c>
      <c r="H222" s="163">
        <f t="shared" si="132"/>
        <v>1000</v>
      </c>
      <c r="I222" s="87"/>
      <c r="J222" s="87"/>
      <c r="K222" s="33"/>
      <c r="L222" s="12"/>
      <c r="M222" s="13">
        <f t="shared" si="139"/>
        <v>0</v>
      </c>
      <c r="N222" s="30">
        <f t="shared" si="140"/>
        <v>0</v>
      </c>
      <c r="O222" s="15">
        <f t="shared" si="141"/>
        <v>0</v>
      </c>
      <c r="P222" s="244"/>
      <c r="Q222" s="242"/>
      <c r="R222" s="242"/>
      <c r="S222" s="246"/>
      <c r="T222" s="13">
        <f t="shared" si="143"/>
        <v>0</v>
      </c>
      <c r="U222" s="14">
        <f t="shared" si="144"/>
        <v>0</v>
      </c>
      <c r="V222" s="16">
        <f t="shared" si="145"/>
        <v>0</v>
      </c>
      <c r="W222" s="90"/>
      <c r="X222" s="90"/>
      <c r="Y222" s="90"/>
      <c r="Z222" s="159"/>
      <c r="AA222" s="13">
        <f t="shared" si="146"/>
        <v>0</v>
      </c>
      <c r="AB222" s="14">
        <f t="shared" si="147"/>
        <v>0</v>
      </c>
      <c r="AC222" s="16">
        <f t="shared" si="133"/>
        <v>0</v>
      </c>
      <c r="AD222" s="251"/>
      <c r="AE222" s="251"/>
      <c r="AF222" s="251"/>
      <c r="AG222" s="90"/>
      <c r="AH222" s="13">
        <f t="shared" si="172"/>
        <v>0</v>
      </c>
      <c r="AI222" s="14">
        <f t="shared" si="148"/>
        <v>0</v>
      </c>
      <c r="AJ222" s="184">
        <f t="shared" si="149"/>
        <v>0</v>
      </c>
      <c r="AK222" s="90"/>
      <c r="AL222" s="90"/>
      <c r="AM222" s="90"/>
      <c r="AN222" s="90"/>
      <c r="AO222" s="13">
        <f t="shared" si="150"/>
        <v>0</v>
      </c>
      <c r="AP222" s="14">
        <f t="shared" si="151"/>
        <v>0</v>
      </c>
      <c r="AQ222" s="184">
        <f t="shared" si="152"/>
        <v>0</v>
      </c>
      <c r="AR222" s="190">
        <v>136700</v>
      </c>
      <c r="AS222" s="187"/>
      <c r="AT222" s="182">
        <v>136700</v>
      </c>
      <c r="AU222" s="227">
        <v>0.38</v>
      </c>
      <c r="AV222" s="13">
        <f t="shared" si="153"/>
        <v>650</v>
      </c>
      <c r="AW222" s="14">
        <f t="shared" si="154"/>
        <v>350</v>
      </c>
      <c r="AX222" s="184">
        <f t="shared" si="155"/>
        <v>1000</v>
      </c>
      <c r="AY222" s="226"/>
      <c r="AZ222" s="226"/>
      <c r="BA222" s="226"/>
      <c r="BB222" s="226"/>
      <c r="BC222" s="13">
        <f t="shared" si="156"/>
        <v>0</v>
      </c>
      <c r="BD222" s="14">
        <f t="shared" si="134"/>
        <v>0</v>
      </c>
      <c r="BE222" s="184">
        <f t="shared" si="157"/>
        <v>0</v>
      </c>
      <c r="BF222" s="90"/>
      <c r="BG222" s="90"/>
      <c r="BH222" s="90"/>
      <c r="BI222" s="90"/>
      <c r="BJ222" s="13">
        <f t="shared" si="158"/>
        <v>0</v>
      </c>
      <c r="BK222" s="14">
        <f t="shared" si="159"/>
        <v>0</v>
      </c>
      <c r="BL222" s="224">
        <f t="shared" si="160"/>
        <v>0</v>
      </c>
      <c r="BM222" s="257"/>
      <c r="BN222" s="257"/>
      <c r="BO222" s="257"/>
      <c r="BP222" s="226"/>
      <c r="BQ222" s="74">
        <f t="shared" si="135"/>
        <v>0</v>
      </c>
      <c r="BR222" s="75">
        <f t="shared" si="171"/>
        <v>0</v>
      </c>
      <c r="BS222" s="236">
        <f t="shared" si="161"/>
        <v>0</v>
      </c>
      <c r="BT222" s="226"/>
      <c r="BU222" s="226"/>
      <c r="BV222" s="226"/>
      <c r="BW222" s="226"/>
      <c r="BX222" s="74">
        <f t="shared" si="136"/>
        <v>0</v>
      </c>
      <c r="BY222" s="75">
        <f t="shared" si="162"/>
        <v>0</v>
      </c>
      <c r="BZ222" s="236">
        <f t="shared" si="163"/>
        <v>0</v>
      </c>
      <c r="CA222" s="239"/>
      <c r="CB222" s="239"/>
      <c r="CC222" s="239"/>
      <c r="CD222" s="240"/>
      <c r="CE222" s="238">
        <f t="shared" si="164"/>
        <v>0</v>
      </c>
      <c r="CF222" s="14">
        <f t="shared" si="165"/>
        <v>0</v>
      </c>
      <c r="CG222" s="184">
        <f t="shared" si="166"/>
        <v>0</v>
      </c>
    </row>
    <row r="223" spans="1:85" x14ac:dyDescent="0.25">
      <c r="A223" s="39">
        <v>216</v>
      </c>
      <c r="B223" s="78" t="s">
        <v>193</v>
      </c>
      <c r="C223" s="300">
        <v>34850</v>
      </c>
      <c r="D223" s="298">
        <v>50</v>
      </c>
      <c r="E223" s="299">
        <f t="shared" si="167"/>
        <v>1742500</v>
      </c>
      <c r="F223" s="167">
        <f t="shared" si="137"/>
        <v>29500</v>
      </c>
      <c r="G223" s="35">
        <f t="shared" si="138"/>
        <v>0.35</v>
      </c>
      <c r="H223" s="163">
        <f t="shared" si="132"/>
        <v>960</v>
      </c>
      <c r="I223" s="87"/>
      <c r="J223" s="87"/>
      <c r="K223" s="33"/>
      <c r="L223" s="12"/>
      <c r="M223" s="13">
        <f t="shared" si="139"/>
        <v>0</v>
      </c>
      <c r="N223" s="30">
        <f t="shared" si="140"/>
        <v>0</v>
      </c>
      <c r="O223" s="15">
        <f t="shared" si="141"/>
        <v>0</v>
      </c>
      <c r="P223" s="244">
        <v>29500</v>
      </c>
      <c r="Q223" s="242">
        <f>P223*0%</f>
        <v>0</v>
      </c>
      <c r="R223" s="242">
        <f t="shared" si="142"/>
        <v>29500</v>
      </c>
      <c r="S223" s="245">
        <v>0.31</v>
      </c>
      <c r="T223" s="13">
        <f t="shared" si="143"/>
        <v>650</v>
      </c>
      <c r="U223" s="14">
        <f t="shared" si="144"/>
        <v>310.00000000000006</v>
      </c>
      <c r="V223" s="16">
        <f t="shared" si="145"/>
        <v>960</v>
      </c>
      <c r="W223" s="90"/>
      <c r="X223" s="90"/>
      <c r="Y223" s="90"/>
      <c r="Z223" s="159"/>
      <c r="AA223" s="13">
        <f t="shared" si="146"/>
        <v>0</v>
      </c>
      <c r="AB223" s="14">
        <f t="shared" si="147"/>
        <v>0</v>
      </c>
      <c r="AC223" s="16">
        <f t="shared" si="133"/>
        <v>0</v>
      </c>
      <c r="AD223" s="251"/>
      <c r="AE223" s="251"/>
      <c r="AF223" s="251"/>
      <c r="AG223" s="90"/>
      <c r="AH223" s="13">
        <f t="shared" si="172"/>
        <v>0</v>
      </c>
      <c r="AI223" s="14">
        <f t="shared" si="148"/>
        <v>0</v>
      </c>
      <c r="AJ223" s="184">
        <f t="shared" si="149"/>
        <v>0</v>
      </c>
      <c r="AK223" s="90"/>
      <c r="AL223" s="90"/>
      <c r="AM223" s="90"/>
      <c r="AN223" s="90"/>
      <c r="AO223" s="13">
        <f t="shared" si="150"/>
        <v>0</v>
      </c>
      <c r="AP223" s="14">
        <f t="shared" si="151"/>
        <v>0</v>
      </c>
      <c r="AQ223" s="184">
        <f t="shared" si="152"/>
        <v>0</v>
      </c>
      <c r="AR223" s="190">
        <v>33285</v>
      </c>
      <c r="AS223" s="187"/>
      <c r="AT223" s="182">
        <v>33285</v>
      </c>
      <c r="AU223" s="227">
        <v>0.35</v>
      </c>
      <c r="AV223" s="13">
        <f t="shared" si="153"/>
        <v>576.08532371939316</v>
      </c>
      <c r="AW223" s="14">
        <f t="shared" si="154"/>
        <v>350</v>
      </c>
      <c r="AX223" s="184">
        <f t="shared" si="155"/>
        <v>926.08532371939316</v>
      </c>
      <c r="AY223" s="226"/>
      <c r="AZ223" s="226"/>
      <c r="BA223" s="226"/>
      <c r="BB223" s="226"/>
      <c r="BC223" s="13">
        <f t="shared" si="156"/>
        <v>0</v>
      </c>
      <c r="BD223" s="14">
        <f t="shared" si="134"/>
        <v>0</v>
      </c>
      <c r="BE223" s="184">
        <f t="shared" si="157"/>
        <v>0</v>
      </c>
      <c r="BF223" s="90"/>
      <c r="BG223" s="90"/>
      <c r="BH223" s="90"/>
      <c r="BI223" s="90"/>
      <c r="BJ223" s="13">
        <f t="shared" si="158"/>
        <v>0</v>
      </c>
      <c r="BK223" s="14">
        <f t="shared" si="159"/>
        <v>0</v>
      </c>
      <c r="BL223" s="224">
        <f t="shared" si="160"/>
        <v>0</v>
      </c>
      <c r="BM223" s="257"/>
      <c r="BN223" s="257"/>
      <c r="BO223" s="257"/>
      <c r="BP223" s="226"/>
      <c r="BQ223" s="74">
        <f t="shared" si="135"/>
        <v>0</v>
      </c>
      <c r="BR223" s="75">
        <f t="shared" si="171"/>
        <v>0</v>
      </c>
      <c r="BS223" s="236">
        <f t="shared" si="161"/>
        <v>0</v>
      </c>
      <c r="BT223" s="226"/>
      <c r="BU223" s="226"/>
      <c r="BV223" s="226"/>
      <c r="BW223" s="226"/>
      <c r="BX223" s="74">
        <f t="shared" si="136"/>
        <v>0</v>
      </c>
      <c r="BY223" s="75">
        <f t="shared" si="162"/>
        <v>0</v>
      </c>
      <c r="BZ223" s="236">
        <f t="shared" si="163"/>
        <v>0</v>
      </c>
      <c r="CA223" s="239"/>
      <c r="CB223" s="239"/>
      <c r="CC223" s="239"/>
      <c r="CD223" s="240"/>
      <c r="CE223" s="238">
        <f t="shared" si="164"/>
        <v>0</v>
      </c>
      <c r="CF223" s="14">
        <f t="shared" si="165"/>
        <v>0</v>
      </c>
      <c r="CG223" s="184">
        <f t="shared" si="166"/>
        <v>0</v>
      </c>
    </row>
    <row r="224" spans="1:85" x14ac:dyDescent="0.25">
      <c r="A224" s="39">
        <v>217</v>
      </c>
      <c r="B224" s="78" t="s">
        <v>264</v>
      </c>
      <c r="C224" s="300">
        <v>492000</v>
      </c>
      <c r="D224" s="298">
        <v>50</v>
      </c>
      <c r="E224" s="299">
        <f t="shared" si="167"/>
        <v>24600000</v>
      </c>
      <c r="F224" s="167">
        <f t="shared" si="137"/>
        <v>476000</v>
      </c>
      <c r="G224" s="35">
        <f t="shared" si="138"/>
        <v>0.38</v>
      </c>
      <c r="H224" s="163">
        <f t="shared" si="132"/>
        <v>996.87434664436546</v>
      </c>
      <c r="I224" s="87"/>
      <c r="J224" s="87"/>
      <c r="K224" s="33"/>
      <c r="L224" s="12"/>
      <c r="M224" s="13">
        <f t="shared" si="139"/>
        <v>0</v>
      </c>
      <c r="N224" s="30">
        <f t="shared" si="140"/>
        <v>0</v>
      </c>
      <c r="O224" s="15">
        <f t="shared" si="141"/>
        <v>0</v>
      </c>
      <c r="P224" s="244">
        <v>400000</v>
      </c>
      <c r="Q224" s="242">
        <f t="shared" si="170"/>
        <v>76000</v>
      </c>
      <c r="R224" s="242">
        <f t="shared" si="142"/>
        <v>476000</v>
      </c>
      <c r="S224" s="245">
        <v>0.31</v>
      </c>
      <c r="T224" s="13">
        <f t="shared" si="143"/>
        <v>650</v>
      </c>
      <c r="U224" s="14">
        <f t="shared" si="144"/>
        <v>285.5263157894737</v>
      </c>
      <c r="V224" s="16">
        <f t="shared" si="145"/>
        <v>935.52631578947376</v>
      </c>
      <c r="W224" s="90"/>
      <c r="X224" s="90"/>
      <c r="Y224" s="90"/>
      <c r="Z224" s="159"/>
      <c r="AA224" s="13">
        <f t="shared" si="146"/>
        <v>0</v>
      </c>
      <c r="AB224" s="14">
        <f t="shared" si="147"/>
        <v>0</v>
      </c>
      <c r="AC224" s="16">
        <f t="shared" si="133"/>
        <v>0</v>
      </c>
      <c r="AD224" s="251"/>
      <c r="AE224" s="251"/>
      <c r="AF224" s="251"/>
      <c r="AG224" s="90"/>
      <c r="AH224" s="13">
        <f t="shared" si="172"/>
        <v>0</v>
      </c>
      <c r="AI224" s="14">
        <f t="shared" si="148"/>
        <v>0</v>
      </c>
      <c r="AJ224" s="184">
        <f t="shared" si="149"/>
        <v>0</v>
      </c>
      <c r="AK224" s="90"/>
      <c r="AL224" s="90"/>
      <c r="AM224" s="90"/>
      <c r="AN224" s="90"/>
      <c r="AO224" s="13">
        <f t="shared" si="150"/>
        <v>0</v>
      </c>
      <c r="AP224" s="14">
        <f t="shared" si="151"/>
        <v>0</v>
      </c>
      <c r="AQ224" s="184">
        <f t="shared" si="152"/>
        <v>0</v>
      </c>
      <c r="AR224" s="190">
        <f t="shared" si="168"/>
        <v>401932.77310924372</v>
      </c>
      <c r="AS224" s="187">
        <f t="shared" si="169"/>
        <v>76367.226890756312</v>
      </c>
      <c r="AT224" s="182">
        <v>478300</v>
      </c>
      <c r="AU224" s="227">
        <v>0.38</v>
      </c>
      <c r="AV224" s="13">
        <f t="shared" si="153"/>
        <v>646.87434664436546</v>
      </c>
      <c r="AW224" s="14">
        <f t="shared" si="154"/>
        <v>350</v>
      </c>
      <c r="AX224" s="184">
        <f t="shared" si="155"/>
        <v>996.87434664436546</v>
      </c>
      <c r="AY224" s="226"/>
      <c r="AZ224" s="226"/>
      <c r="BA224" s="226"/>
      <c r="BB224" s="226"/>
      <c r="BC224" s="13">
        <f t="shared" si="156"/>
        <v>0</v>
      </c>
      <c r="BD224" s="14">
        <f t="shared" si="134"/>
        <v>0</v>
      </c>
      <c r="BE224" s="184">
        <f t="shared" si="157"/>
        <v>0</v>
      </c>
      <c r="BF224" s="90"/>
      <c r="BG224" s="90"/>
      <c r="BH224" s="90"/>
      <c r="BI224" s="90"/>
      <c r="BJ224" s="13">
        <f t="shared" si="158"/>
        <v>0</v>
      </c>
      <c r="BK224" s="14">
        <f t="shared" si="159"/>
        <v>0</v>
      </c>
      <c r="BL224" s="224">
        <f t="shared" si="160"/>
        <v>0</v>
      </c>
      <c r="BM224" s="257"/>
      <c r="BN224" s="257"/>
      <c r="BO224" s="257"/>
      <c r="BP224" s="226"/>
      <c r="BQ224" s="74">
        <f t="shared" si="135"/>
        <v>0</v>
      </c>
      <c r="BR224" s="75">
        <f t="shared" si="171"/>
        <v>0</v>
      </c>
      <c r="BS224" s="236">
        <f t="shared" si="161"/>
        <v>0</v>
      </c>
      <c r="BT224" s="226"/>
      <c r="BU224" s="226"/>
      <c r="BV224" s="226"/>
      <c r="BW224" s="226"/>
      <c r="BX224" s="74">
        <f t="shared" si="136"/>
        <v>0</v>
      </c>
      <c r="BY224" s="75">
        <f t="shared" si="162"/>
        <v>0</v>
      </c>
      <c r="BZ224" s="236">
        <f t="shared" si="163"/>
        <v>0</v>
      </c>
      <c r="CA224" s="239"/>
      <c r="CB224" s="239"/>
      <c r="CC224" s="239"/>
      <c r="CD224" s="240"/>
      <c r="CE224" s="238">
        <f t="shared" si="164"/>
        <v>0</v>
      </c>
      <c r="CF224" s="14">
        <f t="shared" si="165"/>
        <v>0</v>
      </c>
      <c r="CG224" s="184">
        <f t="shared" si="166"/>
        <v>0</v>
      </c>
    </row>
    <row r="225" spans="1:85" x14ac:dyDescent="0.25">
      <c r="A225" s="39">
        <v>218</v>
      </c>
      <c r="B225" s="78" t="s">
        <v>167</v>
      </c>
      <c r="C225" s="300">
        <v>8900</v>
      </c>
      <c r="D225" s="298">
        <v>50</v>
      </c>
      <c r="E225" s="299">
        <f t="shared" si="167"/>
        <v>445000</v>
      </c>
      <c r="F225" s="167">
        <f t="shared" si="137"/>
        <v>8806</v>
      </c>
      <c r="G225" s="35">
        <f t="shared" si="138"/>
        <v>0.35</v>
      </c>
      <c r="H225" s="163">
        <f t="shared" si="132"/>
        <v>1000</v>
      </c>
      <c r="I225" s="87"/>
      <c r="J225" s="87"/>
      <c r="K225" s="33"/>
      <c r="L225" s="12"/>
      <c r="M225" s="13">
        <f t="shared" si="139"/>
        <v>0</v>
      </c>
      <c r="N225" s="30">
        <f t="shared" si="140"/>
        <v>0</v>
      </c>
      <c r="O225" s="15">
        <f t="shared" si="141"/>
        <v>0</v>
      </c>
      <c r="P225" s="244"/>
      <c r="Q225" s="242"/>
      <c r="R225" s="242"/>
      <c r="S225" s="245"/>
      <c r="T225" s="13">
        <f t="shared" si="143"/>
        <v>0</v>
      </c>
      <c r="U225" s="14">
        <f t="shared" si="144"/>
        <v>0</v>
      </c>
      <c r="V225" s="16">
        <f t="shared" si="145"/>
        <v>0</v>
      </c>
      <c r="W225" s="90"/>
      <c r="X225" s="90"/>
      <c r="Y225" s="90"/>
      <c r="Z225" s="159"/>
      <c r="AA225" s="13">
        <f t="shared" si="146"/>
        <v>0</v>
      </c>
      <c r="AB225" s="14">
        <f t="shared" si="147"/>
        <v>0</v>
      </c>
      <c r="AC225" s="16">
        <f t="shared" si="133"/>
        <v>0</v>
      </c>
      <c r="AD225" s="251"/>
      <c r="AE225" s="251"/>
      <c r="AF225" s="251"/>
      <c r="AG225" s="90"/>
      <c r="AH225" s="13">
        <f t="shared" si="172"/>
        <v>0</v>
      </c>
      <c r="AI225" s="14">
        <f t="shared" si="148"/>
        <v>0</v>
      </c>
      <c r="AJ225" s="184">
        <f t="shared" si="149"/>
        <v>0</v>
      </c>
      <c r="AK225" s="90"/>
      <c r="AL225" s="90"/>
      <c r="AM225" s="90"/>
      <c r="AN225" s="90"/>
      <c r="AO225" s="13">
        <f t="shared" si="150"/>
        <v>0</v>
      </c>
      <c r="AP225" s="14">
        <f t="shared" si="151"/>
        <v>0</v>
      </c>
      <c r="AQ225" s="184">
        <f t="shared" si="152"/>
        <v>0</v>
      </c>
      <c r="AR225" s="190">
        <f t="shared" si="168"/>
        <v>7400</v>
      </c>
      <c r="AS225" s="187">
        <f t="shared" si="169"/>
        <v>1406</v>
      </c>
      <c r="AT225" s="182">
        <v>8806</v>
      </c>
      <c r="AU225" s="227">
        <v>0.35</v>
      </c>
      <c r="AV225" s="13">
        <f t="shared" si="153"/>
        <v>650</v>
      </c>
      <c r="AW225" s="14">
        <f t="shared" si="154"/>
        <v>350</v>
      </c>
      <c r="AX225" s="184">
        <f t="shared" si="155"/>
        <v>1000</v>
      </c>
      <c r="AY225" s="226"/>
      <c r="AZ225" s="226"/>
      <c r="BA225" s="226"/>
      <c r="BB225" s="226"/>
      <c r="BC225" s="13">
        <f t="shared" si="156"/>
        <v>0</v>
      </c>
      <c r="BD225" s="14">
        <f t="shared" si="134"/>
        <v>0</v>
      </c>
      <c r="BE225" s="184">
        <f t="shared" si="157"/>
        <v>0</v>
      </c>
      <c r="BF225" s="90"/>
      <c r="BG225" s="90"/>
      <c r="BH225" s="90"/>
      <c r="BI225" s="90"/>
      <c r="BJ225" s="13">
        <f t="shared" si="158"/>
        <v>0</v>
      </c>
      <c r="BK225" s="14">
        <f t="shared" si="159"/>
        <v>0</v>
      </c>
      <c r="BL225" s="224">
        <f t="shared" si="160"/>
        <v>0</v>
      </c>
      <c r="BM225" s="257"/>
      <c r="BN225" s="257"/>
      <c r="BO225" s="257"/>
      <c r="BP225" s="226"/>
      <c r="BQ225" s="74">
        <f t="shared" si="135"/>
        <v>0</v>
      </c>
      <c r="BR225" s="75">
        <f t="shared" si="171"/>
        <v>0</v>
      </c>
      <c r="BS225" s="236">
        <f t="shared" si="161"/>
        <v>0</v>
      </c>
      <c r="BT225" s="226"/>
      <c r="BU225" s="226"/>
      <c r="BV225" s="226"/>
      <c r="BW225" s="226"/>
      <c r="BX225" s="74">
        <f t="shared" si="136"/>
        <v>0</v>
      </c>
      <c r="BY225" s="75">
        <f t="shared" si="162"/>
        <v>0</v>
      </c>
      <c r="BZ225" s="236">
        <f t="shared" si="163"/>
        <v>0</v>
      </c>
      <c r="CA225" s="239"/>
      <c r="CB225" s="239"/>
      <c r="CC225" s="239"/>
      <c r="CD225" s="240"/>
      <c r="CE225" s="238">
        <f t="shared" si="164"/>
        <v>0</v>
      </c>
      <c r="CF225" s="14">
        <f t="shared" si="165"/>
        <v>0</v>
      </c>
      <c r="CG225" s="184">
        <f t="shared" si="166"/>
        <v>0</v>
      </c>
    </row>
    <row r="226" spans="1:85" x14ac:dyDescent="0.25">
      <c r="A226" s="39">
        <v>219</v>
      </c>
      <c r="B226" s="78" t="s">
        <v>355</v>
      </c>
      <c r="C226" s="300">
        <v>43000</v>
      </c>
      <c r="D226" s="298">
        <v>50</v>
      </c>
      <c r="E226" s="299">
        <f t="shared" si="167"/>
        <v>2150000</v>
      </c>
      <c r="F226" s="167"/>
      <c r="G226" s="35"/>
      <c r="H226" s="163">
        <f t="shared" si="132"/>
        <v>0</v>
      </c>
      <c r="I226" s="87"/>
      <c r="J226" s="87"/>
      <c r="K226" s="33"/>
      <c r="L226" s="12"/>
      <c r="M226" s="13">
        <f t="shared" si="139"/>
        <v>0</v>
      </c>
      <c r="N226" s="30">
        <f t="shared" si="140"/>
        <v>0</v>
      </c>
      <c r="O226" s="15">
        <f t="shared" si="141"/>
        <v>0</v>
      </c>
      <c r="P226" s="244"/>
      <c r="Q226" s="242"/>
      <c r="R226" s="242"/>
      <c r="S226" s="245"/>
      <c r="T226" s="13">
        <f t="shared" si="143"/>
        <v>0</v>
      </c>
      <c r="U226" s="14">
        <f t="shared" si="144"/>
        <v>0</v>
      </c>
      <c r="V226" s="16">
        <f t="shared" si="145"/>
        <v>0</v>
      </c>
      <c r="W226" s="90"/>
      <c r="X226" s="90"/>
      <c r="Y226" s="90"/>
      <c r="Z226" s="159"/>
      <c r="AA226" s="13">
        <f t="shared" si="146"/>
        <v>0</v>
      </c>
      <c r="AB226" s="14">
        <f t="shared" si="147"/>
        <v>0</v>
      </c>
      <c r="AC226" s="16">
        <f t="shared" si="133"/>
        <v>0</v>
      </c>
      <c r="AD226" s="251"/>
      <c r="AE226" s="251"/>
      <c r="AF226" s="251"/>
      <c r="AG226" s="90"/>
      <c r="AH226" s="13">
        <f t="shared" si="172"/>
        <v>0</v>
      </c>
      <c r="AI226" s="14">
        <f t="shared" si="148"/>
        <v>0</v>
      </c>
      <c r="AJ226" s="184">
        <f t="shared" si="149"/>
        <v>0</v>
      </c>
      <c r="AK226" s="90"/>
      <c r="AL226" s="90"/>
      <c r="AM226" s="90"/>
      <c r="AN226" s="90"/>
      <c r="AO226" s="13">
        <f t="shared" si="150"/>
        <v>0</v>
      </c>
      <c r="AP226" s="14">
        <f t="shared" si="151"/>
        <v>0</v>
      </c>
      <c r="AQ226" s="184">
        <f t="shared" si="152"/>
        <v>0</v>
      </c>
      <c r="AR226" s="190"/>
      <c r="AS226" s="187"/>
      <c r="AT226" s="182"/>
      <c r="AU226" s="227"/>
      <c r="AV226" s="13">
        <f t="shared" si="153"/>
        <v>0</v>
      </c>
      <c r="AW226" s="14">
        <f t="shared" si="154"/>
        <v>0</v>
      </c>
      <c r="AX226" s="184">
        <f t="shared" si="155"/>
        <v>0</v>
      </c>
      <c r="AY226" s="226"/>
      <c r="AZ226" s="226"/>
      <c r="BA226" s="226"/>
      <c r="BB226" s="226"/>
      <c r="BC226" s="13">
        <f t="shared" si="156"/>
        <v>0</v>
      </c>
      <c r="BD226" s="14">
        <f t="shared" si="134"/>
        <v>0</v>
      </c>
      <c r="BE226" s="184">
        <f t="shared" si="157"/>
        <v>0</v>
      </c>
      <c r="BF226" s="90"/>
      <c r="BG226" s="90"/>
      <c r="BH226" s="90"/>
      <c r="BI226" s="90"/>
      <c r="BJ226" s="13">
        <f t="shared" si="158"/>
        <v>0</v>
      </c>
      <c r="BK226" s="14">
        <f t="shared" si="159"/>
        <v>0</v>
      </c>
      <c r="BL226" s="224">
        <f t="shared" si="160"/>
        <v>0</v>
      </c>
      <c r="BM226" s="257"/>
      <c r="BN226" s="257"/>
      <c r="BO226" s="257"/>
      <c r="BP226" s="226"/>
      <c r="BQ226" s="74">
        <f t="shared" si="135"/>
        <v>0</v>
      </c>
      <c r="BR226" s="75">
        <f t="shared" si="171"/>
        <v>0</v>
      </c>
      <c r="BS226" s="236">
        <f t="shared" si="161"/>
        <v>0</v>
      </c>
      <c r="BT226" s="226"/>
      <c r="BU226" s="226"/>
      <c r="BV226" s="226"/>
      <c r="BW226" s="226"/>
      <c r="BX226" s="74">
        <f t="shared" si="136"/>
        <v>0</v>
      </c>
      <c r="BY226" s="75">
        <f t="shared" si="162"/>
        <v>0</v>
      </c>
      <c r="BZ226" s="236">
        <f t="shared" si="163"/>
        <v>0</v>
      </c>
      <c r="CA226" s="233"/>
      <c r="CB226" s="233"/>
      <c r="CC226" s="233"/>
      <c r="CD226" s="233"/>
      <c r="CE226" s="238">
        <f t="shared" si="164"/>
        <v>0</v>
      </c>
      <c r="CF226" s="14">
        <f t="shared" si="165"/>
        <v>0</v>
      </c>
      <c r="CG226" s="184">
        <f t="shared" si="166"/>
        <v>0</v>
      </c>
    </row>
    <row r="227" spans="1:85" x14ac:dyDescent="0.25">
      <c r="A227" s="39">
        <v>220</v>
      </c>
      <c r="B227" s="78" t="s">
        <v>369</v>
      </c>
      <c r="C227" s="300">
        <v>1925</v>
      </c>
      <c r="D227" s="298">
        <v>50</v>
      </c>
      <c r="E227" s="299">
        <f t="shared" si="167"/>
        <v>96250</v>
      </c>
      <c r="F227" s="167">
        <f t="shared" si="137"/>
        <v>1369</v>
      </c>
      <c r="G227" s="35">
        <f t="shared" si="138"/>
        <v>0.38</v>
      </c>
      <c r="H227" s="163">
        <f t="shared" si="132"/>
        <v>935.52631578947376</v>
      </c>
      <c r="I227" s="87"/>
      <c r="J227" s="87"/>
      <c r="K227" s="33"/>
      <c r="L227" s="12"/>
      <c r="M227" s="13">
        <f t="shared" si="139"/>
        <v>0</v>
      </c>
      <c r="N227" s="30">
        <f t="shared" si="140"/>
        <v>0</v>
      </c>
      <c r="O227" s="15">
        <f t="shared" si="141"/>
        <v>0</v>
      </c>
      <c r="P227" s="244">
        <v>1150</v>
      </c>
      <c r="Q227" s="242">
        <f t="shared" si="170"/>
        <v>218.5</v>
      </c>
      <c r="R227" s="242">
        <f t="shared" si="142"/>
        <v>1369</v>
      </c>
      <c r="S227" s="245">
        <v>0.31</v>
      </c>
      <c r="T227" s="13">
        <f t="shared" si="143"/>
        <v>650</v>
      </c>
      <c r="U227" s="14">
        <f t="shared" si="144"/>
        <v>285.5263157894737</v>
      </c>
      <c r="V227" s="16">
        <f t="shared" si="145"/>
        <v>935.52631578947376</v>
      </c>
      <c r="W227" s="90"/>
      <c r="X227" s="90"/>
      <c r="Y227" s="90"/>
      <c r="Z227" s="159"/>
      <c r="AA227" s="13">
        <f t="shared" si="146"/>
        <v>0</v>
      </c>
      <c r="AB227" s="14">
        <f t="shared" si="147"/>
        <v>0</v>
      </c>
      <c r="AC227" s="16">
        <f t="shared" si="133"/>
        <v>0</v>
      </c>
      <c r="AD227" s="252"/>
      <c r="AE227" s="252"/>
      <c r="AF227" s="252"/>
      <c r="AG227" s="90"/>
      <c r="AH227" s="13">
        <f t="shared" si="172"/>
        <v>0</v>
      </c>
      <c r="AI227" s="14">
        <f t="shared" si="148"/>
        <v>0</v>
      </c>
      <c r="AJ227" s="184">
        <f t="shared" si="149"/>
        <v>0</v>
      </c>
      <c r="AK227" s="90"/>
      <c r="AL227" s="90"/>
      <c r="AM227" s="90"/>
      <c r="AN227" s="90"/>
      <c r="AO227" s="13">
        <f t="shared" si="150"/>
        <v>0</v>
      </c>
      <c r="AP227" s="14">
        <f t="shared" si="151"/>
        <v>0</v>
      </c>
      <c r="AQ227" s="184">
        <f t="shared" si="152"/>
        <v>0</v>
      </c>
      <c r="AR227" s="190">
        <f t="shared" si="168"/>
        <v>1500</v>
      </c>
      <c r="AS227" s="187">
        <f t="shared" si="169"/>
        <v>285</v>
      </c>
      <c r="AT227" s="182">
        <v>1785</v>
      </c>
      <c r="AU227" s="227">
        <v>0.38</v>
      </c>
      <c r="AV227" s="13">
        <f t="shared" si="153"/>
        <v>498.51540616246501</v>
      </c>
      <c r="AW227" s="14">
        <f t="shared" si="154"/>
        <v>350</v>
      </c>
      <c r="AX227" s="184">
        <f t="shared" si="155"/>
        <v>848.51540616246507</v>
      </c>
      <c r="AY227" s="226"/>
      <c r="AZ227" s="226"/>
      <c r="BA227" s="226"/>
      <c r="BB227" s="226"/>
      <c r="BC227" s="13">
        <f t="shared" si="156"/>
        <v>0</v>
      </c>
      <c r="BD227" s="14">
        <f t="shared" si="134"/>
        <v>0</v>
      </c>
      <c r="BE227" s="184">
        <f t="shared" si="157"/>
        <v>0</v>
      </c>
      <c r="BF227" s="90"/>
      <c r="BG227" s="90"/>
      <c r="BH227" s="90"/>
      <c r="BI227" s="90"/>
      <c r="BJ227" s="13">
        <f t="shared" si="158"/>
        <v>0</v>
      </c>
      <c r="BK227" s="14">
        <f t="shared" si="159"/>
        <v>0</v>
      </c>
      <c r="BL227" s="224">
        <f t="shared" si="160"/>
        <v>0</v>
      </c>
      <c r="BM227" s="257"/>
      <c r="BN227" s="257"/>
      <c r="BO227" s="257"/>
      <c r="BP227" s="226"/>
      <c r="BQ227" s="74">
        <f t="shared" si="135"/>
        <v>0</v>
      </c>
      <c r="BR227" s="75">
        <f t="shared" si="171"/>
        <v>0</v>
      </c>
      <c r="BS227" s="236">
        <f t="shared" si="161"/>
        <v>0</v>
      </c>
      <c r="BT227" s="226"/>
      <c r="BU227" s="226"/>
      <c r="BV227" s="226"/>
      <c r="BW227" s="226"/>
      <c r="BX227" s="74">
        <f t="shared" si="136"/>
        <v>0</v>
      </c>
      <c r="BY227" s="75">
        <f t="shared" si="162"/>
        <v>0</v>
      </c>
      <c r="BZ227" s="236">
        <f t="shared" si="163"/>
        <v>0</v>
      </c>
      <c r="CA227" s="239"/>
      <c r="CB227" s="239"/>
      <c r="CC227" s="239"/>
      <c r="CD227" s="240"/>
      <c r="CE227" s="238">
        <f t="shared" si="164"/>
        <v>0</v>
      </c>
      <c r="CF227" s="14">
        <f t="shared" si="165"/>
        <v>0</v>
      </c>
      <c r="CG227" s="184">
        <f t="shared" si="166"/>
        <v>0</v>
      </c>
    </row>
    <row r="228" spans="1:85" x14ac:dyDescent="0.25">
      <c r="A228" s="39">
        <v>221</v>
      </c>
      <c r="B228" s="78" t="s">
        <v>101</v>
      </c>
      <c r="C228" s="300">
        <v>28500</v>
      </c>
      <c r="D228" s="298">
        <v>50</v>
      </c>
      <c r="E228" s="299">
        <f t="shared" si="167"/>
        <v>1425000</v>
      </c>
      <c r="F228" s="167">
        <f t="shared" si="137"/>
        <v>26200</v>
      </c>
      <c r="G228" s="35">
        <f t="shared" si="138"/>
        <v>0.35</v>
      </c>
      <c r="H228" s="163">
        <f t="shared" si="132"/>
        <v>1000</v>
      </c>
      <c r="I228" s="87"/>
      <c r="J228" s="87"/>
      <c r="K228" s="33"/>
      <c r="L228" s="12"/>
      <c r="M228" s="13">
        <f t="shared" si="139"/>
        <v>0</v>
      </c>
      <c r="N228" s="30">
        <f t="shared" si="140"/>
        <v>0</v>
      </c>
      <c r="O228" s="15">
        <f t="shared" si="141"/>
        <v>0</v>
      </c>
      <c r="P228" s="244"/>
      <c r="Q228" s="242"/>
      <c r="R228" s="242"/>
      <c r="S228" s="246"/>
      <c r="T228" s="13">
        <f t="shared" si="143"/>
        <v>0</v>
      </c>
      <c r="U228" s="14">
        <f t="shared" si="144"/>
        <v>0</v>
      </c>
      <c r="V228" s="16">
        <f t="shared" si="145"/>
        <v>0</v>
      </c>
      <c r="W228" s="90"/>
      <c r="X228" s="90"/>
      <c r="Y228" s="90"/>
      <c r="Z228" s="159"/>
      <c r="AA228" s="13">
        <f t="shared" si="146"/>
        <v>0</v>
      </c>
      <c r="AB228" s="14">
        <f t="shared" si="147"/>
        <v>0</v>
      </c>
      <c r="AC228" s="16">
        <f t="shared" si="133"/>
        <v>0</v>
      </c>
      <c r="AD228" s="251"/>
      <c r="AE228" s="251"/>
      <c r="AF228" s="251"/>
      <c r="AG228" s="90"/>
      <c r="AH228" s="13">
        <f t="shared" si="172"/>
        <v>0</v>
      </c>
      <c r="AI228" s="14">
        <f t="shared" si="148"/>
        <v>0</v>
      </c>
      <c r="AJ228" s="184">
        <f t="shared" si="149"/>
        <v>0</v>
      </c>
      <c r="AK228" s="90"/>
      <c r="AL228" s="90"/>
      <c r="AM228" s="90"/>
      <c r="AN228" s="90"/>
      <c r="AO228" s="13">
        <f t="shared" si="150"/>
        <v>0</v>
      </c>
      <c r="AP228" s="14">
        <f t="shared" si="151"/>
        <v>0</v>
      </c>
      <c r="AQ228" s="184">
        <f t="shared" si="152"/>
        <v>0</v>
      </c>
      <c r="AR228" s="190">
        <v>26200</v>
      </c>
      <c r="AS228" s="187"/>
      <c r="AT228" s="182">
        <v>26200</v>
      </c>
      <c r="AU228" s="227">
        <v>0.35</v>
      </c>
      <c r="AV228" s="13">
        <f t="shared" si="153"/>
        <v>650</v>
      </c>
      <c r="AW228" s="14">
        <f t="shared" si="154"/>
        <v>350</v>
      </c>
      <c r="AX228" s="184">
        <f t="shared" si="155"/>
        <v>1000</v>
      </c>
      <c r="AY228" s="226"/>
      <c r="AZ228" s="226"/>
      <c r="BA228" s="226"/>
      <c r="BB228" s="226"/>
      <c r="BC228" s="13">
        <f t="shared" si="156"/>
        <v>0</v>
      </c>
      <c r="BD228" s="14">
        <f t="shared" si="134"/>
        <v>0</v>
      </c>
      <c r="BE228" s="184">
        <f t="shared" si="157"/>
        <v>0</v>
      </c>
      <c r="BF228" s="90"/>
      <c r="BG228" s="90"/>
      <c r="BH228" s="90"/>
      <c r="BI228" s="90"/>
      <c r="BJ228" s="13">
        <f t="shared" si="158"/>
        <v>0</v>
      </c>
      <c r="BK228" s="14">
        <f t="shared" si="159"/>
        <v>0</v>
      </c>
      <c r="BL228" s="224">
        <f t="shared" si="160"/>
        <v>0</v>
      </c>
      <c r="BM228" s="257"/>
      <c r="BN228" s="257"/>
      <c r="BO228" s="257"/>
      <c r="BP228" s="226"/>
      <c r="BQ228" s="74">
        <f t="shared" si="135"/>
        <v>0</v>
      </c>
      <c r="BR228" s="75">
        <f t="shared" si="171"/>
        <v>0</v>
      </c>
      <c r="BS228" s="236">
        <f t="shared" si="161"/>
        <v>0</v>
      </c>
      <c r="BT228" s="226"/>
      <c r="BU228" s="226"/>
      <c r="BV228" s="226"/>
      <c r="BW228" s="226"/>
      <c r="BX228" s="74">
        <f t="shared" si="136"/>
        <v>0</v>
      </c>
      <c r="BY228" s="75">
        <f t="shared" si="162"/>
        <v>0</v>
      </c>
      <c r="BZ228" s="236">
        <f t="shared" si="163"/>
        <v>0</v>
      </c>
      <c r="CA228" s="239"/>
      <c r="CB228" s="239"/>
      <c r="CC228" s="239"/>
      <c r="CD228" s="240"/>
      <c r="CE228" s="238">
        <f t="shared" si="164"/>
        <v>0</v>
      </c>
      <c r="CF228" s="14">
        <f t="shared" si="165"/>
        <v>0</v>
      </c>
      <c r="CG228" s="184">
        <f t="shared" si="166"/>
        <v>0</v>
      </c>
    </row>
    <row r="229" spans="1:85" ht="24" x14ac:dyDescent="0.25">
      <c r="A229" s="39">
        <v>222</v>
      </c>
      <c r="B229" s="78" t="s">
        <v>418</v>
      </c>
      <c r="C229" s="300">
        <v>57750</v>
      </c>
      <c r="D229" s="298">
        <v>50</v>
      </c>
      <c r="E229" s="299">
        <f t="shared" si="167"/>
        <v>2887500</v>
      </c>
      <c r="F229" s="167">
        <f t="shared" si="137"/>
        <v>44950</v>
      </c>
      <c r="G229" s="35">
        <f t="shared" si="138"/>
        <v>0.33</v>
      </c>
      <c r="H229" s="163">
        <f t="shared" si="132"/>
        <v>1000</v>
      </c>
      <c r="I229" s="87"/>
      <c r="J229" s="87"/>
      <c r="K229" s="33"/>
      <c r="L229" s="12"/>
      <c r="M229" s="13">
        <f t="shared" si="139"/>
        <v>0</v>
      </c>
      <c r="N229" s="30">
        <f t="shared" si="140"/>
        <v>0</v>
      </c>
      <c r="O229" s="15">
        <f t="shared" si="141"/>
        <v>0</v>
      </c>
      <c r="P229" s="244"/>
      <c r="Q229" s="242"/>
      <c r="R229" s="242"/>
      <c r="S229" s="245"/>
      <c r="T229" s="13">
        <f t="shared" si="143"/>
        <v>0</v>
      </c>
      <c r="U229" s="14">
        <f t="shared" si="144"/>
        <v>0</v>
      </c>
      <c r="V229" s="16">
        <f t="shared" si="145"/>
        <v>0</v>
      </c>
      <c r="W229" s="90"/>
      <c r="X229" s="90"/>
      <c r="Y229" s="90"/>
      <c r="Z229" s="160"/>
      <c r="AA229" s="13">
        <f t="shared" si="146"/>
        <v>0</v>
      </c>
      <c r="AB229" s="14">
        <f t="shared" si="147"/>
        <v>0</v>
      </c>
      <c r="AC229" s="16">
        <f t="shared" si="133"/>
        <v>0</v>
      </c>
      <c r="AD229" s="251"/>
      <c r="AE229" s="251"/>
      <c r="AF229" s="251"/>
      <c r="AG229" s="90"/>
      <c r="AH229" s="13">
        <f t="shared" si="172"/>
        <v>0</v>
      </c>
      <c r="AI229" s="14">
        <f t="shared" si="148"/>
        <v>0</v>
      </c>
      <c r="AJ229" s="184">
        <f t="shared" si="149"/>
        <v>0</v>
      </c>
      <c r="AK229" s="90"/>
      <c r="AL229" s="90"/>
      <c r="AM229" s="90"/>
      <c r="AN229" s="90"/>
      <c r="AO229" s="13">
        <f t="shared" si="150"/>
        <v>0</v>
      </c>
      <c r="AP229" s="14">
        <f t="shared" si="151"/>
        <v>0</v>
      </c>
      <c r="AQ229" s="184">
        <f t="shared" si="152"/>
        <v>0</v>
      </c>
      <c r="AR229" s="190"/>
      <c r="AS229" s="187"/>
      <c r="AT229" s="182"/>
      <c r="AU229" s="227"/>
      <c r="AV229" s="13">
        <f t="shared" si="153"/>
        <v>0</v>
      </c>
      <c r="AW229" s="14">
        <f t="shared" si="154"/>
        <v>0</v>
      </c>
      <c r="AX229" s="184">
        <f t="shared" si="155"/>
        <v>0</v>
      </c>
      <c r="AY229" s="232"/>
      <c r="AZ229" s="226"/>
      <c r="BA229" s="232"/>
      <c r="BB229" s="227"/>
      <c r="BC229" s="13">
        <f t="shared" si="156"/>
        <v>0</v>
      </c>
      <c r="BD229" s="14">
        <f t="shared" si="134"/>
        <v>0</v>
      </c>
      <c r="BE229" s="184">
        <f t="shared" si="157"/>
        <v>0</v>
      </c>
      <c r="BF229" s="90"/>
      <c r="BG229" s="90"/>
      <c r="BH229" s="90"/>
      <c r="BI229" s="90"/>
      <c r="BJ229" s="13">
        <f t="shared" si="158"/>
        <v>0</v>
      </c>
      <c r="BK229" s="14">
        <f t="shared" si="159"/>
        <v>0</v>
      </c>
      <c r="BL229" s="224">
        <f t="shared" si="160"/>
        <v>0</v>
      </c>
      <c r="BM229" s="257"/>
      <c r="BN229" s="257"/>
      <c r="BO229" s="257"/>
      <c r="BP229" s="227"/>
      <c r="BQ229" s="74">
        <f t="shared" si="135"/>
        <v>0</v>
      </c>
      <c r="BR229" s="75">
        <f t="shared" si="171"/>
        <v>0</v>
      </c>
      <c r="BS229" s="236">
        <f t="shared" si="161"/>
        <v>0</v>
      </c>
      <c r="BT229" s="226">
        <v>44950</v>
      </c>
      <c r="BU229" s="226">
        <v>0</v>
      </c>
      <c r="BV229" s="226">
        <v>44950</v>
      </c>
      <c r="BW229" s="227">
        <v>0.33</v>
      </c>
      <c r="BX229" s="74">
        <f t="shared" si="136"/>
        <v>650</v>
      </c>
      <c r="BY229" s="75">
        <f t="shared" si="162"/>
        <v>350</v>
      </c>
      <c r="BZ229" s="236">
        <f t="shared" si="163"/>
        <v>1000</v>
      </c>
      <c r="CA229" s="233"/>
      <c r="CB229" s="233"/>
      <c r="CC229" s="233"/>
      <c r="CD229" s="233"/>
      <c r="CE229" s="238">
        <f t="shared" si="164"/>
        <v>0</v>
      </c>
      <c r="CF229" s="14">
        <f t="shared" si="165"/>
        <v>0</v>
      </c>
      <c r="CG229" s="184">
        <f t="shared" si="166"/>
        <v>0</v>
      </c>
    </row>
    <row r="230" spans="1:85" x14ac:dyDescent="0.25">
      <c r="A230" s="39">
        <v>223</v>
      </c>
      <c r="B230" s="78" t="s">
        <v>173</v>
      </c>
      <c r="C230" s="300">
        <v>144850</v>
      </c>
      <c r="D230" s="298">
        <v>42</v>
      </c>
      <c r="E230" s="299">
        <f t="shared" si="167"/>
        <v>6083700</v>
      </c>
      <c r="F230" s="167">
        <f t="shared" si="137"/>
        <v>124950</v>
      </c>
      <c r="G230" s="35">
        <f t="shared" si="138"/>
        <v>0.38</v>
      </c>
      <c r="H230" s="163">
        <f t="shared" si="132"/>
        <v>935.52631578947376</v>
      </c>
      <c r="I230" s="87"/>
      <c r="J230" s="87"/>
      <c r="K230" s="33"/>
      <c r="L230" s="12"/>
      <c r="M230" s="13">
        <f t="shared" si="139"/>
        <v>0</v>
      </c>
      <c r="N230" s="30">
        <f t="shared" si="140"/>
        <v>0</v>
      </c>
      <c r="O230" s="15">
        <f t="shared" si="141"/>
        <v>0</v>
      </c>
      <c r="P230" s="244">
        <v>105000</v>
      </c>
      <c r="Q230" s="242">
        <f>P230*19%</f>
        <v>19950</v>
      </c>
      <c r="R230" s="242">
        <f t="shared" si="142"/>
        <v>124950</v>
      </c>
      <c r="S230" s="245">
        <v>0.31</v>
      </c>
      <c r="T230" s="13">
        <f t="shared" si="143"/>
        <v>650</v>
      </c>
      <c r="U230" s="14">
        <f t="shared" si="144"/>
        <v>285.5263157894737</v>
      </c>
      <c r="V230" s="16">
        <f t="shared" si="145"/>
        <v>935.52631578947376</v>
      </c>
      <c r="W230" s="90"/>
      <c r="X230" s="90"/>
      <c r="Y230" s="90"/>
      <c r="Z230" s="159"/>
      <c r="AA230" s="13">
        <f t="shared" si="146"/>
        <v>0</v>
      </c>
      <c r="AB230" s="14">
        <f t="shared" si="147"/>
        <v>0</v>
      </c>
      <c r="AC230" s="16">
        <f t="shared" si="133"/>
        <v>0</v>
      </c>
      <c r="AD230" s="252"/>
      <c r="AE230" s="252"/>
      <c r="AF230" s="252"/>
      <c r="AG230" s="90"/>
      <c r="AH230" s="13">
        <f t="shared" si="172"/>
        <v>0</v>
      </c>
      <c r="AI230" s="14">
        <f t="shared" si="148"/>
        <v>0</v>
      </c>
      <c r="AJ230" s="184">
        <f t="shared" si="149"/>
        <v>0</v>
      </c>
      <c r="AK230" s="90"/>
      <c r="AL230" s="90"/>
      <c r="AM230" s="90"/>
      <c r="AN230" s="90"/>
      <c r="AO230" s="13">
        <f t="shared" si="150"/>
        <v>0</v>
      </c>
      <c r="AP230" s="14">
        <f t="shared" si="151"/>
        <v>0</v>
      </c>
      <c r="AQ230" s="184">
        <f t="shared" si="152"/>
        <v>0</v>
      </c>
      <c r="AR230" s="190">
        <f t="shared" si="168"/>
        <v>119327.73109243698</v>
      </c>
      <c r="AS230" s="187">
        <f t="shared" si="169"/>
        <v>22672.268907563026</v>
      </c>
      <c r="AT230" s="182">
        <v>142000</v>
      </c>
      <c r="AU230" s="227">
        <v>0.38</v>
      </c>
      <c r="AV230" s="13">
        <f t="shared" si="153"/>
        <v>571.95422535211264</v>
      </c>
      <c r="AW230" s="14">
        <f t="shared" si="154"/>
        <v>350</v>
      </c>
      <c r="AX230" s="184">
        <f t="shared" si="155"/>
        <v>921.95422535211264</v>
      </c>
      <c r="AY230" s="226"/>
      <c r="AZ230" s="226"/>
      <c r="BA230" s="226"/>
      <c r="BB230" s="226"/>
      <c r="BC230" s="13">
        <f t="shared" si="156"/>
        <v>0</v>
      </c>
      <c r="BD230" s="14">
        <f t="shared" si="134"/>
        <v>0</v>
      </c>
      <c r="BE230" s="184">
        <f t="shared" si="157"/>
        <v>0</v>
      </c>
      <c r="BF230" s="90"/>
      <c r="BG230" s="90"/>
      <c r="BH230" s="90"/>
      <c r="BI230" s="90"/>
      <c r="BJ230" s="13">
        <f t="shared" si="158"/>
        <v>0</v>
      </c>
      <c r="BK230" s="14">
        <f t="shared" si="159"/>
        <v>0</v>
      </c>
      <c r="BL230" s="224">
        <f t="shared" si="160"/>
        <v>0</v>
      </c>
      <c r="BM230" s="257"/>
      <c r="BN230" s="257"/>
      <c r="BO230" s="257"/>
      <c r="BP230" s="226"/>
      <c r="BQ230" s="74">
        <f t="shared" si="135"/>
        <v>0</v>
      </c>
      <c r="BR230" s="75">
        <f t="shared" si="171"/>
        <v>0</v>
      </c>
      <c r="BS230" s="236">
        <f t="shared" si="161"/>
        <v>0</v>
      </c>
      <c r="BT230" s="226"/>
      <c r="BU230" s="226"/>
      <c r="BV230" s="226"/>
      <c r="BW230" s="226"/>
      <c r="BX230" s="74">
        <f t="shared" si="136"/>
        <v>0</v>
      </c>
      <c r="BY230" s="75">
        <f t="shared" si="162"/>
        <v>0</v>
      </c>
      <c r="BZ230" s="236">
        <f t="shared" si="163"/>
        <v>0</v>
      </c>
      <c r="CA230" s="239"/>
      <c r="CB230" s="239"/>
      <c r="CC230" s="239"/>
      <c r="CD230" s="240"/>
      <c r="CE230" s="238">
        <f t="shared" si="164"/>
        <v>0</v>
      </c>
      <c r="CF230" s="14">
        <f t="shared" si="165"/>
        <v>0</v>
      </c>
      <c r="CG230" s="184">
        <f t="shared" si="166"/>
        <v>0</v>
      </c>
    </row>
    <row r="231" spans="1:85" x14ac:dyDescent="0.25">
      <c r="A231" s="39">
        <v>224</v>
      </c>
      <c r="B231" s="78" t="s">
        <v>239</v>
      </c>
      <c r="C231" s="300">
        <v>99950</v>
      </c>
      <c r="D231" s="298">
        <v>39</v>
      </c>
      <c r="E231" s="299">
        <f t="shared" si="167"/>
        <v>3898050</v>
      </c>
      <c r="F231" s="167">
        <f t="shared" si="137"/>
        <v>91450</v>
      </c>
      <c r="G231" s="35">
        <f t="shared" si="138"/>
        <v>0.45</v>
      </c>
      <c r="H231" s="163">
        <f t="shared" si="132"/>
        <v>1000</v>
      </c>
      <c r="I231" s="87"/>
      <c r="J231" s="87"/>
      <c r="K231" s="33"/>
      <c r="L231" s="12"/>
      <c r="M231" s="13">
        <f t="shared" si="139"/>
        <v>0</v>
      </c>
      <c r="N231" s="30">
        <f t="shared" si="140"/>
        <v>0</v>
      </c>
      <c r="O231" s="15">
        <f t="shared" si="141"/>
        <v>0</v>
      </c>
      <c r="P231" s="244"/>
      <c r="Q231" s="242"/>
      <c r="R231" s="242"/>
      <c r="S231" s="245"/>
      <c r="T231" s="13">
        <f t="shared" si="143"/>
        <v>0</v>
      </c>
      <c r="U231" s="14">
        <f t="shared" si="144"/>
        <v>0</v>
      </c>
      <c r="V231" s="16">
        <f t="shared" si="145"/>
        <v>0</v>
      </c>
      <c r="W231" s="90"/>
      <c r="X231" s="90"/>
      <c r="Y231" s="90"/>
      <c r="Z231" s="159"/>
      <c r="AA231" s="13">
        <f t="shared" si="146"/>
        <v>0</v>
      </c>
      <c r="AB231" s="14">
        <f t="shared" si="147"/>
        <v>0</v>
      </c>
      <c r="AC231" s="16">
        <f t="shared" si="133"/>
        <v>0</v>
      </c>
      <c r="AD231" s="251"/>
      <c r="AE231" s="251"/>
      <c r="AF231" s="251"/>
      <c r="AG231" s="90"/>
      <c r="AH231" s="13">
        <f t="shared" si="172"/>
        <v>0</v>
      </c>
      <c r="AI231" s="14">
        <f t="shared" si="148"/>
        <v>0</v>
      </c>
      <c r="AJ231" s="184">
        <f t="shared" si="149"/>
        <v>0</v>
      </c>
      <c r="AK231" s="90"/>
      <c r="AL231" s="90"/>
      <c r="AM231" s="90"/>
      <c r="AN231" s="90"/>
      <c r="AO231" s="13">
        <f t="shared" si="150"/>
        <v>0</v>
      </c>
      <c r="AP231" s="14">
        <f t="shared" si="151"/>
        <v>0</v>
      </c>
      <c r="AQ231" s="184">
        <f t="shared" si="152"/>
        <v>0</v>
      </c>
      <c r="AR231" s="190">
        <f t="shared" si="168"/>
        <v>83319.327731092446</v>
      </c>
      <c r="AS231" s="187">
        <f t="shared" si="169"/>
        <v>15830.672268907565</v>
      </c>
      <c r="AT231" s="182">
        <v>99150</v>
      </c>
      <c r="AU231" s="227">
        <v>0.38</v>
      </c>
      <c r="AV231" s="13">
        <f t="shared" si="153"/>
        <v>599.52092788703987</v>
      </c>
      <c r="AW231" s="14">
        <f t="shared" si="154"/>
        <v>295.5555555555556</v>
      </c>
      <c r="AX231" s="184">
        <f t="shared" si="155"/>
        <v>895.07648344259542</v>
      </c>
      <c r="AY231" s="232"/>
      <c r="AZ231" s="232"/>
      <c r="BA231" s="232"/>
      <c r="BB231" s="227"/>
      <c r="BC231" s="13">
        <f t="shared" si="156"/>
        <v>0</v>
      </c>
      <c r="BD231" s="14">
        <f t="shared" si="134"/>
        <v>0</v>
      </c>
      <c r="BE231" s="184">
        <f t="shared" si="157"/>
        <v>0</v>
      </c>
      <c r="BF231" s="90"/>
      <c r="BG231" s="90"/>
      <c r="BH231" s="90"/>
      <c r="BI231" s="90"/>
      <c r="BJ231" s="13">
        <f t="shared" si="158"/>
        <v>0</v>
      </c>
      <c r="BK231" s="14">
        <f t="shared" si="159"/>
        <v>0</v>
      </c>
      <c r="BL231" s="224">
        <f t="shared" si="160"/>
        <v>0</v>
      </c>
      <c r="BM231" s="257"/>
      <c r="BN231" s="257"/>
      <c r="BO231" s="257"/>
      <c r="BP231" s="227"/>
      <c r="BQ231" s="74">
        <f t="shared" si="135"/>
        <v>0</v>
      </c>
      <c r="BR231" s="75">
        <f t="shared" si="171"/>
        <v>0</v>
      </c>
      <c r="BS231" s="236">
        <f t="shared" si="161"/>
        <v>0</v>
      </c>
      <c r="BT231" s="226">
        <v>91450</v>
      </c>
      <c r="BU231" s="226">
        <v>0</v>
      </c>
      <c r="BV231" s="226">
        <v>91450</v>
      </c>
      <c r="BW231" s="227">
        <v>0.45</v>
      </c>
      <c r="BX231" s="74">
        <f t="shared" si="136"/>
        <v>650</v>
      </c>
      <c r="BY231" s="75">
        <f t="shared" si="162"/>
        <v>350</v>
      </c>
      <c r="BZ231" s="236">
        <f t="shared" si="163"/>
        <v>1000</v>
      </c>
      <c r="CA231" s="233"/>
      <c r="CB231" s="233"/>
      <c r="CC231" s="233"/>
      <c r="CD231" s="233"/>
      <c r="CE231" s="238">
        <f t="shared" si="164"/>
        <v>0</v>
      </c>
      <c r="CF231" s="14">
        <f t="shared" si="165"/>
        <v>0</v>
      </c>
      <c r="CG231" s="184">
        <f t="shared" si="166"/>
        <v>0</v>
      </c>
    </row>
    <row r="232" spans="1:85" x14ac:dyDescent="0.25">
      <c r="A232" s="39">
        <v>225</v>
      </c>
      <c r="B232" s="78" t="s">
        <v>339</v>
      </c>
      <c r="C232" s="300">
        <v>1388600</v>
      </c>
      <c r="D232" s="298">
        <v>48</v>
      </c>
      <c r="E232" s="299">
        <f t="shared" si="167"/>
        <v>66652800</v>
      </c>
      <c r="F232" s="167">
        <f t="shared" si="137"/>
        <v>763033</v>
      </c>
      <c r="G232" s="35">
        <f t="shared" si="138"/>
        <v>0.38</v>
      </c>
      <c r="H232" s="163">
        <f t="shared" si="132"/>
        <v>711.10043684018933</v>
      </c>
      <c r="I232" s="87"/>
      <c r="J232" s="87"/>
      <c r="K232" s="33"/>
      <c r="L232" s="12"/>
      <c r="M232" s="13">
        <f t="shared" si="139"/>
        <v>0</v>
      </c>
      <c r="N232" s="30">
        <f t="shared" si="140"/>
        <v>0</v>
      </c>
      <c r="O232" s="15">
        <f t="shared" si="141"/>
        <v>0</v>
      </c>
      <c r="P232" s="244"/>
      <c r="Q232" s="242"/>
      <c r="R232" s="242"/>
      <c r="S232" s="246"/>
      <c r="T232" s="13">
        <f t="shared" si="143"/>
        <v>0</v>
      </c>
      <c r="U232" s="14">
        <f t="shared" si="144"/>
        <v>0</v>
      </c>
      <c r="V232" s="16">
        <f t="shared" si="145"/>
        <v>0</v>
      </c>
      <c r="W232" s="90"/>
      <c r="X232" s="90"/>
      <c r="Y232" s="90"/>
      <c r="Z232" s="159"/>
      <c r="AA232" s="13">
        <f t="shared" si="146"/>
        <v>0</v>
      </c>
      <c r="AB232" s="14">
        <f t="shared" si="147"/>
        <v>0</v>
      </c>
      <c r="AC232" s="16">
        <f t="shared" si="133"/>
        <v>0</v>
      </c>
      <c r="AD232" s="251"/>
      <c r="AE232" s="251"/>
      <c r="AF232" s="251"/>
      <c r="AG232" s="90"/>
      <c r="AH232" s="13">
        <f t="shared" si="172"/>
        <v>0</v>
      </c>
      <c r="AI232" s="14">
        <f t="shared" si="148"/>
        <v>0</v>
      </c>
      <c r="AJ232" s="184">
        <f t="shared" si="149"/>
        <v>0</v>
      </c>
      <c r="AK232" s="90"/>
      <c r="AL232" s="90"/>
      <c r="AM232" s="90"/>
      <c r="AN232" s="90"/>
      <c r="AO232" s="13">
        <f t="shared" si="150"/>
        <v>0</v>
      </c>
      <c r="AP232" s="14">
        <f t="shared" si="151"/>
        <v>0</v>
      </c>
      <c r="AQ232" s="184">
        <f t="shared" si="152"/>
        <v>0</v>
      </c>
      <c r="AR232" s="190">
        <v>1373500</v>
      </c>
      <c r="AS232" s="187"/>
      <c r="AT232" s="182">
        <v>1373500</v>
      </c>
      <c r="AU232" s="227">
        <v>0.38</v>
      </c>
      <c r="AV232" s="13">
        <f t="shared" si="153"/>
        <v>361.10043684018927</v>
      </c>
      <c r="AW232" s="14">
        <f t="shared" si="154"/>
        <v>350</v>
      </c>
      <c r="AX232" s="184">
        <f t="shared" si="155"/>
        <v>711.10043684018933</v>
      </c>
      <c r="AY232" s="226"/>
      <c r="AZ232" s="226"/>
      <c r="BA232" s="226"/>
      <c r="BB232" s="226"/>
      <c r="BC232" s="13">
        <f t="shared" si="156"/>
        <v>0</v>
      </c>
      <c r="BD232" s="14">
        <f t="shared" si="134"/>
        <v>0</v>
      </c>
      <c r="BE232" s="184">
        <f t="shared" si="157"/>
        <v>0</v>
      </c>
      <c r="BF232" s="90"/>
      <c r="BG232" s="90"/>
      <c r="BH232" s="90"/>
      <c r="BI232" s="90"/>
      <c r="BJ232" s="13">
        <f t="shared" si="158"/>
        <v>0</v>
      </c>
      <c r="BK232" s="14">
        <f>IFERROR(($F$2)/($G232/BI232),0)</f>
        <v>0</v>
      </c>
      <c r="BL232" s="224">
        <f t="shared" si="160"/>
        <v>0</v>
      </c>
      <c r="BM232" s="257">
        <v>763033</v>
      </c>
      <c r="BN232" s="257">
        <v>0</v>
      </c>
      <c r="BO232" s="257">
        <v>763033</v>
      </c>
      <c r="BP232" s="226"/>
      <c r="BQ232" s="74">
        <f t="shared" si="135"/>
        <v>650</v>
      </c>
      <c r="BR232" s="75">
        <f t="shared" si="171"/>
        <v>0</v>
      </c>
      <c r="BS232" s="236">
        <f t="shared" si="161"/>
        <v>650</v>
      </c>
      <c r="BT232" s="226"/>
      <c r="BU232" s="226"/>
      <c r="BV232" s="226"/>
      <c r="BW232" s="226"/>
      <c r="BX232" s="74">
        <f t="shared" si="136"/>
        <v>0</v>
      </c>
      <c r="BY232" s="75">
        <f t="shared" si="162"/>
        <v>0</v>
      </c>
      <c r="BZ232" s="236">
        <f t="shared" si="163"/>
        <v>0</v>
      </c>
      <c r="CA232" s="239"/>
      <c r="CB232" s="239"/>
      <c r="CC232" s="239"/>
      <c r="CD232" s="240"/>
      <c r="CE232" s="238">
        <f t="shared" si="164"/>
        <v>0</v>
      </c>
      <c r="CF232" s="14">
        <f t="shared" si="165"/>
        <v>0</v>
      </c>
      <c r="CG232" s="184">
        <f t="shared" si="166"/>
        <v>0</v>
      </c>
    </row>
    <row r="233" spans="1:85" x14ac:dyDescent="0.25">
      <c r="A233" s="39">
        <v>226</v>
      </c>
      <c r="B233" s="78" t="s">
        <v>419</v>
      </c>
      <c r="C233" s="300">
        <v>168000</v>
      </c>
      <c r="D233" s="298">
        <v>38</v>
      </c>
      <c r="E233" s="299">
        <f t="shared" si="167"/>
        <v>6384000</v>
      </c>
      <c r="F233" s="167">
        <f t="shared" si="137"/>
        <v>166830</v>
      </c>
      <c r="G233" s="35">
        <f t="shared" si="138"/>
        <v>0.35</v>
      </c>
      <c r="H233" s="163">
        <f t="shared" si="132"/>
        <v>1000</v>
      </c>
      <c r="I233" s="87"/>
      <c r="J233" s="87"/>
      <c r="K233" s="33"/>
      <c r="L233" s="12"/>
      <c r="M233" s="13">
        <f t="shared" si="139"/>
        <v>0</v>
      </c>
      <c r="N233" s="30">
        <f t="shared" si="140"/>
        <v>0</v>
      </c>
      <c r="O233" s="15">
        <f t="shared" si="141"/>
        <v>0</v>
      </c>
      <c r="P233" s="244"/>
      <c r="Q233" s="242"/>
      <c r="R233" s="242"/>
      <c r="S233" s="245"/>
      <c r="T233" s="13">
        <f t="shared" si="143"/>
        <v>0</v>
      </c>
      <c r="U233" s="14">
        <f t="shared" si="144"/>
        <v>0</v>
      </c>
      <c r="V233" s="16">
        <f t="shared" si="145"/>
        <v>0</v>
      </c>
      <c r="W233" s="90"/>
      <c r="X233" s="90"/>
      <c r="Y233" s="90"/>
      <c r="Z233" s="159"/>
      <c r="AA233" s="13">
        <f t="shared" si="146"/>
        <v>0</v>
      </c>
      <c r="AB233" s="14">
        <f t="shared" si="147"/>
        <v>0</v>
      </c>
      <c r="AC233" s="16">
        <f t="shared" si="133"/>
        <v>0</v>
      </c>
      <c r="AD233" s="252"/>
      <c r="AE233" s="252"/>
      <c r="AF233" s="252"/>
      <c r="AG233" s="90"/>
      <c r="AH233" s="13">
        <f t="shared" si="172"/>
        <v>0</v>
      </c>
      <c r="AI233" s="14">
        <f t="shared" si="148"/>
        <v>0</v>
      </c>
      <c r="AJ233" s="184">
        <f t="shared" si="149"/>
        <v>0</v>
      </c>
      <c r="AK233" s="90"/>
      <c r="AL233" s="90"/>
      <c r="AM233" s="90"/>
      <c r="AN233" s="90"/>
      <c r="AO233" s="13">
        <f t="shared" si="150"/>
        <v>0</v>
      </c>
      <c r="AP233" s="14">
        <f t="shared" si="151"/>
        <v>0</v>
      </c>
      <c r="AQ233" s="184">
        <f t="shared" si="152"/>
        <v>0</v>
      </c>
      <c r="AR233" s="190">
        <v>166830</v>
      </c>
      <c r="AS233" s="187"/>
      <c r="AT233" s="182">
        <v>166830</v>
      </c>
      <c r="AU233" s="227">
        <v>0.35</v>
      </c>
      <c r="AV233" s="13">
        <f t="shared" si="153"/>
        <v>650</v>
      </c>
      <c r="AW233" s="14">
        <f t="shared" si="154"/>
        <v>350</v>
      </c>
      <c r="AX233" s="184">
        <f t="shared" si="155"/>
        <v>1000</v>
      </c>
      <c r="AY233" s="226"/>
      <c r="AZ233" s="226"/>
      <c r="BA233" s="226"/>
      <c r="BB233" s="226"/>
      <c r="BC233" s="13">
        <f t="shared" si="156"/>
        <v>0</v>
      </c>
      <c r="BD233" s="14">
        <f t="shared" si="134"/>
        <v>0</v>
      </c>
      <c r="BE233" s="184">
        <f t="shared" si="157"/>
        <v>0</v>
      </c>
      <c r="BF233" s="90"/>
      <c r="BG233" s="90"/>
      <c r="BH233" s="90"/>
      <c r="BI233" s="90"/>
      <c r="BJ233" s="13">
        <f t="shared" si="158"/>
        <v>0</v>
      </c>
      <c r="BK233" s="14">
        <f t="shared" si="159"/>
        <v>0</v>
      </c>
      <c r="BL233" s="224">
        <f t="shared" si="160"/>
        <v>0</v>
      </c>
      <c r="BM233" s="257"/>
      <c r="BN233" s="257"/>
      <c r="BO233" s="257"/>
      <c r="BP233" s="226"/>
      <c r="BQ233" s="74">
        <f t="shared" si="135"/>
        <v>0</v>
      </c>
      <c r="BR233" s="75">
        <f t="shared" si="171"/>
        <v>0</v>
      </c>
      <c r="BS233" s="236">
        <f t="shared" si="161"/>
        <v>0</v>
      </c>
      <c r="BT233" s="226"/>
      <c r="BU233" s="226"/>
      <c r="BV233" s="226"/>
      <c r="BW233" s="226"/>
      <c r="BX233" s="74">
        <f t="shared" si="136"/>
        <v>0</v>
      </c>
      <c r="BY233" s="75">
        <f t="shared" si="162"/>
        <v>0</v>
      </c>
      <c r="BZ233" s="236">
        <f t="shared" si="163"/>
        <v>0</v>
      </c>
      <c r="CA233" s="239"/>
      <c r="CB233" s="239"/>
      <c r="CC233" s="239"/>
      <c r="CD233" s="240"/>
      <c r="CE233" s="238">
        <f t="shared" si="164"/>
        <v>0</v>
      </c>
      <c r="CF233" s="14">
        <f t="shared" si="165"/>
        <v>0</v>
      </c>
      <c r="CG233" s="184">
        <f t="shared" si="166"/>
        <v>0</v>
      </c>
    </row>
    <row r="234" spans="1:85" x14ac:dyDescent="0.25">
      <c r="A234" s="39">
        <v>227</v>
      </c>
      <c r="B234" s="78" t="s">
        <v>86</v>
      </c>
      <c r="C234" s="300">
        <v>895</v>
      </c>
      <c r="D234" s="298">
        <v>50</v>
      </c>
      <c r="E234" s="299">
        <f t="shared" si="167"/>
        <v>44750</v>
      </c>
      <c r="F234" s="167">
        <f t="shared" si="137"/>
        <v>494</v>
      </c>
      <c r="G234" s="35">
        <f t="shared" si="138"/>
        <v>0.35</v>
      </c>
      <c r="H234" s="163">
        <f t="shared" si="132"/>
        <v>854.23728813559319</v>
      </c>
      <c r="I234" s="87"/>
      <c r="J234" s="87"/>
      <c r="K234" s="33"/>
      <c r="L234" s="12"/>
      <c r="M234" s="13">
        <f t="shared" si="139"/>
        <v>0</v>
      </c>
      <c r="N234" s="30">
        <f t="shared" si="140"/>
        <v>0</v>
      </c>
      <c r="O234" s="15">
        <f t="shared" si="141"/>
        <v>0</v>
      </c>
      <c r="P234" s="244">
        <v>590</v>
      </c>
      <c r="Q234" s="242">
        <f>P234*0%</f>
        <v>0</v>
      </c>
      <c r="R234" s="242">
        <f t="shared" si="142"/>
        <v>590</v>
      </c>
      <c r="S234" s="245">
        <v>0.31</v>
      </c>
      <c r="T234" s="13">
        <f t="shared" si="143"/>
        <v>544.23728813559319</v>
      </c>
      <c r="U234" s="14">
        <f t="shared" si="144"/>
        <v>310.00000000000006</v>
      </c>
      <c r="V234" s="16">
        <f t="shared" si="145"/>
        <v>854.23728813559319</v>
      </c>
      <c r="W234" s="90"/>
      <c r="X234" s="90"/>
      <c r="Y234" s="90"/>
      <c r="Z234" s="159"/>
      <c r="AA234" s="13">
        <f t="shared" si="146"/>
        <v>0</v>
      </c>
      <c r="AB234" s="14">
        <f t="shared" si="147"/>
        <v>0</v>
      </c>
      <c r="AC234" s="16">
        <f t="shared" si="133"/>
        <v>0</v>
      </c>
      <c r="AD234" s="251"/>
      <c r="AE234" s="251"/>
      <c r="AF234" s="251"/>
      <c r="AG234" s="90"/>
      <c r="AH234" s="13">
        <f t="shared" si="172"/>
        <v>0</v>
      </c>
      <c r="AI234" s="14">
        <f t="shared" si="148"/>
        <v>0</v>
      </c>
      <c r="AJ234" s="184">
        <f t="shared" si="149"/>
        <v>0</v>
      </c>
      <c r="AK234" s="90"/>
      <c r="AL234" s="90"/>
      <c r="AM234" s="90"/>
      <c r="AN234" s="90"/>
      <c r="AO234" s="13">
        <f t="shared" si="150"/>
        <v>0</v>
      </c>
      <c r="AP234" s="14">
        <f t="shared" si="151"/>
        <v>0</v>
      </c>
      <c r="AQ234" s="184">
        <f t="shared" si="152"/>
        <v>0</v>
      </c>
      <c r="AR234" s="190">
        <v>800</v>
      </c>
      <c r="AS234" s="187"/>
      <c r="AT234" s="182">
        <v>800</v>
      </c>
      <c r="AU234" s="227">
        <v>0.35</v>
      </c>
      <c r="AV234" s="13">
        <f t="shared" si="153"/>
        <v>401.375</v>
      </c>
      <c r="AW234" s="14">
        <f t="shared" si="154"/>
        <v>350</v>
      </c>
      <c r="AX234" s="184">
        <f t="shared" si="155"/>
        <v>751.375</v>
      </c>
      <c r="AY234" s="232">
        <v>494</v>
      </c>
      <c r="AZ234" s="226">
        <v>0</v>
      </c>
      <c r="BA234" s="232">
        <f>AY234+AZ234</f>
        <v>494</v>
      </c>
      <c r="BB234" s="227">
        <v>0.03</v>
      </c>
      <c r="BC234" s="13">
        <f t="shared" si="156"/>
        <v>650</v>
      </c>
      <c r="BD234" s="14">
        <f t="shared" si="134"/>
        <v>30</v>
      </c>
      <c r="BE234" s="184">
        <f t="shared" si="157"/>
        <v>680</v>
      </c>
      <c r="BF234" s="90"/>
      <c r="BG234" s="90"/>
      <c r="BH234" s="90"/>
      <c r="BI234" s="90"/>
      <c r="BJ234" s="13">
        <f t="shared" si="158"/>
        <v>0</v>
      </c>
      <c r="BK234" s="14">
        <f t="shared" si="159"/>
        <v>0</v>
      </c>
      <c r="BL234" s="224">
        <f t="shared" si="160"/>
        <v>0</v>
      </c>
      <c r="BM234" s="257"/>
      <c r="BN234" s="257"/>
      <c r="BO234" s="257"/>
      <c r="BP234" s="227"/>
      <c r="BQ234" s="74">
        <f t="shared" si="135"/>
        <v>0</v>
      </c>
      <c r="BR234" s="75">
        <f t="shared" si="171"/>
        <v>0</v>
      </c>
      <c r="BS234" s="236">
        <f t="shared" si="161"/>
        <v>0</v>
      </c>
      <c r="BT234" s="226">
        <v>658</v>
      </c>
      <c r="BU234" s="226">
        <v>0</v>
      </c>
      <c r="BV234" s="226">
        <v>658</v>
      </c>
      <c r="BW234" s="227">
        <v>0.21</v>
      </c>
      <c r="BX234" s="74">
        <f t="shared" si="136"/>
        <v>487.99392097264439</v>
      </c>
      <c r="BY234" s="75">
        <f t="shared" si="162"/>
        <v>210.00000000000003</v>
      </c>
      <c r="BZ234" s="236">
        <f t="shared" si="163"/>
        <v>697.99392097264445</v>
      </c>
      <c r="CA234" s="239"/>
      <c r="CB234" s="239"/>
      <c r="CC234" s="239"/>
      <c r="CD234" s="240"/>
      <c r="CE234" s="238">
        <f t="shared" si="164"/>
        <v>0</v>
      </c>
      <c r="CF234" s="14">
        <f t="shared" si="165"/>
        <v>0</v>
      </c>
      <c r="CG234" s="184">
        <f t="shared" si="166"/>
        <v>0</v>
      </c>
    </row>
    <row r="235" spans="1:85" x14ac:dyDescent="0.25">
      <c r="A235" s="39">
        <v>228</v>
      </c>
      <c r="B235" s="78" t="s">
        <v>284</v>
      </c>
      <c r="C235" s="300">
        <v>58200</v>
      </c>
      <c r="D235" s="298">
        <v>50</v>
      </c>
      <c r="E235" s="299">
        <f t="shared" si="167"/>
        <v>2910000</v>
      </c>
      <c r="F235" s="167">
        <f t="shared" si="137"/>
        <v>54740</v>
      </c>
      <c r="G235" s="35">
        <f t="shared" si="138"/>
        <v>0.38</v>
      </c>
      <c r="H235" s="163">
        <f t="shared" si="132"/>
        <v>1000</v>
      </c>
      <c r="I235" s="87"/>
      <c r="J235" s="87"/>
      <c r="K235" s="33"/>
      <c r="L235" s="12"/>
      <c r="M235" s="13">
        <f t="shared" si="139"/>
        <v>0</v>
      </c>
      <c r="N235" s="30">
        <f t="shared" si="140"/>
        <v>0</v>
      </c>
      <c r="O235" s="15">
        <f t="shared" si="141"/>
        <v>0</v>
      </c>
      <c r="P235" s="244"/>
      <c r="Q235" s="242"/>
      <c r="R235" s="242"/>
      <c r="S235" s="245"/>
      <c r="T235" s="13">
        <f t="shared" si="143"/>
        <v>0</v>
      </c>
      <c r="U235" s="14">
        <f t="shared" si="144"/>
        <v>0</v>
      </c>
      <c r="V235" s="16">
        <f t="shared" si="145"/>
        <v>0</v>
      </c>
      <c r="W235" s="90"/>
      <c r="X235" s="90"/>
      <c r="Y235" s="90"/>
      <c r="Z235" s="159"/>
      <c r="AA235" s="13">
        <f t="shared" si="146"/>
        <v>0</v>
      </c>
      <c r="AB235" s="14">
        <f t="shared" si="147"/>
        <v>0</v>
      </c>
      <c r="AC235" s="16">
        <f t="shared" si="133"/>
        <v>0</v>
      </c>
      <c r="AD235" s="251"/>
      <c r="AE235" s="251"/>
      <c r="AF235" s="251"/>
      <c r="AG235" s="90"/>
      <c r="AH235" s="13">
        <f t="shared" si="172"/>
        <v>0</v>
      </c>
      <c r="AI235" s="14">
        <f t="shared" si="148"/>
        <v>0</v>
      </c>
      <c r="AJ235" s="184">
        <f t="shared" si="149"/>
        <v>0</v>
      </c>
      <c r="AK235" s="90"/>
      <c r="AL235" s="90"/>
      <c r="AM235" s="90"/>
      <c r="AN235" s="90"/>
      <c r="AO235" s="13">
        <f t="shared" si="150"/>
        <v>0</v>
      </c>
      <c r="AP235" s="14">
        <f t="shared" si="151"/>
        <v>0</v>
      </c>
      <c r="AQ235" s="184">
        <f t="shared" si="152"/>
        <v>0</v>
      </c>
      <c r="AR235" s="190">
        <f t="shared" si="168"/>
        <v>46000</v>
      </c>
      <c r="AS235" s="187">
        <f t="shared" si="169"/>
        <v>8740</v>
      </c>
      <c r="AT235" s="182">
        <v>54740</v>
      </c>
      <c r="AU235" s="227">
        <v>0.38</v>
      </c>
      <c r="AV235" s="13">
        <f t="shared" si="153"/>
        <v>650</v>
      </c>
      <c r="AW235" s="14">
        <f t="shared" si="154"/>
        <v>350</v>
      </c>
      <c r="AX235" s="184">
        <f t="shared" si="155"/>
        <v>1000</v>
      </c>
      <c r="AY235" s="226"/>
      <c r="AZ235" s="226"/>
      <c r="BA235" s="226"/>
      <c r="BB235" s="226"/>
      <c r="BC235" s="13">
        <f t="shared" si="156"/>
        <v>0</v>
      </c>
      <c r="BD235" s="14">
        <f t="shared" si="134"/>
        <v>0</v>
      </c>
      <c r="BE235" s="184">
        <f t="shared" si="157"/>
        <v>0</v>
      </c>
      <c r="BF235" s="90"/>
      <c r="BG235" s="90"/>
      <c r="BH235" s="90"/>
      <c r="BI235" s="90"/>
      <c r="BJ235" s="13">
        <f t="shared" si="158"/>
        <v>0</v>
      </c>
      <c r="BK235" s="14">
        <f t="shared" si="159"/>
        <v>0</v>
      </c>
      <c r="BL235" s="224">
        <f t="shared" si="160"/>
        <v>0</v>
      </c>
      <c r="BM235" s="257"/>
      <c r="BN235" s="257"/>
      <c r="BO235" s="257"/>
      <c r="BP235" s="226"/>
      <c r="BQ235" s="74">
        <f t="shared" si="135"/>
        <v>0</v>
      </c>
      <c r="BR235" s="75">
        <f t="shared" si="171"/>
        <v>0</v>
      </c>
      <c r="BS235" s="236">
        <f t="shared" si="161"/>
        <v>0</v>
      </c>
      <c r="BT235" s="226"/>
      <c r="BU235" s="226"/>
      <c r="BV235" s="226"/>
      <c r="BW235" s="226"/>
      <c r="BX235" s="74">
        <f t="shared" si="136"/>
        <v>0</v>
      </c>
      <c r="BY235" s="75">
        <f t="shared" si="162"/>
        <v>0</v>
      </c>
      <c r="BZ235" s="236">
        <f t="shared" si="163"/>
        <v>0</v>
      </c>
      <c r="CA235" s="239"/>
      <c r="CB235" s="239"/>
      <c r="CC235" s="239"/>
      <c r="CD235" s="240"/>
      <c r="CE235" s="238">
        <f t="shared" si="164"/>
        <v>0</v>
      </c>
      <c r="CF235" s="14">
        <f t="shared" si="165"/>
        <v>0</v>
      </c>
      <c r="CG235" s="184">
        <f t="shared" si="166"/>
        <v>0</v>
      </c>
    </row>
    <row r="236" spans="1:85" x14ac:dyDescent="0.25">
      <c r="A236" s="39">
        <v>229</v>
      </c>
      <c r="B236" s="78" t="s">
        <v>117</v>
      </c>
      <c r="C236" s="300">
        <v>6650</v>
      </c>
      <c r="D236" s="298">
        <v>36</v>
      </c>
      <c r="E236" s="299">
        <f t="shared" si="167"/>
        <v>239400</v>
      </c>
      <c r="F236" s="167">
        <f t="shared" si="137"/>
        <v>4522</v>
      </c>
      <c r="G236" s="35">
        <f t="shared" si="138"/>
        <v>0.35</v>
      </c>
      <c r="H236" s="163">
        <f t="shared" si="132"/>
        <v>960</v>
      </c>
      <c r="I236" s="87"/>
      <c r="J236" s="87"/>
      <c r="K236" s="33"/>
      <c r="L236" s="12"/>
      <c r="M236" s="13">
        <f t="shared" si="139"/>
        <v>0</v>
      </c>
      <c r="N236" s="30">
        <f t="shared" si="140"/>
        <v>0</v>
      </c>
      <c r="O236" s="15">
        <f t="shared" si="141"/>
        <v>0</v>
      </c>
      <c r="P236" s="244">
        <v>3800</v>
      </c>
      <c r="Q236" s="242">
        <f t="shared" si="170"/>
        <v>722</v>
      </c>
      <c r="R236" s="242">
        <f t="shared" si="142"/>
        <v>4522</v>
      </c>
      <c r="S236" s="245">
        <v>0.31</v>
      </c>
      <c r="T236" s="13">
        <f t="shared" si="143"/>
        <v>650</v>
      </c>
      <c r="U236" s="14">
        <f t="shared" si="144"/>
        <v>310.00000000000006</v>
      </c>
      <c r="V236" s="16">
        <f t="shared" si="145"/>
        <v>960</v>
      </c>
      <c r="W236" s="90"/>
      <c r="X236" s="90"/>
      <c r="Y236" s="90"/>
      <c r="Z236" s="159"/>
      <c r="AA236" s="13">
        <f t="shared" si="146"/>
        <v>0</v>
      </c>
      <c r="AB236" s="14">
        <f t="shared" si="147"/>
        <v>0</v>
      </c>
      <c r="AC236" s="16">
        <f t="shared" si="133"/>
        <v>0</v>
      </c>
      <c r="AD236" s="251"/>
      <c r="AE236" s="251"/>
      <c r="AF236" s="251"/>
      <c r="AG236" s="90"/>
      <c r="AH236" s="13">
        <f t="shared" si="172"/>
        <v>0</v>
      </c>
      <c r="AI236" s="14">
        <f t="shared" si="148"/>
        <v>0</v>
      </c>
      <c r="AJ236" s="184">
        <f t="shared" si="149"/>
        <v>0</v>
      </c>
      <c r="AK236" s="90"/>
      <c r="AL236" s="90"/>
      <c r="AM236" s="90"/>
      <c r="AN236" s="90"/>
      <c r="AO236" s="13">
        <f t="shared" si="150"/>
        <v>0</v>
      </c>
      <c r="AP236" s="14">
        <f t="shared" si="151"/>
        <v>0</v>
      </c>
      <c r="AQ236" s="184">
        <f t="shared" si="152"/>
        <v>0</v>
      </c>
      <c r="AR236" s="190">
        <f t="shared" si="168"/>
        <v>5495.7983193277314</v>
      </c>
      <c r="AS236" s="187">
        <f t="shared" si="169"/>
        <v>1044.201680672269</v>
      </c>
      <c r="AT236" s="182">
        <v>6540</v>
      </c>
      <c r="AU236" s="227">
        <v>0.35</v>
      </c>
      <c r="AV236" s="13">
        <f t="shared" si="153"/>
        <v>449.43425076452598</v>
      </c>
      <c r="AW236" s="14">
        <f t="shared" si="154"/>
        <v>350</v>
      </c>
      <c r="AX236" s="184">
        <f t="shared" si="155"/>
        <v>799.43425076452604</v>
      </c>
      <c r="AY236" s="226"/>
      <c r="AZ236" s="226"/>
      <c r="BA236" s="226"/>
      <c r="BB236" s="226"/>
      <c r="BC236" s="13">
        <f t="shared" si="156"/>
        <v>0</v>
      </c>
      <c r="BD236" s="14">
        <f t="shared" si="134"/>
        <v>0</v>
      </c>
      <c r="BE236" s="184">
        <f t="shared" si="157"/>
        <v>0</v>
      </c>
      <c r="BF236" s="90"/>
      <c r="BG236" s="90"/>
      <c r="BH236" s="90"/>
      <c r="BI236" s="90"/>
      <c r="BJ236" s="13">
        <f t="shared" si="158"/>
        <v>0</v>
      </c>
      <c r="BK236" s="14">
        <f t="shared" si="159"/>
        <v>0</v>
      </c>
      <c r="BL236" s="224">
        <f t="shared" si="160"/>
        <v>0</v>
      </c>
      <c r="BM236" s="257"/>
      <c r="BN236" s="257"/>
      <c r="BO236" s="257"/>
      <c r="BP236" s="226"/>
      <c r="BQ236" s="74">
        <f t="shared" si="135"/>
        <v>0</v>
      </c>
      <c r="BR236" s="75">
        <f t="shared" si="171"/>
        <v>0</v>
      </c>
      <c r="BS236" s="236">
        <f t="shared" si="161"/>
        <v>0</v>
      </c>
      <c r="BT236" s="226"/>
      <c r="BU236" s="226"/>
      <c r="BV236" s="226"/>
      <c r="BW236" s="226"/>
      <c r="BX236" s="74">
        <f t="shared" si="136"/>
        <v>0</v>
      </c>
      <c r="BY236" s="75">
        <f t="shared" si="162"/>
        <v>0</v>
      </c>
      <c r="BZ236" s="236">
        <f t="shared" si="163"/>
        <v>0</v>
      </c>
      <c r="CA236" s="239"/>
      <c r="CB236" s="239"/>
      <c r="CC236" s="239"/>
      <c r="CD236" s="240"/>
      <c r="CE236" s="238">
        <f t="shared" si="164"/>
        <v>0</v>
      </c>
      <c r="CF236" s="14">
        <f t="shared" si="165"/>
        <v>0</v>
      </c>
      <c r="CG236" s="184">
        <f t="shared" si="166"/>
        <v>0</v>
      </c>
    </row>
    <row r="237" spans="1:85" x14ac:dyDescent="0.25">
      <c r="A237" s="39">
        <v>230</v>
      </c>
      <c r="B237" s="78" t="s">
        <v>83</v>
      </c>
      <c r="C237" s="300">
        <v>1350</v>
      </c>
      <c r="D237" s="298">
        <v>50</v>
      </c>
      <c r="E237" s="299">
        <f t="shared" si="167"/>
        <v>67500</v>
      </c>
      <c r="F237" s="167">
        <f t="shared" si="137"/>
        <v>999</v>
      </c>
      <c r="G237" s="35">
        <f t="shared" si="138"/>
        <v>0.35</v>
      </c>
      <c r="H237" s="163">
        <f t="shared" si="132"/>
        <v>960</v>
      </c>
      <c r="I237" s="87"/>
      <c r="J237" s="87"/>
      <c r="K237" s="33"/>
      <c r="L237" s="12"/>
      <c r="M237" s="13">
        <f t="shared" si="139"/>
        <v>0</v>
      </c>
      <c r="N237" s="30">
        <f t="shared" si="140"/>
        <v>0</v>
      </c>
      <c r="O237" s="15">
        <f t="shared" si="141"/>
        <v>0</v>
      </c>
      <c r="P237" s="244">
        <v>999</v>
      </c>
      <c r="Q237" s="242">
        <f>P237*0%</f>
        <v>0</v>
      </c>
      <c r="R237" s="242">
        <f t="shared" si="142"/>
        <v>999</v>
      </c>
      <c r="S237" s="245">
        <v>0.31</v>
      </c>
      <c r="T237" s="13">
        <f t="shared" si="143"/>
        <v>650</v>
      </c>
      <c r="U237" s="14">
        <f t="shared" si="144"/>
        <v>310.00000000000006</v>
      </c>
      <c r="V237" s="16">
        <f t="shared" si="145"/>
        <v>960</v>
      </c>
      <c r="W237" s="90"/>
      <c r="X237" s="90"/>
      <c r="Y237" s="90"/>
      <c r="Z237" s="159"/>
      <c r="AA237" s="13">
        <f t="shared" si="146"/>
        <v>0</v>
      </c>
      <c r="AB237" s="14">
        <f t="shared" si="147"/>
        <v>0</v>
      </c>
      <c r="AC237" s="16">
        <f t="shared" si="133"/>
        <v>0</v>
      </c>
      <c r="AD237" s="251"/>
      <c r="AE237" s="251"/>
      <c r="AF237" s="251"/>
      <c r="AG237" s="90"/>
      <c r="AH237" s="13">
        <f t="shared" si="172"/>
        <v>0</v>
      </c>
      <c r="AI237" s="14">
        <f t="shared" si="148"/>
        <v>0</v>
      </c>
      <c r="AJ237" s="184">
        <f t="shared" si="149"/>
        <v>0</v>
      </c>
      <c r="AK237" s="90"/>
      <c r="AL237" s="90"/>
      <c r="AM237" s="90"/>
      <c r="AN237" s="90"/>
      <c r="AO237" s="13">
        <f t="shared" si="150"/>
        <v>0</v>
      </c>
      <c r="AP237" s="14">
        <f t="shared" si="151"/>
        <v>0</v>
      </c>
      <c r="AQ237" s="184">
        <f t="shared" si="152"/>
        <v>0</v>
      </c>
      <c r="AR237" s="190">
        <v>1255</v>
      </c>
      <c r="AS237" s="187"/>
      <c r="AT237" s="182">
        <v>1255</v>
      </c>
      <c r="AU237" s="227">
        <v>0.35</v>
      </c>
      <c r="AV237" s="13">
        <f t="shared" si="153"/>
        <v>517.41035856573706</v>
      </c>
      <c r="AW237" s="14">
        <f t="shared" si="154"/>
        <v>350</v>
      </c>
      <c r="AX237" s="184">
        <f t="shared" si="155"/>
        <v>867.41035856573706</v>
      </c>
      <c r="AY237" s="226"/>
      <c r="AZ237" s="226"/>
      <c r="BA237" s="226"/>
      <c r="BB237" s="226"/>
      <c r="BC237" s="13">
        <f t="shared" si="156"/>
        <v>0</v>
      </c>
      <c r="BD237" s="14">
        <f t="shared" si="134"/>
        <v>0</v>
      </c>
      <c r="BE237" s="184">
        <f t="shared" si="157"/>
        <v>0</v>
      </c>
      <c r="BF237" s="90"/>
      <c r="BG237" s="90"/>
      <c r="BH237" s="90"/>
      <c r="BI237" s="90"/>
      <c r="BJ237" s="13">
        <f t="shared" si="158"/>
        <v>0</v>
      </c>
      <c r="BK237" s="14">
        <f t="shared" si="159"/>
        <v>0</v>
      </c>
      <c r="BL237" s="224">
        <f t="shared" si="160"/>
        <v>0</v>
      </c>
      <c r="BM237" s="257"/>
      <c r="BN237" s="257"/>
      <c r="BO237" s="257"/>
      <c r="BP237" s="227"/>
      <c r="BQ237" s="74">
        <f t="shared" si="135"/>
        <v>0</v>
      </c>
      <c r="BR237" s="75">
        <f t="shared" si="171"/>
        <v>0</v>
      </c>
      <c r="BS237" s="236">
        <f t="shared" si="161"/>
        <v>0</v>
      </c>
      <c r="BT237" s="226">
        <v>1280</v>
      </c>
      <c r="BU237" s="226">
        <v>0</v>
      </c>
      <c r="BV237" s="226">
        <v>1280</v>
      </c>
      <c r="BW237" s="227">
        <v>0.15</v>
      </c>
      <c r="BX237" s="74">
        <f t="shared" si="136"/>
        <v>507.3046875</v>
      </c>
      <c r="BY237" s="75">
        <f t="shared" si="162"/>
        <v>150</v>
      </c>
      <c r="BZ237" s="236">
        <f t="shared" si="163"/>
        <v>657.3046875</v>
      </c>
      <c r="CA237" s="239"/>
      <c r="CB237" s="239"/>
      <c r="CC237" s="239"/>
      <c r="CD237" s="240"/>
      <c r="CE237" s="238">
        <f t="shared" si="164"/>
        <v>0</v>
      </c>
      <c r="CF237" s="14">
        <f t="shared" si="165"/>
        <v>0</v>
      </c>
      <c r="CG237" s="184">
        <f t="shared" si="166"/>
        <v>0</v>
      </c>
    </row>
    <row r="238" spans="1:85" x14ac:dyDescent="0.25">
      <c r="A238" s="39">
        <v>231</v>
      </c>
      <c r="B238" s="78" t="s">
        <v>314</v>
      </c>
      <c r="C238" s="300">
        <v>252100</v>
      </c>
      <c r="D238" s="298">
        <v>35</v>
      </c>
      <c r="E238" s="299">
        <f t="shared" si="167"/>
        <v>8823500</v>
      </c>
      <c r="F238" s="167">
        <f t="shared" si="137"/>
        <v>246330</v>
      </c>
      <c r="G238" s="35">
        <f t="shared" si="138"/>
        <v>0.38</v>
      </c>
      <c r="H238" s="163">
        <f t="shared" si="132"/>
        <v>1000</v>
      </c>
      <c r="I238" s="87"/>
      <c r="J238" s="87"/>
      <c r="K238" s="33"/>
      <c r="L238" s="12"/>
      <c r="M238" s="13">
        <f t="shared" si="139"/>
        <v>0</v>
      </c>
      <c r="N238" s="30">
        <f t="shared" si="140"/>
        <v>0</v>
      </c>
      <c r="O238" s="15">
        <f t="shared" si="141"/>
        <v>0</v>
      </c>
      <c r="P238" s="244"/>
      <c r="Q238" s="242"/>
      <c r="R238" s="242"/>
      <c r="S238" s="246"/>
      <c r="T238" s="13">
        <f t="shared" si="143"/>
        <v>0</v>
      </c>
      <c r="U238" s="14">
        <f t="shared" si="144"/>
        <v>0</v>
      </c>
      <c r="V238" s="16">
        <f t="shared" si="145"/>
        <v>0</v>
      </c>
      <c r="W238" s="90"/>
      <c r="X238" s="90"/>
      <c r="Y238" s="90"/>
      <c r="Z238" s="159"/>
      <c r="AA238" s="13">
        <f t="shared" si="146"/>
        <v>0</v>
      </c>
      <c r="AB238" s="14">
        <f t="shared" si="147"/>
        <v>0</v>
      </c>
      <c r="AC238" s="16">
        <f t="shared" si="133"/>
        <v>0</v>
      </c>
      <c r="AD238" s="251"/>
      <c r="AE238" s="251"/>
      <c r="AF238" s="251"/>
      <c r="AG238" s="90"/>
      <c r="AH238" s="13">
        <f t="shared" si="172"/>
        <v>0</v>
      </c>
      <c r="AI238" s="14">
        <f t="shared" si="148"/>
        <v>0</v>
      </c>
      <c r="AJ238" s="184">
        <f t="shared" si="149"/>
        <v>0</v>
      </c>
      <c r="AK238" s="90"/>
      <c r="AL238" s="90"/>
      <c r="AM238" s="90"/>
      <c r="AN238" s="90"/>
      <c r="AO238" s="13">
        <f t="shared" si="150"/>
        <v>0</v>
      </c>
      <c r="AP238" s="14">
        <f t="shared" si="151"/>
        <v>0</v>
      </c>
      <c r="AQ238" s="184">
        <f t="shared" si="152"/>
        <v>0</v>
      </c>
      <c r="AR238" s="190">
        <f t="shared" si="168"/>
        <v>207000</v>
      </c>
      <c r="AS238" s="187">
        <f t="shared" si="169"/>
        <v>39330</v>
      </c>
      <c r="AT238" s="182">
        <v>246330</v>
      </c>
      <c r="AU238" s="227">
        <v>0.38</v>
      </c>
      <c r="AV238" s="13">
        <f t="shared" si="153"/>
        <v>650</v>
      </c>
      <c r="AW238" s="14">
        <f t="shared" si="154"/>
        <v>350</v>
      </c>
      <c r="AX238" s="184">
        <f t="shared" si="155"/>
        <v>1000</v>
      </c>
      <c r="AY238" s="226"/>
      <c r="AZ238" s="226"/>
      <c r="BA238" s="226"/>
      <c r="BB238" s="226"/>
      <c r="BC238" s="13">
        <f t="shared" si="156"/>
        <v>0</v>
      </c>
      <c r="BD238" s="14">
        <f t="shared" si="134"/>
        <v>0</v>
      </c>
      <c r="BE238" s="184">
        <f t="shared" si="157"/>
        <v>0</v>
      </c>
      <c r="BF238" s="90"/>
      <c r="BG238" s="90"/>
      <c r="BH238" s="90"/>
      <c r="BI238" s="90"/>
      <c r="BJ238" s="13">
        <f t="shared" si="158"/>
        <v>0</v>
      </c>
      <c r="BK238" s="14">
        <f t="shared" si="159"/>
        <v>0</v>
      </c>
      <c r="BL238" s="224">
        <f t="shared" si="160"/>
        <v>0</v>
      </c>
      <c r="BM238" s="257"/>
      <c r="BN238" s="257"/>
      <c r="BO238" s="257"/>
      <c r="BP238" s="226"/>
      <c r="BQ238" s="74">
        <f t="shared" si="135"/>
        <v>0</v>
      </c>
      <c r="BR238" s="75">
        <f t="shared" si="171"/>
        <v>0</v>
      </c>
      <c r="BS238" s="236">
        <f t="shared" si="161"/>
        <v>0</v>
      </c>
      <c r="BT238" s="226"/>
      <c r="BU238" s="226"/>
      <c r="BV238" s="226"/>
      <c r="BW238" s="226"/>
      <c r="BX238" s="74">
        <f t="shared" si="136"/>
        <v>0</v>
      </c>
      <c r="BY238" s="75">
        <f t="shared" si="162"/>
        <v>0</v>
      </c>
      <c r="BZ238" s="236">
        <f t="shared" si="163"/>
        <v>0</v>
      </c>
      <c r="CA238" s="233"/>
      <c r="CB238" s="233"/>
      <c r="CC238" s="233"/>
      <c r="CD238" s="233"/>
      <c r="CE238" s="238">
        <f t="shared" si="164"/>
        <v>0</v>
      </c>
      <c r="CF238" s="14">
        <f t="shared" si="165"/>
        <v>0</v>
      </c>
      <c r="CG238" s="184">
        <f t="shared" si="166"/>
        <v>0</v>
      </c>
    </row>
    <row r="239" spans="1:85" x14ac:dyDescent="0.25">
      <c r="A239" s="39">
        <v>232</v>
      </c>
      <c r="B239" s="78" t="s">
        <v>238</v>
      </c>
      <c r="C239" s="300">
        <v>109100</v>
      </c>
      <c r="D239" s="298">
        <v>50</v>
      </c>
      <c r="E239" s="299">
        <f t="shared" si="167"/>
        <v>5455000</v>
      </c>
      <c r="F239" s="167">
        <f t="shared" si="137"/>
        <v>108050</v>
      </c>
      <c r="G239" s="35">
        <f t="shared" si="138"/>
        <v>0.38</v>
      </c>
      <c r="H239" s="163">
        <f t="shared" si="132"/>
        <v>1000</v>
      </c>
      <c r="I239" s="87"/>
      <c r="J239" s="87"/>
      <c r="K239" s="33"/>
      <c r="L239" s="12"/>
      <c r="M239" s="13">
        <f t="shared" si="139"/>
        <v>0</v>
      </c>
      <c r="N239" s="30">
        <f t="shared" si="140"/>
        <v>0</v>
      </c>
      <c r="O239" s="15">
        <f t="shared" si="141"/>
        <v>0</v>
      </c>
      <c r="P239" s="244"/>
      <c r="Q239" s="242"/>
      <c r="R239" s="242"/>
      <c r="S239" s="246"/>
      <c r="T239" s="13">
        <f t="shared" si="143"/>
        <v>0</v>
      </c>
      <c r="U239" s="14">
        <f t="shared" si="144"/>
        <v>0</v>
      </c>
      <c r="V239" s="16">
        <f t="shared" si="145"/>
        <v>0</v>
      </c>
      <c r="W239" s="90"/>
      <c r="X239" s="90"/>
      <c r="Y239" s="90"/>
      <c r="Z239" s="159"/>
      <c r="AA239" s="13">
        <f t="shared" si="146"/>
        <v>0</v>
      </c>
      <c r="AB239" s="14">
        <f t="shared" si="147"/>
        <v>0</v>
      </c>
      <c r="AC239" s="16">
        <f t="shared" si="133"/>
        <v>0</v>
      </c>
      <c r="AD239" s="251"/>
      <c r="AE239" s="251"/>
      <c r="AF239" s="251"/>
      <c r="AG239" s="90"/>
      <c r="AH239" s="13">
        <f t="shared" si="172"/>
        <v>0</v>
      </c>
      <c r="AI239" s="14">
        <f t="shared" si="148"/>
        <v>0</v>
      </c>
      <c r="AJ239" s="184">
        <f t="shared" si="149"/>
        <v>0</v>
      </c>
      <c r="AK239" s="90"/>
      <c r="AL239" s="90"/>
      <c r="AM239" s="90"/>
      <c r="AN239" s="90"/>
      <c r="AO239" s="13">
        <f t="shared" si="150"/>
        <v>0</v>
      </c>
      <c r="AP239" s="14">
        <f t="shared" si="151"/>
        <v>0</v>
      </c>
      <c r="AQ239" s="184">
        <f t="shared" si="152"/>
        <v>0</v>
      </c>
      <c r="AR239" s="190">
        <v>108050</v>
      </c>
      <c r="AS239" s="187"/>
      <c r="AT239" s="182">
        <v>108050</v>
      </c>
      <c r="AU239" s="227">
        <v>0.38</v>
      </c>
      <c r="AV239" s="13">
        <f t="shared" si="153"/>
        <v>650</v>
      </c>
      <c r="AW239" s="14">
        <f t="shared" si="154"/>
        <v>350</v>
      </c>
      <c r="AX239" s="184">
        <f t="shared" si="155"/>
        <v>1000</v>
      </c>
      <c r="AY239" s="226"/>
      <c r="AZ239" s="226"/>
      <c r="BA239" s="226"/>
      <c r="BB239" s="226"/>
      <c r="BC239" s="13">
        <f t="shared" si="156"/>
        <v>0</v>
      </c>
      <c r="BD239" s="14">
        <f t="shared" si="134"/>
        <v>0</v>
      </c>
      <c r="BE239" s="184">
        <f t="shared" si="157"/>
        <v>0</v>
      </c>
      <c r="BF239" s="90"/>
      <c r="BG239" s="90"/>
      <c r="BH239" s="90"/>
      <c r="BI239" s="90"/>
      <c r="BJ239" s="13">
        <f t="shared" si="158"/>
        <v>0</v>
      </c>
      <c r="BK239" s="14">
        <f t="shared" si="159"/>
        <v>0</v>
      </c>
      <c r="BL239" s="224">
        <f t="shared" si="160"/>
        <v>0</v>
      </c>
      <c r="BM239" s="257"/>
      <c r="BN239" s="257"/>
      <c r="BO239" s="257"/>
      <c r="BP239" s="226"/>
      <c r="BQ239" s="74">
        <f t="shared" si="135"/>
        <v>0</v>
      </c>
      <c r="BR239" s="75">
        <f t="shared" si="171"/>
        <v>0</v>
      </c>
      <c r="BS239" s="236">
        <f t="shared" si="161"/>
        <v>0</v>
      </c>
      <c r="BT239" s="226"/>
      <c r="BU239" s="226"/>
      <c r="BV239" s="226"/>
      <c r="BW239" s="226"/>
      <c r="BX239" s="74">
        <f t="shared" si="136"/>
        <v>0</v>
      </c>
      <c r="BY239" s="75">
        <f t="shared" si="162"/>
        <v>0</v>
      </c>
      <c r="BZ239" s="236">
        <f t="shared" si="163"/>
        <v>0</v>
      </c>
      <c r="CA239" s="233"/>
      <c r="CB239" s="233"/>
      <c r="CC239" s="233"/>
      <c r="CD239" s="233"/>
      <c r="CE239" s="238">
        <f t="shared" si="164"/>
        <v>0</v>
      </c>
      <c r="CF239" s="14">
        <f t="shared" si="165"/>
        <v>0</v>
      </c>
      <c r="CG239" s="184">
        <f t="shared" si="166"/>
        <v>0</v>
      </c>
    </row>
    <row r="240" spans="1:85" x14ac:dyDescent="0.25">
      <c r="A240" s="39">
        <v>233</v>
      </c>
      <c r="B240" s="78" t="s">
        <v>310</v>
      </c>
      <c r="C240" s="300">
        <v>49100</v>
      </c>
      <c r="D240" s="298">
        <v>50</v>
      </c>
      <c r="E240" s="299">
        <f t="shared" si="167"/>
        <v>2455000</v>
      </c>
      <c r="F240" s="167">
        <f t="shared" si="137"/>
        <v>47650</v>
      </c>
      <c r="G240" s="35">
        <f t="shared" si="138"/>
        <v>0.38</v>
      </c>
      <c r="H240" s="163">
        <f t="shared" si="132"/>
        <v>1000</v>
      </c>
      <c r="I240" s="87"/>
      <c r="J240" s="87"/>
      <c r="K240" s="33"/>
      <c r="L240" s="12"/>
      <c r="M240" s="13">
        <f t="shared" si="139"/>
        <v>0</v>
      </c>
      <c r="N240" s="30">
        <f t="shared" si="140"/>
        <v>0</v>
      </c>
      <c r="O240" s="15">
        <f t="shared" si="141"/>
        <v>0</v>
      </c>
      <c r="P240" s="244"/>
      <c r="Q240" s="242"/>
      <c r="R240" s="242"/>
      <c r="S240" s="246"/>
      <c r="T240" s="13">
        <f t="shared" si="143"/>
        <v>0</v>
      </c>
      <c r="U240" s="14">
        <f t="shared" si="144"/>
        <v>0</v>
      </c>
      <c r="V240" s="16">
        <f t="shared" si="145"/>
        <v>0</v>
      </c>
      <c r="W240" s="90"/>
      <c r="X240" s="90"/>
      <c r="Y240" s="90"/>
      <c r="Z240" s="159"/>
      <c r="AA240" s="13">
        <f t="shared" si="146"/>
        <v>0</v>
      </c>
      <c r="AB240" s="14">
        <f t="shared" si="147"/>
        <v>0</v>
      </c>
      <c r="AC240" s="16">
        <f t="shared" si="133"/>
        <v>0</v>
      </c>
      <c r="AD240" s="252"/>
      <c r="AE240" s="252"/>
      <c r="AF240" s="252"/>
      <c r="AG240" s="90"/>
      <c r="AH240" s="13">
        <f t="shared" si="172"/>
        <v>0</v>
      </c>
      <c r="AI240" s="14">
        <f t="shared" si="148"/>
        <v>0</v>
      </c>
      <c r="AJ240" s="184">
        <f t="shared" si="149"/>
        <v>0</v>
      </c>
      <c r="AK240" s="90"/>
      <c r="AL240" s="90"/>
      <c r="AM240" s="90"/>
      <c r="AN240" s="90"/>
      <c r="AO240" s="13">
        <f t="shared" si="150"/>
        <v>0</v>
      </c>
      <c r="AP240" s="14">
        <f t="shared" si="151"/>
        <v>0</v>
      </c>
      <c r="AQ240" s="184">
        <f t="shared" si="152"/>
        <v>0</v>
      </c>
      <c r="AR240" s="190">
        <v>47650</v>
      </c>
      <c r="AS240" s="187"/>
      <c r="AT240" s="182">
        <v>47650</v>
      </c>
      <c r="AU240" s="227">
        <v>0.38</v>
      </c>
      <c r="AV240" s="13">
        <f t="shared" si="153"/>
        <v>650</v>
      </c>
      <c r="AW240" s="14">
        <f t="shared" si="154"/>
        <v>350</v>
      </c>
      <c r="AX240" s="184">
        <f t="shared" si="155"/>
        <v>1000</v>
      </c>
      <c r="AY240" s="226"/>
      <c r="AZ240" s="226"/>
      <c r="BA240" s="226"/>
      <c r="BB240" s="226"/>
      <c r="BC240" s="13">
        <f t="shared" si="156"/>
        <v>0</v>
      </c>
      <c r="BD240" s="14">
        <f t="shared" si="134"/>
        <v>0</v>
      </c>
      <c r="BE240" s="184">
        <f t="shared" si="157"/>
        <v>0</v>
      </c>
      <c r="BF240" s="90"/>
      <c r="BG240" s="90"/>
      <c r="BH240" s="90"/>
      <c r="BI240" s="90"/>
      <c r="BJ240" s="13">
        <f t="shared" si="158"/>
        <v>0</v>
      </c>
      <c r="BK240" s="14">
        <f t="shared" si="159"/>
        <v>0</v>
      </c>
      <c r="BL240" s="224">
        <f t="shared" si="160"/>
        <v>0</v>
      </c>
      <c r="BM240" s="257"/>
      <c r="BN240" s="257"/>
      <c r="BO240" s="257"/>
      <c r="BP240" s="226"/>
      <c r="BQ240" s="74">
        <f t="shared" si="135"/>
        <v>0</v>
      </c>
      <c r="BR240" s="75">
        <f t="shared" si="171"/>
        <v>0</v>
      </c>
      <c r="BS240" s="236">
        <f t="shared" si="161"/>
        <v>0</v>
      </c>
      <c r="BT240" s="226"/>
      <c r="BU240" s="226"/>
      <c r="BV240" s="226"/>
      <c r="BW240" s="226"/>
      <c r="BX240" s="74">
        <f t="shared" si="136"/>
        <v>0</v>
      </c>
      <c r="BY240" s="75">
        <f t="shared" si="162"/>
        <v>0</v>
      </c>
      <c r="BZ240" s="236">
        <f t="shared" si="163"/>
        <v>0</v>
      </c>
      <c r="CA240" s="233"/>
      <c r="CB240" s="233"/>
      <c r="CC240" s="233"/>
      <c r="CD240" s="233"/>
      <c r="CE240" s="238">
        <f t="shared" si="164"/>
        <v>0</v>
      </c>
      <c r="CF240" s="14">
        <f t="shared" si="165"/>
        <v>0</v>
      </c>
      <c r="CG240" s="184">
        <f t="shared" si="166"/>
        <v>0</v>
      </c>
    </row>
    <row r="241" spans="1:85" x14ac:dyDescent="0.25">
      <c r="A241" s="39">
        <v>234</v>
      </c>
      <c r="B241" s="78" t="s">
        <v>198</v>
      </c>
      <c r="C241" s="300">
        <v>328750</v>
      </c>
      <c r="D241" s="298">
        <v>34</v>
      </c>
      <c r="E241" s="299">
        <f t="shared" si="167"/>
        <v>11177500</v>
      </c>
      <c r="F241" s="167">
        <f t="shared" si="137"/>
        <v>299880</v>
      </c>
      <c r="G241" s="35">
        <f t="shared" si="138"/>
        <v>0.38</v>
      </c>
      <c r="H241" s="163">
        <f t="shared" si="132"/>
        <v>956.44205849685306</v>
      </c>
      <c r="I241" s="87"/>
      <c r="J241" s="87"/>
      <c r="K241" s="33"/>
      <c r="L241" s="12"/>
      <c r="M241" s="13">
        <f t="shared" si="139"/>
        <v>0</v>
      </c>
      <c r="N241" s="30">
        <f t="shared" si="140"/>
        <v>0</v>
      </c>
      <c r="O241" s="15">
        <f t="shared" si="141"/>
        <v>0</v>
      </c>
      <c r="P241" s="244">
        <v>252000</v>
      </c>
      <c r="Q241" s="242">
        <f t="shared" si="170"/>
        <v>47880</v>
      </c>
      <c r="R241" s="242">
        <f t="shared" si="142"/>
        <v>299880</v>
      </c>
      <c r="S241" s="245">
        <v>0.31</v>
      </c>
      <c r="T241" s="13">
        <f t="shared" si="143"/>
        <v>650</v>
      </c>
      <c r="U241" s="14">
        <f t="shared" si="144"/>
        <v>285.5263157894737</v>
      </c>
      <c r="V241" s="16">
        <f t="shared" si="145"/>
        <v>935.52631578947376</v>
      </c>
      <c r="W241" s="90"/>
      <c r="X241" s="90"/>
      <c r="Y241" s="90"/>
      <c r="Z241" s="159"/>
      <c r="AA241" s="13">
        <f t="shared" si="146"/>
        <v>0</v>
      </c>
      <c r="AB241" s="14">
        <f t="shared" si="147"/>
        <v>0</v>
      </c>
      <c r="AC241" s="16">
        <f t="shared" si="133"/>
        <v>0</v>
      </c>
      <c r="AD241" s="251"/>
      <c r="AE241" s="251"/>
      <c r="AF241" s="251"/>
      <c r="AG241" s="90"/>
      <c r="AH241" s="13">
        <f t="shared" si="172"/>
        <v>0</v>
      </c>
      <c r="AI241" s="14">
        <f t="shared" si="148"/>
        <v>0</v>
      </c>
      <c r="AJ241" s="184">
        <f t="shared" si="149"/>
        <v>0</v>
      </c>
      <c r="AK241" s="90"/>
      <c r="AL241" s="90"/>
      <c r="AM241" s="90"/>
      <c r="AN241" s="90"/>
      <c r="AO241" s="13">
        <f t="shared" si="150"/>
        <v>0</v>
      </c>
      <c r="AP241" s="14">
        <f t="shared" si="151"/>
        <v>0</v>
      </c>
      <c r="AQ241" s="184">
        <f t="shared" si="152"/>
        <v>0</v>
      </c>
      <c r="AR241" s="190">
        <f t="shared" si="168"/>
        <v>270100</v>
      </c>
      <c r="AS241" s="187">
        <f t="shared" si="169"/>
        <v>51319</v>
      </c>
      <c r="AT241" s="182">
        <v>321419</v>
      </c>
      <c r="AU241" s="227">
        <v>0.38</v>
      </c>
      <c r="AV241" s="13">
        <f t="shared" si="153"/>
        <v>606.44205849685306</v>
      </c>
      <c r="AW241" s="14">
        <f t="shared" si="154"/>
        <v>350</v>
      </c>
      <c r="AX241" s="184">
        <f t="shared" si="155"/>
        <v>956.44205849685306</v>
      </c>
      <c r="AY241" s="226"/>
      <c r="AZ241" s="226"/>
      <c r="BA241" s="226"/>
      <c r="BB241" s="226"/>
      <c r="BC241" s="13">
        <f t="shared" si="156"/>
        <v>0</v>
      </c>
      <c r="BD241" s="14">
        <f t="shared" si="134"/>
        <v>0</v>
      </c>
      <c r="BE241" s="184">
        <f t="shared" si="157"/>
        <v>0</v>
      </c>
      <c r="BF241" s="90"/>
      <c r="BG241" s="90"/>
      <c r="BH241" s="90"/>
      <c r="BI241" s="90"/>
      <c r="BJ241" s="13">
        <f t="shared" si="158"/>
        <v>0</v>
      </c>
      <c r="BK241" s="14">
        <f t="shared" si="159"/>
        <v>0</v>
      </c>
      <c r="BL241" s="224">
        <f t="shared" si="160"/>
        <v>0</v>
      </c>
      <c r="BM241" s="257"/>
      <c r="BN241" s="257"/>
      <c r="BO241" s="257"/>
      <c r="BP241" s="226"/>
      <c r="BQ241" s="74">
        <f t="shared" si="135"/>
        <v>0</v>
      </c>
      <c r="BR241" s="75">
        <f t="shared" si="171"/>
        <v>0</v>
      </c>
      <c r="BS241" s="236">
        <f t="shared" si="161"/>
        <v>0</v>
      </c>
      <c r="BT241" s="226"/>
      <c r="BU241" s="226"/>
      <c r="BV241" s="226"/>
      <c r="BW241" s="226"/>
      <c r="BX241" s="74">
        <f t="shared" si="136"/>
        <v>0</v>
      </c>
      <c r="BY241" s="75">
        <f t="shared" si="162"/>
        <v>0</v>
      </c>
      <c r="BZ241" s="236">
        <f t="shared" si="163"/>
        <v>0</v>
      </c>
      <c r="CA241" s="233"/>
      <c r="CB241" s="233"/>
      <c r="CC241" s="233"/>
      <c r="CD241" s="233"/>
      <c r="CE241" s="238">
        <f>IFERROR(($F241*$F$1)/CC241,0)</f>
        <v>0</v>
      </c>
      <c r="CF241" s="14">
        <f t="shared" si="165"/>
        <v>0</v>
      </c>
      <c r="CG241" s="184">
        <f t="shared" si="166"/>
        <v>0</v>
      </c>
    </row>
    <row r="242" spans="1:85" x14ac:dyDescent="0.25">
      <c r="A242" s="39">
        <v>235</v>
      </c>
      <c r="B242" s="78" t="s">
        <v>420</v>
      </c>
      <c r="C242" s="300">
        <v>369800</v>
      </c>
      <c r="D242" s="298">
        <v>34</v>
      </c>
      <c r="E242" s="299">
        <f t="shared" si="167"/>
        <v>12573200</v>
      </c>
      <c r="F242" s="167">
        <f t="shared" si="137"/>
        <v>332000</v>
      </c>
      <c r="G242" s="35">
        <f t="shared" si="138"/>
        <v>0.38</v>
      </c>
      <c r="H242" s="163">
        <f t="shared" si="132"/>
        <v>1000</v>
      </c>
      <c r="I242" s="87"/>
      <c r="J242" s="87"/>
      <c r="K242" s="33"/>
      <c r="L242" s="12"/>
      <c r="M242" s="13">
        <f t="shared" si="139"/>
        <v>0</v>
      </c>
      <c r="N242" s="30">
        <f t="shared" si="140"/>
        <v>0</v>
      </c>
      <c r="O242" s="15">
        <f t="shared" si="141"/>
        <v>0</v>
      </c>
      <c r="P242" s="244"/>
      <c r="Q242" s="242"/>
      <c r="R242" s="242"/>
      <c r="S242" s="246"/>
      <c r="T242" s="13">
        <f t="shared" si="143"/>
        <v>0</v>
      </c>
      <c r="U242" s="14">
        <f t="shared" si="144"/>
        <v>0</v>
      </c>
      <c r="V242" s="16">
        <f t="shared" si="145"/>
        <v>0</v>
      </c>
      <c r="W242" s="90"/>
      <c r="X242" s="90"/>
      <c r="Y242" s="90"/>
      <c r="Z242" s="160"/>
      <c r="AA242" s="13">
        <f t="shared" si="146"/>
        <v>0</v>
      </c>
      <c r="AB242" s="14">
        <f t="shared" si="147"/>
        <v>0</v>
      </c>
      <c r="AC242" s="16">
        <f t="shared" si="133"/>
        <v>0</v>
      </c>
      <c r="AD242" s="251"/>
      <c r="AE242" s="251"/>
      <c r="AF242" s="251"/>
      <c r="AG242" s="90"/>
      <c r="AH242" s="13">
        <f t="shared" si="172"/>
        <v>0</v>
      </c>
      <c r="AI242" s="14">
        <f t="shared" si="148"/>
        <v>0</v>
      </c>
      <c r="AJ242" s="184">
        <f t="shared" si="149"/>
        <v>0</v>
      </c>
      <c r="AK242" s="90"/>
      <c r="AL242" s="90"/>
      <c r="AM242" s="90"/>
      <c r="AN242" s="90"/>
      <c r="AO242" s="13">
        <f t="shared" si="150"/>
        <v>0</v>
      </c>
      <c r="AP242" s="14">
        <f t="shared" si="151"/>
        <v>0</v>
      </c>
      <c r="AQ242" s="184">
        <f t="shared" si="152"/>
        <v>0</v>
      </c>
      <c r="AR242" s="190">
        <f t="shared" si="168"/>
        <v>310756.30252100842</v>
      </c>
      <c r="AS242" s="187">
        <f t="shared" si="169"/>
        <v>59043.697478991598</v>
      </c>
      <c r="AT242" s="182">
        <v>369800</v>
      </c>
      <c r="AU242" s="227">
        <v>0.38</v>
      </c>
      <c r="AV242" s="13">
        <f t="shared" si="153"/>
        <v>583.55868036776633</v>
      </c>
      <c r="AW242" s="14">
        <f t="shared" si="154"/>
        <v>350</v>
      </c>
      <c r="AX242" s="184">
        <f t="shared" si="155"/>
        <v>933.55868036776633</v>
      </c>
      <c r="AY242" s="232"/>
      <c r="AZ242" s="232"/>
      <c r="BA242" s="232"/>
      <c r="BB242" s="227"/>
      <c r="BC242" s="13">
        <f t="shared" si="156"/>
        <v>0</v>
      </c>
      <c r="BD242" s="14">
        <f t="shared" si="134"/>
        <v>0</v>
      </c>
      <c r="BE242" s="184">
        <f t="shared" si="157"/>
        <v>0</v>
      </c>
      <c r="BF242" s="90"/>
      <c r="BG242" s="90"/>
      <c r="BH242" s="90"/>
      <c r="BI242" s="90"/>
      <c r="BJ242" s="13">
        <f t="shared" si="158"/>
        <v>0</v>
      </c>
      <c r="BK242" s="14">
        <f t="shared" si="159"/>
        <v>0</v>
      </c>
      <c r="BL242" s="224">
        <f t="shared" si="160"/>
        <v>0</v>
      </c>
      <c r="BM242" s="257"/>
      <c r="BN242" s="257"/>
      <c r="BO242" s="257"/>
      <c r="BP242" s="227"/>
      <c r="BQ242" s="74">
        <f t="shared" si="135"/>
        <v>0</v>
      </c>
      <c r="BR242" s="75">
        <f t="shared" si="171"/>
        <v>0</v>
      </c>
      <c r="BS242" s="236">
        <f t="shared" si="161"/>
        <v>0</v>
      </c>
      <c r="BT242" s="226">
        <v>332000</v>
      </c>
      <c r="BU242" s="226">
        <v>0</v>
      </c>
      <c r="BV242" s="226">
        <v>332000</v>
      </c>
      <c r="BW242" s="227">
        <v>0.38</v>
      </c>
      <c r="BX242" s="74">
        <f t="shared" si="136"/>
        <v>650</v>
      </c>
      <c r="BY242" s="75">
        <f t="shared" si="162"/>
        <v>350</v>
      </c>
      <c r="BZ242" s="236">
        <f t="shared" si="163"/>
        <v>1000</v>
      </c>
      <c r="CA242" s="239"/>
      <c r="CB242" s="239"/>
      <c r="CC242" s="239"/>
      <c r="CD242" s="240"/>
      <c r="CE242" s="238">
        <f t="shared" si="164"/>
        <v>0</v>
      </c>
      <c r="CF242" s="14">
        <f t="shared" si="165"/>
        <v>0</v>
      </c>
      <c r="CG242" s="184">
        <f t="shared" si="166"/>
        <v>0</v>
      </c>
    </row>
    <row r="243" spans="1:85" x14ac:dyDescent="0.25">
      <c r="A243" s="39">
        <v>236</v>
      </c>
      <c r="B243" s="78" t="s">
        <v>154</v>
      </c>
      <c r="C243" s="300">
        <v>22100</v>
      </c>
      <c r="D243" s="298">
        <v>35</v>
      </c>
      <c r="E243" s="299">
        <f t="shared" si="167"/>
        <v>773500</v>
      </c>
      <c r="F243" s="167">
        <f t="shared" si="137"/>
        <v>21955</v>
      </c>
      <c r="G243" s="35">
        <f t="shared" si="138"/>
        <v>0.38</v>
      </c>
      <c r="H243" s="163">
        <f t="shared" si="132"/>
        <v>1000</v>
      </c>
      <c r="I243" s="87"/>
      <c r="J243" s="87"/>
      <c r="K243" s="33"/>
      <c r="L243" s="12"/>
      <c r="M243" s="13">
        <f t="shared" si="139"/>
        <v>0</v>
      </c>
      <c r="N243" s="30">
        <f t="shared" si="140"/>
        <v>0</v>
      </c>
      <c r="O243" s="15">
        <f t="shared" si="141"/>
        <v>0</v>
      </c>
      <c r="P243" s="244"/>
      <c r="Q243" s="242"/>
      <c r="R243" s="242"/>
      <c r="S243" s="246"/>
      <c r="T243" s="13">
        <f t="shared" si="143"/>
        <v>0</v>
      </c>
      <c r="U243" s="14">
        <f t="shared" si="144"/>
        <v>0</v>
      </c>
      <c r="V243" s="16">
        <f t="shared" si="145"/>
        <v>0</v>
      </c>
      <c r="W243" s="90"/>
      <c r="X243" s="90"/>
      <c r="Y243" s="90"/>
      <c r="Z243" s="159"/>
      <c r="AA243" s="13">
        <f t="shared" si="146"/>
        <v>0</v>
      </c>
      <c r="AB243" s="14">
        <f t="shared" si="147"/>
        <v>0</v>
      </c>
      <c r="AC243" s="16">
        <f t="shared" si="133"/>
        <v>0</v>
      </c>
      <c r="AD243" s="251"/>
      <c r="AE243" s="251"/>
      <c r="AF243" s="251"/>
      <c r="AG243" s="90"/>
      <c r="AH243" s="13">
        <f t="shared" si="172"/>
        <v>0</v>
      </c>
      <c r="AI243" s="14">
        <f t="shared" si="148"/>
        <v>0</v>
      </c>
      <c r="AJ243" s="184">
        <f t="shared" si="149"/>
        <v>0</v>
      </c>
      <c r="AK243" s="90"/>
      <c r="AL243" s="90"/>
      <c r="AM243" s="90"/>
      <c r="AN243" s="90"/>
      <c r="AO243" s="13">
        <f t="shared" si="150"/>
        <v>0</v>
      </c>
      <c r="AP243" s="14">
        <f t="shared" si="151"/>
        <v>0</v>
      </c>
      <c r="AQ243" s="184">
        <f t="shared" si="152"/>
        <v>0</v>
      </c>
      <c r="AR243" s="190">
        <v>21955</v>
      </c>
      <c r="AS243" s="187"/>
      <c r="AT243" s="182">
        <v>21955</v>
      </c>
      <c r="AU243" s="227">
        <v>0.38</v>
      </c>
      <c r="AV243" s="13">
        <f t="shared" si="153"/>
        <v>650</v>
      </c>
      <c r="AW243" s="14">
        <f t="shared" si="154"/>
        <v>350</v>
      </c>
      <c r="AX243" s="184">
        <f t="shared" si="155"/>
        <v>1000</v>
      </c>
      <c r="AY243" s="226"/>
      <c r="AZ243" s="226"/>
      <c r="BA243" s="226"/>
      <c r="BB243" s="226"/>
      <c r="BC243" s="13">
        <f t="shared" si="156"/>
        <v>0</v>
      </c>
      <c r="BD243" s="14">
        <f t="shared" si="134"/>
        <v>0</v>
      </c>
      <c r="BE243" s="184">
        <f t="shared" si="157"/>
        <v>0</v>
      </c>
      <c r="BF243" s="90"/>
      <c r="BG243" s="90"/>
      <c r="BH243" s="90"/>
      <c r="BI243" s="90"/>
      <c r="BJ243" s="13">
        <f t="shared" si="158"/>
        <v>0</v>
      </c>
      <c r="BK243" s="14">
        <f t="shared" si="159"/>
        <v>0</v>
      </c>
      <c r="BL243" s="224">
        <f t="shared" si="160"/>
        <v>0</v>
      </c>
      <c r="BM243" s="257"/>
      <c r="BN243" s="257"/>
      <c r="BO243" s="257"/>
      <c r="BP243" s="226"/>
      <c r="BQ243" s="74">
        <f t="shared" si="135"/>
        <v>0</v>
      </c>
      <c r="BR243" s="75">
        <f t="shared" si="171"/>
        <v>0</v>
      </c>
      <c r="BS243" s="236">
        <f t="shared" si="161"/>
        <v>0</v>
      </c>
      <c r="BT243" s="226"/>
      <c r="BU243" s="226"/>
      <c r="BV243" s="226"/>
      <c r="BW243" s="226"/>
      <c r="BX243" s="74">
        <f t="shared" si="136"/>
        <v>0</v>
      </c>
      <c r="BY243" s="75">
        <f t="shared" si="162"/>
        <v>0</v>
      </c>
      <c r="BZ243" s="236">
        <f t="shared" si="163"/>
        <v>0</v>
      </c>
      <c r="CA243" s="233"/>
      <c r="CB243" s="233"/>
      <c r="CC243" s="233"/>
      <c r="CD243" s="233"/>
      <c r="CE243" s="238">
        <f t="shared" si="164"/>
        <v>0</v>
      </c>
      <c r="CF243" s="14">
        <f t="shared" si="165"/>
        <v>0</v>
      </c>
      <c r="CG243" s="184">
        <f t="shared" si="166"/>
        <v>0</v>
      </c>
    </row>
    <row r="244" spans="1:85" x14ac:dyDescent="0.25">
      <c r="A244" s="39">
        <v>237</v>
      </c>
      <c r="B244" s="78" t="s">
        <v>127</v>
      </c>
      <c r="C244" s="300">
        <v>7200</v>
      </c>
      <c r="D244" s="298">
        <v>35</v>
      </c>
      <c r="E244" s="299">
        <f t="shared" si="167"/>
        <v>252000</v>
      </c>
      <c r="F244" s="167">
        <f t="shared" si="137"/>
        <v>6850</v>
      </c>
      <c r="G244" s="35">
        <f t="shared" si="138"/>
        <v>0.35</v>
      </c>
      <c r="H244" s="163">
        <f t="shared" si="132"/>
        <v>986.07142857142856</v>
      </c>
      <c r="I244" s="87"/>
      <c r="J244" s="87"/>
      <c r="K244" s="33"/>
      <c r="L244" s="12"/>
      <c r="M244" s="13">
        <f t="shared" si="139"/>
        <v>0</v>
      </c>
      <c r="N244" s="30">
        <f t="shared" si="140"/>
        <v>0</v>
      </c>
      <c r="O244" s="15">
        <f t="shared" si="141"/>
        <v>0</v>
      </c>
      <c r="P244" s="244"/>
      <c r="Q244" s="242"/>
      <c r="R244" s="242"/>
      <c r="S244" s="245"/>
      <c r="T244" s="13">
        <f t="shared" si="143"/>
        <v>0</v>
      </c>
      <c r="U244" s="14">
        <f t="shared" si="144"/>
        <v>0</v>
      </c>
      <c r="V244" s="16">
        <f t="shared" si="145"/>
        <v>0</v>
      </c>
      <c r="W244" s="90"/>
      <c r="X244" s="90"/>
      <c r="Y244" s="90"/>
      <c r="Z244" s="159"/>
      <c r="AA244" s="13">
        <f t="shared" si="146"/>
        <v>0</v>
      </c>
      <c r="AB244" s="14">
        <f t="shared" si="147"/>
        <v>0</v>
      </c>
      <c r="AC244" s="16">
        <f t="shared" si="133"/>
        <v>0</v>
      </c>
      <c r="AD244" s="251"/>
      <c r="AE244" s="251"/>
      <c r="AF244" s="251"/>
      <c r="AG244" s="90"/>
      <c r="AH244" s="13">
        <f t="shared" si="172"/>
        <v>0</v>
      </c>
      <c r="AI244" s="14">
        <f t="shared" si="148"/>
        <v>0</v>
      </c>
      <c r="AJ244" s="184">
        <f t="shared" si="149"/>
        <v>0</v>
      </c>
      <c r="AK244" s="90"/>
      <c r="AL244" s="90"/>
      <c r="AM244" s="90"/>
      <c r="AN244" s="90"/>
      <c r="AO244" s="13">
        <f t="shared" si="150"/>
        <v>0</v>
      </c>
      <c r="AP244" s="14">
        <f t="shared" si="151"/>
        <v>0</v>
      </c>
      <c r="AQ244" s="184">
        <f t="shared" si="152"/>
        <v>0</v>
      </c>
      <c r="AR244" s="190">
        <v>7000</v>
      </c>
      <c r="AS244" s="187"/>
      <c r="AT244" s="182">
        <v>7000</v>
      </c>
      <c r="AU244" s="227">
        <v>0.35</v>
      </c>
      <c r="AV244" s="13">
        <f t="shared" si="153"/>
        <v>636.07142857142856</v>
      </c>
      <c r="AW244" s="14">
        <f t="shared" si="154"/>
        <v>350</v>
      </c>
      <c r="AX244" s="184">
        <f t="shared" si="155"/>
        <v>986.07142857142856</v>
      </c>
      <c r="AY244" s="226"/>
      <c r="AZ244" s="226"/>
      <c r="BA244" s="226"/>
      <c r="BB244" s="226"/>
      <c r="BC244" s="13">
        <f t="shared" si="156"/>
        <v>0</v>
      </c>
      <c r="BD244" s="14">
        <f t="shared" si="134"/>
        <v>0</v>
      </c>
      <c r="BE244" s="184">
        <f t="shared" si="157"/>
        <v>0</v>
      </c>
      <c r="BF244" s="90"/>
      <c r="BG244" s="90"/>
      <c r="BH244" s="90"/>
      <c r="BI244" s="90"/>
      <c r="BJ244" s="13">
        <f t="shared" si="158"/>
        <v>0</v>
      </c>
      <c r="BK244" s="14">
        <f t="shared" si="159"/>
        <v>0</v>
      </c>
      <c r="BL244" s="224">
        <f t="shared" si="160"/>
        <v>0</v>
      </c>
      <c r="BM244" s="257"/>
      <c r="BN244" s="257"/>
      <c r="BO244" s="257"/>
      <c r="BP244" s="227"/>
      <c r="BQ244" s="74">
        <f t="shared" si="135"/>
        <v>0</v>
      </c>
      <c r="BR244" s="75">
        <f t="shared" si="171"/>
        <v>0</v>
      </c>
      <c r="BS244" s="236">
        <f t="shared" si="161"/>
        <v>0</v>
      </c>
      <c r="BT244" s="226">
        <v>6850</v>
      </c>
      <c r="BU244" s="226">
        <v>0</v>
      </c>
      <c r="BV244" s="226">
        <v>6850</v>
      </c>
      <c r="BW244" s="227">
        <v>0.09</v>
      </c>
      <c r="BX244" s="74">
        <f t="shared" si="136"/>
        <v>650</v>
      </c>
      <c r="BY244" s="75">
        <f t="shared" si="162"/>
        <v>90</v>
      </c>
      <c r="BZ244" s="236">
        <f t="shared" si="163"/>
        <v>740</v>
      </c>
      <c r="CA244" s="239"/>
      <c r="CB244" s="239"/>
      <c r="CC244" s="239"/>
      <c r="CD244" s="240"/>
      <c r="CE244" s="238">
        <f t="shared" si="164"/>
        <v>0</v>
      </c>
      <c r="CF244" s="14">
        <f t="shared" si="165"/>
        <v>0</v>
      </c>
      <c r="CG244" s="184">
        <f t="shared" si="166"/>
        <v>0</v>
      </c>
    </row>
    <row r="245" spans="1:85" x14ac:dyDescent="0.25">
      <c r="A245" s="39">
        <v>238</v>
      </c>
      <c r="B245" s="78" t="s">
        <v>160</v>
      </c>
      <c r="C245" s="300">
        <v>6400</v>
      </c>
      <c r="D245" s="298">
        <v>31</v>
      </c>
      <c r="E245" s="299">
        <f t="shared" si="167"/>
        <v>198400</v>
      </c>
      <c r="F245" s="167">
        <f t="shared" si="137"/>
        <v>5950</v>
      </c>
      <c r="G245" s="35">
        <f t="shared" si="138"/>
        <v>0.35</v>
      </c>
      <c r="H245" s="163">
        <f t="shared" si="132"/>
        <v>964.37648927720409</v>
      </c>
      <c r="I245" s="87"/>
      <c r="J245" s="87"/>
      <c r="K245" s="33"/>
      <c r="L245" s="12"/>
      <c r="M245" s="13">
        <f t="shared" si="139"/>
        <v>0</v>
      </c>
      <c r="N245" s="30">
        <f t="shared" si="140"/>
        <v>0</v>
      </c>
      <c r="O245" s="15">
        <f t="shared" si="141"/>
        <v>0</v>
      </c>
      <c r="P245" s="244">
        <v>5000</v>
      </c>
      <c r="Q245" s="242">
        <f t="shared" si="170"/>
        <v>950</v>
      </c>
      <c r="R245" s="242">
        <f t="shared" si="142"/>
        <v>5950</v>
      </c>
      <c r="S245" s="245">
        <v>0.31</v>
      </c>
      <c r="T245" s="13">
        <f t="shared" si="143"/>
        <v>650</v>
      </c>
      <c r="U245" s="14">
        <f t="shared" si="144"/>
        <v>310.00000000000006</v>
      </c>
      <c r="V245" s="16">
        <f t="shared" si="145"/>
        <v>960</v>
      </c>
      <c r="W245" s="90"/>
      <c r="X245" s="90"/>
      <c r="Y245" s="90"/>
      <c r="Z245" s="159"/>
      <c r="AA245" s="13">
        <f t="shared" si="146"/>
        <v>0</v>
      </c>
      <c r="AB245" s="14">
        <f t="shared" si="147"/>
        <v>0</v>
      </c>
      <c r="AC245" s="16">
        <f t="shared" si="133"/>
        <v>0</v>
      </c>
      <c r="AD245" s="251"/>
      <c r="AE245" s="251"/>
      <c r="AF245" s="251"/>
      <c r="AG245" s="90"/>
      <c r="AH245" s="13">
        <f t="shared" si="172"/>
        <v>0</v>
      </c>
      <c r="AI245" s="14">
        <f t="shared" si="148"/>
        <v>0</v>
      </c>
      <c r="AJ245" s="184">
        <f t="shared" si="149"/>
        <v>0</v>
      </c>
      <c r="AK245" s="90"/>
      <c r="AL245" s="90"/>
      <c r="AM245" s="90"/>
      <c r="AN245" s="90"/>
      <c r="AO245" s="13">
        <f t="shared" si="150"/>
        <v>0</v>
      </c>
      <c r="AP245" s="14">
        <f t="shared" si="151"/>
        <v>0</v>
      </c>
      <c r="AQ245" s="184">
        <f t="shared" si="152"/>
        <v>0</v>
      </c>
      <c r="AR245" s="190">
        <f t="shared" si="168"/>
        <v>5289.9159663865548</v>
      </c>
      <c r="AS245" s="187">
        <f t="shared" si="169"/>
        <v>1005.0840336134454</v>
      </c>
      <c r="AT245" s="182">
        <v>6295</v>
      </c>
      <c r="AU245" s="227">
        <v>0.35</v>
      </c>
      <c r="AV245" s="13">
        <f t="shared" si="153"/>
        <v>614.37648927720409</v>
      </c>
      <c r="AW245" s="14">
        <f t="shared" si="154"/>
        <v>350</v>
      </c>
      <c r="AX245" s="184">
        <f t="shared" si="155"/>
        <v>964.37648927720409</v>
      </c>
      <c r="AY245" s="226"/>
      <c r="AZ245" s="226"/>
      <c r="BA245" s="226"/>
      <c r="BB245" s="226"/>
      <c r="BC245" s="13">
        <f t="shared" si="156"/>
        <v>0</v>
      </c>
      <c r="BD245" s="14">
        <f t="shared" si="134"/>
        <v>0</v>
      </c>
      <c r="BE245" s="184">
        <f t="shared" si="157"/>
        <v>0</v>
      </c>
      <c r="BF245" s="90"/>
      <c r="BG245" s="90"/>
      <c r="BH245" s="90"/>
      <c r="BI245" s="90"/>
      <c r="BJ245" s="13">
        <f t="shared" si="158"/>
        <v>0</v>
      </c>
      <c r="BK245" s="14">
        <f t="shared" si="159"/>
        <v>0</v>
      </c>
      <c r="BL245" s="224">
        <f t="shared" si="160"/>
        <v>0</v>
      </c>
      <c r="BM245" s="257"/>
      <c r="BN245" s="257"/>
      <c r="BO245" s="257"/>
      <c r="BP245" s="226"/>
      <c r="BQ245" s="74">
        <f t="shared" si="135"/>
        <v>0</v>
      </c>
      <c r="BR245" s="75">
        <f t="shared" si="171"/>
        <v>0</v>
      </c>
      <c r="BS245" s="236">
        <f t="shared" si="161"/>
        <v>0</v>
      </c>
      <c r="BT245" s="226"/>
      <c r="BU245" s="226"/>
      <c r="BV245" s="226"/>
      <c r="BW245" s="226"/>
      <c r="BX245" s="74">
        <f t="shared" si="136"/>
        <v>0</v>
      </c>
      <c r="BY245" s="75">
        <f t="shared" si="162"/>
        <v>0</v>
      </c>
      <c r="BZ245" s="236">
        <f t="shared" si="163"/>
        <v>0</v>
      </c>
      <c r="CA245" s="239"/>
      <c r="CB245" s="239"/>
      <c r="CC245" s="239"/>
      <c r="CD245" s="240"/>
      <c r="CE245" s="238">
        <f t="shared" si="164"/>
        <v>0</v>
      </c>
      <c r="CF245" s="14">
        <f t="shared" si="165"/>
        <v>0</v>
      </c>
      <c r="CG245" s="184">
        <f t="shared" si="166"/>
        <v>0</v>
      </c>
    </row>
    <row r="246" spans="1:85" x14ac:dyDescent="0.25">
      <c r="A246" s="39">
        <v>239</v>
      </c>
      <c r="B246" s="78" t="s">
        <v>315</v>
      </c>
      <c r="C246" s="300">
        <v>252100</v>
      </c>
      <c r="D246" s="298">
        <v>31</v>
      </c>
      <c r="E246" s="299">
        <f t="shared" si="167"/>
        <v>7815100</v>
      </c>
      <c r="F246" s="167">
        <f t="shared" si="137"/>
        <v>246330</v>
      </c>
      <c r="G246" s="35">
        <f t="shared" si="138"/>
        <v>0.38</v>
      </c>
      <c r="H246" s="163">
        <f t="shared" si="132"/>
        <v>1000</v>
      </c>
      <c r="I246" s="87"/>
      <c r="J246" s="87"/>
      <c r="K246" s="33"/>
      <c r="L246" s="12"/>
      <c r="M246" s="13">
        <f t="shared" si="139"/>
        <v>0</v>
      </c>
      <c r="N246" s="30">
        <f t="shared" si="140"/>
        <v>0</v>
      </c>
      <c r="O246" s="15">
        <f t="shared" si="141"/>
        <v>0</v>
      </c>
      <c r="P246" s="244"/>
      <c r="Q246" s="242"/>
      <c r="R246" s="242"/>
      <c r="S246" s="246"/>
      <c r="T246" s="13">
        <f t="shared" si="143"/>
        <v>0</v>
      </c>
      <c r="U246" s="14">
        <f t="shared" si="144"/>
        <v>0</v>
      </c>
      <c r="V246" s="16">
        <f t="shared" si="145"/>
        <v>0</v>
      </c>
      <c r="W246" s="90"/>
      <c r="X246" s="90"/>
      <c r="Y246" s="90"/>
      <c r="Z246" s="159"/>
      <c r="AA246" s="13">
        <f t="shared" si="146"/>
        <v>0</v>
      </c>
      <c r="AB246" s="14">
        <f t="shared" si="147"/>
        <v>0</v>
      </c>
      <c r="AC246" s="16">
        <f t="shared" si="133"/>
        <v>0</v>
      </c>
      <c r="AD246" s="251"/>
      <c r="AE246" s="251"/>
      <c r="AF246" s="251"/>
      <c r="AG246" s="90"/>
      <c r="AH246" s="13">
        <f t="shared" si="172"/>
        <v>0</v>
      </c>
      <c r="AI246" s="14">
        <f t="shared" si="148"/>
        <v>0</v>
      </c>
      <c r="AJ246" s="184">
        <f t="shared" si="149"/>
        <v>0</v>
      </c>
      <c r="AK246" s="90"/>
      <c r="AL246" s="90"/>
      <c r="AM246" s="90"/>
      <c r="AN246" s="90"/>
      <c r="AO246" s="13">
        <f t="shared" si="150"/>
        <v>0</v>
      </c>
      <c r="AP246" s="14">
        <f t="shared" si="151"/>
        <v>0</v>
      </c>
      <c r="AQ246" s="184">
        <f t="shared" si="152"/>
        <v>0</v>
      </c>
      <c r="AR246" s="190">
        <f t="shared" si="168"/>
        <v>207000</v>
      </c>
      <c r="AS246" s="187">
        <f t="shared" si="169"/>
        <v>39330</v>
      </c>
      <c r="AT246" s="182">
        <v>246330</v>
      </c>
      <c r="AU246" s="227">
        <v>0.38</v>
      </c>
      <c r="AV246" s="13">
        <f t="shared" si="153"/>
        <v>650</v>
      </c>
      <c r="AW246" s="14">
        <f t="shared" si="154"/>
        <v>350</v>
      </c>
      <c r="AX246" s="184">
        <f t="shared" si="155"/>
        <v>1000</v>
      </c>
      <c r="AY246" s="226"/>
      <c r="AZ246" s="226"/>
      <c r="BA246" s="226"/>
      <c r="BB246" s="226"/>
      <c r="BC246" s="13">
        <f t="shared" si="156"/>
        <v>0</v>
      </c>
      <c r="BD246" s="14">
        <f t="shared" si="134"/>
        <v>0</v>
      </c>
      <c r="BE246" s="184">
        <f t="shared" si="157"/>
        <v>0</v>
      </c>
      <c r="BF246" s="90"/>
      <c r="BG246" s="90"/>
      <c r="BH246" s="90"/>
      <c r="BI246" s="90"/>
      <c r="BJ246" s="13">
        <f t="shared" si="158"/>
        <v>0</v>
      </c>
      <c r="BK246" s="14">
        <f t="shared" si="159"/>
        <v>0</v>
      </c>
      <c r="BL246" s="224">
        <f t="shared" si="160"/>
        <v>0</v>
      </c>
      <c r="BM246" s="257"/>
      <c r="BN246" s="257"/>
      <c r="BO246" s="257"/>
      <c r="BP246" s="226"/>
      <c r="BQ246" s="74">
        <f t="shared" si="135"/>
        <v>0</v>
      </c>
      <c r="BR246" s="75">
        <f t="shared" si="171"/>
        <v>0</v>
      </c>
      <c r="BS246" s="236">
        <f t="shared" si="161"/>
        <v>0</v>
      </c>
      <c r="BT246" s="226"/>
      <c r="BU246" s="226"/>
      <c r="BV246" s="226"/>
      <c r="BW246" s="226"/>
      <c r="BX246" s="74">
        <f t="shared" si="136"/>
        <v>0</v>
      </c>
      <c r="BY246" s="75">
        <f t="shared" si="162"/>
        <v>0</v>
      </c>
      <c r="BZ246" s="236">
        <f t="shared" si="163"/>
        <v>0</v>
      </c>
      <c r="CA246" s="233"/>
      <c r="CB246" s="233"/>
      <c r="CC246" s="233"/>
      <c r="CD246" s="233"/>
      <c r="CE246" s="238">
        <f t="shared" si="164"/>
        <v>0</v>
      </c>
      <c r="CF246" s="14">
        <f t="shared" si="165"/>
        <v>0</v>
      </c>
      <c r="CG246" s="184">
        <f t="shared" si="166"/>
        <v>0</v>
      </c>
    </row>
    <row r="247" spans="1:85" ht="30" x14ac:dyDescent="0.25">
      <c r="A247" s="39">
        <v>240</v>
      </c>
      <c r="B247" s="82" t="s">
        <v>421</v>
      </c>
      <c r="C247" s="300">
        <v>128150</v>
      </c>
      <c r="D247" s="298">
        <v>130</v>
      </c>
      <c r="E247" s="299">
        <f t="shared" si="167"/>
        <v>16659500</v>
      </c>
      <c r="F247" s="167">
        <f t="shared" si="137"/>
        <v>127200</v>
      </c>
      <c r="G247" s="35">
        <f t="shared" si="138"/>
        <v>0.38</v>
      </c>
      <c r="H247" s="163">
        <f t="shared" si="132"/>
        <v>1000</v>
      </c>
      <c r="I247" s="87"/>
      <c r="J247" s="87"/>
      <c r="K247" s="33"/>
      <c r="L247" s="12"/>
      <c r="M247" s="13">
        <f t="shared" si="139"/>
        <v>0</v>
      </c>
      <c r="N247" s="30">
        <f t="shared" si="140"/>
        <v>0</v>
      </c>
      <c r="O247" s="15">
        <f t="shared" si="141"/>
        <v>0</v>
      </c>
      <c r="P247" s="244"/>
      <c r="Q247" s="242"/>
      <c r="R247" s="242"/>
      <c r="S247" s="246"/>
      <c r="T247" s="13">
        <f t="shared" si="143"/>
        <v>0</v>
      </c>
      <c r="U247" s="14">
        <f t="shared" si="144"/>
        <v>0</v>
      </c>
      <c r="V247" s="16">
        <f t="shared" si="145"/>
        <v>0</v>
      </c>
      <c r="W247" s="90"/>
      <c r="X247" s="90"/>
      <c r="Y247" s="90"/>
      <c r="Z247" s="159"/>
      <c r="AA247" s="13">
        <f t="shared" si="146"/>
        <v>0</v>
      </c>
      <c r="AB247" s="14">
        <f t="shared" si="147"/>
        <v>0</v>
      </c>
      <c r="AC247" s="16">
        <f t="shared" si="133"/>
        <v>0</v>
      </c>
      <c r="AD247" s="251"/>
      <c r="AE247" s="251"/>
      <c r="AF247" s="251"/>
      <c r="AG247" s="90"/>
      <c r="AH247" s="13">
        <f t="shared" si="172"/>
        <v>0</v>
      </c>
      <c r="AI247" s="14">
        <f t="shared" si="148"/>
        <v>0</v>
      </c>
      <c r="AJ247" s="184">
        <f t="shared" si="149"/>
        <v>0</v>
      </c>
      <c r="AK247" s="90"/>
      <c r="AL247" s="90"/>
      <c r="AM247" s="90"/>
      <c r="AN247" s="90"/>
      <c r="AO247" s="13">
        <f t="shared" si="150"/>
        <v>0</v>
      </c>
      <c r="AP247" s="14">
        <f t="shared" si="151"/>
        <v>0</v>
      </c>
      <c r="AQ247" s="184">
        <f t="shared" si="152"/>
        <v>0</v>
      </c>
      <c r="AR247" s="190">
        <v>127200</v>
      </c>
      <c r="AS247" s="187"/>
      <c r="AT247" s="182">
        <v>127200</v>
      </c>
      <c r="AU247" s="227">
        <v>0.38</v>
      </c>
      <c r="AV247" s="13">
        <f t="shared" si="153"/>
        <v>650</v>
      </c>
      <c r="AW247" s="14">
        <f t="shared" si="154"/>
        <v>350</v>
      </c>
      <c r="AX247" s="184">
        <f t="shared" si="155"/>
        <v>1000</v>
      </c>
      <c r="AY247" s="226"/>
      <c r="AZ247" s="226"/>
      <c r="BA247" s="226"/>
      <c r="BB247" s="226"/>
      <c r="BC247" s="13">
        <f t="shared" si="156"/>
        <v>0</v>
      </c>
      <c r="BD247" s="14">
        <f t="shared" si="134"/>
        <v>0</v>
      </c>
      <c r="BE247" s="184">
        <f t="shared" si="157"/>
        <v>0</v>
      </c>
      <c r="BF247" s="90"/>
      <c r="BG247" s="90"/>
      <c r="BH247" s="90"/>
      <c r="BI247" s="90"/>
      <c r="BJ247" s="13">
        <f t="shared" si="158"/>
        <v>0</v>
      </c>
      <c r="BK247" s="14">
        <f t="shared" si="159"/>
        <v>0</v>
      </c>
      <c r="BL247" s="224">
        <f t="shared" si="160"/>
        <v>0</v>
      </c>
      <c r="BM247" s="257"/>
      <c r="BN247" s="257"/>
      <c r="BO247" s="257"/>
      <c r="BP247" s="226"/>
      <c r="BQ247" s="74">
        <f t="shared" si="135"/>
        <v>0</v>
      </c>
      <c r="BR247" s="75">
        <f t="shared" si="171"/>
        <v>0</v>
      </c>
      <c r="BS247" s="236">
        <f t="shared" si="161"/>
        <v>0</v>
      </c>
      <c r="BT247" s="226"/>
      <c r="BU247" s="226"/>
      <c r="BV247" s="226"/>
      <c r="BW247" s="226"/>
      <c r="BX247" s="74">
        <f t="shared" si="136"/>
        <v>0</v>
      </c>
      <c r="BY247" s="75">
        <f t="shared" si="162"/>
        <v>0</v>
      </c>
      <c r="BZ247" s="236">
        <f t="shared" si="163"/>
        <v>0</v>
      </c>
      <c r="CA247" s="233"/>
      <c r="CB247" s="233"/>
      <c r="CC247" s="233"/>
      <c r="CD247" s="233"/>
      <c r="CE247" s="238">
        <f t="shared" si="164"/>
        <v>0</v>
      </c>
      <c r="CF247" s="14">
        <f t="shared" si="165"/>
        <v>0</v>
      </c>
      <c r="CG247" s="184">
        <f t="shared" si="166"/>
        <v>0</v>
      </c>
    </row>
    <row r="248" spans="1:85" ht="24" x14ac:dyDescent="0.25">
      <c r="A248" s="39">
        <v>241</v>
      </c>
      <c r="B248" s="78" t="s">
        <v>311</v>
      </c>
      <c r="C248" s="300">
        <v>50200</v>
      </c>
      <c r="D248" s="298">
        <v>50</v>
      </c>
      <c r="E248" s="299">
        <f t="shared" si="167"/>
        <v>2510000</v>
      </c>
      <c r="F248" s="167">
        <f t="shared" si="137"/>
        <v>49985</v>
      </c>
      <c r="G248" s="35">
        <f t="shared" si="138"/>
        <v>0.38</v>
      </c>
      <c r="H248" s="163">
        <f t="shared" si="132"/>
        <v>1000</v>
      </c>
      <c r="I248" s="87"/>
      <c r="J248" s="87"/>
      <c r="K248" s="33"/>
      <c r="L248" s="12"/>
      <c r="M248" s="13">
        <f t="shared" si="139"/>
        <v>0</v>
      </c>
      <c r="N248" s="30">
        <f t="shared" si="140"/>
        <v>0</v>
      </c>
      <c r="O248" s="15">
        <f t="shared" si="141"/>
        <v>0</v>
      </c>
      <c r="P248" s="244"/>
      <c r="Q248" s="242"/>
      <c r="R248" s="242"/>
      <c r="S248" s="246"/>
      <c r="T248" s="13">
        <f t="shared" si="143"/>
        <v>0</v>
      </c>
      <c r="U248" s="14">
        <f t="shared" si="144"/>
        <v>0</v>
      </c>
      <c r="V248" s="16">
        <f t="shared" si="145"/>
        <v>0</v>
      </c>
      <c r="W248" s="90"/>
      <c r="X248" s="90"/>
      <c r="Y248" s="90"/>
      <c r="Z248" s="159"/>
      <c r="AA248" s="13">
        <f t="shared" si="146"/>
        <v>0</v>
      </c>
      <c r="AB248" s="14">
        <f t="shared" si="147"/>
        <v>0</v>
      </c>
      <c r="AC248" s="16">
        <f t="shared" si="133"/>
        <v>0</v>
      </c>
      <c r="AD248" s="251"/>
      <c r="AE248" s="251"/>
      <c r="AF248" s="251"/>
      <c r="AG248" s="90"/>
      <c r="AH248" s="13">
        <f t="shared" si="172"/>
        <v>0</v>
      </c>
      <c r="AI248" s="14">
        <f t="shared" si="148"/>
        <v>0</v>
      </c>
      <c r="AJ248" s="184">
        <f t="shared" si="149"/>
        <v>0</v>
      </c>
      <c r="AK248" s="90"/>
      <c r="AL248" s="90"/>
      <c r="AM248" s="90"/>
      <c r="AN248" s="90"/>
      <c r="AO248" s="13">
        <f t="shared" si="150"/>
        <v>0</v>
      </c>
      <c r="AP248" s="14">
        <f t="shared" si="151"/>
        <v>0</v>
      </c>
      <c r="AQ248" s="184">
        <f t="shared" si="152"/>
        <v>0</v>
      </c>
      <c r="AR248" s="190">
        <v>49985</v>
      </c>
      <c r="AS248" s="187"/>
      <c r="AT248" s="182">
        <v>49985</v>
      </c>
      <c r="AU248" s="227">
        <v>0.38</v>
      </c>
      <c r="AV248" s="13">
        <f t="shared" si="153"/>
        <v>650</v>
      </c>
      <c r="AW248" s="14">
        <f t="shared" si="154"/>
        <v>350</v>
      </c>
      <c r="AX248" s="184">
        <f t="shared" si="155"/>
        <v>1000</v>
      </c>
      <c r="AY248" s="226"/>
      <c r="AZ248" s="226"/>
      <c r="BA248" s="226"/>
      <c r="BB248" s="226"/>
      <c r="BC248" s="13">
        <f t="shared" si="156"/>
        <v>0</v>
      </c>
      <c r="BD248" s="14">
        <f t="shared" si="134"/>
        <v>0</v>
      </c>
      <c r="BE248" s="184">
        <f t="shared" si="157"/>
        <v>0</v>
      </c>
      <c r="BF248" s="90"/>
      <c r="BG248" s="90"/>
      <c r="BH248" s="90"/>
      <c r="BI248" s="90"/>
      <c r="BJ248" s="13">
        <f t="shared" si="158"/>
        <v>0</v>
      </c>
      <c r="BK248" s="14">
        <f t="shared" si="159"/>
        <v>0</v>
      </c>
      <c r="BL248" s="224">
        <f t="shared" si="160"/>
        <v>0</v>
      </c>
      <c r="BM248" s="257"/>
      <c r="BN248" s="257"/>
      <c r="BO248" s="257"/>
      <c r="BP248" s="226"/>
      <c r="BQ248" s="74">
        <f t="shared" si="135"/>
        <v>0</v>
      </c>
      <c r="BR248" s="75">
        <f t="shared" si="171"/>
        <v>0</v>
      </c>
      <c r="BS248" s="236">
        <f t="shared" si="161"/>
        <v>0</v>
      </c>
      <c r="BT248" s="226"/>
      <c r="BU248" s="226"/>
      <c r="BV248" s="226"/>
      <c r="BW248" s="226"/>
      <c r="BX248" s="74">
        <f t="shared" si="136"/>
        <v>0</v>
      </c>
      <c r="BY248" s="75">
        <f t="shared" si="162"/>
        <v>0</v>
      </c>
      <c r="BZ248" s="236">
        <f t="shared" si="163"/>
        <v>0</v>
      </c>
      <c r="CA248" s="239"/>
      <c r="CB248" s="239"/>
      <c r="CC248" s="239"/>
      <c r="CD248" s="240"/>
      <c r="CE248" s="238">
        <f t="shared" si="164"/>
        <v>0</v>
      </c>
      <c r="CF248" s="14">
        <f t="shared" si="165"/>
        <v>0</v>
      </c>
      <c r="CG248" s="184">
        <f t="shared" si="166"/>
        <v>0</v>
      </c>
    </row>
    <row r="249" spans="1:85" x14ac:dyDescent="0.25">
      <c r="A249" s="39">
        <v>242</v>
      </c>
      <c r="B249" s="78" t="s">
        <v>177</v>
      </c>
      <c r="C249" s="300">
        <v>33000</v>
      </c>
      <c r="D249" s="298">
        <v>33</v>
      </c>
      <c r="E249" s="299">
        <f t="shared" si="167"/>
        <v>1089000</v>
      </c>
      <c r="F249" s="167">
        <f t="shared" si="137"/>
        <v>32500</v>
      </c>
      <c r="G249" s="35">
        <f t="shared" si="138"/>
        <v>0.38</v>
      </c>
      <c r="H249" s="163">
        <f t="shared" si="132"/>
        <v>1000</v>
      </c>
      <c r="I249" s="87"/>
      <c r="J249" s="87"/>
      <c r="K249" s="33"/>
      <c r="L249" s="12"/>
      <c r="M249" s="13">
        <f t="shared" si="139"/>
        <v>0</v>
      </c>
      <c r="N249" s="30">
        <f t="shared" si="140"/>
        <v>0</v>
      </c>
      <c r="O249" s="15">
        <f t="shared" si="141"/>
        <v>0</v>
      </c>
      <c r="P249" s="244"/>
      <c r="Q249" s="242"/>
      <c r="R249" s="242"/>
      <c r="S249" s="246"/>
      <c r="T249" s="13">
        <f t="shared" si="143"/>
        <v>0</v>
      </c>
      <c r="U249" s="14">
        <f t="shared" si="144"/>
        <v>0</v>
      </c>
      <c r="V249" s="16">
        <f t="shared" si="145"/>
        <v>0</v>
      </c>
      <c r="W249" s="90"/>
      <c r="X249" s="90"/>
      <c r="Y249" s="90"/>
      <c r="Z249" s="159"/>
      <c r="AA249" s="13">
        <f t="shared" si="146"/>
        <v>0</v>
      </c>
      <c r="AB249" s="14">
        <f t="shared" si="147"/>
        <v>0</v>
      </c>
      <c r="AC249" s="16">
        <f t="shared" si="133"/>
        <v>0</v>
      </c>
      <c r="AD249" s="251"/>
      <c r="AE249" s="251"/>
      <c r="AF249" s="251"/>
      <c r="AG249" s="90"/>
      <c r="AH249" s="13">
        <f t="shared" si="172"/>
        <v>0</v>
      </c>
      <c r="AI249" s="14">
        <f t="shared" si="148"/>
        <v>0</v>
      </c>
      <c r="AJ249" s="184">
        <f t="shared" si="149"/>
        <v>0</v>
      </c>
      <c r="AK249" s="90"/>
      <c r="AL249" s="90"/>
      <c r="AM249" s="90"/>
      <c r="AN249" s="90"/>
      <c r="AO249" s="13">
        <f t="shared" si="150"/>
        <v>0</v>
      </c>
      <c r="AP249" s="14">
        <f t="shared" si="151"/>
        <v>0</v>
      </c>
      <c r="AQ249" s="184">
        <f t="shared" si="152"/>
        <v>0</v>
      </c>
      <c r="AR249" s="190">
        <v>32500</v>
      </c>
      <c r="AS249" s="187"/>
      <c r="AT249" s="182">
        <v>32500</v>
      </c>
      <c r="AU249" s="227">
        <v>0.38</v>
      </c>
      <c r="AV249" s="13">
        <f t="shared" si="153"/>
        <v>650</v>
      </c>
      <c r="AW249" s="14">
        <f t="shared" si="154"/>
        <v>350</v>
      </c>
      <c r="AX249" s="184">
        <f t="shared" si="155"/>
        <v>1000</v>
      </c>
      <c r="AY249" s="226"/>
      <c r="AZ249" s="226"/>
      <c r="BA249" s="226"/>
      <c r="BB249" s="226"/>
      <c r="BC249" s="13">
        <f t="shared" si="156"/>
        <v>0</v>
      </c>
      <c r="BD249" s="14">
        <f t="shared" si="134"/>
        <v>0</v>
      </c>
      <c r="BE249" s="184">
        <f t="shared" si="157"/>
        <v>0</v>
      </c>
      <c r="BF249" s="90"/>
      <c r="BG249" s="90"/>
      <c r="BH249" s="90"/>
      <c r="BI249" s="90"/>
      <c r="BJ249" s="13">
        <f t="shared" si="158"/>
        <v>0</v>
      </c>
      <c r="BK249" s="14">
        <f t="shared" si="159"/>
        <v>0</v>
      </c>
      <c r="BL249" s="224">
        <f t="shared" si="160"/>
        <v>0</v>
      </c>
      <c r="BM249" s="257"/>
      <c r="BN249" s="257"/>
      <c r="BO249" s="257"/>
      <c r="BP249" s="226"/>
      <c r="BQ249" s="74">
        <f t="shared" si="135"/>
        <v>0</v>
      </c>
      <c r="BR249" s="75">
        <f t="shared" si="171"/>
        <v>0</v>
      </c>
      <c r="BS249" s="236">
        <f t="shared" si="161"/>
        <v>0</v>
      </c>
      <c r="BT249" s="226"/>
      <c r="BU249" s="226"/>
      <c r="BV249" s="226"/>
      <c r="BW249" s="226"/>
      <c r="BX249" s="74">
        <f t="shared" si="136"/>
        <v>0</v>
      </c>
      <c r="BY249" s="75">
        <f t="shared" si="162"/>
        <v>0</v>
      </c>
      <c r="BZ249" s="236">
        <f t="shared" si="163"/>
        <v>0</v>
      </c>
      <c r="CA249" s="233"/>
      <c r="CB249" s="233"/>
      <c r="CC249" s="233"/>
      <c r="CD249" s="233"/>
      <c r="CE249" s="238">
        <f t="shared" si="164"/>
        <v>0</v>
      </c>
      <c r="CF249" s="14">
        <f t="shared" si="165"/>
        <v>0</v>
      </c>
      <c r="CG249" s="184">
        <f t="shared" si="166"/>
        <v>0</v>
      </c>
    </row>
    <row r="250" spans="1:85" x14ac:dyDescent="0.25">
      <c r="A250" s="39">
        <v>243</v>
      </c>
      <c r="B250" s="78" t="s">
        <v>209</v>
      </c>
      <c r="C250" s="300">
        <v>34200</v>
      </c>
      <c r="D250" s="298">
        <v>30</v>
      </c>
      <c r="E250" s="299">
        <f t="shared" si="167"/>
        <v>1026000</v>
      </c>
      <c r="F250" s="167">
        <f t="shared" si="137"/>
        <v>29155</v>
      </c>
      <c r="G250" s="35">
        <f t="shared" si="138"/>
        <v>0.38</v>
      </c>
      <c r="H250" s="163">
        <f t="shared" si="132"/>
        <v>935.52631578947376</v>
      </c>
      <c r="I250" s="87"/>
      <c r="J250" s="87"/>
      <c r="K250" s="33"/>
      <c r="L250" s="12"/>
      <c r="M250" s="13">
        <f t="shared" si="139"/>
        <v>0</v>
      </c>
      <c r="N250" s="30">
        <f t="shared" si="140"/>
        <v>0</v>
      </c>
      <c r="O250" s="15">
        <f t="shared" si="141"/>
        <v>0</v>
      </c>
      <c r="P250" s="244">
        <v>24500</v>
      </c>
      <c r="Q250" s="242">
        <f t="shared" si="170"/>
        <v>4655</v>
      </c>
      <c r="R250" s="242">
        <f t="shared" si="142"/>
        <v>29155</v>
      </c>
      <c r="S250" s="245">
        <v>0.31</v>
      </c>
      <c r="T250" s="13">
        <f t="shared" si="143"/>
        <v>650</v>
      </c>
      <c r="U250" s="14">
        <f t="shared" si="144"/>
        <v>285.5263157894737</v>
      </c>
      <c r="V250" s="16">
        <f t="shared" si="145"/>
        <v>935.52631578947376</v>
      </c>
      <c r="W250" s="90"/>
      <c r="X250" s="90"/>
      <c r="Y250" s="90"/>
      <c r="Z250" s="159"/>
      <c r="AA250" s="13">
        <f t="shared" si="146"/>
        <v>0</v>
      </c>
      <c r="AB250" s="14">
        <f t="shared" si="147"/>
        <v>0</v>
      </c>
      <c r="AC250" s="16">
        <f t="shared" si="133"/>
        <v>0</v>
      </c>
      <c r="AD250" s="251"/>
      <c r="AE250" s="251"/>
      <c r="AF250" s="251"/>
      <c r="AG250" s="90"/>
      <c r="AH250" s="13">
        <f t="shared" si="172"/>
        <v>0</v>
      </c>
      <c r="AI250" s="14">
        <f t="shared" si="148"/>
        <v>0</v>
      </c>
      <c r="AJ250" s="184">
        <f t="shared" si="149"/>
        <v>0</v>
      </c>
      <c r="AK250" s="90"/>
      <c r="AL250" s="90"/>
      <c r="AM250" s="90"/>
      <c r="AN250" s="90"/>
      <c r="AO250" s="13">
        <f t="shared" si="150"/>
        <v>0</v>
      </c>
      <c r="AP250" s="14">
        <f t="shared" si="151"/>
        <v>0</v>
      </c>
      <c r="AQ250" s="184">
        <f t="shared" si="152"/>
        <v>0</v>
      </c>
      <c r="AR250" s="190">
        <f t="shared" si="168"/>
        <v>28500</v>
      </c>
      <c r="AS250" s="187">
        <f t="shared" si="169"/>
        <v>5415</v>
      </c>
      <c r="AT250" s="182">
        <v>33915</v>
      </c>
      <c r="AU250" s="227">
        <v>0.38</v>
      </c>
      <c r="AV250" s="13">
        <f t="shared" si="153"/>
        <v>558.77192982456143</v>
      </c>
      <c r="AW250" s="14">
        <f t="shared" si="154"/>
        <v>350</v>
      </c>
      <c r="AX250" s="184">
        <f t="shared" si="155"/>
        <v>908.77192982456143</v>
      </c>
      <c r="AY250" s="226"/>
      <c r="AZ250" s="226"/>
      <c r="BA250" s="226"/>
      <c r="BB250" s="226"/>
      <c r="BC250" s="13">
        <f t="shared" si="156"/>
        <v>0</v>
      </c>
      <c r="BD250" s="14">
        <f t="shared" si="134"/>
        <v>0</v>
      </c>
      <c r="BE250" s="184">
        <f t="shared" si="157"/>
        <v>0</v>
      </c>
      <c r="BF250" s="90"/>
      <c r="BG250" s="90"/>
      <c r="BH250" s="90"/>
      <c r="BI250" s="90"/>
      <c r="BJ250" s="13">
        <f t="shared" si="158"/>
        <v>0</v>
      </c>
      <c r="BK250" s="14">
        <f t="shared" si="159"/>
        <v>0</v>
      </c>
      <c r="BL250" s="224">
        <f t="shared" si="160"/>
        <v>0</v>
      </c>
      <c r="BM250" s="257"/>
      <c r="BN250" s="257"/>
      <c r="BO250" s="257"/>
      <c r="BP250" s="226"/>
      <c r="BQ250" s="74">
        <f t="shared" si="135"/>
        <v>0</v>
      </c>
      <c r="BR250" s="75">
        <f t="shared" si="171"/>
        <v>0</v>
      </c>
      <c r="BS250" s="236">
        <f t="shared" si="161"/>
        <v>0</v>
      </c>
      <c r="BT250" s="226"/>
      <c r="BU250" s="226"/>
      <c r="BV250" s="226"/>
      <c r="BW250" s="226"/>
      <c r="BX250" s="74">
        <f t="shared" si="136"/>
        <v>0</v>
      </c>
      <c r="BY250" s="75">
        <f t="shared" si="162"/>
        <v>0</v>
      </c>
      <c r="BZ250" s="236">
        <f t="shared" si="163"/>
        <v>0</v>
      </c>
      <c r="CA250" s="239"/>
      <c r="CB250" s="239"/>
      <c r="CC250" s="239"/>
      <c r="CD250" s="240"/>
      <c r="CE250" s="238">
        <f t="shared" si="164"/>
        <v>0</v>
      </c>
      <c r="CF250" s="14">
        <f t="shared" si="165"/>
        <v>0</v>
      </c>
      <c r="CG250" s="184">
        <f t="shared" si="166"/>
        <v>0</v>
      </c>
    </row>
    <row r="251" spans="1:85" x14ac:dyDescent="0.25">
      <c r="A251" s="39">
        <v>244</v>
      </c>
      <c r="B251" s="83" t="s">
        <v>288</v>
      </c>
      <c r="C251" s="300">
        <v>19200</v>
      </c>
      <c r="D251" s="301">
        <v>30</v>
      </c>
      <c r="E251" s="299">
        <f t="shared" si="167"/>
        <v>576000</v>
      </c>
      <c r="F251" s="167">
        <f t="shared" si="137"/>
        <v>18088</v>
      </c>
      <c r="G251" s="35">
        <f t="shared" si="138"/>
        <v>0.38</v>
      </c>
      <c r="H251" s="163">
        <f t="shared" si="132"/>
        <v>1000</v>
      </c>
      <c r="I251" s="87"/>
      <c r="J251" s="87"/>
      <c r="K251" s="33"/>
      <c r="L251" s="12"/>
      <c r="M251" s="13">
        <f t="shared" si="139"/>
        <v>0</v>
      </c>
      <c r="N251" s="30">
        <f t="shared" si="140"/>
        <v>0</v>
      </c>
      <c r="O251" s="15">
        <f t="shared" si="141"/>
        <v>0</v>
      </c>
      <c r="P251" s="244"/>
      <c r="Q251" s="242"/>
      <c r="R251" s="242"/>
      <c r="S251" s="246"/>
      <c r="T251" s="13">
        <f t="shared" si="143"/>
        <v>0</v>
      </c>
      <c r="U251" s="14">
        <f t="shared" si="144"/>
        <v>0</v>
      </c>
      <c r="V251" s="16">
        <f t="shared" si="145"/>
        <v>0</v>
      </c>
      <c r="W251" s="90"/>
      <c r="X251" s="90"/>
      <c r="Y251" s="90"/>
      <c r="Z251" s="159"/>
      <c r="AA251" s="13">
        <f t="shared" si="146"/>
        <v>0</v>
      </c>
      <c r="AB251" s="14">
        <f t="shared" si="147"/>
        <v>0</v>
      </c>
      <c r="AC251" s="16">
        <f t="shared" si="133"/>
        <v>0</v>
      </c>
      <c r="AD251" s="252"/>
      <c r="AE251" s="252"/>
      <c r="AF251" s="252"/>
      <c r="AG251" s="90"/>
      <c r="AH251" s="13">
        <f t="shared" si="172"/>
        <v>0</v>
      </c>
      <c r="AI251" s="14">
        <f t="shared" si="148"/>
        <v>0</v>
      </c>
      <c r="AJ251" s="184">
        <f t="shared" si="149"/>
        <v>0</v>
      </c>
      <c r="AK251" s="90"/>
      <c r="AL251" s="90"/>
      <c r="AM251" s="90"/>
      <c r="AN251" s="90"/>
      <c r="AO251" s="13">
        <f t="shared" si="150"/>
        <v>0</v>
      </c>
      <c r="AP251" s="14">
        <f t="shared" si="151"/>
        <v>0</v>
      </c>
      <c r="AQ251" s="184">
        <f t="shared" si="152"/>
        <v>0</v>
      </c>
      <c r="AR251" s="190">
        <f t="shared" si="168"/>
        <v>15200</v>
      </c>
      <c r="AS251" s="187">
        <f t="shared" si="169"/>
        <v>2888</v>
      </c>
      <c r="AT251" s="182">
        <v>18088</v>
      </c>
      <c r="AU251" s="227">
        <v>0.38</v>
      </c>
      <c r="AV251" s="13">
        <f t="shared" si="153"/>
        <v>650</v>
      </c>
      <c r="AW251" s="14">
        <f t="shared" si="154"/>
        <v>350</v>
      </c>
      <c r="AX251" s="184">
        <f t="shared" si="155"/>
        <v>1000</v>
      </c>
      <c r="AY251" s="226"/>
      <c r="AZ251" s="226"/>
      <c r="BA251" s="226"/>
      <c r="BB251" s="226"/>
      <c r="BC251" s="13">
        <f t="shared" si="156"/>
        <v>0</v>
      </c>
      <c r="BD251" s="14">
        <f t="shared" si="134"/>
        <v>0</v>
      </c>
      <c r="BE251" s="184">
        <f t="shared" si="157"/>
        <v>0</v>
      </c>
      <c r="BF251" s="90"/>
      <c r="BG251" s="90"/>
      <c r="BH251" s="90"/>
      <c r="BI251" s="90"/>
      <c r="BJ251" s="13">
        <f t="shared" si="158"/>
        <v>0</v>
      </c>
      <c r="BK251" s="14">
        <f t="shared" si="159"/>
        <v>0</v>
      </c>
      <c r="BL251" s="224">
        <f t="shared" si="160"/>
        <v>0</v>
      </c>
      <c r="BM251" s="257"/>
      <c r="BN251" s="257"/>
      <c r="BO251" s="257"/>
      <c r="BP251" s="226"/>
      <c r="BQ251" s="74">
        <f t="shared" si="135"/>
        <v>0</v>
      </c>
      <c r="BR251" s="75">
        <f t="shared" si="171"/>
        <v>0</v>
      </c>
      <c r="BS251" s="236">
        <f t="shared" si="161"/>
        <v>0</v>
      </c>
      <c r="BT251" s="226"/>
      <c r="BU251" s="226"/>
      <c r="BV251" s="226"/>
      <c r="BW251" s="226"/>
      <c r="BX251" s="74">
        <f t="shared" si="136"/>
        <v>0</v>
      </c>
      <c r="BY251" s="75">
        <f t="shared" si="162"/>
        <v>0</v>
      </c>
      <c r="BZ251" s="236">
        <f t="shared" si="163"/>
        <v>0</v>
      </c>
      <c r="CA251" s="239"/>
      <c r="CB251" s="239"/>
      <c r="CC251" s="239"/>
      <c r="CD251" s="240"/>
      <c r="CE251" s="238">
        <f t="shared" si="164"/>
        <v>0</v>
      </c>
      <c r="CF251" s="14">
        <f t="shared" si="165"/>
        <v>0</v>
      </c>
      <c r="CG251" s="184">
        <f t="shared" si="166"/>
        <v>0</v>
      </c>
    </row>
    <row r="252" spans="1:85" x14ac:dyDescent="0.25">
      <c r="A252" s="39">
        <v>245</v>
      </c>
      <c r="B252" s="83" t="s">
        <v>246</v>
      </c>
      <c r="C252" s="300">
        <v>165000</v>
      </c>
      <c r="D252" s="301">
        <v>30</v>
      </c>
      <c r="E252" s="299">
        <f t="shared" si="167"/>
        <v>4950000</v>
      </c>
      <c r="F252" s="167">
        <f t="shared" si="137"/>
        <v>161350</v>
      </c>
      <c r="G252" s="35">
        <f t="shared" si="138"/>
        <v>0.38</v>
      </c>
      <c r="H252" s="163">
        <f t="shared" si="132"/>
        <v>1000</v>
      </c>
      <c r="I252" s="87"/>
      <c r="J252" s="87"/>
      <c r="K252" s="33"/>
      <c r="L252" s="12"/>
      <c r="M252" s="13">
        <f t="shared" si="139"/>
        <v>0</v>
      </c>
      <c r="N252" s="30">
        <f t="shared" si="140"/>
        <v>0</v>
      </c>
      <c r="O252" s="15">
        <f t="shared" si="141"/>
        <v>0</v>
      </c>
      <c r="P252" s="244"/>
      <c r="Q252" s="242"/>
      <c r="R252" s="242"/>
      <c r="S252" s="246"/>
      <c r="T252" s="13">
        <f t="shared" si="143"/>
        <v>0</v>
      </c>
      <c r="U252" s="14">
        <f t="shared" si="144"/>
        <v>0</v>
      </c>
      <c r="V252" s="16">
        <f t="shared" si="145"/>
        <v>0</v>
      </c>
      <c r="W252" s="90"/>
      <c r="X252" s="90"/>
      <c r="Y252" s="90"/>
      <c r="Z252" s="159"/>
      <c r="AA252" s="13">
        <f t="shared" si="146"/>
        <v>0</v>
      </c>
      <c r="AB252" s="14">
        <f t="shared" si="147"/>
        <v>0</v>
      </c>
      <c r="AC252" s="16">
        <f t="shared" si="133"/>
        <v>0</v>
      </c>
      <c r="AD252" s="251"/>
      <c r="AE252" s="251"/>
      <c r="AF252" s="251"/>
      <c r="AG252" s="90"/>
      <c r="AH252" s="13">
        <f t="shared" si="172"/>
        <v>0</v>
      </c>
      <c r="AI252" s="14">
        <f t="shared" si="148"/>
        <v>0</v>
      </c>
      <c r="AJ252" s="184">
        <f t="shared" si="149"/>
        <v>0</v>
      </c>
      <c r="AK252" s="90"/>
      <c r="AL252" s="90"/>
      <c r="AM252" s="90"/>
      <c r="AN252" s="90"/>
      <c r="AO252" s="13">
        <f t="shared" si="150"/>
        <v>0</v>
      </c>
      <c r="AP252" s="14">
        <f t="shared" si="151"/>
        <v>0</v>
      </c>
      <c r="AQ252" s="184">
        <f t="shared" si="152"/>
        <v>0</v>
      </c>
      <c r="AR252" s="190">
        <f t="shared" si="168"/>
        <v>135588.23529411765</v>
      </c>
      <c r="AS252" s="187">
        <f t="shared" si="169"/>
        <v>25761.764705882353</v>
      </c>
      <c r="AT252" s="182">
        <v>161350</v>
      </c>
      <c r="AU252" s="227">
        <v>0.38</v>
      </c>
      <c r="AV252" s="13">
        <f t="shared" si="153"/>
        <v>650</v>
      </c>
      <c r="AW252" s="14">
        <f t="shared" si="154"/>
        <v>350</v>
      </c>
      <c r="AX252" s="184">
        <f t="shared" si="155"/>
        <v>1000</v>
      </c>
      <c r="AY252" s="226"/>
      <c r="AZ252" s="226"/>
      <c r="BA252" s="226"/>
      <c r="BB252" s="226"/>
      <c r="BC252" s="13">
        <f t="shared" si="156"/>
        <v>0</v>
      </c>
      <c r="BD252" s="14">
        <f t="shared" si="134"/>
        <v>0</v>
      </c>
      <c r="BE252" s="184">
        <f t="shared" si="157"/>
        <v>0</v>
      </c>
      <c r="BF252" s="90"/>
      <c r="BG252" s="90"/>
      <c r="BH252" s="90"/>
      <c r="BI252" s="90"/>
      <c r="BJ252" s="13">
        <f t="shared" si="158"/>
        <v>0</v>
      </c>
      <c r="BK252" s="14">
        <f t="shared" si="159"/>
        <v>0</v>
      </c>
      <c r="BL252" s="224">
        <f t="shared" si="160"/>
        <v>0</v>
      </c>
      <c r="BM252" s="257"/>
      <c r="BN252" s="257"/>
      <c r="BO252" s="257"/>
      <c r="BP252" s="226"/>
      <c r="BQ252" s="74">
        <f t="shared" si="135"/>
        <v>0</v>
      </c>
      <c r="BR252" s="75">
        <f t="shared" si="171"/>
        <v>0</v>
      </c>
      <c r="BS252" s="236">
        <f t="shared" si="161"/>
        <v>0</v>
      </c>
      <c r="BT252" s="226"/>
      <c r="BU252" s="226"/>
      <c r="BV252" s="226"/>
      <c r="BW252" s="226"/>
      <c r="BX252" s="74">
        <f t="shared" si="136"/>
        <v>0</v>
      </c>
      <c r="BY252" s="75">
        <f t="shared" si="162"/>
        <v>0</v>
      </c>
      <c r="BZ252" s="236">
        <f t="shared" si="163"/>
        <v>0</v>
      </c>
      <c r="CA252" s="233"/>
      <c r="CB252" s="233"/>
      <c r="CC252" s="233"/>
      <c r="CD252" s="233"/>
      <c r="CE252" s="238">
        <f t="shared" si="164"/>
        <v>0</v>
      </c>
      <c r="CF252" s="14">
        <f t="shared" si="165"/>
        <v>0</v>
      </c>
      <c r="CG252" s="184">
        <f t="shared" si="166"/>
        <v>0</v>
      </c>
    </row>
    <row r="253" spans="1:85" x14ac:dyDescent="0.25">
      <c r="A253" s="39">
        <v>246</v>
      </c>
      <c r="B253" s="83" t="s">
        <v>286</v>
      </c>
      <c r="C253" s="300">
        <v>76900</v>
      </c>
      <c r="D253" s="301">
        <v>29</v>
      </c>
      <c r="E253" s="299">
        <f t="shared" si="167"/>
        <v>2230100</v>
      </c>
      <c r="F253" s="167">
        <f t="shared" si="137"/>
        <v>75000</v>
      </c>
      <c r="G253" s="35">
        <f t="shared" si="138"/>
        <v>0.38</v>
      </c>
      <c r="H253" s="163">
        <f t="shared" si="132"/>
        <v>1000</v>
      </c>
      <c r="I253" s="87"/>
      <c r="J253" s="87"/>
      <c r="K253" s="33"/>
      <c r="L253" s="12"/>
      <c r="M253" s="13">
        <f t="shared" si="139"/>
        <v>0</v>
      </c>
      <c r="N253" s="30">
        <f t="shared" si="140"/>
        <v>0</v>
      </c>
      <c r="O253" s="15">
        <f t="shared" si="141"/>
        <v>0</v>
      </c>
      <c r="P253" s="244"/>
      <c r="Q253" s="242"/>
      <c r="R253" s="242"/>
      <c r="S253" s="246"/>
      <c r="T253" s="13">
        <f t="shared" si="143"/>
        <v>0</v>
      </c>
      <c r="U253" s="14">
        <f t="shared" si="144"/>
        <v>0</v>
      </c>
      <c r="V253" s="16">
        <f t="shared" si="145"/>
        <v>0</v>
      </c>
      <c r="W253" s="90"/>
      <c r="X253" s="90"/>
      <c r="Y253" s="90"/>
      <c r="Z253" s="159"/>
      <c r="AA253" s="13">
        <f t="shared" si="146"/>
        <v>0</v>
      </c>
      <c r="AB253" s="14">
        <f t="shared" si="147"/>
        <v>0</v>
      </c>
      <c r="AC253" s="16">
        <f t="shared" si="133"/>
        <v>0</v>
      </c>
      <c r="AD253" s="251"/>
      <c r="AE253" s="251"/>
      <c r="AF253" s="251"/>
      <c r="AG253" s="90"/>
      <c r="AH253" s="13">
        <f t="shared" si="172"/>
        <v>0</v>
      </c>
      <c r="AI253" s="14">
        <f t="shared" si="148"/>
        <v>0</v>
      </c>
      <c r="AJ253" s="184">
        <f t="shared" si="149"/>
        <v>0</v>
      </c>
      <c r="AK253" s="90"/>
      <c r="AL253" s="90"/>
      <c r="AM253" s="90"/>
      <c r="AN253" s="90"/>
      <c r="AO253" s="13">
        <f t="shared" si="150"/>
        <v>0</v>
      </c>
      <c r="AP253" s="14">
        <f t="shared" si="151"/>
        <v>0</v>
      </c>
      <c r="AQ253" s="184">
        <f t="shared" si="152"/>
        <v>0</v>
      </c>
      <c r="AR253" s="190">
        <v>75000</v>
      </c>
      <c r="AS253" s="187"/>
      <c r="AT253" s="182">
        <v>75000</v>
      </c>
      <c r="AU253" s="227">
        <v>0.38</v>
      </c>
      <c r="AV253" s="13">
        <f t="shared" si="153"/>
        <v>650</v>
      </c>
      <c r="AW253" s="14">
        <f t="shared" si="154"/>
        <v>350</v>
      </c>
      <c r="AX253" s="184">
        <f t="shared" si="155"/>
        <v>1000</v>
      </c>
      <c r="AY253" s="226"/>
      <c r="AZ253" s="226"/>
      <c r="BA253" s="226"/>
      <c r="BB253" s="226"/>
      <c r="BC253" s="13">
        <f t="shared" si="156"/>
        <v>0</v>
      </c>
      <c r="BD253" s="14">
        <f t="shared" si="134"/>
        <v>0</v>
      </c>
      <c r="BE253" s="184">
        <f t="shared" si="157"/>
        <v>0</v>
      </c>
      <c r="BF253" s="90"/>
      <c r="BG253" s="90"/>
      <c r="BH253" s="90"/>
      <c r="BI253" s="90"/>
      <c r="BJ253" s="13">
        <f t="shared" si="158"/>
        <v>0</v>
      </c>
      <c r="BK253" s="14">
        <f t="shared" si="159"/>
        <v>0</v>
      </c>
      <c r="BL253" s="224">
        <f t="shared" si="160"/>
        <v>0</v>
      </c>
      <c r="BM253" s="257"/>
      <c r="BN253" s="257"/>
      <c r="BO253" s="257"/>
      <c r="BP253" s="226"/>
      <c r="BQ253" s="74">
        <f t="shared" si="135"/>
        <v>0</v>
      </c>
      <c r="BR253" s="75">
        <f t="shared" si="171"/>
        <v>0</v>
      </c>
      <c r="BS253" s="236">
        <f t="shared" si="161"/>
        <v>0</v>
      </c>
      <c r="BT253" s="226"/>
      <c r="BU253" s="226"/>
      <c r="BV253" s="226"/>
      <c r="BW253" s="226"/>
      <c r="BX253" s="74">
        <f t="shared" si="136"/>
        <v>0</v>
      </c>
      <c r="BY253" s="75">
        <f t="shared" si="162"/>
        <v>0</v>
      </c>
      <c r="BZ253" s="236">
        <f t="shared" si="163"/>
        <v>0</v>
      </c>
      <c r="CA253" s="233"/>
      <c r="CB253" s="233"/>
      <c r="CC253" s="233"/>
      <c r="CD253" s="233"/>
      <c r="CE253" s="238">
        <f t="shared" si="164"/>
        <v>0</v>
      </c>
      <c r="CF253" s="14">
        <f t="shared" si="165"/>
        <v>0</v>
      </c>
      <c r="CG253" s="184">
        <f t="shared" si="166"/>
        <v>0</v>
      </c>
    </row>
    <row r="254" spans="1:85" x14ac:dyDescent="0.25">
      <c r="A254" s="39">
        <v>247</v>
      </c>
      <c r="B254" s="83" t="s">
        <v>136</v>
      </c>
      <c r="C254" s="300">
        <v>39900</v>
      </c>
      <c r="D254" s="301">
        <v>29</v>
      </c>
      <c r="E254" s="299">
        <f t="shared" si="167"/>
        <v>1157100</v>
      </c>
      <c r="F254" s="167">
        <f t="shared" si="137"/>
        <v>39746</v>
      </c>
      <c r="G254" s="35">
        <f t="shared" si="138"/>
        <v>0.35</v>
      </c>
      <c r="H254" s="163">
        <f t="shared" si="132"/>
        <v>1000</v>
      </c>
      <c r="I254" s="87"/>
      <c r="J254" s="87"/>
      <c r="K254" s="33"/>
      <c r="L254" s="12"/>
      <c r="M254" s="13">
        <f t="shared" si="139"/>
        <v>0</v>
      </c>
      <c r="N254" s="30">
        <f t="shared" si="140"/>
        <v>0</v>
      </c>
      <c r="O254" s="15">
        <f t="shared" si="141"/>
        <v>0</v>
      </c>
      <c r="P254" s="244"/>
      <c r="Q254" s="242"/>
      <c r="R254" s="242"/>
      <c r="S254" s="246"/>
      <c r="T254" s="13">
        <f t="shared" si="143"/>
        <v>0</v>
      </c>
      <c r="U254" s="14">
        <f t="shared" si="144"/>
        <v>0</v>
      </c>
      <c r="V254" s="16">
        <f t="shared" si="145"/>
        <v>0</v>
      </c>
      <c r="W254" s="90"/>
      <c r="X254" s="90"/>
      <c r="Y254" s="90"/>
      <c r="Z254" s="159"/>
      <c r="AA254" s="13">
        <f t="shared" si="146"/>
        <v>0</v>
      </c>
      <c r="AB254" s="14">
        <f t="shared" si="147"/>
        <v>0</v>
      </c>
      <c r="AC254" s="16">
        <f t="shared" si="133"/>
        <v>0</v>
      </c>
      <c r="AD254" s="251"/>
      <c r="AE254" s="251"/>
      <c r="AF254" s="251"/>
      <c r="AG254" s="90"/>
      <c r="AH254" s="13">
        <f t="shared" si="172"/>
        <v>0</v>
      </c>
      <c r="AI254" s="14">
        <f t="shared" si="148"/>
        <v>0</v>
      </c>
      <c r="AJ254" s="184">
        <f t="shared" si="149"/>
        <v>0</v>
      </c>
      <c r="AK254" s="90"/>
      <c r="AL254" s="90"/>
      <c r="AM254" s="90"/>
      <c r="AN254" s="90"/>
      <c r="AO254" s="13">
        <f t="shared" si="150"/>
        <v>0</v>
      </c>
      <c r="AP254" s="14">
        <f t="shared" si="151"/>
        <v>0</v>
      </c>
      <c r="AQ254" s="184">
        <f t="shared" si="152"/>
        <v>0</v>
      </c>
      <c r="AR254" s="190">
        <f t="shared" si="168"/>
        <v>33400</v>
      </c>
      <c r="AS254" s="187">
        <f t="shared" si="169"/>
        <v>6346</v>
      </c>
      <c r="AT254" s="182">
        <v>39746</v>
      </c>
      <c r="AU254" s="227">
        <v>0.35</v>
      </c>
      <c r="AV254" s="13">
        <f t="shared" si="153"/>
        <v>650</v>
      </c>
      <c r="AW254" s="14">
        <f t="shared" si="154"/>
        <v>350</v>
      </c>
      <c r="AX254" s="184">
        <f t="shared" si="155"/>
        <v>1000</v>
      </c>
      <c r="AY254" s="226"/>
      <c r="AZ254" s="226"/>
      <c r="BA254" s="226"/>
      <c r="BB254" s="226"/>
      <c r="BC254" s="13">
        <f t="shared" si="156"/>
        <v>0</v>
      </c>
      <c r="BD254" s="14">
        <f t="shared" si="134"/>
        <v>0</v>
      </c>
      <c r="BE254" s="184">
        <f t="shared" si="157"/>
        <v>0</v>
      </c>
      <c r="BF254" s="90"/>
      <c r="BG254" s="90"/>
      <c r="BH254" s="90"/>
      <c r="BI254" s="90"/>
      <c r="BJ254" s="13">
        <f t="shared" si="158"/>
        <v>0</v>
      </c>
      <c r="BK254" s="14">
        <f t="shared" si="159"/>
        <v>0</v>
      </c>
      <c r="BL254" s="224">
        <f t="shared" si="160"/>
        <v>0</v>
      </c>
      <c r="BM254" s="257"/>
      <c r="BN254" s="257"/>
      <c r="BO254" s="257"/>
      <c r="BP254" s="226"/>
      <c r="BQ254" s="74">
        <f t="shared" si="135"/>
        <v>0</v>
      </c>
      <c r="BR254" s="75">
        <f t="shared" si="171"/>
        <v>0</v>
      </c>
      <c r="BS254" s="236">
        <f t="shared" si="161"/>
        <v>0</v>
      </c>
      <c r="BT254" s="226"/>
      <c r="BU254" s="226"/>
      <c r="BV254" s="226"/>
      <c r="BW254" s="226"/>
      <c r="BX254" s="74">
        <f t="shared" si="136"/>
        <v>0</v>
      </c>
      <c r="BY254" s="75">
        <f t="shared" si="162"/>
        <v>0</v>
      </c>
      <c r="BZ254" s="236">
        <f t="shared" si="163"/>
        <v>0</v>
      </c>
      <c r="CA254" s="239"/>
      <c r="CB254" s="239"/>
      <c r="CC254" s="239"/>
      <c r="CD254" s="240"/>
      <c r="CE254" s="238">
        <f t="shared" si="164"/>
        <v>0</v>
      </c>
      <c r="CF254" s="14">
        <f t="shared" si="165"/>
        <v>0</v>
      </c>
      <c r="CG254" s="184">
        <f t="shared" si="166"/>
        <v>0</v>
      </c>
    </row>
    <row r="255" spans="1:85" x14ac:dyDescent="0.25">
      <c r="A255" s="39">
        <v>248</v>
      </c>
      <c r="B255" s="83" t="s">
        <v>128</v>
      </c>
      <c r="C255" s="300">
        <v>7200</v>
      </c>
      <c r="D255" s="301">
        <v>28</v>
      </c>
      <c r="E255" s="299">
        <f t="shared" si="167"/>
        <v>201600</v>
      </c>
      <c r="F255" s="167">
        <f t="shared" si="137"/>
        <v>6850</v>
      </c>
      <c r="G255" s="35">
        <f t="shared" si="138"/>
        <v>0.35</v>
      </c>
      <c r="H255" s="163">
        <f t="shared" si="132"/>
        <v>986.07142857142856</v>
      </c>
      <c r="I255" s="87"/>
      <c r="J255" s="87"/>
      <c r="K255" s="33"/>
      <c r="L255" s="12"/>
      <c r="M255" s="13">
        <f t="shared" si="139"/>
        <v>0</v>
      </c>
      <c r="N255" s="30">
        <f t="shared" si="140"/>
        <v>0</v>
      </c>
      <c r="O255" s="15">
        <f t="shared" si="141"/>
        <v>0</v>
      </c>
      <c r="P255" s="244"/>
      <c r="Q255" s="242"/>
      <c r="R255" s="242"/>
      <c r="S255" s="245"/>
      <c r="T255" s="13">
        <f t="shared" si="143"/>
        <v>0</v>
      </c>
      <c r="U255" s="14">
        <f t="shared" si="144"/>
        <v>0</v>
      </c>
      <c r="V255" s="16">
        <f t="shared" si="145"/>
        <v>0</v>
      </c>
      <c r="W255" s="90"/>
      <c r="X255" s="90"/>
      <c r="Y255" s="90"/>
      <c r="Z255" s="159"/>
      <c r="AA255" s="13">
        <f t="shared" si="146"/>
        <v>0</v>
      </c>
      <c r="AB255" s="14">
        <f t="shared" si="147"/>
        <v>0</v>
      </c>
      <c r="AC255" s="16">
        <f t="shared" si="133"/>
        <v>0</v>
      </c>
      <c r="AD255" s="252"/>
      <c r="AE255" s="252"/>
      <c r="AF255" s="252"/>
      <c r="AG255" s="90"/>
      <c r="AH255" s="13">
        <f t="shared" si="172"/>
        <v>0</v>
      </c>
      <c r="AI255" s="14">
        <f t="shared" si="148"/>
        <v>0</v>
      </c>
      <c r="AJ255" s="184">
        <f t="shared" si="149"/>
        <v>0</v>
      </c>
      <c r="AK255" s="90"/>
      <c r="AL255" s="90"/>
      <c r="AM255" s="90"/>
      <c r="AN255" s="90"/>
      <c r="AO255" s="13">
        <f t="shared" si="150"/>
        <v>0</v>
      </c>
      <c r="AP255" s="14">
        <f t="shared" si="151"/>
        <v>0</v>
      </c>
      <c r="AQ255" s="184">
        <f t="shared" si="152"/>
        <v>0</v>
      </c>
      <c r="AR255" s="190">
        <v>7000</v>
      </c>
      <c r="AS255" s="187"/>
      <c r="AT255" s="182">
        <v>7000</v>
      </c>
      <c r="AU255" s="227">
        <v>0.35</v>
      </c>
      <c r="AV255" s="13">
        <f t="shared" si="153"/>
        <v>636.07142857142856</v>
      </c>
      <c r="AW255" s="14">
        <f t="shared" si="154"/>
        <v>350</v>
      </c>
      <c r="AX255" s="184">
        <f t="shared" si="155"/>
        <v>986.07142857142856</v>
      </c>
      <c r="AY255" s="226"/>
      <c r="AZ255" s="226"/>
      <c r="BA255" s="226"/>
      <c r="BB255" s="226"/>
      <c r="BC255" s="13">
        <f t="shared" si="156"/>
        <v>0</v>
      </c>
      <c r="BD255" s="14">
        <f t="shared" si="134"/>
        <v>0</v>
      </c>
      <c r="BE255" s="184">
        <f t="shared" si="157"/>
        <v>0</v>
      </c>
      <c r="BF255" s="90"/>
      <c r="BG255" s="90"/>
      <c r="BH255" s="90"/>
      <c r="BI255" s="90"/>
      <c r="BJ255" s="13">
        <f t="shared" si="158"/>
        <v>0</v>
      </c>
      <c r="BK255" s="14">
        <f t="shared" si="159"/>
        <v>0</v>
      </c>
      <c r="BL255" s="224">
        <f t="shared" si="160"/>
        <v>0</v>
      </c>
      <c r="BM255" s="257"/>
      <c r="BN255" s="257"/>
      <c r="BO255" s="257"/>
      <c r="BP255" s="227"/>
      <c r="BQ255" s="74">
        <f t="shared" si="135"/>
        <v>0</v>
      </c>
      <c r="BR255" s="75">
        <f t="shared" si="171"/>
        <v>0</v>
      </c>
      <c r="BS255" s="236">
        <f t="shared" si="161"/>
        <v>0</v>
      </c>
      <c r="BT255" s="226">
        <v>6850</v>
      </c>
      <c r="BU255" s="226">
        <v>0</v>
      </c>
      <c r="BV255" s="226">
        <v>6850</v>
      </c>
      <c r="BW255" s="227">
        <v>0.09</v>
      </c>
      <c r="BX255" s="74">
        <f t="shared" si="136"/>
        <v>650</v>
      </c>
      <c r="BY255" s="75">
        <f t="shared" si="162"/>
        <v>90</v>
      </c>
      <c r="BZ255" s="236">
        <f t="shared" si="163"/>
        <v>740</v>
      </c>
      <c r="CA255" s="239"/>
      <c r="CB255" s="239"/>
      <c r="CC255" s="239"/>
      <c r="CD255" s="240"/>
      <c r="CE255" s="238">
        <f t="shared" si="164"/>
        <v>0</v>
      </c>
      <c r="CF255" s="14">
        <f t="shared" si="165"/>
        <v>0</v>
      </c>
      <c r="CG255" s="184">
        <f t="shared" si="166"/>
        <v>0</v>
      </c>
    </row>
    <row r="256" spans="1:85" x14ac:dyDescent="0.25">
      <c r="A256" s="39">
        <v>249</v>
      </c>
      <c r="B256" s="83" t="s">
        <v>211</v>
      </c>
      <c r="C256" s="300">
        <v>8900</v>
      </c>
      <c r="D256" s="301">
        <v>28</v>
      </c>
      <c r="E256" s="299">
        <f t="shared" si="167"/>
        <v>249200</v>
      </c>
      <c r="F256" s="167">
        <f t="shared" si="137"/>
        <v>3273</v>
      </c>
      <c r="G256" s="35">
        <f t="shared" si="138"/>
        <v>0.35</v>
      </c>
      <c r="H256" s="163">
        <f t="shared" si="132"/>
        <v>960</v>
      </c>
      <c r="I256" s="87"/>
      <c r="J256" s="87"/>
      <c r="K256" s="33"/>
      <c r="L256" s="12"/>
      <c r="M256" s="13">
        <f t="shared" si="139"/>
        <v>0</v>
      </c>
      <c r="N256" s="30">
        <f t="shared" si="140"/>
        <v>0</v>
      </c>
      <c r="O256" s="15">
        <f t="shared" si="141"/>
        <v>0</v>
      </c>
      <c r="P256" s="244">
        <v>2750</v>
      </c>
      <c r="Q256" s="242">
        <f t="shared" si="170"/>
        <v>522.5</v>
      </c>
      <c r="R256" s="242">
        <f t="shared" si="142"/>
        <v>3273</v>
      </c>
      <c r="S256" s="245">
        <v>0.31</v>
      </c>
      <c r="T256" s="13">
        <f t="shared" si="143"/>
        <v>650</v>
      </c>
      <c r="U256" s="14">
        <f t="shared" si="144"/>
        <v>310.00000000000006</v>
      </c>
      <c r="V256" s="16">
        <f t="shared" si="145"/>
        <v>960</v>
      </c>
      <c r="W256" s="90"/>
      <c r="X256" s="90"/>
      <c r="Y256" s="90"/>
      <c r="Z256" s="159"/>
      <c r="AA256" s="13">
        <f t="shared" si="146"/>
        <v>0</v>
      </c>
      <c r="AB256" s="14">
        <f t="shared" si="147"/>
        <v>0</v>
      </c>
      <c r="AC256" s="16">
        <f t="shared" si="133"/>
        <v>0</v>
      </c>
      <c r="AD256" s="251"/>
      <c r="AE256" s="251"/>
      <c r="AF256" s="251"/>
      <c r="AG256" s="90"/>
      <c r="AH256" s="13">
        <f t="shared" si="172"/>
        <v>0</v>
      </c>
      <c r="AI256" s="14">
        <f t="shared" si="148"/>
        <v>0</v>
      </c>
      <c r="AJ256" s="184">
        <f t="shared" si="149"/>
        <v>0</v>
      </c>
      <c r="AK256" s="90"/>
      <c r="AL256" s="90"/>
      <c r="AM256" s="90"/>
      <c r="AN256" s="90"/>
      <c r="AO256" s="13">
        <f t="shared" si="150"/>
        <v>0</v>
      </c>
      <c r="AP256" s="14">
        <f t="shared" si="151"/>
        <v>0</v>
      </c>
      <c r="AQ256" s="184">
        <f t="shared" si="152"/>
        <v>0</v>
      </c>
      <c r="AR256" s="190">
        <f t="shared" si="168"/>
        <v>7300</v>
      </c>
      <c r="AS256" s="187">
        <f t="shared" si="169"/>
        <v>1387</v>
      </c>
      <c r="AT256" s="182">
        <v>8687</v>
      </c>
      <c r="AU256" s="227">
        <v>0.35</v>
      </c>
      <c r="AV256" s="13">
        <f t="shared" si="153"/>
        <v>244.90042592379419</v>
      </c>
      <c r="AW256" s="14">
        <f t="shared" si="154"/>
        <v>350</v>
      </c>
      <c r="AX256" s="184">
        <f t="shared" si="155"/>
        <v>594.90042592379416</v>
      </c>
      <c r="AY256" s="226"/>
      <c r="AZ256" s="226"/>
      <c r="BA256" s="226"/>
      <c r="BB256" s="226"/>
      <c r="BC256" s="13">
        <f t="shared" si="156"/>
        <v>0</v>
      </c>
      <c r="BD256" s="14">
        <f t="shared" si="134"/>
        <v>0</v>
      </c>
      <c r="BE256" s="184">
        <f t="shared" si="157"/>
        <v>0</v>
      </c>
      <c r="BF256" s="90"/>
      <c r="BG256" s="90"/>
      <c r="BH256" s="90"/>
      <c r="BI256" s="90"/>
      <c r="BJ256" s="13">
        <f t="shared" si="158"/>
        <v>0</v>
      </c>
      <c r="BK256" s="14">
        <f t="shared" si="159"/>
        <v>0</v>
      </c>
      <c r="BL256" s="224">
        <f t="shared" si="160"/>
        <v>0</v>
      </c>
      <c r="BM256" s="257"/>
      <c r="BN256" s="257"/>
      <c r="BO256" s="257"/>
      <c r="BP256" s="226"/>
      <c r="BQ256" s="74">
        <f t="shared" si="135"/>
        <v>0</v>
      </c>
      <c r="BR256" s="75">
        <f t="shared" si="171"/>
        <v>0</v>
      </c>
      <c r="BS256" s="236">
        <f t="shared" si="161"/>
        <v>0</v>
      </c>
      <c r="BT256" s="226"/>
      <c r="BU256" s="226"/>
      <c r="BV256" s="226"/>
      <c r="BW256" s="226"/>
      <c r="BX256" s="74">
        <f t="shared" si="136"/>
        <v>0</v>
      </c>
      <c r="BY256" s="75">
        <f t="shared" si="162"/>
        <v>0</v>
      </c>
      <c r="BZ256" s="236">
        <f t="shared" si="163"/>
        <v>0</v>
      </c>
      <c r="CA256" s="239"/>
      <c r="CB256" s="239"/>
      <c r="CC256" s="239"/>
      <c r="CD256" s="240"/>
      <c r="CE256" s="238">
        <f t="shared" si="164"/>
        <v>0</v>
      </c>
      <c r="CF256" s="14">
        <f t="shared" si="165"/>
        <v>0</v>
      </c>
      <c r="CG256" s="184">
        <f t="shared" si="166"/>
        <v>0</v>
      </c>
    </row>
    <row r="257" spans="1:85" x14ac:dyDescent="0.25">
      <c r="A257" s="39">
        <v>250</v>
      </c>
      <c r="B257" s="83" t="s">
        <v>137</v>
      </c>
      <c r="C257" s="300">
        <v>39900</v>
      </c>
      <c r="D257" s="301">
        <v>28</v>
      </c>
      <c r="E257" s="299">
        <f t="shared" si="167"/>
        <v>1117200</v>
      </c>
      <c r="F257" s="167">
        <f t="shared" si="137"/>
        <v>39746</v>
      </c>
      <c r="G257" s="35">
        <f t="shared" si="138"/>
        <v>0.35</v>
      </c>
      <c r="H257" s="163">
        <f t="shared" si="132"/>
        <v>1000</v>
      </c>
      <c r="I257" s="87"/>
      <c r="J257" s="87"/>
      <c r="K257" s="33"/>
      <c r="L257" s="12"/>
      <c r="M257" s="13">
        <f t="shared" si="139"/>
        <v>0</v>
      </c>
      <c r="N257" s="30">
        <f t="shared" si="140"/>
        <v>0</v>
      </c>
      <c r="O257" s="15">
        <f t="shared" si="141"/>
        <v>0</v>
      </c>
      <c r="P257" s="244"/>
      <c r="Q257" s="242"/>
      <c r="R257" s="242"/>
      <c r="S257" s="246"/>
      <c r="T257" s="13">
        <f t="shared" si="143"/>
        <v>0</v>
      </c>
      <c r="U257" s="14">
        <f t="shared" si="144"/>
        <v>0</v>
      </c>
      <c r="V257" s="16">
        <f t="shared" si="145"/>
        <v>0</v>
      </c>
      <c r="W257" s="90"/>
      <c r="X257" s="90"/>
      <c r="Y257" s="90"/>
      <c r="Z257" s="159"/>
      <c r="AA257" s="13">
        <f t="shared" si="146"/>
        <v>0</v>
      </c>
      <c r="AB257" s="14">
        <f t="shared" si="147"/>
        <v>0</v>
      </c>
      <c r="AC257" s="16">
        <f t="shared" si="133"/>
        <v>0</v>
      </c>
      <c r="AD257" s="251"/>
      <c r="AE257" s="251"/>
      <c r="AF257" s="251"/>
      <c r="AG257" s="90"/>
      <c r="AH257" s="13">
        <f t="shared" si="172"/>
        <v>0</v>
      </c>
      <c r="AI257" s="14">
        <f t="shared" si="148"/>
        <v>0</v>
      </c>
      <c r="AJ257" s="184">
        <f t="shared" si="149"/>
        <v>0</v>
      </c>
      <c r="AK257" s="90"/>
      <c r="AL257" s="90"/>
      <c r="AM257" s="90"/>
      <c r="AN257" s="90"/>
      <c r="AO257" s="13">
        <f t="shared" si="150"/>
        <v>0</v>
      </c>
      <c r="AP257" s="14">
        <f t="shared" si="151"/>
        <v>0</v>
      </c>
      <c r="AQ257" s="184">
        <f t="shared" si="152"/>
        <v>0</v>
      </c>
      <c r="AR257" s="190">
        <f t="shared" si="168"/>
        <v>33400</v>
      </c>
      <c r="AS257" s="187">
        <f t="shared" si="169"/>
        <v>6346</v>
      </c>
      <c r="AT257" s="182">
        <v>39746</v>
      </c>
      <c r="AU257" s="227">
        <v>0.35</v>
      </c>
      <c r="AV257" s="13">
        <f t="shared" si="153"/>
        <v>650</v>
      </c>
      <c r="AW257" s="14">
        <f t="shared" si="154"/>
        <v>350</v>
      </c>
      <c r="AX257" s="184">
        <f t="shared" si="155"/>
        <v>1000</v>
      </c>
      <c r="AY257" s="226"/>
      <c r="AZ257" s="226"/>
      <c r="BA257" s="226"/>
      <c r="BB257" s="226"/>
      <c r="BC257" s="13">
        <f t="shared" si="156"/>
        <v>0</v>
      </c>
      <c r="BD257" s="14">
        <f t="shared" si="134"/>
        <v>0</v>
      </c>
      <c r="BE257" s="184">
        <f t="shared" si="157"/>
        <v>0</v>
      </c>
      <c r="BF257" s="90"/>
      <c r="BG257" s="90"/>
      <c r="BH257" s="90"/>
      <c r="BI257" s="90"/>
      <c r="BJ257" s="13">
        <f t="shared" si="158"/>
        <v>0</v>
      </c>
      <c r="BK257" s="14">
        <f t="shared" si="159"/>
        <v>0</v>
      </c>
      <c r="BL257" s="224">
        <f t="shared" si="160"/>
        <v>0</v>
      </c>
      <c r="BM257" s="257"/>
      <c r="BN257" s="257"/>
      <c r="BO257" s="257"/>
      <c r="BP257" s="226"/>
      <c r="BQ257" s="74">
        <f t="shared" si="135"/>
        <v>0</v>
      </c>
      <c r="BR257" s="75">
        <f t="shared" si="171"/>
        <v>0</v>
      </c>
      <c r="BS257" s="236">
        <f t="shared" si="161"/>
        <v>0</v>
      </c>
      <c r="BT257" s="226"/>
      <c r="BU257" s="226"/>
      <c r="BV257" s="226"/>
      <c r="BW257" s="226"/>
      <c r="BX257" s="74">
        <f t="shared" si="136"/>
        <v>0</v>
      </c>
      <c r="BY257" s="75">
        <f t="shared" si="162"/>
        <v>0</v>
      </c>
      <c r="BZ257" s="236">
        <f t="shared" si="163"/>
        <v>0</v>
      </c>
      <c r="CA257" s="239"/>
      <c r="CB257" s="239"/>
      <c r="CC257" s="239"/>
      <c r="CD257" s="240"/>
      <c r="CE257" s="238">
        <f t="shared" si="164"/>
        <v>0</v>
      </c>
      <c r="CF257" s="14">
        <f t="shared" si="165"/>
        <v>0</v>
      </c>
      <c r="CG257" s="184">
        <f t="shared" si="166"/>
        <v>0</v>
      </c>
    </row>
    <row r="258" spans="1:85" x14ac:dyDescent="0.25">
      <c r="A258" s="39">
        <v>251</v>
      </c>
      <c r="B258" s="83" t="s">
        <v>40</v>
      </c>
      <c r="C258" s="300">
        <v>14900</v>
      </c>
      <c r="D258" s="301">
        <v>50</v>
      </c>
      <c r="E258" s="299">
        <f t="shared" si="167"/>
        <v>745000</v>
      </c>
      <c r="F258" s="167">
        <f t="shared" si="137"/>
        <v>13685</v>
      </c>
      <c r="G258" s="35">
        <f t="shared" si="138"/>
        <v>0.38</v>
      </c>
      <c r="H258" s="163">
        <f t="shared" si="132"/>
        <v>976.42605633802816</v>
      </c>
      <c r="I258" s="87"/>
      <c r="J258" s="87"/>
      <c r="K258" s="33"/>
      <c r="L258" s="12"/>
      <c r="M258" s="13">
        <f t="shared" si="139"/>
        <v>0</v>
      </c>
      <c r="N258" s="30">
        <f t="shared" si="140"/>
        <v>0</v>
      </c>
      <c r="O258" s="15">
        <f t="shared" si="141"/>
        <v>0</v>
      </c>
      <c r="P258" s="244">
        <v>11500</v>
      </c>
      <c r="Q258" s="242">
        <f t="shared" si="170"/>
        <v>2185</v>
      </c>
      <c r="R258" s="242">
        <f t="shared" si="142"/>
        <v>13685</v>
      </c>
      <c r="S258" s="245">
        <v>0.31</v>
      </c>
      <c r="T258" s="13">
        <f t="shared" si="143"/>
        <v>650</v>
      </c>
      <c r="U258" s="14">
        <f t="shared" si="144"/>
        <v>285.5263157894737</v>
      </c>
      <c r="V258" s="16">
        <f t="shared" si="145"/>
        <v>935.52631578947376</v>
      </c>
      <c r="W258" s="90"/>
      <c r="X258" s="90"/>
      <c r="Y258" s="90"/>
      <c r="Z258" s="159"/>
      <c r="AA258" s="13">
        <f t="shared" si="146"/>
        <v>0</v>
      </c>
      <c r="AB258" s="14">
        <f t="shared" si="147"/>
        <v>0</v>
      </c>
      <c r="AC258" s="16">
        <f t="shared" si="133"/>
        <v>0</v>
      </c>
      <c r="AD258" s="251"/>
      <c r="AE258" s="251"/>
      <c r="AF258" s="251"/>
      <c r="AG258" s="90"/>
      <c r="AH258" s="13">
        <f t="shared" si="172"/>
        <v>0</v>
      </c>
      <c r="AI258" s="14">
        <f t="shared" si="148"/>
        <v>0</v>
      </c>
      <c r="AJ258" s="184">
        <f t="shared" si="149"/>
        <v>0</v>
      </c>
      <c r="AK258" s="90"/>
      <c r="AL258" s="90"/>
      <c r="AM258" s="90"/>
      <c r="AN258" s="90"/>
      <c r="AO258" s="13">
        <f t="shared" si="150"/>
        <v>0</v>
      </c>
      <c r="AP258" s="14">
        <f t="shared" si="151"/>
        <v>0</v>
      </c>
      <c r="AQ258" s="184">
        <f t="shared" si="152"/>
        <v>0</v>
      </c>
      <c r="AR258" s="190">
        <f t="shared" si="168"/>
        <v>11932.773109243699</v>
      </c>
      <c r="AS258" s="187">
        <f t="shared" si="169"/>
        <v>2267.226890756303</v>
      </c>
      <c r="AT258" s="182">
        <v>14200</v>
      </c>
      <c r="AU258" s="227">
        <v>0.38</v>
      </c>
      <c r="AV258" s="13">
        <f t="shared" si="153"/>
        <v>626.42605633802816</v>
      </c>
      <c r="AW258" s="14">
        <f t="shared" si="154"/>
        <v>350</v>
      </c>
      <c r="AX258" s="184">
        <f t="shared" si="155"/>
        <v>976.42605633802816</v>
      </c>
      <c r="AY258" s="226"/>
      <c r="AZ258" s="226"/>
      <c r="BA258" s="226"/>
      <c r="BB258" s="226"/>
      <c r="BC258" s="13">
        <f t="shared" si="156"/>
        <v>0</v>
      </c>
      <c r="BD258" s="14">
        <f t="shared" si="134"/>
        <v>0</v>
      </c>
      <c r="BE258" s="184">
        <f t="shared" si="157"/>
        <v>0</v>
      </c>
      <c r="BF258" s="90"/>
      <c r="BG258" s="90"/>
      <c r="BH258" s="90"/>
      <c r="BI258" s="90"/>
      <c r="BJ258" s="13">
        <f t="shared" si="158"/>
        <v>0</v>
      </c>
      <c r="BK258" s="14">
        <f t="shared" si="159"/>
        <v>0</v>
      </c>
      <c r="BL258" s="224">
        <f t="shared" si="160"/>
        <v>0</v>
      </c>
      <c r="BM258" s="257"/>
      <c r="BN258" s="257"/>
      <c r="BO258" s="257"/>
      <c r="BP258" s="226"/>
      <c r="BQ258" s="74">
        <f t="shared" si="135"/>
        <v>0</v>
      </c>
      <c r="BR258" s="75">
        <f t="shared" si="171"/>
        <v>0</v>
      </c>
      <c r="BS258" s="236">
        <f t="shared" si="161"/>
        <v>0</v>
      </c>
      <c r="BT258" s="226"/>
      <c r="BU258" s="226"/>
      <c r="BV258" s="226"/>
      <c r="BW258" s="226"/>
      <c r="BX258" s="74">
        <f t="shared" si="136"/>
        <v>0</v>
      </c>
      <c r="BY258" s="75">
        <f t="shared" si="162"/>
        <v>0</v>
      </c>
      <c r="BZ258" s="236">
        <f t="shared" si="163"/>
        <v>0</v>
      </c>
      <c r="CA258" s="233"/>
      <c r="CB258" s="233"/>
      <c r="CC258" s="233"/>
      <c r="CD258" s="233"/>
      <c r="CE258" s="238">
        <f t="shared" si="164"/>
        <v>0</v>
      </c>
      <c r="CF258" s="14">
        <f t="shared" si="165"/>
        <v>0</v>
      </c>
      <c r="CG258" s="184">
        <f t="shared" si="166"/>
        <v>0</v>
      </c>
    </row>
    <row r="259" spans="1:85" x14ac:dyDescent="0.25">
      <c r="A259" s="39">
        <v>252</v>
      </c>
      <c r="B259" s="83" t="s">
        <v>321</v>
      </c>
      <c r="C259" s="300">
        <v>39000</v>
      </c>
      <c r="D259" s="301">
        <v>27</v>
      </c>
      <c r="E259" s="299">
        <f t="shared" si="167"/>
        <v>1053000</v>
      </c>
      <c r="F259" s="167">
        <f t="shared" si="137"/>
        <v>24995</v>
      </c>
      <c r="G259" s="35">
        <f t="shared" si="138"/>
        <v>0.38</v>
      </c>
      <c r="H259" s="163">
        <f t="shared" si="132"/>
        <v>935.52631578947376</v>
      </c>
      <c r="I259" s="87"/>
      <c r="J259" s="87"/>
      <c r="K259" s="33"/>
      <c r="L259" s="12"/>
      <c r="M259" s="13">
        <f t="shared" si="139"/>
        <v>0</v>
      </c>
      <c r="N259" s="30">
        <f t="shared" si="140"/>
        <v>0</v>
      </c>
      <c r="O259" s="15">
        <f t="shared" si="141"/>
        <v>0</v>
      </c>
      <c r="P259" s="244">
        <v>24995</v>
      </c>
      <c r="Q259" s="242">
        <f>P259*0%</f>
        <v>0</v>
      </c>
      <c r="R259" s="242">
        <f t="shared" si="142"/>
        <v>24995</v>
      </c>
      <c r="S259" s="245">
        <v>0.31</v>
      </c>
      <c r="T259" s="13">
        <f t="shared" si="143"/>
        <v>650</v>
      </c>
      <c r="U259" s="14">
        <f t="shared" si="144"/>
        <v>285.5263157894737</v>
      </c>
      <c r="V259" s="16">
        <f t="shared" si="145"/>
        <v>935.52631578947376</v>
      </c>
      <c r="W259" s="90"/>
      <c r="X259" s="90"/>
      <c r="Y259" s="90"/>
      <c r="Z259" s="159"/>
      <c r="AA259" s="13">
        <f t="shared" si="146"/>
        <v>0</v>
      </c>
      <c r="AB259" s="14">
        <f t="shared" si="147"/>
        <v>0</v>
      </c>
      <c r="AC259" s="16">
        <f t="shared" si="133"/>
        <v>0</v>
      </c>
      <c r="AD259" s="251"/>
      <c r="AE259" s="251"/>
      <c r="AF259" s="251"/>
      <c r="AG259" s="90"/>
      <c r="AH259" s="13">
        <f t="shared" si="172"/>
        <v>0</v>
      </c>
      <c r="AI259" s="14">
        <f t="shared" si="148"/>
        <v>0</v>
      </c>
      <c r="AJ259" s="184">
        <f t="shared" si="149"/>
        <v>0</v>
      </c>
      <c r="AK259" s="90"/>
      <c r="AL259" s="90"/>
      <c r="AM259" s="90"/>
      <c r="AN259" s="90"/>
      <c r="AO259" s="13">
        <f t="shared" si="150"/>
        <v>0</v>
      </c>
      <c r="AP259" s="14">
        <f t="shared" si="151"/>
        <v>0</v>
      </c>
      <c r="AQ259" s="184">
        <f t="shared" si="152"/>
        <v>0</v>
      </c>
      <c r="AR259" s="190">
        <v>38700</v>
      </c>
      <c r="AS259" s="187"/>
      <c r="AT259" s="182">
        <v>38700</v>
      </c>
      <c r="AU259" s="227">
        <v>0.38</v>
      </c>
      <c r="AV259" s="13">
        <f t="shared" si="153"/>
        <v>419.812661498708</v>
      </c>
      <c r="AW259" s="14">
        <f t="shared" si="154"/>
        <v>350</v>
      </c>
      <c r="AX259" s="184">
        <f t="shared" si="155"/>
        <v>769.81266149870794</v>
      </c>
      <c r="AY259" s="226"/>
      <c r="AZ259" s="226"/>
      <c r="BA259" s="226"/>
      <c r="BB259" s="226"/>
      <c r="BC259" s="13">
        <f t="shared" si="156"/>
        <v>0</v>
      </c>
      <c r="BD259" s="14">
        <f t="shared" si="134"/>
        <v>0</v>
      </c>
      <c r="BE259" s="184">
        <f t="shared" si="157"/>
        <v>0</v>
      </c>
      <c r="BF259" s="90"/>
      <c r="BG259" s="90"/>
      <c r="BH259" s="90"/>
      <c r="BI259" s="90"/>
      <c r="BJ259" s="13">
        <f t="shared" si="158"/>
        <v>0</v>
      </c>
      <c r="BK259" s="14">
        <f t="shared" si="159"/>
        <v>0</v>
      </c>
      <c r="BL259" s="224">
        <f t="shared" si="160"/>
        <v>0</v>
      </c>
      <c r="BM259" s="257"/>
      <c r="BN259" s="257"/>
      <c r="BO259" s="257"/>
      <c r="BP259" s="226"/>
      <c r="BQ259" s="74">
        <f t="shared" si="135"/>
        <v>0</v>
      </c>
      <c r="BR259" s="75">
        <f t="shared" si="171"/>
        <v>0</v>
      </c>
      <c r="BS259" s="236">
        <f t="shared" si="161"/>
        <v>0</v>
      </c>
      <c r="BT259" s="226"/>
      <c r="BU259" s="226"/>
      <c r="BV259" s="226"/>
      <c r="BW259" s="226"/>
      <c r="BX259" s="74">
        <f t="shared" si="136"/>
        <v>0</v>
      </c>
      <c r="BY259" s="75">
        <f t="shared" si="162"/>
        <v>0</v>
      </c>
      <c r="BZ259" s="236">
        <f t="shared" si="163"/>
        <v>0</v>
      </c>
      <c r="CA259" s="233"/>
      <c r="CB259" s="233"/>
      <c r="CC259" s="233"/>
      <c r="CD259" s="233"/>
      <c r="CE259" s="238">
        <f t="shared" si="164"/>
        <v>0</v>
      </c>
      <c r="CF259" s="14">
        <f t="shared" si="165"/>
        <v>0</v>
      </c>
      <c r="CG259" s="184">
        <f t="shared" si="166"/>
        <v>0</v>
      </c>
    </row>
    <row r="260" spans="1:85" x14ac:dyDescent="0.25">
      <c r="A260" s="39">
        <v>253</v>
      </c>
      <c r="B260" s="84" t="s">
        <v>422</v>
      </c>
      <c r="C260" s="300">
        <v>322628.25</v>
      </c>
      <c r="D260" s="301">
        <v>26</v>
      </c>
      <c r="E260" s="299">
        <f t="shared" si="167"/>
        <v>8388334.5</v>
      </c>
      <c r="F260" s="167"/>
      <c r="G260" s="35"/>
      <c r="H260" s="163">
        <f t="shared" si="132"/>
        <v>0</v>
      </c>
      <c r="I260" s="87"/>
      <c r="J260" s="87"/>
      <c r="K260" s="33"/>
      <c r="L260" s="12"/>
      <c r="M260" s="13">
        <f t="shared" si="139"/>
        <v>0</v>
      </c>
      <c r="N260" s="30">
        <f t="shared" si="140"/>
        <v>0</v>
      </c>
      <c r="O260" s="15">
        <f t="shared" si="141"/>
        <v>0</v>
      </c>
      <c r="P260" s="244"/>
      <c r="Q260" s="242"/>
      <c r="R260" s="242"/>
      <c r="S260" s="246"/>
      <c r="T260" s="13">
        <f t="shared" si="143"/>
        <v>0</v>
      </c>
      <c r="U260" s="14">
        <f t="shared" si="144"/>
        <v>0</v>
      </c>
      <c r="V260" s="16">
        <f t="shared" si="145"/>
        <v>0</v>
      </c>
      <c r="W260" s="90"/>
      <c r="X260" s="90"/>
      <c r="Y260" s="90"/>
      <c r="Z260" s="159"/>
      <c r="AA260" s="13">
        <f t="shared" si="146"/>
        <v>0</v>
      </c>
      <c r="AB260" s="14">
        <f t="shared" si="147"/>
        <v>0</v>
      </c>
      <c r="AC260" s="16">
        <f t="shared" si="133"/>
        <v>0</v>
      </c>
      <c r="AD260" s="251"/>
      <c r="AE260" s="251"/>
      <c r="AF260" s="251"/>
      <c r="AG260" s="90"/>
      <c r="AH260" s="13">
        <f t="shared" si="172"/>
        <v>0</v>
      </c>
      <c r="AI260" s="14">
        <f t="shared" si="148"/>
        <v>0</v>
      </c>
      <c r="AJ260" s="184">
        <f t="shared" si="149"/>
        <v>0</v>
      </c>
      <c r="AK260" s="90"/>
      <c r="AL260" s="90"/>
      <c r="AM260" s="90"/>
      <c r="AN260" s="90"/>
      <c r="AO260" s="13">
        <f t="shared" si="150"/>
        <v>0</v>
      </c>
      <c r="AP260" s="14">
        <f t="shared" si="151"/>
        <v>0</v>
      </c>
      <c r="AQ260" s="184">
        <f t="shared" si="152"/>
        <v>0</v>
      </c>
      <c r="AR260" s="190"/>
      <c r="AS260" s="187"/>
      <c r="AT260" s="182"/>
      <c r="AU260" s="227"/>
      <c r="AV260" s="13">
        <f t="shared" si="153"/>
        <v>0</v>
      </c>
      <c r="AW260" s="14">
        <f t="shared" si="154"/>
        <v>0</v>
      </c>
      <c r="AX260" s="184">
        <f t="shared" si="155"/>
        <v>0</v>
      </c>
      <c r="AY260" s="226"/>
      <c r="AZ260" s="226"/>
      <c r="BA260" s="226"/>
      <c r="BB260" s="226"/>
      <c r="BC260" s="13">
        <f t="shared" si="156"/>
        <v>0</v>
      </c>
      <c r="BD260" s="14">
        <f t="shared" si="134"/>
        <v>0</v>
      </c>
      <c r="BE260" s="184">
        <f t="shared" si="157"/>
        <v>0</v>
      </c>
      <c r="BF260" s="90"/>
      <c r="BG260" s="90"/>
      <c r="BH260" s="90"/>
      <c r="BI260" s="95"/>
      <c r="BJ260" s="13">
        <f t="shared" si="158"/>
        <v>0</v>
      </c>
      <c r="BK260" s="14">
        <f t="shared" si="159"/>
        <v>0</v>
      </c>
      <c r="BL260" s="224">
        <f t="shared" si="160"/>
        <v>0</v>
      </c>
      <c r="BM260" s="257"/>
      <c r="BN260" s="257"/>
      <c r="BO260" s="257"/>
      <c r="BP260" s="226"/>
      <c r="BQ260" s="74">
        <f t="shared" si="135"/>
        <v>0</v>
      </c>
      <c r="BR260" s="75">
        <f t="shared" si="171"/>
        <v>0</v>
      </c>
      <c r="BS260" s="236">
        <f t="shared" si="161"/>
        <v>0</v>
      </c>
      <c r="BT260" s="226"/>
      <c r="BU260" s="226"/>
      <c r="BV260" s="226"/>
      <c r="BW260" s="226"/>
      <c r="BX260" s="74">
        <f t="shared" si="136"/>
        <v>0</v>
      </c>
      <c r="BY260" s="75">
        <f t="shared" si="162"/>
        <v>0</v>
      </c>
      <c r="BZ260" s="236">
        <f t="shared" si="163"/>
        <v>0</v>
      </c>
      <c r="CA260" s="233"/>
      <c r="CB260" s="233"/>
      <c r="CC260" s="233"/>
      <c r="CD260" s="233"/>
      <c r="CE260" s="238">
        <f t="shared" si="164"/>
        <v>0</v>
      </c>
      <c r="CF260" s="14">
        <f t="shared" si="165"/>
        <v>0</v>
      </c>
      <c r="CG260" s="184">
        <f t="shared" si="166"/>
        <v>0</v>
      </c>
    </row>
    <row r="261" spans="1:85" x14ac:dyDescent="0.25">
      <c r="A261" s="39">
        <v>254</v>
      </c>
      <c r="B261" s="83" t="s">
        <v>295</v>
      </c>
      <c r="C261" s="300">
        <v>155</v>
      </c>
      <c r="D261" s="301">
        <v>50</v>
      </c>
      <c r="E261" s="299">
        <f t="shared" si="167"/>
        <v>7750</v>
      </c>
      <c r="F261" s="167">
        <f t="shared" si="137"/>
        <v>101</v>
      </c>
      <c r="G261" s="35">
        <f t="shared" si="138"/>
        <v>0.35</v>
      </c>
      <c r="H261" s="163">
        <f t="shared" si="132"/>
        <v>960</v>
      </c>
      <c r="I261" s="87"/>
      <c r="J261" s="87"/>
      <c r="K261" s="33"/>
      <c r="L261" s="12"/>
      <c r="M261" s="13">
        <f t="shared" si="139"/>
        <v>0</v>
      </c>
      <c r="N261" s="30">
        <f t="shared" si="140"/>
        <v>0</v>
      </c>
      <c r="O261" s="15">
        <f t="shared" si="141"/>
        <v>0</v>
      </c>
      <c r="P261" s="244">
        <v>85</v>
      </c>
      <c r="Q261" s="242">
        <f t="shared" si="170"/>
        <v>16.149999999999999</v>
      </c>
      <c r="R261" s="242">
        <f t="shared" si="142"/>
        <v>101</v>
      </c>
      <c r="S261" s="245">
        <v>0.31</v>
      </c>
      <c r="T261" s="13">
        <f t="shared" si="143"/>
        <v>650</v>
      </c>
      <c r="U261" s="14">
        <f t="shared" si="144"/>
        <v>310.00000000000006</v>
      </c>
      <c r="V261" s="16">
        <f t="shared" si="145"/>
        <v>960</v>
      </c>
      <c r="W261" s="90"/>
      <c r="X261" s="90"/>
      <c r="Y261" s="90"/>
      <c r="Z261" s="159"/>
      <c r="AA261" s="13">
        <f t="shared" si="146"/>
        <v>0</v>
      </c>
      <c r="AB261" s="14">
        <f t="shared" si="147"/>
        <v>0</v>
      </c>
      <c r="AC261" s="16">
        <f t="shared" si="133"/>
        <v>0</v>
      </c>
      <c r="AD261" s="251"/>
      <c r="AE261" s="251"/>
      <c r="AF261" s="251"/>
      <c r="AG261" s="90"/>
      <c r="AH261" s="13">
        <f t="shared" si="172"/>
        <v>0</v>
      </c>
      <c r="AI261" s="14">
        <f t="shared" si="148"/>
        <v>0</v>
      </c>
      <c r="AJ261" s="184">
        <f t="shared" si="149"/>
        <v>0</v>
      </c>
      <c r="AK261" s="90"/>
      <c r="AL261" s="90"/>
      <c r="AM261" s="90"/>
      <c r="AN261" s="90"/>
      <c r="AO261" s="13">
        <f t="shared" si="150"/>
        <v>0</v>
      </c>
      <c r="AP261" s="14">
        <f t="shared" si="151"/>
        <v>0</v>
      </c>
      <c r="AQ261" s="184">
        <f t="shared" si="152"/>
        <v>0</v>
      </c>
      <c r="AR261" s="190">
        <f t="shared" si="168"/>
        <v>124.36974789915966</v>
      </c>
      <c r="AS261" s="187">
        <f t="shared" si="169"/>
        <v>23.630252100840337</v>
      </c>
      <c r="AT261" s="182">
        <v>148</v>
      </c>
      <c r="AU261" s="227">
        <v>0.35</v>
      </c>
      <c r="AV261" s="13">
        <f t="shared" si="153"/>
        <v>443.58108108108109</v>
      </c>
      <c r="AW261" s="14">
        <f t="shared" si="154"/>
        <v>350</v>
      </c>
      <c r="AX261" s="184">
        <f t="shared" si="155"/>
        <v>793.58108108108104</v>
      </c>
      <c r="AY261" s="226"/>
      <c r="AZ261" s="226"/>
      <c r="BA261" s="226"/>
      <c r="BB261" s="226"/>
      <c r="BC261" s="13">
        <f t="shared" si="156"/>
        <v>0</v>
      </c>
      <c r="BD261" s="14">
        <f t="shared" si="134"/>
        <v>0</v>
      </c>
      <c r="BE261" s="184">
        <f t="shared" si="157"/>
        <v>0</v>
      </c>
      <c r="BF261" s="90"/>
      <c r="BG261" s="90"/>
      <c r="BH261" s="90"/>
      <c r="BI261" s="90"/>
      <c r="BJ261" s="13">
        <f t="shared" si="158"/>
        <v>0</v>
      </c>
      <c r="BK261" s="14">
        <f t="shared" si="159"/>
        <v>0</v>
      </c>
      <c r="BL261" s="224">
        <f t="shared" si="160"/>
        <v>0</v>
      </c>
      <c r="BM261" s="257"/>
      <c r="BN261" s="257"/>
      <c r="BO261" s="257"/>
      <c r="BP261" s="226"/>
      <c r="BQ261" s="74">
        <f t="shared" si="135"/>
        <v>0</v>
      </c>
      <c r="BR261" s="75">
        <f t="shared" si="171"/>
        <v>0</v>
      </c>
      <c r="BS261" s="236">
        <f t="shared" si="161"/>
        <v>0</v>
      </c>
      <c r="BT261" s="226"/>
      <c r="BU261" s="226"/>
      <c r="BV261" s="226"/>
      <c r="BW261" s="226"/>
      <c r="BX261" s="74">
        <f t="shared" si="136"/>
        <v>0</v>
      </c>
      <c r="BY261" s="75">
        <f t="shared" si="162"/>
        <v>0</v>
      </c>
      <c r="BZ261" s="236">
        <f t="shared" si="163"/>
        <v>0</v>
      </c>
      <c r="CA261" s="239"/>
      <c r="CB261" s="239"/>
      <c r="CC261" s="239"/>
      <c r="CD261" s="240"/>
      <c r="CE261" s="238">
        <f t="shared" si="164"/>
        <v>0</v>
      </c>
      <c r="CF261" s="14">
        <f t="shared" si="165"/>
        <v>0</v>
      </c>
      <c r="CG261" s="184">
        <f t="shared" si="166"/>
        <v>0</v>
      </c>
    </row>
    <row r="262" spans="1:85" x14ac:dyDescent="0.25">
      <c r="A262" s="39">
        <v>255</v>
      </c>
      <c r="B262" s="83" t="s">
        <v>100</v>
      </c>
      <c r="C262" s="300">
        <v>28500</v>
      </c>
      <c r="D262" s="301">
        <v>25</v>
      </c>
      <c r="E262" s="299">
        <f t="shared" si="167"/>
        <v>712500</v>
      </c>
      <c r="F262" s="167">
        <f t="shared" si="137"/>
        <v>26200</v>
      </c>
      <c r="G262" s="35">
        <f t="shared" si="138"/>
        <v>0.35</v>
      </c>
      <c r="H262" s="163">
        <f t="shared" si="132"/>
        <v>1000</v>
      </c>
      <c r="I262" s="87"/>
      <c r="J262" s="87"/>
      <c r="K262" s="33"/>
      <c r="L262" s="12"/>
      <c r="M262" s="13">
        <f t="shared" si="139"/>
        <v>0</v>
      </c>
      <c r="N262" s="30">
        <f t="shared" si="140"/>
        <v>0</v>
      </c>
      <c r="O262" s="15">
        <f t="shared" si="141"/>
        <v>0</v>
      </c>
      <c r="P262" s="244"/>
      <c r="Q262" s="242"/>
      <c r="R262" s="242"/>
      <c r="S262" s="246"/>
      <c r="T262" s="13">
        <f t="shared" si="143"/>
        <v>0</v>
      </c>
      <c r="U262" s="14">
        <f t="shared" si="144"/>
        <v>0</v>
      </c>
      <c r="V262" s="16">
        <f t="shared" si="145"/>
        <v>0</v>
      </c>
      <c r="W262" s="90"/>
      <c r="X262" s="90"/>
      <c r="Y262" s="90"/>
      <c r="Z262" s="159"/>
      <c r="AA262" s="13">
        <f t="shared" si="146"/>
        <v>0</v>
      </c>
      <c r="AB262" s="14">
        <f t="shared" si="147"/>
        <v>0</v>
      </c>
      <c r="AC262" s="16">
        <f t="shared" si="133"/>
        <v>0</v>
      </c>
      <c r="AD262" s="251"/>
      <c r="AE262" s="251"/>
      <c r="AF262" s="251"/>
      <c r="AG262" s="90"/>
      <c r="AH262" s="13">
        <f t="shared" si="172"/>
        <v>0</v>
      </c>
      <c r="AI262" s="14">
        <f t="shared" si="148"/>
        <v>0</v>
      </c>
      <c r="AJ262" s="184">
        <f t="shared" si="149"/>
        <v>0</v>
      </c>
      <c r="AK262" s="90"/>
      <c r="AL262" s="90"/>
      <c r="AM262" s="90"/>
      <c r="AN262" s="90"/>
      <c r="AO262" s="13">
        <f t="shared" si="150"/>
        <v>0</v>
      </c>
      <c r="AP262" s="14">
        <f t="shared" si="151"/>
        <v>0</v>
      </c>
      <c r="AQ262" s="184">
        <f t="shared" si="152"/>
        <v>0</v>
      </c>
      <c r="AR262" s="190">
        <v>26200</v>
      </c>
      <c r="AS262" s="187"/>
      <c r="AT262" s="182">
        <v>26200</v>
      </c>
      <c r="AU262" s="227">
        <v>0.35</v>
      </c>
      <c r="AV262" s="13">
        <f t="shared" si="153"/>
        <v>650</v>
      </c>
      <c r="AW262" s="14">
        <f t="shared" si="154"/>
        <v>350</v>
      </c>
      <c r="AX262" s="184">
        <f t="shared" si="155"/>
        <v>1000</v>
      </c>
      <c r="AY262" s="226"/>
      <c r="AZ262" s="226"/>
      <c r="BA262" s="226"/>
      <c r="BB262" s="226"/>
      <c r="BC262" s="13">
        <f t="shared" si="156"/>
        <v>0</v>
      </c>
      <c r="BD262" s="14">
        <f t="shared" si="134"/>
        <v>0</v>
      </c>
      <c r="BE262" s="184">
        <f t="shared" si="157"/>
        <v>0</v>
      </c>
      <c r="BF262" s="90"/>
      <c r="BG262" s="90"/>
      <c r="BH262" s="90"/>
      <c r="BI262" s="90"/>
      <c r="BJ262" s="13">
        <f t="shared" si="158"/>
        <v>0</v>
      </c>
      <c r="BK262" s="14">
        <f t="shared" si="159"/>
        <v>0</v>
      </c>
      <c r="BL262" s="224">
        <f t="shared" si="160"/>
        <v>0</v>
      </c>
      <c r="BM262" s="257"/>
      <c r="BN262" s="257"/>
      <c r="BO262" s="257"/>
      <c r="BP262" s="226"/>
      <c r="BQ262" s="74">
        <f t="shared" si="135"/>
        <v>0</v>
      </c>
      <c r="BR262" s="75">
        <f t="shared" si="171"/>
        <v>0</v>
      </c>
      <c r="BS262" s="236">
        <f t="shared" si="161"/>
        <v>0</v>
      </c>
      <c r="BT262" s="226"/>
      <c r="BU262" s="226"/>
      <c r="BV262" s="226"/>
      <c r="BW262" s="226"/>
      <c r="BX262" s="74">
        <f t="shared" si="136"/>
        <v>0</v>
      </c>
      <c r="BY262" s="75">
        <f t="shared" si="162"/>
        <v>0</v>
      </c>
      <c r="BZ262" s="236">
        <f t="shared" si="163"/>
        <v>0</v>
      </c>
      <c r="CA262" s="239"/>
      <c r="CB262" s="239"/>
      <c r="CC262" s="239"/>
      <c r="CD262" s="240"/>
      <c r="CE262" s="238">
        <f t="shared" si="164"/>
        <v>0</v>
      </c>
      <c r="CF262" s="14">
        <f t="shared" si="165"/>
        <v>0</v>
      </c>
      <c r="CG262" s="184">
        <f t="shared" si="166"/>
        <v>0</v>
      </c>
    </row>
    <row r="263" spans="1:85" x14ac:dyDescent="0.25">
      <c r="A263" s="39">
        <v>256</v>
      </c>
      <c r="B263" s="83" t="s">
        <v>423</v>
      </c>
      <c r="C263" s="300">
        <v>65000</v>
      </c>
      <c r="D263" s="301">
        <v>25</v>
      </c>
      <c r="E263" s="299">
        <f t="shared" si="167"/>
        <v>1625000</v>
      </c>
      <c r="F263" s="167">
        <f t="shared" si="137"/>
        <v>22000</v>
      </c>
      <c r="G263" s="35"/>
      <c r="H263" s="163">
        <f t="shared" si="132"/>
        <v>650</v>
      </c>
      <c r="I263" s="87">
        <v>22000</v>
      </c>
      <c r="J263" s="87">
        <v>0</v>
      </c>
      <c r="K263" s="33">
        <v>22000</v>
      </c>
      <c r="L263" s="12"/>
      <c r="M263" s="13">
        <f t="shared" si="139"/>
        <v>650</v>
      </c>
      <c r="N263" s="30">
        <f t="shared" si="140"/>
        <v>0</v>
      </c>
      <c r="O263" s="15">
        <f t="shared" si="141"/>
        <v>650</v>
      </c>
      <c r="P263" s="244"/>
      <c r="Q263" s="242"/>
      <c r="R263" s="242"/>
      <c r="S263" s="246"/>
      <c r="T263" s="13">
        <f t="shared" si="143"/>
        <v>0</v>
      </c>
      <c r="U263" s="14">
        <f t="shared" si="144"/>
        <v>0</v>
      </c>
      <c r="V263" s="16">
        <f t="shared" si="145"/>
        <v>0</v>
      </c>
      <c r="W263" s="90"/>
      <c r="X263" s="90"/>
      <c r="Y263" s="90"/>
      <c r="Z263" s="159"/>
      <c r="AA263" s="13">
        <f t="shared" si="146"/>
        <v>0</v>
      </c>
      <c r="AB263" s="14">
        <f t="shared" si="147"/>
        <v>0</v>
      </c>
      <c r="AC263" s="16">
        <f t="shared" si="133"/>
        <v>0</v>
      </c>
      <c r="AD263" s="251"/>
      <c r="AE263" s="251"/>
      <c r="AF263" s="251"/>
      <c r="AG263" s="90"/>
      <c r="AH263" s="13">
        <f t="shared" si="172"/>
        <v>0</v>
      </c>
      <c r="AI263" s="14">
        <f t="shared" si="148"/>
        <v>0</v>
      </c>
      <c r="AJ263" s="184">
        <f t="shared" si="149"/>
        <v>0</v>
      </c>
      <c r="AK263" s="90"/>
      <c r="AL263" s="90"/>
      <c r="AM263" s="90"/>
      <c r="AN263" s="90"/>
      <c r="AO263" s="13">
        <f t="shared" si="150"/>
        <v>0</v>
      </c>
      <c r="AP263" s="14">
        <f t="shared" si="151"/>
        <v>0</v>
      </c>
      <c r="AQ263" s="184">
        <f t="shared" si="152"/>
        <v>0</v>
      </c>
      <c r="AR263" s="190"/>
      <c r="AS263" s="187"/>
      <c r="AT263" s="182"/>
      <c r="AU263" s="227"/>
      <c r="AV263" s="13">
        <f t="shared" si="153"/>
        <v>0</v>
      </c>
      <c r="AW263" s="14">
        <f t="shared" si="154"/>
        <v>0</v>
      </c>
      <c r="AX263" s="184">
        <f t="shared" si="155"/>
        <v>0</v>
      </c>
      <c r="AY263" s="226"/>
      <c r="AZ263" s="226"/>
      <c r="BA263" s="226"/>
      <c r="BB263" s="226"/>
      <c r="BC263" s="13">
        <f t="shared" si="156"/>
        <v>0</v>
      </c>
      <c r="BD263" s="14">
        <f t="shared" si="134"/>
        <v>0</v>
      </c>
      <c r="BE263" s="184">
        <f t="shared" si="157"/>
        <v>0</v>
      </c>
      <c r="BF263" s="90"/>
      <c r="BG263" s="90"/>
      <c r="BH263" s="90"/>
      <c r="BI263" s="90"/>
      <c r="BJ263" s="13">
        <f t="shared" si="158"/>
        <v>0</v>
      </c>
      <c r="BK263" s="14">
        <f t="shared" si="159"/>
        <v>0</v>
      </c>
      <c r="BL263" s="224">
        <f t="shared" si="160"/>
        <v>0</v>
      </c>
      <c r="BM263" s="257"/>
      <c r="BN263" s="257"/>
      <c r="BO263" s="257"/>
      <c r="BP263" s="226"/>
      <c r="BQ263" s="74">
        <f t="shared" si="135"/>
        <v>0</v>
      </c>
      <c r="BR263" s="75">
        <f t="shared" si="171"/>
        <v>0</v>
      </c>
      <c r="BS263" s="236">
        <f t="shared" si="161"/>
        <v>0</v>
      </c>
      <c r="BT263" s="226"/>
      <c r="BU263" s="226"/>
      <c r="BV263" s="226"/>
      <c r="BW263" s="226"/>
      <c r="BX263" s="74">
        <f t="shared" si="136"/>
        <v>0</v>
      </c>
      <c r="BY263" s="75">
        <f t="shared" si="162"/>
        <v>0</v>
      </c>
      <c r="BZ263" s="236">
        <f t="shared" si="163"/>
        <v>0</v>
      </c>
      <c r="CA263" s="239"/>
      <c r="CB263" s="239"/>
      <c r="CC263" s="239"/>
      <c r="CD263" s="240"/>
      <c r="CE263" s="238">
        <f t="shared" si="164"/>
        <v>0</v>
      </c>
      <c r="CF263" s="14">
        <f t="shared" si="165"/>
        <v>0</v>
      </c>
      <c r="CG263" s="184">
        <f t="shared" si="166"/>
        <v>0</v>
      </c>
    </row>
    <row r="264" spans="1:85" x14ac:dyDescent="0.25">
      <c r="A264" s="39">
        <v>257</v>
      </c>
      <c r="B264" s="83" t="s">
        <v>231</v>
      </c>
      <c r="C264" s="300">
        <v>698470.5</v>
      </c>
      <c r="D264" s="301">
        <v>24</v>
      </c>
      <c r="E264" s="299">
        <f t="shared" si="167"/>
        <v>16763292</v>
      </c>
      <c r="F264" s="167"/>
      <c r="G264" s="35"/>
      <c r="H264" s="163">
        <f t="shared" ref="H264:H327" si="173">MAX(O264,V264,AC264,AQ264,AX264,BE264,BL264,BZ264,CG264)</f>
        <v>0</v>
      </c>
      <c r="I264" s="87"/>
      <c r="J264" s="87"/>
      <c r="K264" s="33"/>
      <c r="L264" s="12"/>
      <c r="M264" s="13">
        <f t="shared" si="139"/>
        <v>0</v>
      </c>
      <c r="N264" s="30">
        <f t="shared" si="140"/>
        <v>0</v>
      </c>
      <c r="O264" s="15">
        <f t="shared" si="141"/>
        <v>0</v>
      </c>
      <c r="P264" s="244"/>
      <c r="Q264" s="242"/>
      <c r="R264" s="242"/>
      <c r="S264" s="246"/>
      <c r="T264" s="13">
        <f t="shared" si="143"/>
        <v>0</v>
      </c>
      <c r="U264" s="14">
        <f t="shared" si="144"/>
        <v>0</v>
      </c>
      <c r="V264" s="16">
        <f t="shared" si="145"/>
        <v>0</v>
      </c>
      <c r="W264" s="90"/>
      <c r="X264" s="90"/>
      <c r="Y264" s="90"/>
      <c r="Z264" s="159"/>
      <c r="AA264" s="13">
        <f t="shared" si="146"/>
        <v>0</v>
      </c>
      <c r="AB264" s="14">
        <f t="shared" si="147"/>
        <v>0</v>
      </c>
      <c r="AC264" s="16">
        <f t="shared" ref="AC264:AC327" si="174">AB264+AA264</f>
        <v>0</v>
      </c>
      <c r="AD264" s="251"/>
      <c r="AE264" s="251"/>
      <c r="AF264" s="251"/>
      <c r="AG264" s="90"/>
      <c r="AH264" s="13">
        <f t="shared" si="172"/>
        <v>0</v>
      </c>
      <c r="AI264" s="14">
        <f t="shared" si="148"/>
        <v>0</v>
      </c>
      <c r="AJ264" s="184">
        <f t="shared" si="149"/>
        <v>0</v>
      </c>
      <c r="AK264" s="90"/>
      <c r="AL264" s="90"/>
      <c r="AM264" s="90"/>
      <c r="AN264" s="90"/>
      <c r="AO264" s="13">
        <f t="shared" si="150"/>
        <v>0</v>
      </c>
      <c r="AP264" s="14">
        <f t="shared" si="151"/>
        <v>0</v>
      </c>
      <c r="AQ264" s="184">
        <f t="shared" si="152"/>
        <v>0</v>
      </c>
      <c r="AR264" s="190"/>
      <c r="AS264" s="187"/>
      <c r="AT264" s="182"/>
      <c r="AU264" s="227"/>
      <c r="AV264" s="13">
        <f t="shared" si="153"/>
        <v>0</v>
      </c>
      <c r="AW264" s="14">
        <f t="shared" si="154"/>
        <v>0</v>
      </c>
      <c r="AX264" s="184">
        <f t="shared" si="155"/>
        <v>0</v>
      </c>
      <c r="AY264" s="226"/>
      <c r="AZ264" s="226"/>
      <c r="BA264" s="226"/>
      <c r="BB264" s="226"/>
      <c r="BC264" s="13">
        <f t="shared" si="156"/>
        <v>0</v>
      </c>
      <c r="BD264" s="14">
        <f t="shared" ref="BD264:BD327" si="175">IFERROR(($F$2)/($G264/BB264),0)</f>
        <v>0</v>
      </c>
      <c r="BE264" s="184">
        <f t="shared" si="157"/>
        <v>0</v>
      </c>
      <c r="BF264" s="90"/>
      <c r="BG264" s="90"/>
      <c r="BH264" s="90"/>
      <c r="BI264" s="90"/>
      <c r="BJ264" s="13">
        <f t="shared" si="158"/>
        <v>0</v>
      </c>
      <c r="BK264" s="14">
        <f t="shared" si="159"/>
        <v>0</v>
      </c>
      <c r="BL264" s="224">
        <f t="shared" si="160"/>
        <v>0</v>
      </c>
      <c r="BM264" s="257"/>
      <c r="BN264" s="257"/>
      <c r="BO264" s="257"/>
      <c r="BP264" s="226"/>
      <c r="BQ264" s="74">
        <f t="shared" ref="BQ264:BQ327" si="176">IFERROR(($F264*$F$1)/BO264,0)</f>
        <v>0</v>
      </c>
      <c r="BR264" s="75">
        <f t="shared" si="171"/>
        <v>0</v>
      </c>
      <c r="BS264" s="236">
        <f t="shared" si="161"/>
        <v>0</v>
      </c>
      <c r="BT264" s="226"/>
      <c r="BU264" s="226"/>
      <c r="BV264" s="226"/>
      <c r="BW264" s="226"/>
      <c r="BX264" s="74">
        <f t="shared" ref="BX264:BX327" si="177">IFERROR(($F264*$F$1)/BV264,0)</f>
        <v>0</v>
      </c>
      <c r="BY264" s="75">
        <f t="shared" si="162"/>
        <v>0</v>
      </c>
      <c r="BZ264" s="236">
        <f t="shared" si="163"/>
        <v>0</v>
      </c>
      <c r="CA264" s="239"/>
      <c r="CB264" s="239"/>
      <c r="CC264" s="239"/>
      <c r="CD264" s="240"/>
      <c r="CE264" s="238">
        <f t="shared" si="164"/>
        <v>0</v>
      </c>
      <c r="CF264" s="14">
        <f t="shared" si="165"/>
        <v>0</v>
      </c>
      <c r="CG264" s="184">
        <f t="shared" si="166"/>
        <v>0</v>
      </c>
    </row>
    <row r="265" spans="1:85" x14ac:dyDescent="0.25">
      <c r="A265" s="39">
        <v>258</v>
      </c>
      <c r="B265" s="83" t="s">
        <v>370</v>
      </c>
      <c r="C265" s="300">
        <v>1500</v>
      </c>
      <c r="D265" s="301">
        <v>24</v>
      </c>
      <c r="E265" s="299">
        <f t="shared" si="167"/>
        <v>36000</v>
      </c>
      <c r="F265" s="167">
        <f t="shared" ref="F265:F328" si="178">MIN(K265,R265,Y265,AM265,AT265,BA265,BH265,BV265,CC265,AF265,BO265)</f>
        <v>1285</v>
      </c>
      <c r="G265" s="35">
        <f t="shared" ref="G264:G327" si="179">MAX(L265,S265,Z265,AN265,AU265,BB265,BI265,BW265,CD265)</f>
        <v>0.35</v>
      </c>
      <c r="H265" s="163">
        <f t="shared" si="173"/>
        <v>954.98069498069503</v>
      </c>
      <c r="I265" s="87"/>
      <c r="J265" s="87"/>
      <c r="K265" s="33"/>
      <c r="L265" s="12"/>
      <c r="M265" s="13">
        <f t="shared" ref="M265:M328" si="180">IFERROR(($F265*$F$1)/K265,0)</f>
        <v>0</v>
      </c>
      <c r="N265" s="30">
        <f t="shared" ref="N265:N328" si="181">IFERROR(($F$2)/($G265/L265),0)</f>
        <v>0</v>
      </c>
      <c r="O265" s="15">
        <f t="shared" ref="O265:O328" si="182">N265+M265</f>
        <v>0</v>
      </c>
      <c r="P265" s="244">
        <v>1295</v>
      </c>
      <c r="Q265" s="242">
        <f>P265*0%</f>
        <v>0</v>
      </c>
      <c r="R265" s="242">
        <f t="shared" ref="R265:R327" si="183">ROUND((P265+Q265),0)</f>
        <v>1295</v>
      </c>
      <c r="S265" s="245">
        <v>0.31</v>
      </c>
      <c r="T265" s="13">
        <f t="shared" ref="T265:T328" si="184">IFERROR(($F265*$F$1)/R265,0)</f>
        <v>644.98069498069503</v>
      </c>
      <c r="U265" s="14">
        <f t="shared" ref="U265:U328" si="185">IFERROR(($F$2)/($G265/S265),0)</f>
        <v>310.00000000000006</v>
      </c>
      <c r="V265" s="16">
        <f t="shared" ref="V265:V328" si="186">U265+T265</f>
        <v>954.98069498069503</v>
      </c>
      <c r="W265" s="90"/>
      <c r="X265" s="90"/>
      <c r="Y265" s="90"/>
      <c r="Z265" s="159"/>
      <c r="AA265" s="13">
        <f t="shared" ref="AA265:AA328" si="187">IFERROR(($F265*$F$1)/Y265,0)</f>
        <v>0</v>
      </c>
      <c r="AB265" s="14">
        <f t="shared" ref="AB265:AB328" si="188">IFERROR(($F$2)/($G265/Z265),0)</f>
        <v>0</v>
      </c>
      <c r="AC265" s="16">
        <f t="shared" si="174"/>
        <v>0</v>
      </c>
      <c r="AD265" s="251"/>
      <c r="AE265" s="251"/>
      <c r="AF265" s="251"/>
      <c r="AG265" s="90"/>
      <c r="AH265" s="13">
        <f t="shared" si="172"/>
        <v>0</v>
      </c>
      <c r="AI265" s="14">
        <f t="shared" ref="AI265:AI328" si="189">IFERROR(($F$2)/($G265/AG265),0)</f>
        <v>0</v>
      </c>
      <c r="AJ265" s="184">
        <f t="shared" ref="AJ265:AJ328" si="190">SUM(AH265+AI265)</f>
        <v>0</v>
      </c>
      <c r="AK265" s="90"/>
      <c r="AL265" s="90"/>
      <c r="AM265" s="90"/>
      <c r="AN265" s="90"/>
      <c r="AO265" s="13">
        <f t="shared" ref="AO265:AO328" si="191">IFERROR(($F265*$F$1)/AM265,0)</f>
        <v>0</v>
      </c>
      <c r="AP265" s="14">
        <f t="shared" ref="AP265:AP328" si="192">IFERROR(($F$2)/($G265/AN265),0)</f>
        <v>0</v>
      </c>
      <c r="AQ265" s="184">
        <f t="shared" ref="AQ265:AQ328" si="193">SUM(AO265+AP265)</f>
        <v>0</v>
      </c>
      <c r="AR265" s="190">
        <v>1415</v>
      </c>
      <c r="AS265" s="187"/>
      <c r="AT265" s="182">
        <v>1415</v>
      </c>
      <c r="AU265" s="227">
        <v>0.35</v>
      </c>
      <c r="AV265" s="13">
        <f t="shared" ref="AV265:AV328" si="194">IFERROR(($F265*$F$1)/AT265,0)</f>
        <v>590.28268551236749</v>
      </c>
      <c r="AW265" s="14">
        <f t="shared" ref="AW265:AW328" si="195">IFERROR(($F$2)/($G265/AU265),0)</f>
        <v>350</v>
      </c>
      <c r="AX265" s="184">
        <f t="shared" ref="AX265:AX328" si="196">SUM(AV265+AW265)</f>
        <v>940.28268551236749</v>
      </c>
      <c r="AY265" s="226"/>
      <c r="AZ265" s="226"/>
      <c r="BA265" s="226"/>
      <c r="BB265" s="226"/>
      <c r="BC265" s="13">
        <f t="shared" ref="BC265:BC328" si="197">IFERROR(($F265*$F$1)/BA265,0)</f>
        <v>0</v>
      </c>
      <c r="BD265" s="14">
        <f t="shared" si="175"/>
        <v>0</v>
      </c>
      <c r="BE265" s="184">
        <f t="shared" ref="BE265:BE328" si="198">BC265+BD265</f>
        <v>0</v>
      </c>
      <c r="BF265" s="90"/>
      <c r="BG265" s="90"/>
      <c r="BH265" s="90"/>
      <c r="BI265" s="90"/>
      <c r="BJ265" s="13">
        <f t="shared" ref="BJ265:BJ328" si="199">IFERROR(($F265*$F$1)/BH265,0)</f>
        <v>0</v>
      </c>
      <c r="BK265" s="14">
        <f t="shared" ref="BK265:BK328" si="200">IFERROR(($F$2)/($G265/BI265),0)</f>
        <v>0</v>
      </c>
      <c r="BL265" s="224">
        <f t="shared" ref="BL265:BL328" si="201">SUM(BJ265+BK265)</f>
        <v>0</v>
      </c>
      <c r="BM265" s="257"/>
      <c r="BN265" s="257"/>
      <c r="BO265" s="257"/>
      <c r="BP265" s="227"/>
      <c r="BQ265" s="74">
        <f t="shared" si="176"/>
        <v>0</v>
      </c>
      <c r="BR265" s="75">
        <f t="shared" si="171"/>
        <v>0</v>
      </c>
      <c r="BS265" s="236">
        <f t="shared" ref="BS265:BS280" si="202">SUM(BQ265+BR265)</f>
        <v>0</v>
      </c>
      <c r="BT265" s="226">
        <v>1285</v>
      </c>
      <c r="BU265" s="226">
        <v>0</v>
      </c>
      <c r="BV265" s="226">
        <v>1285</v>
      </c>
      <c r="BW265" s="227">
        <v>0.05</v>
      </c>
      <c r="BX265" s="74">
        <f t="shared" si="177"/>
        <v>650</v>
      </c>
      <c r="BY265" s="75">
        <f t="shared" ref="BY265:BY328" si="203">IFERROR(($F$2)/($G265/BW265),0)</f>
        <v>50.000000000000007</v>
      </c>
      <c r="BZ265" s="236">
        <f t="shared" ref="BZ265:BZ328" si="204">SUM(BX265+BY265)</f>
        <v>700</v>
      </c>
      <c r="CA265" s="239"/>
      <c r="CB265" s="239"/>
      <c r="CC265" s="239"/>
      <c r="CD265" s="240"/>
      <c r="CE265" s="238">
        <f t="shared" ref="CE265:CE328" si="205">IFERROR(($F265*$F$1)/CC265,0)</f>
        <v>0</v>
      </c>
      <c r="CF265" s="14">
        <f t="shared" ref="CF265:CF328" si="206">IFERROR(($F$2)/($G265/CD265),0)</f>
        <v>0</v>
      </c>
      <c r="CG265" s="184">
        <f t="shared" ref="CG265:CG328" si="207">SUM(CE265+CF265)</f>
        <v>0</v>
      </c>
    </row>
    <row r="266" spans="1:85" x14ac:dyDescent="0.25">
      <c r="A266" s="39">
        <v>259</v>
      </c>
      <c r="B266" s="83" t="s">
        <v>340</v>
      </c>
      <c r="C266" s="300">
        <v>1255000</v>
      </c>
      <c r="D266" s="301">
        <v>23</v>
      </c>
      <c r="E266" s="299">
        <f t="shared" ref="E266:E329" si="208">D266*C266</f>
        <v>28865000</v>
      </c>
      <c r="F266" s="167">
        <f t="shared" si="178"/>
        <v>740250</v>
      </c>
      <c r="G266" s="35">
        <f t="shared" si="179"/>
        <v>0.35</v>
      </c>
      <c r="H266" s="163">
        <f t="shared" si="173"/>
        <v>739.35305065544594</v>
      </c>
      <c r="I266" s="87"/>
      <c r="J266" s="87"/>
      <c r="K266" s="33"/>
      <c r="L266" s="12"/>
      <c r="M266" s="13">
        <f t="shared" si="180"/>
        <v>0</v>
      </c>
      <c r="N266" s="30">
        <f t="shared" si="181"/>
        <v>0</v>
      </c>
      <c r="O266" s="15">
        <f t="shared" si="182"/>
        <v>0</v>
      </c>
      <c r="P266" s="244"/>
      <c r="Q266" s="242"/>
      <c r="R266" s="242"/>
      <c r="S266" s="246"/>
      <c r="T266" s="13">
        <f t="shared" si="184"/>
        <v>0</v>
      </c>
      <c r="U266" s="14">
        <f t="shared" si="185"/>
        <v>0</v>
      </c>
      <c r="V266" s="16">
        <f t="shared" si="186"/>
        <v>0</v>
      </c>
      <c r="W266" s="90"/>
      <c r="X266" s="90"/>
      <c r="Y266" s="90"/>
      <c r="Z266" s="159"/>
      <c r="AA266" s="13">
        <f t="shared" si="187"/>
        <v>0</v>
      </c>
      <c r="AB266" s="14">
        <f t="shared" si="188"/>
        <v>0</v>
      </c>
      <c r="AC266" s="16">
        <f t="shared" si="174"/>
        <v>0</v>
      </c>
      <c r="AD266" s="251"/>
      <c r="AE266" s="251"/>
      <c r="AF266" s="251"/>
      <c r="AG266" s="90"/>
      <c r="AH266" s="13">
        <f t="shared" si="172"/>
        <v>0</v>
      </c>
      <c r="AI266" s="14">
        <f t="shared" si="189"/>
        <v>0</v>
      </c>
      <c r="AJ266" s="184">
        <f t="shared" si="190"/>
        <v>0</v>
      </c>
      <c r="AK266" s="90"/>
      <c r="AL266" s="90"/>
      <c r="AM266" s="90"/>
      <c r="AN266" s="90"/>
      <c r="AO266" s="13">
        <f t="shared" si="191"/>
        <v>0</v>
      </c>
      <c r="AP266" s="14">
        <f t="shared" si="192"/>
        <v>0</v>
      </c>
      <c r="AQ266" s="184">
        <f t="shared" si="193"/>
        <v>0</v>
      </c>
      <c r="AR266" s="190">
        <v>1235800</v>
      </c>
      <c r="AS266" s="187"/>
      <c r="AT266" s="182">
        <v>1235800</v>
      </c>
      <c r="AU266" s="227">
        <v>0.35</v>
      </c>
      <c r="AV266" s="13">
        <f t="shared" si="194"/>
        <v>389.35305065544588</v>
      </c>
      <c r="AW266" s="14">
        <f t="shared" si="195"/>
        <v>350</v>
      </c>
      <c r="AX266" s="184">
        <f t="shared" si="196"/>
        <v>739.35305065544594</v>
      </c>
      <c r="AY266" s="226"/>
      <c r="AZ266" s="226"/>
      <c r="BA266" s="226"/>
      <c r="BB266" s="226"/>
      <c r="BC266" s="13">
        <f t="shared" si="197"/>
        <v>0</v>
      </c>
      <c r="BD266" s="14">
        <f t="shared" si="175"/>
        <v>0</v>
      </c>
      <c r="BE266" s="184">
        <f t="shared" si="198"/>
        <v>0</v>
      </c>
      <c r="BF266" s="90"/>
      <c r="BG266" s="90"/>
      <c r="BH266" s="90"/>
      <c r="BI266" s="90"/>
      <c r="BJ266" s="13">
        <f t="shared" si="199"/>
        <v>0</v>
      </c>
      <c r="BK266" s="14">
        <f t="shared" si="200"/>
        <v>0</v>
      </c>
      <c r="BL266" s="224">
        <f t="shared" si="201"/>
        <v>0</v>
      </c>
      <c r="BM266" s="257">
        <v>740250</v>
      </c>
      <c r="BN266" s="257">
        <v>0</v>
      </c>
      <c r="BO266" s="257">
        <v>740250</v>
      </c>
      <c r="BP266" s="226"/>
      <c r="BQ266" s="74">
        <f t="shared" si="176"/>
        <v>650</v>
      </c>
      <c r="BR266" s="75">
        <f t="shared" si="171"/>
        <v>0</v>
      </c>
      <c r="BS266" s="236">
        <f t="shared" si="202"/>
        <v>650</v>
      </c>
      <c r="BT266" s="226"/>
      <c r="BU266" s="226"/>
      <c r="BV266" s="226"/>
      <c r="BW266" s="226"/>
      <c r="BX266" s="74">
        <f t="shared" si="177"/>
        <v>0</v>
      </c>
      <c r="BY266" s="75">
        <f t="shared" si="203"/>
        <v>0</v>
      </c>
      <c r="BZ266" s="236">
        <f t="shared" si="204"/>
        <v>0</v>
      </c>
      <c r="CA266" s="239"/>
      <c r="CB266" s="239"/>
      <c r="CC266" s="239"/>
      <c r="CD266" s="240"/>
      <c r="CE266" s="238">
        <f t="shared" si="205"/>
        <v>0</v>
      </c>
      <c r="CF266" s="14">
        <f t="shared" si="206"/>
        <v>0</v>
      </c>
      <c r="CG266" s="184">
        <f t="shared" si="207"/>
        <v>0</v>
      </c>
    </row>
    <row r="267" spans="1:85" x14ac:dyDescent="0.25">
      <c r="A267" s="39">
        <v>260</v>
      </c>
      <c r="B267" s="79" t="s">
        <v>375</v>
      </c>
      <c r="C267" s="300">
        <v>165000</v>
      </c>
      <c r="D267" s="301">
        <v>22</v>
      </c>
      <c r="E267" s="299">
        <f t="shared" si="208"/>
        <v>3630000</v>
      </c>
      <c r="F267" s="167">
        <f t="shared" si="178"/>
        <v>129710</v>
      </c>
      <c r="G267" s="35">
        <f t="shared" si="179"/>
        <v>0.38</v>
      </c>
      <c r="H267" s="163">
        <f t="shared" si="173"/>
        <v>870.95588235294122</v>
      </c>
      <c r="I267" s="87"/>
      <c r="J267" s="87"/>
      <c r="K267" s="33"/>
      <c r="L267" s="12"/>
      <c r="M267" s="13">
        <f t="shared" si="180"/>
        <v>0</v>
      </c>
      <c r="N267" s="30">
        <f t="shared" si="181"/>
        <v>0</v>
      </c>
      <c r="O267" s="15">
        <f t="shared" si="182"/>
        <v>0</v>
      </c>
      <c r="P267" s="244">
        <v>135000</v>
      </c>
      <c r="Q267" s="242">
        <f t="shared" ref="Q267:Q327" si="209">P267*19%</f>
        <v>25650</v>
      </c>
      <c r="R267" s="242">
        <f t="shared" si="183"/>
        <v>160650</v>
      </c>
      <c r="S267" s="245">
        <v>0.31</v>
      </c>
      <c r="T267" s="13">
        <f t="shared" si="184"/>
        <v>524.81481481481478</v>
      </c>
      <c r="U267" s="14">
        <f t="shared" si="185"/>
        <v>285.5263157894737</v>
      </c>
      <c r="V267" s="16">
        <f t="shared" si="186"/>
        <v>810.34113060428854</v>
      </c>
      <c r="W267" s="90"/>
      <c r="X267" s="90"/>
      <c r="Y267" s="90"/>
      <c r="Z267" s="159"/>
      <c r="AA267" s="13">
        <f t="shared" si="187"/>
        <v>0</v>
      </c>
      <c r="AB267" s="14">
        <f t="shared" si="188"/>
        <v>0</v>
      </c>
      <c r="AC267" s="16">
        <f t="shared" si="174"/>
        <v>0</v>
      </c>
      <c r="AD267" s="252">
        <v>109000</v>
      </c>
      <c r="AE267" s="252">
        <f>+AD267*19%</f>
        <v>20710</v>
      </c>
      <c r="AF267" s="252">
        <f t="shared" ref="AF247:AF310" si="210">+AD267+AE267</f>
        <v>129710</v>
      </c>
      <c r="AG267" s="90"/>
      <c r="AH267" s="13">
        <f t="shared" si="172"/>
        <v>650</v>
      </c>
      <c r="AI267" s="14">
        <f t="shared" si="189"/>
        <v>0</v>
      </c>
      <c r="AJ267" s="184">
        <f t="shared" si="190"/>
        <v>650</v>
      </c>
      <c r="AK267" s="90"/>
      <c r="AL267" s="90"/>
      <c r="AM267" s="90"/>
      <c r="AN267" s="90"/>
      <c r="AO267" s="13">
        <f t="shared" si="191"/>
        <v>0</v>
      </c>
      <c r="AP267" s="14">
        <f t="shared" si="192"/>
        <v>0</v>
      </c>
      <c r="AQ267" s="184">
        <f t="shared" si="193"/>
        <v>0</v>
      </c>
      <c r="AR267" s="190">
        <f t="shared" ref="AR267:AR330" si="211">+AT267/1.19</f>
        <v>136000</v>
      </c>
      <c r="AS267" s="187">
        <f t="shared" ref="AS267:AS330" si="212">+AR267*19%</f>
        <v>25840</v>
      </c>
      <c r="AT267" s="182">
        <v>161840</v>
      </c>
      <c r="AU267" s="227">
        <v>0.38</v>
      </c>
      <c r="AV267" s="13">
        <f t="shared" si="194"/>
        <v>520.95588235294122</v>
      </c>
      <c r="AW267" s="14">
        <f t="shared" si="195"/>
        <v>350</v>
      </c>
      <c r="AX267" s="184">
        <f t="shared" si="196"/>
        <v>870.95588235294122</v>
      </c>
      <c r="AY267" s="226"/>
      <c r="AZ267" s="226"/>
      <c r="BA267" s="226"/>
      <c r="BB267" s="226"/>
      <c r="BC267" s="13">
        <f t="shared" si="197"/>
        <v>0</v>
      </c>
      <c r="BD267" s="14">
        <f t="shared" si="175"/>
        <v>0</v>
      </c>
      <c r="BE267" s="184">
        <f t="shared" si="198"/>
        <v>0</v>
      </c>
      <c r="BF267" s="90"/>
      <c r="BG267" s="90"/>
      <c r="BH267" s="90"/>
      <c r="BI267" s="90"/>
      <c r="BJ267" s="13">
        <f t="shared" si="199"/>
        <v>0</v>
      </c>
      <c r="BK267" s="14">
        <f t="shared" si="200"/>
        <v>0</v>
      </c>
      <c r="BL267" s="224">
        <f t="shared" si="201"/>
        <v>0</v>
      </c>
      <c r="BM267" s="257"/>
      <c r="BN267" s="257"/>
      <c r="BO267" s="257"/>
      <c r="BP267" s="226"/>
      <c r="BQ267" s="74">
        <f t="shared" si="176"/>
        <v>0</v>
      </c>
      <c r="BR267" s="75">
        <f t="shared" si="171"/>
        <v>0</v>
      </c>
      <c r="BS267" s="236">
        <f t="shared" si="202"/>
        <v>0</v>
      </c>
      <c r="BT267" s="226"/>
      <c r="BU267" s="226"/>
      <c r="BV267" s="226"/>
      <c r="BW267" s="226"/>
      <c r="BX267" s="74">
        <f t="shared" si="177"/>
        <v>0</v>
      </c>
      <c r="BY267" s="75">
        <f t="shared" si="203"/>
        <v>0</v>
      </c>
      <c r="BZ267" s="236">
        <f t="shared" si="204"/>
        <v>0</v>
      </c>
      <c r="CA267" s="233"/>
      <c r="CB267" s="233"/>
      <c r="CC267" s="233"/>
      <c r="CD267" s="233"/>
      <c r="CE267" s="238">
        <f t="shared" si="205"/>
        <v>0</v>
      </c>
      <c r="CF267" s="14">
        <f t="shared" si="206"/>
        <v>0</v>
      </c>
      <c r="CG267" s="184">
        <f t="shared" si="207"/>
        <v>0</v>
      </c>
    </row>
    <row r="268" spans="1:85" x14ac:dyDescent="0.25">
      <c r="A268" s="39">
        <v>261</v>
      </c>
      <c r="B268" s="83" t="s">
        <v>371</v>
      </c>
      <c r="C268" s="300">
        <v>1500</v>
      </c>
      <c r="D268" s="301">
        <v>20</v>
      </c>
      <c r="E268" s="299">
        <f t="shared" si="208"/>
        <v>30000</v>
      </c>
      <c r="F268" s="167">
        <f t="shared" si="178"/>
        <v>1285</v>
      </c>
      <c r="G268" s="35">
        <f t="shared" si="179"/>
        <v>0.38</v>
      </c>
      <c r="H268" s="163">
        <f t="shared" si="173"/>
        <v>940.28268551236749</v>
      </c>
      <c r="I268" s="87"/>
      <c r="J268" s="87"/>
      <c r="K268" s="33"/>
      <c r="L268" s="12"/>
      <c r="M268" s="13">
        <f t="shared" si="180"/>
        <v>0</v>
      </c>
      <c r="N268" s="30">
        <f t="shared" si="181"/>
        <v>0</v>
      </c>
      <c r="O268" s="15">
        <f t="shared" si="182"/>
        <v>0</v>
      </c>
      <c r="P268" s="244">
        <v>1295</v>
      </c>
      <c r="Q268" s="242">
        <f>P268*0%</f>
        <v>0</v>
      </c>
      <c r="R268" s="242">
        <f t="shared" si="183"/>
        <v>1295</v>
      </c>
      <c r="S268" s="245">
        <v>0.31</v>
      </c>
      <c r="T268" s="13">
        <f t="shared" si="184"/>
        <v>644.98069498069503</v>
      </c>
      <c r="U268" s="14">
        <f t="shared" si="185"/>
        <v>285.5263157894737</v>
      </c>
      <c r="V268" s="16">
        <f t="shared" si="186"/>
        <v>930.50701077016879</v>
      </c>
      <c r="W268" s="90"/>
      <c r="X268" s="90"/>
      <c r="Y268" s="90"/>
      <c r="Z268" s="159"/>
      <c r="AA268" s="13">
        <f t="shared" si="187"/>
        <v>0</v>
      </c>
      <c r="AB268" s="14">
        <f t="shared" si="188"/>
        <v>0</v>
      </c>
      <c r="AC268" s="16">
        <f t="shared" si="174"/>
        <v>0</v>
      </c>
      <c r="AD268" s="251"/>
      <c r="AE268" s="251"/>
      <c r="AF268" s="251"/>
      <c r="AG268" s="90"/>
      <c r="AH268" s="13">
        <f t="shared" si="172"/>
        <v>0</v>
      </c>
      <c r="AI268" s="14">
        <f t="shared" si="189"/>
        <v>0</v>
      </c>
      <c r="AJ268" s="184">
        <f t="shared" si="190"/>
        <v>0</v>
      </c>
      <c r="AK268" s="90"/>
      <c r="AL268" s="90"/>
      <c r="AM268" s="90"/>
      <c r="AN268" s="90"/>
      <c r="AO268" s="13">
        <f t="shared" si="191"/>
        <v>0</v>
      </c>
      <c r="AP268" s="14">
        <f t="shared" si="192"/>
        <v>0</v>
      </c>
      <c r="AQ268" s="184">
        <f t="shared" si="193"/>
        <v>0</v>
      </c>
      <c r="AR268" s="190">
        <v>1415</v>
      </c>
      <c r="AS268" s="187"/>
      <c r="AT268" s="182">
        <v>1415</v>
      </c>
      <c r="AU268" s="227">
        <v>0.38</v>
      </c>
      <c r="AV268" s="13">
        <f t="shared" si="194"/>
        <v>590.28268551236749</v>
      </c>
      <c r="AW268" s="14">
        <f t="shared" si="195"/>
        <v>350</v>
      </c>
      <c r="AX268" s="184">
        <f t="shared" si="196"/>
        <v>940.28268551236749</v>
      </c>
      <c r="AY268" s="226"/>
      <c r="AZ268" s="226"/>
      <c r="BA268" s="226"/>
      <c r="BB268" s="226"/>
      <c r="BC268" s="13">
        <f t="shared" si="197"/>
        <v>0</v>
      </c>
      <c r="BD268" s="14">
        <f t="shared" si="175"/>
        <v>0</v>
      </c>
      <c r="BE268" s="184">
        <f t="shared" si="198"/>
        <v>0</v>
      </c>
      <c r="BF268" s="90"/>
      <c r="BG268" s="90"/>
      <c r="BH268" s="90"/>
      <c r="BI268" s="90"/>
      <c r="BJ268" s="13">
        <f t="shared" si="199"/>
        <v>0</v>
      </c>
      <c r="BK268" s="14">
        <f t="shared" si="200"/>
        <v>0</v>
      </c>
      <c r="BL268" s="224">
        <f t="shared" si="201"/>
        <v>0</v>
      </c>
      <c r="BM268" s="257"/>
      <c r="BN268" s="257"/>
      <c r="BO268" s="257"/>
      <c r="BP268" s="227"/>
      <c r="BQ268" s="74">
        <f t="shared" si="176"/>
        <v>0</v>
      </c>
      <c r="BR268" s="75">
        <f t="shared" si="171"/>
        <v>0</v>
      </c>
      <c r="BS268" s="236">
        <f t="shared" si="202"/>
        <v>0</v>
      </c>
      <c r="BT268" s="226">
        <v>1285</v>
      </c>
      <c r="BU268" s="226">
        <v>0</v>
      </c>
      <c r="BV268" s="226">
        <v>1285</v>
      </c>
      <c r="BW268" s="227">
        <v>0.05</v>
      </c>
      <c r="BX268" s="74">
        <f t="shared" si="177"/>
        <v>650</v>
      </c>
      <c r="BY268" s="75">
        <f t="shared" si="203"/>
        <v>46.05263157894737</v>
      </c>
      <c r="BZ268" s="236">
        <f t="shared" si="204"/>
        <v>696.0526315789474</v>
      </c>
      <c r="CA268" s="239"/>
      <c r="CB268" s="239"/>
      <c r="CC268" s="239"/>
      <c r="CD268" s="240"/>
      <c r="CE268" s="238">
        <f t="shared" si="205"/>
        <v>0</v>
      </c>
      <c r="CF268" s="14">
        <f t="shared" si="206"/>
        <v>0</v>
      </c>
      <c r="CG268" s="184">
        <f t="shared" si="207"/>
        <v>0</v>
      </c>
    </row>
    <row r="269" spans="1:85" x14ac:dyDescent="0.25">
      <c r="A269" s="39">
        <v>262</v>
      </c>
      <c r="B269" s="83" t="s">
        <v>140</v>
      </c>
      <c r="C269" s="300">
        <v>7200</v>
      </c>
      <c r="D269" s="301">
        <v>20</v>
      </c>
      <c r="E269" s="299">
        <f t="shared" si="208"/>
        <v>144000</v>
      </c>
      <c r="F269" s="167">
        <f t="shared" si="178"/>
        <v>6850</v>
      </c>
      <c r="G269" s="35">
        <f t="shared" si="179"/>
        <v>0.35</v>
      </c>
      <c r="H269" s="163">
        <f t="shared" si="173"/>
        <v>986.07142857142856</v>
      </c>
      <c r="I269" s="87"/>
      <c r="J269" s="87"/>
      <c r="K269" s="33"/>
      <c r="L269" s="12"/>
      <c r="M269" s="13">
        <f t="shared" si="180"/>
        <v>0</v>
      </c>
      <c r="N269" s="30">
        <f t="shared" si="181"/>
        <v>0</v>
      </c>
      <c r="O269" s="15">
        <f t="shared" si="182"/>
        <v>0</v>
      </c>
      <c r="P269" s="244"/>
      <c r="Q269" s="242"/>
      <c r="R269" s="242"/>
      <c r="S269" s="245"/>
      <c r="T269" s="13">
        <f t="shared" si="184"/>
        <v>0</v>
      </c>
      <c r="U269" s="14">
        <f t="shared" si="185"/>
        <v>0</v>
      </c>
      <c r="V269" s="16">
        <f t="shared" si="186"/>
        <v>0</v>
      </c>
      <c r="W269" s="90"/>
      <c r="X269" s="90"/>
      <c r="Y269" s="90"/>
      <c r="Z269" s="159"/>
      <c r="AA269" s="13">
        <f t="shared" si="187"/>
        <v>0</v>
      </c>
      <c r="AB269" s="14">
        <f t="shared" si="188"/>
        <v>0</v>
      </c>
      <c r="AC269" s="16">
        <f t="shared" si="174"/>
        <v>0</v>
      </c>
      <c r="AD269" s="251"/>
      <c r="AE269" s="251"/>
      <c r="AF269" s="251"/>
      <c r="AG269" s="90"/>
      <c r="AH269" s="13">
        <f t="shared" si="172"/>
        <v>0</v>
      </c>
      <c r="AI269" s="14">
        <f t="shared" si="189"/>
        <v>0</v>
      </c>
      <c r="AJ269" s="184">
        <f t="shared" si="190"/>
        <v>0</v>
      </c>
      <c r="AK269" s="90"/>
      <c r="AL269" s="90"/>
      <c r="AM269" s="90"/>
      <c r="AN269" s="90"/>
      <c r="AO269" s="13">
        <f t="shared" si="191"/>
        <v>0</v>
      </c>
      <c r="AP269" s="14">
        <f t="shared" si="192"/>
        <v>0</v>
      </c>
      <c r="AQ269" s="184">
        <f t="shared" si="193"/>
        <v>0</v>
      </c>
      <c r="AR269" s="190">
        <v>7000</v>
      </c>
      <c r="AS269" s="187"/>
      <c r="AT269" s="182">
        <v>7000</v>
      </c>
      <c r="AU269" s="227">
        <v>0.35</v>
      </c>
      <c r="AV269" s="13">
        <f t="shared" si="194"/>
        <v>636.07142857142856</v>
      </c>
      <c r="AW269" s="14">
        <f t="shared" si="195"/>
        <v>350</v>
      </c>
      <c r="AX269" s="184">
        <f t="shared" si="196"/>
        <v>986.07142857142856</v>
      </c>
      <c r="AY269" s="226"/>
      <c r="AZ269" s="226"/>
      <c r="BA269" s="226"/>
      <c r="BB269" s="226"/>
      <c r="BC269" s="13">
        <f t="shared" si="197"/>
        <v>0</v>
      </c>
      <c r="BD269" s="14">
        <f t="shared" si="175"/>
        <v>0</v>
      </c>
      <c r="BE269" s="184">
        <f t="shared" si="198"/>
        <v>0</v>
      </c>
      <c r="BF269" s="90"/>
      <c r="BG269" s="90"/>
      <c r="BH269" s="90"/>
      <c r="BI269" s="90"/>
      <c r="BJ269" s="13">
        <f t="shared" si="199"/>
        <v>0</v>
      </c>
      <c r="BK269" s="14">
        <f t="shared" si="200"/>
        <v>0</v>
      </c>
      <c r="BL269" s="224">
        <f t="shared" si="201"/>
        <v>0</v>
      </c>
      <c r="BM269" s="257"/>
      <c r="BN269" s="257"/>
      <c r="BO269" s="257"/>
      <c r="BP269" s="227"/>
      <c r="BQ269" s="74">
        <f t="shared" si="176"/>
        <v>0</v>
      </c>
      <c r="BR269" s="75">
        <f t="shared" si="171"/>
        <v>0</v>
      </c>
      <c r="BS269" s="236">
        <f t="shared" si="202"/>
        <v>0</v>
      </c>
      <c r="BT269" s="226">
        <v>6850</v>
      </c>
      <c r="BU269" s="226">
        <v>0</v>
      </c>
      <c r="BV269" s="226">
        <v>6850</v>
      </c>
      <c r="BW269" s="227">
        <v>0.09</v>
      </c>
      <c r="BX269" s="74">
        <f t="shared" si="177"/>
        <v>650</v>
      </c>
      <c r="BY269" s="75">
        <f t="shared" si="203"/>
        <v>90</v>
      </c>
      <c r="BZ269" s="236">
        <f t="shared" si="204"/>
        <v>740</v>
      </c>
      <c r="CA269" s="239"/>
      <c r="CB269" s="239"/>
      <c r="CC269" s="239"/>
      <c r="CD269" s="240"/>
      <c r="CE269" s="238">
        <f t="shared" si="205"/>
        <v>0</v>
      </c>
      <c r="CF269" s="14">
        <f t="shared" si="206"/>
        <v>0</v>
      </c>
      <c r="CG269" s="184">
        <f t="shared" si="207"/>
        <v>0</v>
      </c>
    </row>
    <row r="270" spans="1:85" x14ac:dyDescent="0.25">
      <c r="A270" s="39">
        <v>263</v>
      </c>
      <c r="B270" s="83" t="s">
        <v>346</v>
      </c>
      <c r="C270" s="300">
        <v>221200</v>
      </c>
      <c r="D270" s="301">
        <v>20</v>
      </c>
      <c r="E270" s="299">
        <f t="shared" si="208"/>
        <v>4424000</v>
      </c>
      <c r="F270" s="167">
        <f t="shared" si="178"/>
        <v>210630</v>
      </c>
      <c r="G270" s="35">
        <f t="shared" si="179"/>
        <v>0.35</v>
      </c>
      <c r="H270" s="163">
        <f t="shared" si="173"/>
        <v>1000</v>
      </c>
      <c r="I270" s="87"/>
      <c r="J270" s="87"/>
      <c r="K270" s="33"/>
      <c r="L270" s="12"/>
      <c r="M270" s="13">
        <f t="shared" si="180"/>
        <v>0</v>
      </c>
      <c r="N270" s="30">
        <f t="shared" si="181"/>
        <v>0</v>
      </c>
      <c r="O270" s="15">
        <f t="shared" si="182"/>
        <v>0</v>
      </c>
      <c r="P270" s="244"/>
      <c r="Q270" s="242"/>
      <c r="R270" s="242"/>
      <c r="S270" s="246"/>
      <c r="T270" s="13">
        <f t="shared" si="184"/>
        <v>0</v>
      </c>
      <c r="U270" s="14">
        <f t="shared" si="185"/>
        <v>0</v>
      </c>
      <c r="V270" s="16">
        <f t="shared" si="186"/>
        <v>0</v>
      </c>
      <c r="W270" s="90"/>
      <c r="X270" s="90"/>
      <c r="Y270" s="90"/>
      <c r="Z270" s="159"/>
      <c r="AA270" s="13">
        <f t="shared" si="187"/>
        <v>0</v>
      </c>
      <c r="AB270" s="14">
        <f t="shared" si="188"/>
        <v>0</v>
      </c>
      <c r="AC270" s="16">
        <f t="shared" si="174"/>
        <v>0</v>
      </c>
      <c r="AD270" s="251"/>
      <c r="AE270" s="251"/>
      <c r="AF270" s="251"/>
      <c r="AG270" s="90"/>
      <c r="AH270" s="13">
        <f t="shared" si="172"/>
        <v>0</v>
      </c>
      <c r="AI270" s="14">
        <f t="shared" si="189"/>
        <v>0</v>
      </c>
      <c r="AJ270" s="184">
        <f t="shared" si="190"/>
        <v>0</v>
      </c>
      <c r="AK270" s="90"/>
      <c r="AL270" s="90"/>
      <c r="AM270" s="90"/>
      <c r="AN270" s="90"/>
      <c r="AO270" s="13">
        <f t="shared" si="191"/>
        <v>0</v>
      </c>
      <c r="AP270" s="14">
        <f t="shared" si="192"/>
        <v>0</v>
      </c>
      <c r="AQ270" s="184">
        <f t="shared" si="193"/>
        <v>0</v>
      </c>
      <c r="AR270" s="190">
        <f t="shared" si="211"/>
        <v>177000</v>
      </c>
      <c r="AS270" s="187">
        <f t="shared" si="212"/>
        <v>33630</v>
      </c>
      <c r="AT270" s="182">
        <v>210630</v>
      </c>
      <c r="AU270" s="227">
        <v>0.35</v>
      </c>
      <c r="AV270" s="13">
        <f t="shared" si="194"/>
        <v>650</v>
      </c>
      <c r="AW270" s="14">
        <f t="shared" si="195"/>
        <v>350</v>
      </c>
      <c r="AX270" s="184">
        <f t="shared" si="196"/>
        <v>1000</v>
      </c>
      <c r="AY270" s="226"/>
      <c r="AZ270" s="226"/>
      <c r="BA270" s="226"/>
      <c r="BB270" s="226"/>
      <c r="BC270" s="13">
        <f t="shared" si="197"/>
        <v>0</v>
      </c>
      <c r="BD270" s="14">
        <f t="shared" si="175"/>
        <v>0</v>
      </c>
      <c r="BE270" s="184">
        <f t="shared" si="198"/>
        <v>0</v>
      </c>
      <c r="BF270" s="90"/>
      <c r="BG270" s="90"/>
      <c r="BH270" s="90"/>
      <c r="BI270" s="90"/>
      <c r="BJ270" s="13">
        <f t="shared" si="199"/>
        <v>0</v>
      </c>
      <c r="BK270" s="14">
        <f t="shared" si="200"/>
        <v>0</v>
      </c>
      <c r="BL270" s="224">
        <f t="shared" si="201"/>
        <v>0</v>
      </c>
      <c r="BM270" s="257"/>
      <c r="BN270" s="257"/>
      <c r="BO270" s="257"/>
      <c r="BP270" s="226"/>
      <c r="BQ270" s="74">
        <f t="shared" si="176"/>
        <v>0</v>
      </c>
      <c r="BR270" s="75">
        <f t="shared" si="171"/>
        <v>0</v>
      </c>
      <c r="BS270" s="236">
        <f t="shared" si="202"/>
        <v>0</v>
      </c>
      <c r="BT270" s="226"/>
      <c r="BU270" s="226"/>
      <c r="BV270" s="226"/>
      <c r="BW270" s="226"/>
      <c r="BX270" s="74">
        <f t="shared" si="177"/>
        <v>0</v>
      </c>
      <c r="BY270" s="75">
        <f t="shared" si="203"/>
        <v>0</v>
      </c>
      <c r="BZ270" s="236">
        <f t="shared" si="204"/>
        <v>0</v>
      </c>
      <c r="CA270" s="233"/>
      <c r="CB270" s="233"/>
      <c r="CC270" s="233"/>
      <c r="CD270" s="233"/>
      <c r="CE270" s="238">
        <f t="shared" si="205"/>
        <v>0</v>
      </c>
      <c r="CF270" s="14">
        <f t="shared" si="206"/>
        <v>0</v>
      </c>
      <c r="CG270" s="184">
        <f t="shared" si="207"/>
        <v>0</v>
      </c>
    </row>
    <row r="271" spans="1:85" x14ac:dyDescent="0.25">
      <c r="A271" s="39">
        <v>264</v>
      </c>
      <c r="B271" s="83" t="s">
        <v>87</v>
      </c>
      <c r="C271" s="300">
        <v>785</v>
      </c>
      <c r="D271" s="301">
        <v>20</v>
      </c>
      <c r="E271" s="299">
        <f t="shared" si="208"/>
        <v>15700</v>
      </c>
      <c r="F271" s="167">
        <f t="shared" si="178"/>
        <v>494</v>
      </c>
      <c r="G271" s="35">
        <f t="shared" si="179"/>
        <v>0.38</v>
      </c>
      <c r="H271" s="163">
        <f t="shared" si="173"/>
        <v>829.76360392506695</v>
      </c>
      <c r="I271" s="87"/>
      <c r="J271" s="87"/>
      <c r="K271" s="33"/>
      <c r="L271" s="12"/>
      <c r="M271" s="13">
        <f t="shared" si="180"/>
        <v>0</v>
      </c>
      <c r="N271" s="30">
        <f t="shared" si="181"/>
        <v>0</v>
      </c>
      <c r="O271" s="15">
        <f t="shared" si="182"/>
        <v>0</v>
      </c>
      <c r="P271" s="244">
        <v>590</v>
      </c>
      <c r="Q271" s="242">
        <f>P271*0%</f>
        <v>0</v>
      </c>
      <c r="R271" s="242">
        <f t="shared" si="183"/>
        <v>590</v>
      </c>
      <c r="S271" s="245">
        <v>0.31</v>
      </c>
      <c r="T271" s="13">
        <f t="shared" si="184"/>
        <v>544.23728813559319</v>
      </c>
      <c r="U271" s="14">
        <f t="shared" si="185"/>
        <v>285.5263157894737</v>
      </c>
      <c r="V271" s="16">
        <f t="shared" si="186"/>
        <v>829.76360392506695</v>
      </c>
      <c r="W271" s="90"/>
      <c r="X271" s="90"/>
      <c r="Y271" s="90"/>
      <c r="Z271" s="159"/>
      <c r="AA271" s="13">
        <f t="shared" si="187"/>
        <v>0</v>
      </c>
      <c r="AB271" s="14">
        <f t="shared" si="188"/>
        <v>0</v>
      </c>
      <c r="AC271" s="16">
        <f t="shared" si="174"/>
        <v>0</v>
      </c>
      <c r="AD271" s="251"/>
      <c r="AE271" s="251"/>
      <c r="AF271" s="251"/>
      <c r="AG271" s="90"/>
      <c r="AH271" s="13">
        <f t="shared" si="172"/>
        <v>0</v>
      </c>
      <c r="AI271" s="14">
        <f t="shared" si="189"/>
        <v>0</v>
      </c>
      <c r="AJ271" s="184">
        <f t="shared" si="190"/>
        <v>0</v>
      </c>
      <c r="AK271" s="90"/>
      <c r="AL271" s="90"/>
      <c r="AM271" s="90"/>
      <c r="AN271" s="90"/>
      <c r="AO271" s="13">
        <f t="shared" si="191"/>
        <v>0</v>
      </c>
      <c r="AP271" s="14">
        <f t="shared" si="192"/>
        <v>0</v>
      </c>
      <c r="AQ271" s="184">
        <f t="shared" si="193"/>
        <v>0</v>
      </c>
      <c r="AR271" s="190">
        <v>750</v>
      </c>
      <c r="AS271" s="187"/>
      <c r="AT271" s="182">
        <v>750</v>
      </c>
      <c r="AU271" s="227">
        <v>0.38</v>
      </c>
      <c r="AV271" s="13">
        <f t="shared" si="194"/>
        <v>428.13333333333333</v>
      </c>
      <c r="AW271" s="14">
        <f t="shared" si="195"/>
        <v>350</v>
      </c>
      <c r="AX271" s="184">
        <f t="shared" si="196"/>
        <v>778.13333333333333</v>
      </c>
      <c r="AY271" s="232">
        <v>494</v>
      </c>
      <c r="AZ271" s="226">
        <v>0</v>
      </c>
      <c r="BA271" s="232">
        <f>AY271+AZ271</f>
        <v>494</v>
      </c>
      <c r="BB271" s="227">
        <v>0.03</v>
      </c>
      <c r="BC271" s="13">
        <f t="shared" si="197"/>
        <v>650</v>
      </c>
      <c r="BD271" s="14">
        <f t="shared" si="175"/>
        <v>27.631578947368418</v>
      </c>
      <c r="BE271" s="184">
        <f t="shared" si="198"/>
        <v>677.63157894736844</v>
      </c>
      <c r="BF271" s="90"/>
      <c r="BG271" s="90"/>
      <c r="BH271" s="90"/>
      <c r="BI271" s="90"/>
      <c r="BJ271" s="13">
        <f t="shared" si="199"/>
        <v>0</v>
      </c>
      <c r="BK271" s="14">
        <f t="shared" si="200"/>
        <v>0</v>
      </c>
      <c r="BL271" s="224">
        <f t="shared" si="201"/>
        <v>0</v>
      </c>
      <c r="BM271" s="257"/>
      <c r="BN271" s="257"/>
      <c r="BO271" s="257"/>
      <c r="BP271" s="227"/>
      <c r="BQ271" s="74">
        <f t="shared" si="176"/>
        <v>0</v>
      </c>
      <c r="BR271" s="75">
        <f t="shared" ref="BR271:BR334" si="213">IFERROR(($F$2)/($G271/BP271),0)</f>
        <v>0</v>
      </c>
      <c r="BS271" s="236">
        <f t="shared" si="202"/>
        <v>0</v>
      </c>
      <c r="BT271" s="226">
        <v>648</v>
      </c>
      <c r="BU271" s="226">
        <v>0</v>
      </c>
      <c r="BV271" s="226">
        <v>648</v>
      </c>
      <c r="BW271" s="227">
        <v>0.21</v>
      </c>
      <c r="BX271" s="74">
        <f t="shared" si="177"/>
        <v>495.52469135802471</v>
      </c>
      <c r="BY271" s="75">
        <f t="shared" si="203"/>
        <v>193.42105263157896</v>
      </c>
      <c r="BZ271" s="236">
        <f t="shared" si="204"/>
        <v>688.94574398960367</v>
      </c>
      <c r="CA271" s="239"/>
      <c r="CB271" s="239"/>
      <c r="CC271" s="239"/>
      <c r="CD271" s="240"/>
      <c r="CE271" s="238">
        <f t="shared" si="205"/>
        <v>0</v>
      </c>
      <c r="CF271" s="14">
        <f t="shared" si="206"/>
        <v>0</v>
      </c>
      <c r="CG271" s="184">
        <f t="shared" si="207"/>
        <v>0</v>
      </c>
    </row>
    <row r="272" spans="1:85" x14ac:dyDescent="0.25">
      <c r="A272" s="39">
        <v>265</v>
      </c>
      <c r="B272" s="83" t="s">
        <v>51</v>
      </c>
      <c r="C272" s="300">
        <v>3800</v>
      </c>
      <c r="D272" s="301">
        <v>25</v>
      </c>
      <c r="E272" s="299">
        <f t="shared" si="208"/>
        <v>95000</v>
      </c>
      <c r="F272" s="167">
        <f t="shared" si="178"/>
        <v>3450</v>
      </c>
      <c r="G272" s="35">
        <f t="shared" si="179"/>
        <v>0.35</v>
      </c>
      <c r="H272" s="163">
        <f t="shared" si="173"/>
        <v>961.86903137789909</v>
      </c>
      <c r="I272" s="87"/>
      <c r="J272" s="87"/>
      <c r="K272" s="33"/>
      <c r="L272" s="12"/>
      <c r="M272" s="13">
        <f t="shared" si="180"/>
        <v>0</v>
      </c>
      <c r="N272" s="30">
        <f t="shared" si="181"/>
        <v>0</v>
      </c>
      <c r="O272" s="15">
        <f t="shared" si="182"/>
        <v>0</v>
      </c>
      <c r="P272" s="244">
        <v>3450</v>
      </c>
      <c r="Q272" s="242">
        <f>P272*0%</f>
        <v>0</v>
      </c>
      <c r="R272" s="242">
        <f t="shared" si="183"/>
        <v>3450</v>
      </c>
      <c r="S272" s="245">
        <v>0.31</v>
      </c>
      <c r="T272" s="13">
        <f t="shared" si="184"/>
        <v>650</v>
      </c>
      <c r="U272" s="14">
        <f t="shared" si="185"/>
        <v>310.00000000000006</v>
      </c>
      <c r="V272" s="16">
        <f t="shared" si="186"/>
        <v>960</v>
      </c>
      <c r="W272" s="90"/>
      <c r="X272" s="90"/>
      <c r="Y272" s="90"/>
      <c r="Z272" s="159"/>
      <c r="AA272" s="13">
        <f t="shared" si="187"/>
        <v>0</v>
      </c>
      <c r="AB272" s="14">
        <f t="shared" si="188"/>
        <v>0</v>
      </c>
      <c r="AC272" s="16">
        <f t="shared" si="174"/>
        <v>0</v>
      </c>
      <c r="AD272" s="251"/>
      <c r="AE272" s="251"/>
      <c r="AF272" s="251"/>
      <c r="AG272" s="90"/>
      <c r="AH272" s="13">
        <f t="shared" si="172"/>
        <v>0</v>
      </c>
      <c r="AI272" s="14">
        <f t="shared" si="189"/>
        <v>0</v>
      </c>
      <c r="AJ272" s="184">
        <f t="shared" si="190"/>
        <v>0</v>
      </c>
      <c r="AK272" s="90"/>
      <c r="AL272" s="90"/>
      <c r="AM272" s="90"/>
      <c r="AN272" s="90"/>
      <c r="AO272" s="13">
        <f t="shared" si="191"/>
        <v>0</v>
      </c>
      <c r="AP272" s="14">
        <f t="shared" si="192"/>
        <v>0</v>
      </c>
      <c r="AQ272" s="184">
        <f t="shared" si="193"/>
        <v>0</v>
      </c>
      <c r="AR272" s="190">
        <v>3665</v>
      </c>
      <c r="AS272" s="187"/>
      <c r="AT272" s="182">
        <v>3665</v>
      </c>
      <c r="AU272" s="227">
        <v>0.35</v>
      </c>
      <c r="AV272" s="13">
        <f t="shared" si="194"/>
        <v>611.86903137789909</v>
      </c>
      <c r="AW272" s="14">
        <f t="shared" si="195"/>
        <v>350</v>
      </c>
      <c r="AX272" s="184">
        <f t="shared" si="196"/>
        <v>961.86903137789909</v>
      </c>
      <c r="AY272" s="226"/>
      <c r="AZ272" s="226"/>
      <c r="BA272" s="226"/>
      <c r="BB272" s="226"/>
      <c r="BC272" s="13">
        <f t="shared" si="197"/>
        <v>0</v>
      </c>
      <c r="BD272" s="14">
        <f t="shared" si="175"/>
        <v>0</v>
      </c>
      <c r="BE272" s="184">
        <f t="shared" si="198"/>
        <v>0</v>
      </c>
      <c r="BF272" s="90"/>
      <c r="BG272" s="90"/>
      <c r="BH272" s="90"/>
      <c r="BI272" s="90"/>
      <c r="BJ272" s="13">
        <f t="shared" si="199"/>
        <v>0</v>
      </c>
      <c r="BK272" s="14">
        <f t="shared" si="200"/>
        <v>0</v>
      </c>
      <c r="BL272" s="224">
        <f t="shared" si="201"/>
        <v>0</v>
      </c>
      <c r="BM272" s="257"/>
      <c r="BN272" s="257"/>
      <c r="BO272" s="257"/>
      <c r="BP272" s="226"/>
      <c r="BQ272" s="74">
        <f t="shared" si="176"/>
        <v>0</v>
      </c>
      <c r="BR272" s="75">
        <f t="shared" si="213"/>
        <v>0</v>
      </c>
      <c r="BS272" s="236">
        <f t="shared" si="202"/>
        <v>0</v>
      </c>
      <c r="BT272" s="226"/>
      <c r="BU272" s="226"/>
      <c r="BV272" s="226"/>
      <c r="BW272" s="226"/>
      <c r="BX272" s="74">
        <f t="shared" si="177"/>
        <v>0</v>
      </c>
      <c r="BY272" s="75">
        <f t="shared" si="203"/>
        <v>0</v>
      </c>
      <c r="BZ272" s="236">
        <f t="shared" si="204"/>
        <v>0</v>
      </c>
      <c r="CA272" s="239"/>
      <c r="CB272" s="239"/>
      <c r="CC272" s="239"/>
      <c r="CD272" s="240"/>
      <c r="CE272" s="238">
        <f t="shared" si="205"/>
        <v>0</v>
      </c>
      <c r="CF272" s="14">
        <f t="shared" si="206"/>
        <v>0</v>
      </c>
      <c r="CG272" s="184">
        <f t="shared" si="207"/>
        <v>0</v>
      </c>
    </row>
    <row r="273" spans="1:85" x14ac:dyDescent="0.25">
      <c r="A273" s="39">
        <v>266</v>
      </c>
      <c r="B273" s="83" t="s">
        <v>424</v>
      </c>
      <c r="C273" s="300">
        <v>138900</v>
      </c>
      <c r="D273" s="301">
        <v>19</v>
      </c>
      <c r="E273" s="299">
        <f t="shared" si="208"/>
        <v>2639100</v>
      </c>
      <c r="F273" s="167">
        <f t="shared" si="178"/>
        <v>107000</v>
      </c>
      <c r="G273" s="35">
        <f t="shared" si="179"/>
        <v>0.38</v>
      </c>
      <c r="H273" s="163">
        <f t="shared" si="173"/>
        <v>859.71051667277391</v>
      </c>
      <c r="I273" s="87"/>
      <c r="J273" s="87"/>
      <c r="K273" s="33"/>
      <c r="L273" s="12"/>
      <c r="M273" s="13">
        <f t="shared" si="180"/>
        <v>0</v>
      </c>
      <c r="N273" s="30">
        <f t="shared" si="181"/>
        <v>0</v>
      </c>
      <c r="O273" s="15">
        <f t="shared" si="182"/>
        <v>0</v>
      </c>
      <c r="P273" s="244"/>
      <c r="Q273" s="242"/>
      <c r="R273" s="242"/>
      <c r="S273" s="246"/>
      <c r="T273" s="13">
        <f t="shared" si="184"/>
        <v>0</v>
      </c>
      <c r="U273" s="14">
        <f t="shared" si="185"/>
        <v>0</v>
      </c>
      <c r="V273" s="16">
        <f t="shared" si="186"/>
        <v>0</v>
      </c>
      <c r="W273" s="90"/>
      <c r="X273" s="90"/>
      <c r="Y273" s="90"/>
      <c r="Z273" s="159"/>
      <c r="AA273" s="13">
        <f t="shared" si="187"/>
        <v>0</v>
      </c>
      <c r="AB273" s="14">
        <f t="shared" si="188"/>
        <v>0</v>
      </c>
      <c r="AC273" s="16">
        <f t="shared" si="174"/>
        <v>0</v>
      </c>
      <c r="AD273" s="252">
        <v>107000</v>
      </c>
      <c r="AE273" s="252">
        <v>0</v>
      </c>
      <c r="AF273" s="252">
        <f t="shared" si="210"/>
        <v>107000</v>
      </c>
      <c r="AG273" s="90"/>
      <c r="AH273" s="13">
        <f t="shared" si="172"/>
        <v>650</v>
      </c>
      <c r="AI273" s="14">
        <f t="shared" si="189"/>
        <v>0</v>
      </c>
      <c r="AJ273" s="184">
        <f t="shared" si="190"/>
        <v>650</v>
      </c>
      <c r="AK273" s="90"/>
      <c r="AL273" s="90"/>
      <c r="AM273" s="90"/>
      <c r="AN273" s="90"/>
      <c r="AO273" s="13">
        <f t="shared" si="191"/>
        <v>0</v>
      </c>
      <c r="AP273" s="14">
        <f t="shared" si="192"/>
        <v>0</v>
      </c>
      <c r="AQ273" s="184">
        <f t="shared" si="193"/>
        <v>0</v>
      </c>
      <c r="AR273" s="190">
        <v>136450</v>
      </c>
      <c r="AS273" s="187"/>
      <c r="AT273" s="182">
        <v>136450</v>
      </c>
      <c r="AU273" s="227">
        <v>0.38</v>
      </c>
      <c r="AV273" s="13">
        <f t="shared" si="194"/>
        <v>509.71051667277391</v>
      </c>
      <c r="AW273" s="14">
        <f t="shared" si="195"/>
        <v>350</v>
      </c>
      <c r="AX273" s="184">
        <f t="shared" si="196"/>
        <v>859.71051667277391</v>
      </c>
      <c r="AY273" s="226"/>
      <c r="AZ273" s="226"/>
      <c r="BA273" s="226"/>
      <c r="BB273" s="226"/>
      <c r="BC273" s="13">
        <f t="shared" si="197"/>
        <v>0</v>
      </c>
      <c r="BD273" s="14">
        <f t="shared" si="175"/>
        <v>0</v>
      </c>
      <c r="BE273" s="184">
        <f t="shared" si="198"/>
        <v>0</v>
      </c>
      <c r="BF273" s="90"/>
      <c r="BG273" s="90"/>
      <c r="BH273" s="90"/>
      <c r="BI273" s="90"/>
      <c r="BJ273" s="13">
        <f t="shared" si="199"/>
        <v>0</v>
      </c>
      <c r="BK273" s="14">
        <f t="shared" si="200"/>
        <v>0</v>
      </c>
      <c r="BL273" s="224">
        <f t="shared" si="201"/>
        <v>0</v>
      </c>
      <c r="BM273" s="257"/>
      <c r="BN273" s="257"/>
      <c r="BO273" s="257"/>
      <c r="BP273" s="226"/>
      <c r="BQ273" s="74">
        <f t="shared" si="176"/>
        <v>0</v>
      </c>
      <c r="BR273" s="75">
        <f t="shared" si="213"/>
        <v>0</v>
      </c>
      <c r="BS273" s="236">
        <f t="shared" si="202"/>
        <v>0</v>
      </c>
      <c r="BT273" s="226"/>
      <c r="BU273" s="226"/>
      <c r="BV273" s="226"/>
      <c r="BW273" s="226"/>
      <c r="BX273" s="74">
        <f t="shared" si="177"/>
        <v>0</v>
      </c>
      <c r="BY273" s="75">
        <f t="shared" si="203"/>
        <v>0</v>
      </c>
      <c r="BZ273" s="236">
        <f t="shared" si="204"/>
        <v>0</v>
      </c>
      <c r="CA273" s="239"/>
      <c r="CB273" s="239"/>
      <c r="CC273" s="239"/>
      <c r="CD273" s="240"/>
      <c r="CE273" s="238">
        <f t="shared" si="205"/>
        <v>0</v>
      </c>
      <c r="CF273" s="14">
        <f t="shared" si="206"/>
        <v>0</v>
      </c>
      <c r="CG273" s="184">
        <f t="shared" si="207"/>
        <v>0</v>
      </c>
    </row>
    <row r="274" spans="1:85" x14ac:dyDescent="0.25">
      <c r="A274" s="39">
        <v>267</v>
      </c>
      <c r="B274" s="83" t="s">
        <v>361</v>
      </c>
      <c r="C274" s="300">
        <v>13369.65</v>
      </c>
      <c r="D274" s="301">
        <v>18</v>
      </c>
      <c r="E274" s="299">
        <f t="shared" si="208"/>
        <v>240653.69999999998</v>
      </c>
      <c r="F274" s="167"/>
      <c r="G274" s="35"/>
      <c r="H274" s="163">
        <f t="shared" si="173"/>
        <v>0</v>
      </c>
      <c r="I274" s="87"/>
      <c r="J274" s="87"/>
      <c r="K274" s="33"/>
      <c r="L274" s="12"/>
      <c r="M274" s="13">
        <f t="shared" si="180"/>
        <v>0</v>
      </c>
      <c r="N274" s="30">
        <f t="shared" si="181"/>
        <v>0</v>
      </c>
      <c r="O274" s="15">
        <f t="shared" si="182"/>
        <v>0</v>
      </c>
      <c r="P274" s="244"/>
      <c r="Q274" s="242"/>
      <c r="R274" s="242"/>
      <c r="S274" s="246"/>
      <c r="T274" s="13">
        <f t="shared" si="184"/>
        <v>0</v>
      </c>
      <c r="U274" s="14">
        <f t="shared" si="185"/>
        <v>0</v>
      </c>
      <c r="V274" s="16">
        <f t="shared" si="186"/>
        <v>0</v>
      </c>
      <c r="W274" s="90"/>
      <c r="X274" s="90"/>
      <c r="Y274" s="90"/>
      <c r="Z274" s="159"/>
      <c r="AA274" s="13">
        <f t="shared" si="187"/>
        <v>0</v>
      </c>
      <c r="AB274" s="14">
        <f t="shared" si="188"/>
        <v>0</v>
      </c>
      <c r="AC274" s="16">
        <f t="shared" si="174"/>
        <v>0</v>
      </c>
      <c r="AD274" s="251"/>
      <c r="AE274" s="251"/>
      <c r="AF274" s="251"/>
      <c r="AG274" s="90"/>
      <c r="AH274" s="13">
        <f t="shared" si="172"/>
        <v>0</v>
      </c>
      <c r="AI274" s="14">
        <f t="shared" si="189"/>
        <v>0</v>
      </c>
      <c r="AJ274" s="184">
        <f t="shared" si="190"/>
        <v>0</v>
      </c>
      <c r="AK274" s="90"/>
      <c r="AL274" s="90"/>
      <c r="AM274" s="90"/>
      <c r="AN274" s="90"/>
      <c r="AO274" s="13">
        <f t="shared" si="191"/>
        <v>0</v>
      </c>
      <c r="AP274" s="14">
        <f t="shared" si="192"/>
        <v>0</v>
      </c>
      <c r="AQ274" s="184">
        <f t="shared" si="193"/>
        <v>0</v>
      </c>
      <c r="AR274" s="190"/>
      <c r="AS274" s="187"/>
      <c r="AT274" s="182"/>
      <c r="AU274" s="227"/>
      <c r="AV274" s="13">
        <f t="shared" si="194"/>
        <v>0</v>
      </c>
      <c r="AW274" s="14">
        <f t="shared" si="195"/>
        <v>0</v>
      </c>
      <c r="AX274" s="184">
        <f t="shared" si="196"/>
        <v>0</v>
      </c>
      <c r="AY274" s="226"/>
      <c r="AZ274" s="226"/>
      <c r="BA274" s="226"/>
      <c r="BB274" s="226"/>
      <c r="BC274" s="13">
        <f t="shared" si="197"/>
        <v>0</v>
      </c>
      <c r="BD274" s="14">
        <f t="shared" si="175"/>
        <v>0</v>
      </c>
      <c r="BE274" s="184">
        <f t="shared" si="198"/>
        <v>0</v>
      </c>
      <c r="BF274" s="90"/>
      <c r="BG274" s="90"/>
      <c r="BH274" s="90"/>
      <c r="BI274" s="90"/>
      <c r="BJ274" s="13">
        <f t="shared" si="199"/>
        <v>0</v>
      </c>
      <c r="BK274" s="14">
        <f t="shared" si="200"/>
        <v>0</v>
      </c>
      <c r="BL274" s="224">
        <f t="shared" si="201"/>
        <v>0</v>
      </c>
      <c r="BM274" s="257"/>
      <c r="BN274" s="257"/>
      <c r="BO274" s="257"/>
      <c r="BP274" s="226"/>
      <c r="BQ274" s="74">
        <f t="shared" si="176"/>
        <v>0</v>
      </c>
      <c r="BR274" s="75">
        <f t="shared" si="213"/>
        <v>0</v>
      </c>
      <c r="BS274" s="236">
        <f t="shared" si="202"/>
        <v>0</v>
      </c>
      <c r="BT274" s="226"/>
      <c r="BU274" s="226"/>
      <c r="BV274" s="226"/>
      <c r="BW274" s="226"/>
      <c r="BX274" s="74">
        <f t="shared" si="177"/>
        <v>0</v>
      </c>
      <c r="BY274" s="75">
        <f t="shared" si="203"/>
        <v>0</v>
      </c>
      <c r="BZ274" s="236">
        <f t="shared" si="204"/>
        <v>0</v>
      </c>
      <c r="CA274" s="233"/>
      <c r="CB274" s="233"/>
      <c r="CC274" s="233"/>
      <c r="CD274" s="233"/>
      <c r="CE274" s="238">
        <f t="shared" si="205"/>
        <v>0</v>
      </c>
      <c r="CF274" s="14">
        <f t="shared" si="206"/>
        <v>0</v>
      </c>
      <c r="CG274" s="184">
        <f t="shared" si="207"/>
        <v>0</v>
      </c>
    </row>
    <row r="275" spans="1:85" x14ac:dyDescent="0.25">
      <c r="A275" s="39">
        <v>268</v>
      </c>
      <c r="B275" s="83" t="s">
        <v>265</v>
      </c>
      <c r="C275" s="300">
        <v>79100</v>
      </c>
      <c r="D275" s="301">
        <v>18</v>
      </c>
      <c r="E275" s="299">
        <f t="shared" si="208"/>
        <v>1423800</v>
      </c>
      <c r="F275" s="167">
        <f t="shared" si="178"/>
        <v>70805</v>
      </c>
      <c r="G275" s="35">
        <f t="shared" si="179"/>
        <v>0.35</v>
      </c>
      <c r="H275" s="163">
        <f t="shared" si="173"/>
        <v>960</v>
      </c>
      <c r="I275" s="87"/>
      <c r="J275" s="87"/>
      <c r="K275" s="33"/>
      <c r="L275" s="12"/>
      <c r="M275" s="13">
        <f t="shared" si="180"/>
        <v>0</v>
      </c>
      <c r="N275" s="30">
        <f t="shared" si="181"/>
        <v>0</v>
      </c>
      <c r="O275" s="15">
        <f t="shared" si="182"/>
        <v>0</v>
      </c>
      <c r="P275" s="244">
        <v>59500</v>
      </c>
      <c r="Q275" s="242">
        <f t="shared" si="209"/>
        <v>11305</v>
      </c>
      <c r="R275" s="242">
        <f t="shared" si="183"/>
        <v>70805</v>
      </c>
      <c r="S275" s="245">
        <v>0.31</v>
      </c>
      <c r="T275" s="13">
        <f t="shared" si="184"/>
        <v>650</v>
      </c>
      <c r="U275" s="14">
        <f t="shared" si="185"/>
        <v>310.00000000000006</v>
      </c>
      <c r="V275" s="16">
        <f t="shared" si="186"/>
        <v>960</v>
      </c>
      <c r="W275" s="90"/>
      <c r="X275" s="90"/>
      <c r="Y275" s="90"/>
      <c r="Z275" s="159"/>
      <c r="AA275" s="13">
        <f t="shared" si="187"/>
        <v>0</v>
      </c>
      <c r="AB275" s="14">
        <f t="shared" si="188"/>
        <v>0</v>
      </c>
      <c r="AC275" s="16">
        <f t="shared" si="174"/>
        <v>0</v>
      </c>
      <c r="AD275" s="251"/>
      <c r="AE275" s="251"/>
      <c r="AF275" s="251"/>
      <c r="AG275" s="90"/>
      <c r="AH275" s="13">
        <f t="shared" ref="AH275:AH338" si="214">IFERROR(($F275*$F$1)/AF275,0)</f>
        <v>0</v>
      </c>
      <c r="AI275" s="14">
        <f t="shared" si="189"/>
        <v>0</v>
      </c>
      <c r="AJ275" s="184">
        <f t="shared" si="190"/>
        <v>0</v>
      </c>
      <c r="AK275" s="90"/>
      <c r="AL275" s="90"/>
      <c r="AM275" s="90"/>
      <c r="AN275" s="90"/>
      <c r="AO275" s="13">
        <f t="shared" si="191"/>
        <v>0</v>
      </c>
      <c r="AP275" s="14">
        <f t="shared" si="192"/>
        <v>0</v>
      </c>
      <c r="AQ275" s="184">
        <f t="shared" si="193"/>
        <v>0</v>
      </c>
      <c r="AR275" s="190">
        <f t="shared" si="211"/>
        <v>64873.949579831933</v>
      </c>
      <c r="AS275" s="187">
        <f t="shared" si="212"/>
        <v>12326.050420168067</v>
      </c>
      <c r="AT275" s="182">
        <v>77200</v>
      </c>
      <c r="AU275" s="227">
        <v>0.35</v>
      </c>
      <c r="AV275" s="13">
        <f t="shared" si="194"/>
        <v>596.15608808290153</v>
      </c>
      <c r="AW275" s="14">
        <f t="shared" si="195"/>
        <v>350</v>
      </c>
      <c r="AX275" s="184">
        <f t="shared" si="196"/>
        <v>946.15608808290153</v>
      </c>
      <c r="AY275" s="226"/>
      <c r="AZ275" s="226"/>
      <c r="BA275" s="226"/>
      <c r="BB275" s="226"/>
      <c r="BC275" s="13">
        <f t="shared" si="197"/>
        <v>0</v>
      </c>
      <c r="BD275" s="14">
        <f t="shared" si="175"/>
        <v>0</v>
      </c>
      <c r="BE275" s="184">
        <f t="shared" si="198"/>
        <v>0</v>
      </c>
      <c r="BF275" s="90"/>
      <c r="BG275" s="90"/>
      <c r="BH275" s="90"/>
      <c r="BI275" s="90"/>
      <c r="BJ275" s="13">
        <f t="shared" si="199"/>
        <v>0</v>
      </c>
      <c r="BK275" s="14">
        <f t="shared" si="200"/>
        <v>0</v>
      </c>
      <c r="BL275" s="224">
        <f t="shared" si="201"/>
        <v>0</v>
      </c>
      <c r="BM275" s="257"/>
      <c r="BN275" s="257"/>
      <c r="BO275" s="257"/>
      <c r="BP275" s="226"/>
      <c r="BQ275" s="74">
        <f t="shared" si="176"/>
        <v>0</v>
      </c>
      <c r="BR275" s="75">
        <f t="shared" si="213"/>
        <v>0</v>
      </c>
      <c r="BS275" s="236">
        <f t="shared" si="202"/>
        <v>0</v>
      </c>
      <c r="BT275" s="226"/>
      <c r="BU275" s="226"/>
      <c r="BV275" s="226"/>
      <c r="BW275" s="226"/>
      <c r="BX275" s="74">
        <f t="shared" si="177"/>
        <v>0</v>
      </c>
      <c r="BY275" s="75">
        <f t="shared" si="203"/>
        <v>0</v>
      </c>
      <c r="BZ275" s="236">
        <f t="shared" si="204"/>
        <v>0</v>
      </c>
      <c r="CA275" s="239"/>
      <c r="CB275" s="239"/>
      <c r="CC275" s="239"/>
      <c r="CD275" s="240"/>
      <c r="CE275" s="238">
        <f t="shared" si="205"/>
        <v>0</v>
      </c>
      <c r="CF275" s="14">
        <f t="shared" si="206"/>
        <v>0</v>
      </c>
      <c r="CG275" s="184">
        <f t="shared" si="207"/>
        <v>0</v>
      </c>
    </row>
    <row r="276" spans="1:85" x14ac:dyDescent="0.25">
      <c r="A276" s="39">
        <v>269</v>
      </c>
      <c r="B276" s="83" t="s">
        <v>67</v>
      </c>
      <c r="C276" s="300">
        <v>2100</v>
      </c>
      <c r="D276" s="301">
        <v>18</v>
      </c>
      <c r="E276" s="299">
        <f t="shared" si="208"/>
        <v>37800</v>
      </c>
      <c r="F276" s="167">
        <f t="shared" si="178"/>
        <v>1666</v>
      </c>
      <c r="G276" s="35">
        <f t="shared" si="179"/>
        <v>0.35</v>
      </c>
      <c r="H276" s="163">
        <f t="shared" si="173"/>
        <v>960</v>
      </c>
      <c r="I276" s="87"/>
      <c r="J276" s="87"/>
      <c r="K276" s="33"/>
      <c r="L276" s="12"/>
      <c r="M276" s="13">
        <f t="shared" si="180"/>
        <v>0</v>
      </c>
      <c r="N276" s="30">
        <f t="shared" si="181"/>
        <v>0</v>
      </c>
      <c r="O276" s="15">
        <f t="shared" si="182"/>
        <v>0</v>
      </c>
      <c r="P276" s="244">
        <v>1400</v>
      </c>
      <c r="Q276" s="242">
        <f t="shared" si="209"/>
        <v>266</v>
      </c>
      <c r="R276" s="242">
        <f t="shared" si="183"/>
        <v>1666</v>
      </c>
      <c r="S276" s="245">
        <v>0.31</v>
      </c>
      <c r="T276" s="13">
        <f t="shared" si="184"/>
        <v>650</v>
      </c>
      <c r="U276" s="14">
        <f t="shared" si="185"/>
        <v>310.00000000000006</v>
      </c>
      <c r="V276" s="16">
        <f t="shared" si="186"/>
        <v>960</v>
      </c>
      <c r="W276" s="90"/>
      <c r="X276" s="90"/>
      <c r="Y276" s="90"/>
      <c r="Z276" s="159"/>
      <c r="AA276" s="13">
        <f t="shared" si="187"/>
        <v>0</v>
      </c>
      <c r="AB276" s="14">
        <f t="shared" si="188"/>
        <v>0</v>
      </c>
      <c r="AC276" s="16">
        <f t="shared" si="174"/>
        <v>0</v>
      </c>
      <c r="AD276" s="251"/>
      <c r="AE276" s="251"/>
      <c r="AF276" s="251"/>
      <c r="AG276" s="90"/>
      <c r="AH276" s="13">
        <f t="shared" si="214"/>
        <v>0</v>
      </c>
      <c r="AI276" s="14">
        <f t="shared" si="189"/>
        <v>0</v>
      </c>
      <c r="AJ276" s="184">
        <f t="shared" si="190"/>
        <v>0</v>
      </c>
      <c r="AK276" s="90"/>
      <c r="AL276" s="90"/>
      <c r="AM276" s="90"/>
      <c r="AN276" s="90"/>
      <c r="AO276" s="13">
        <f t="shared" si="191"/>
        <v>0</v>
      </c>
      <c r="AP276" s="14">
        <f t="shared" si="192"/>
        <v>0</v>
      </c>
      <c r="AQ276" s="184">
        <f t="shared" si="193"/>
        <v>0</v>
      </c>
      <c r="AR276" s="190">
        <f t="shared" si="211"/>
        <v>1680.6722689075632</v>
      </c>
      <c r="AS276" s="187">
        <f t="shared" si="212"/>
        <v>319.32773109243703</v>
      </c>
      <c r="AT276" s="182">
        <v>2000</v>
      </c>
      <c r="AU276" s="227">
        <v>0.35</v>
      </c>
      <c r="AV276" s="13">
        <f t="shared" si="194"/>
        <v>541.45000000000005</v>
      </c>
      <c r="AW276" s="14">
        <f t="shared" si="195"/>
        <v>350</v>
      </c>
      <c r="AX276" s="184">
        <f t="shared" si="196"/>
        <v>891.45</v>
      </c>
      <c r="AY276" s="226"/>
      <c r="AZ276" s="226"/>
      <c r="BA276" s="226"/>
      <c r="BB276" s="226"/>
      <c r="BC276" s="13">
        <f t="shared" si="197"/>
        <v>0</v>
      </c>
      <c r="BD276" s="14">
        <f t="shared" si="175"/>
        <v>0</v>
      </c>
      <c r="BE276" s="184">
        <f t="shared" si="198"/>
        <v>0</v>
      </c>
      <c r="BF276" s="90"/>
      <c r="BG276" s="90"/>
      <c r="BH276" s="90"/>
      <c r="BI276" s="90"/>
      <c r="BJ276" s="13">
        <f t="shared" si="199"/>
        <v>0</v>
      </c>
      <c r="BK276" s="14">
        <f t="shared" si="200"/>
        <v>0</v>
      </c>
      <c r="BL276" s="224">
        <f t="shared" si="201"/>
        <v>0</v>
      </c>
      <c r="BM276" s="257"/>
      <c r="BN276" s="257"/>
      <c r="BO276" s="257"/>
      <c r="BP276" s="227"/>
      <c r="BQ276" s="74">
        <f t="shared" si="176"/>
        <v>0</v>
      </c>
      <c r="BR276" s="75">
        <f t="shared" si="213"/>
        <v>0</v>
      </c>
      <c r="BS276" s="236">
        <f t="shared" si="202"/>
        <v>0</v>
      </c>
      <c r="BT276" s="226">
        <v>1600</v>
      </c>
      <c r="BU276" s="226">
        <f>BT276*19%</f>
        <v>304</v>
      </c>
      <c r="BV276" s="226">
        <f>BT276+BU276</f>
        <v>1904</v>
      </c>
      <c r="BW276" s="227">
        <v>0</v>
      </c>
      <c r="BX276" s="74">
        <f t="shared" si="177"/>
        <v>568.75</v>
      </c>
      <c r="BY276" s="75">
        <f t="shared" si="203"/>
        <v>0</v>
      </c>
      <c r="BZ276" s="236">
        <f t="shared" si="204"/>
        <v>568.75</v>
      </c>
      <c r="CA276" s="239"/>
      <c r="CB276" s="239"/>
      <c r="CC276" s="239"/>
      <c r="CD276" s="240"/>
      <c r="CE276" s="238">
        <f t="shared" si="205"/>
        <v>0</v>
      </c>
      <c r="CF276" s="14">
        <f t="shared" si="206"/>
        <v>0</v>
      </c>
      <c r="CG276" s="184">
        <f t="shared" si="207"/>
        <v>0</v>
      </c>
    </row>
    <row r="277" spans="1:85" x14ac:dyDescent="0.25">
      <c r="A277" s="39">
        <v>270</v>
      </c>
      <c r="B277" s="83" t="s">
        <v>98</v>
      </c>
      <c r="C277" s="300">
        <v>7200</v>
      </c>
      <c r="D277" s="301">
        <v>18</v>
      </c>
      <c r="E277" s="299">
        <f t="shared" si="208"/>
        <v>129600</v>
      </c>
      <c r="F277" s="167">
        <f t="shared" si="178"/>
        <v>6850</v>
      </c>
      <c r="G277" s="35">
        <f t="shared" si="179"/>
        <v>0.35</v>
      </c>
      <c r="H277" s="163">
        <f t="shared" si="173"/>
        <v>986.07142857142856</v>
      </c>
      <c r="I277" s="87"/>
      <c r="J277" s="87"/>
      <c r="K277" s="33"/>
      <c r="L277" s="12"/>
      <c r="M277" s="13">
        <f t="shared" si="180"/>
        <v>0</v>
      </c>
      <c r="N277" s="30">
        <f t="shared" si="181"/>
        <v>0</v>
      </c>
      <c r="O277" s="15">
        <f t="shared" si="182"/>
        <v>0</v>
      </c>
      <c r="P277" s="244"/>
      <c r="Q277" s="242"/>
      <c r="R277" s="242"/>
      <c r="S277" s="245"/>
      <c r="T277" s="13">
        <f t="shared" si="184"/>
        <v>0</v>
      </c>
      <c r="U277" s="14">
        <f t="shared" si="185"/>
        <v>0</v>
      </c>
      <c r="V277" s="16">
        <f t="shared" si="186"/>
        <v>0</v>
      </c>
      <c r="W277" s="90"/>
      <c r="X277" s="90"/>
      <c r="Y277" s="90"/>
      <c r="Z277" s="159"/>
      <c r="AA277" s="13">
        <f t="shared" si="187"/>
        <v>0</v>
      </c>
      <c r="AB277" s="14">
        <f t="shared" si="188"/>
        <v>0</v>
      </c>
      <c r="AC277" s="16">
        <f t="shared" si="174"/>
        <v>0</v>
      </c>
      <c r="AD277" s="252"/>
      <c r="AE277" s="252"/>
      <c r="AF277" s="252"/>
      <c r="AG277" s="90"/>
      <c r="AH277" s="13">
        <f t="shared" si="214"/>
        <v>0</v>
      </c>
      <c r="AI277" s="14">
        <f t="shared" si="189"/>
        <v>0</v>
      </c>
      <c r="AJ277" s="184">
        <f t="shared" si="190"/>
        <v>0</v>
      </c>
      <c r="AK277" s="90"/>
      <c r="AL277" s="90"/>
      <c r="AM277" s="90"/>
      <c r="AN277" s="90"/>
      <c r="AO277" s="13">
        <f t="shared" si="191"/>
        <v>0</v>
      </c>
      <c r="AP277" s="14">
        <f t="shared" si="192"/>
        <v>0</v>
      </c>
      <c r="AQ277" s="184">
        <f t="shared" si="193"/>
        <v>0</v>
      </c>
      <c r="AR277" s="190">
        <v>7000</v>
      </c>
      <c r="AS277" s="187"/>
      <c r="AT277" s="182">
        <v>7000</v>
      </c>
      <c r="AU277" s="227">
        <v>0.35</v>
      </c>
      <c r="AV277" s="13">
        <f t="shared" si="194"/>
        <v>636.07142857142856</v>
      </c>
      <c r="AW277" s="14">
        <f t="shared" si="195"/>
        <v>350</v>
      </c>
      <c r="AX277" s="184">
        <f t="shared" si="196"/>
        <v>986.07142857142856</v>
      </c>
      <c r="AY277" s="226"/>
      <c r="AZ277" s="226"/>
      <c r="BA277" s="226"/>
      <c r="BB277" s="226"/>
      <c r="BC277" s="13">
        <f t="shared" si="197"/>
        <v>0</v>
      </c>
      <c r="BD277" s="14">
        <f t="shared" si="175"/>
        <v>0</v>
      </c>
      <c r="BE277" s="184">
        <f t="shared" si="198"/>
        <v>0</v>
      </c>
      <c r="BF277" s="90"/>
      <c r="BG277" s="90"/>
      <c r="BH277" s="90"/>
      <c r="BI277" s="90"/>
      <c r="BJ277" s="13">
        <f t="shared" si="199"/>
        <v>0</v>
      </c>
      <c r="BK277" s="14">
        <f t="shared" si="200"/>
        <v>0</v>
      </c>
      <c r="BL277" s="224">
        <f t="shared" si="201"/>
        <v>0</v>
      </c>
      <c r="BM277" s="257"/>
      <c r="BN277" s="257"/>
      <c r="BO277" s="257"/>
      <c r="BP277" s="227"/>
      <c r="BQ277" s="74">
        <f t="shared" si="176"/>
        <v>0</v>
      </c>
      <c r="BR277" s="75">
        <f t="shared" si="213"/>
        <v>0</v>
      </c>
      <c r="BS277" s="236">
        <f t="shared" si="202"/>
        <v>0</v>
      </c>
      <c r="BT277" s="226">
        <v>6850</v>
      </c>
      <c r="BU277" s="226">
        <v>0</v>
      </c>
      <c r="BV277" s="226">
        <v>6850</v>
      </c>
      <c r="BW277" s="227">
        <v>0.09</v>
      </c>
      <c r="BX277" s="74">
        <f t="shared" si="177"/>
        <v>650</v>
      </c>
      <c r="BY277" s="75">
        <f t="shared" si="203"/>
        <v>90</v>
      </c>
      <c r="BZ277" s="236">
        <f t="shared" si="204"/>
        <v>740</v>
      </c>
      <c r="CA277" s="239"/>
      <c r="CB277" s="239"/>
      <c r="CC277" s="239"/>
      <c r="CD277" s="240"/>
      <c r="CE277" s="238">
        <f t="shared" si="205"/>
        <v>0</v>
      </c>
      <c r="CF277" s="14">
        <f t="shared" si="206"/>
        <v>0</v>
      </c>
      <c r="CG277" s="184">
        <f t="shared" si="207"/>
        <v>0</v>
      </c>
    </row>
    <row r="278" spans="1:85" x14ac:dyDescent="0.25">
      <c r="A278" s="39">
        <v>271</v>
      </c>
      <c r="B278" s="83" t="s">
        <v>69</v>
      </c>
      <c r="C278" s="300">
        <v>26850</v>
      </c>
      <c r="D278" s="301">
        <v>18</v>
      </c>
      <c r="E278" s="299">
        <f t="shared" si="208"/>
        <v>483300</v>
      </c>
      <c r="F278" s="167">
        <f t="shared" si="178"/>
        <v>25585</v>
      </c>
      <c r="G278" s="35">
        <f t="shared" si="179"/>
        <v>0.38</v>
      </c>
      <c r="H278" s="163">
        <f t="shared" si="173"/>
        <v>1000</v>
      </c>
      <c r="I278" s="87"/>
      <c r="J278" s="87"/>
      <c r="K278" s="33"/>
      <c r="L278" s="12"/>
      <c r="M278" s="13">
        <f t="shared" si="180"/>
        <v>0</v>
      </c>
      <c r="N278" s="30">
        <f t="shared" si="181"/>
        <v>0</v>
      </c>
      <c r="O278" s="15">
        <f t="shared" si="182"/>
        <v>0</v>
      </c>
      <c r="P278" s="244">
        <v>22500</v>
      </c>
      <c r="Q278" s="242">
        <f t="shared" si="209"/>
        <v>4275</v>
      </c>
      <c r="R278" s="242">
        <f t="shared" si="183"/>
        <v>26775</v>
      </c>
      <c r="S278" s="245">
        <v>0.31</v>
      </c>
      <c r="T278" s="13">
        <f t="shared" si="184"/>
        <v>621.11111111111109</v>
      </c>
      <c r="U278" s="14">
        <f t="shared" si="185"/>
        <v>285.5263157894737</v>
      </c>
      <c r="V278" s="16">
        <f t="shared" si="186"/>
        <v>906.63742690058484</v>
      </c>
      <c r="W278" s="90"/>
      <c r="X278" s="90"/>
      <c r="Y278" s="90"/>
      <c r="Z278" s="159"/>
      <c r="AA278" s="13">
        <f t="shared" si="187"/>
        <v>0</v>
      </c>
      <c r="AB278" s="14">
        <f t="shared" si="188"/>
        <v>0</v>
      </c>
      <c r="AC278" s="16">
        <f t="shared" si="174"/>
        <v>0</v>
      </c>
      <c r="AD278" s="251"/>
      <c r="AE278" s="251"/>
      <c r="AF278" s="251"/>
      <c r="AG278" s="90"/>
      <c r="AH278" s="13">
        <f t="shared" si="214"/>
        <v>0</v>
      </c>
      <c r="AI278" s="14">
        <f t="shared" si="189"/>
        <v>0</v>
      </c>
      <c r="AJ278" s="184">
        <f t="shared" si="190"/>
        <v>0</v>
      </c>
      <c r="AK278" s="90"/>
      <c r="AL278" s="90"/>
      <c r="AM278" s="90"/>
      <c r="AN278" s="90"/>
      <c r="AO278" s="13">
        <f t="shared" si="191"/>
        <v>0</v>
      </c>
      <c r="AP278" s="14">
        <f t="shared" si="192"/>
        <v>0</v>
      </c>
      <c r="AQ278" s="184">
        <f t="shared" si="193"/>
        <v>0</v>
      </c>
      <c r="AR278" s="190">
        <f t="shared" si="211"/>
        <v>21500</v>
      </c>
      <c r="AS278" s="187">
        <f t="shared" si="212"/>
        <v>4085</v>
      </c>
      <c r="AT278" s="182">
        <v>25585</v>
      </c>
      <c r="AU278" s="227">
        <v>0.38</v>
      </c>
      <c r="AV278" s="13">
        <f t="shared" si="194"/>
        <v>650</v>
      </c>
      <c r="AW278" s="14">
        <f t="shared" si="195"/>
        <v>350</v>
      </c>
      <c r="AX278" s="184">
        <f t="shared" si="196"/>
        <v>1000</v>
      </c>
      <c r="AY278" s="226"/>
      <c r="AZ278" s="226"/>
      <c r="BA278" s="226"/>
      <c r="BB278" s="226"/>
      <c r="BC278" s="13">
        <f t="shared" si="197"/>
        <v>0</v>
      </c>
      <c r="BD278" s="14">
        <f t="shared" si="175"/>
        <v>0</v>
      </c>
      <c r="BE278" s="184">
        <f t="shared" si="198"/>
        <v>0</v>
      </c>
      <c r="BF278" s="90"/>
      <c r="BG278" s="90"/>
      <c r="BH278" s="90"/>
      <c r="BI278" s="90"/>
      <c r="BJ278" s="13">
        <f t="shared" si="199"/>
        <v>0</v>
      </c>
      <c r="BK278" s="14">
        <f t="shared" si="200"/>
        <v>0</v>
      </c>
      <c r="BL278" s="224">
        <f t="shared" si="201"/>
        <v>0</v>
      </c>
      <c r="BM278" s="257"/>
      <c r="BN278" s="257"/>
      <c r="BO278" s="257"/>
      <c r="BP278" s="226"/>
      <c r="BQ278" s="74">
        <f t="shared" si="176"/>
        <v>0</v>
      </c>
      <c r="BR278" s="75">
        <f t="shared" si="213"/>
        <v>0</v>
      </c>
      <c r="BS278" s="236">
        <f t="shared" si="202"/>
        <v>0</v>
      </c>
      <c r="BT278" s="226"/>
      <c r="BU278" s="226"/>
      <c r="BV278" s="226"/>
      <c r="BW278" s="226"/>
      <c r="BX278" s="74">
        <f t="shared" si="177"/>
        <v>0</v>
      </c>
      <c r="BY278" s="75">
        <f t="shared" si="203"/>
        <v>0</v>
      </c>
      <c r="BZ278" s="236">
        <f t="shared" si="204"/>
        <v>0</v>
      </c>
      <c r="CA278" s="239"/>
      <c r="CB278" s="239"/>
      <c r="CC278" s="239"/>
      <c r="CD278" s="240"/>
      <c r="CE278" s="238">
        <f t="shared" si="205"/>
        <v>0</v>
      </c>
      <c r="CF278" s="14">
        <f t="shared" si="206"/>
        <v>0</v>
      </c>
      <c r="CG278" s="184">
        <f t="shared" si="207"/>
        <v>0</v>
      </c>
    </row>
    <row r="279" spans="1:85" x14ac:dyDescent="0.25">
      <c r="A279" s="39">
        <v>272</v>
      </c>
      <c r="B279" s="83" t="s">
        <v>254</v>
      </c>
      <c r="C279" s="300">
        <v>93500</v>
      </c>
      <c r="D279" s="301">
        <v>18</v>
      </c>
      <c r="E279" s="299">
        <f t="shared" si="208"/>
        <v>1683000</v>
      </c>
      <c r="F279" s="167">
        <f t="shared" si="178"/>
        <v>24500</v>
      </c>
      <c r="G279" s="35">
        <f t="shared" si="179"/>
        <v>0.38</v>
      </c>
      <c r="H279" s="163">
        <f t="shared" si="173"/>
        <v>524.234135667396</v>
      </c>
      <c r="I279" s="87">
        <v>47636</v>
      </c>
      <c r="J279" s="87">
        <v>0</v>
      </c>
      <c r="K279" s="33">
        <v>47636</v>
      </c>
      <c r="L279" s="12"/>
      <c r="M279" s="13">
        <f t="shared" si="180"/>
        <v>334.3059870686036</v>
      </c>
      <c r="N279" s="30">
        <f t="shared" si="181"/>
        <v>0</v>
      </c>
      <c r="O279" s="15">
        <f t="shared" si="182"/>
        <v>334.3059870686036</v>
      </c>
      <c r="P279" s="244"/>
      <c r="Q279" s="242"/>
      <c r="R279" s="242"/>
      <c r="S279" s="246"/>
      <c r="T279" s="13">
        <f t="shared" si="184"/>
        <v>0</v>
      </c>
      <c r="U279" s="14">
        <f t="shared" si="185"/>
        <v>0</v>
      </c>
      <c r="V279" s="16">
        <f t="shared" si="186"/>
        <v>0</v>
      </c>
      <c r="W279" s="90"/>
      <c r="X279" s="90"/>
      <c r="Y279" s="90"/>
      <c r="Z279" s="159"/>
      <c r="AA279" s="13">
        <f t="shared" si="187"/>
        <v>0</v>
      </c>
      <c r="AB279" s="14">
        <f t="shared" si="188"/>
        <v>0</v>
      </c>
      <c r="AC279" s="16">
        <f t="shared" si="174"/>
        <v>0</v>
      </c>
      <c r="AD279" s="252">
        <v>24500</v>
      </c>
      <c r="AE279" s="252">
        <v>0</v>
      </c>
      <c r="AF279" s="252">
        <f t="shared" si="210"/>
        <v>24500</v>
      </c>
      <c r="AG279" s="90"/>
      <c r="AH279" s="13">
        <f t="shared" si="214"/>
        <v>650</v>
      </c>
      <c r="AI279" s="14">
        <f t="shared" si="189"/>
        <v>0</v>
      </c>
      <c r="AJ279" s="184">
        <f t="shared" si="190"/>
        <v>650</v>
      </c>
      <c r="AK279" s="90"/>
      <c r="AL279" s="90"/>
      <c r="AM279" s="90"/>
      <c r="AN279" s="90"/>
      <c r="AO279" s="13">
        <f t="shared" si="191"/>
        <v>0</v>
      </c>
      <c r="AP279" s="14">
        <f t="shared" si="192"/>
        <v>0</v>
      </c>
      <c r="AQ279" s="184">
        <f t="shared" si="193"/>
        <v>0</v>
      </c>
      <c r="AR279" s="190">
        <v>91400</v>
      </c>
      <c r="AS279" s="187"/>
      <c r="AT279" s="182">
        <v>91400</v>
      </c>
      <c r="AU279" s="227">
        <v>0.38</v>
      </c>
      <c r="AV279" s="13">
        <f t="shared" si="194"/>
        <v>174.23413566739606</v>
      </c>
      <c r="AW279" s="14">
        <f t="shared" si="195"/>
        <v>350</v>
      </c>
      <c r="AX279" s="184">
        <f t="shared" si="196"/>
        <v>524.234135667396</v>
      </c>
      <c r="AY279" s="226"/>
      <c r="AZ279" s="226"/>
      <c r="BA279" s="226"/>
      <c r="BB279" s="226"/>
      <c r="BC279" s="13">
        <f t="shared" si="197"/>
        <v>0</v>
      </c>
      <c r="BD279" s="14">
        <f t="shared" si="175"/>
        <v>0</v>
      </c>
      <c r="BE279" s="184">
        <f t="shared" si="198"/>
        <v>0</v>
      </c>
      <c r="BF279" s="90"/>
      <c r="BG279" s="90"/>
      <c r="BH279" s="90"/>
      <c r="BI279" s="90"/>
      <c r="BJ279" s="13">
        <f t="shared" si="199"/>
        <v>0</v>
      </c>
      <c r="BK279" s="14">
        <f t="shared" si="200"/>
        <v>0</v>
      </c>
      <c r="BL279" s="224">
        <f t="shared" si="201"/>
        <v>0</v>
      </c>
      <c r="BM279" s="257"/>
      <c r="BN279" s="257"/>
      <c r="BO279" s="257"/>
      <c r="BP279" s="226"/>
      <c r="BQ279" s="74">
        <f t="shared" si="176"/>
        <v>0</v>
      </c>
      <c r="BR279" s="75">
        <f t="shared" si="213"/>
        <v>0</v>
      </c>
      <c r="BS279" s="236">
        <f t="shared" si="202"/>
        <v>0</v>
      </c>
      <c r="BT279" s="226"/>
      <c r="BU279" s="226"/>
      <c r="BV279" s="226"/>
      <c r="BW279" s="226"/>
      <c r="BX279" s="74">
        <f t="shared" si="177"/>
        <v>0</v>
      </c>
      <c r="BY279" s="75">
        <f t="shared" si="203"/>
        <v>0</v>
      </c>
      <c r="BZ279" s="236">
        <f t="shared" si="204"/>
        <v>0</v>
      </c>
      <c r="CA279" s="233"/>
      <c r="CB279" s="233"/>
      <c r="CC279" s="233"/>
      <c r="CD279" s="233"/>
      <c r="CE279" s="238">
        <f t="shared" si="205"/>
        <v>0</v>
      </c>
      <c r="CF279" s="14">
        <f t="shared" si="206"/>
        <v>0</v>
      </c>
      <c r="CG279" s="184">
        <f t="shared" si="207"/>
        <v>0</v>
      </c>
    </row>
    <row r="280" spans="1:85" x14ac:dyDescent="0.25">
      <c r="A280" s="39">
        <v>273</v>
      </c>
      <c r="B280" s="83" t="s">
        <v>112</v>
      </c>
      <c r="C280" s="300">
        <v>6650</v>
      </c>
      <c r="D280" s="301">
        <v>16</v>
      </c>
      <c r="E280" s="299">
        <f t="shared" si="208"/>
        <v>106400</v>
      </c>
      <c r="F280" s="167">
        <f t="shared" si="178"/>
        <v>4879</v>
      </c>
      <c r="G280" s="35">
        <f t="shared" si="179"/>
        <v>0.35</v>
      </c>
      <c r="H280" s="163">
        <f t="shared" si="173"/>
        <v>960</v>
      </c>
      <c r="I280" s="87"/>
      <c r="J280" s="87"/>
      <c r="K280" s="33"/>
      <c r="L280" s="12"/>
      <c r="M280" s="13">
        <f t="shared" si="180"/>
        <v>0</v>
      </c>
      <c r="N280" s="30">
        <f t="shared" si="181"/>
        <v>0</v>
      </c>
      <c r="O280" s="15">
        <f t="shared" si="182"/>
        <v>0</v>
      </c>
      <c r="P280" s="244">
        <v>4100</v>
      </c>
      <c r="Q280" s="242">
        <f t="shared" si="209"/>
        <v>779</v>
      </c>
      <c r="R280" s="242">
        <f t="shared" si="183"/>
        <v>4879</v>
      </c>
      <c r="S280" s="245">
        <v>0.31</v>
      </c>
      <c r="T280" s="13">
        <f t="shared" si="184"/>
        <v>650</v>
      </c>
      <c r="U280" s="14">
        <f t="shared" si="185"/>
        <v>310.00000000000006</v>
      </c>
      <c r="V280" s="16">
        <f t="shared" si="186"/>
        <v>960</v>
      </c>
      <c r="W280" s="90"/>
      <c r="X280" s="90"/>
      <c r="Y280" s="90"/>
      <c r="Z280" s="159"/>
      <c r="AA280" s="13">
        <f t="shared" si="187"/>
        <v>0</v>
      </c>
      <c r="AB280" s="14">
        <f t="shared" si="188"/>
        <v>0</v>
      </c>
      <c r="AC280" s="16">
        <f t="shared" si="174"/>
        <v>0</v>
      </c>
      <c r="AD280" s="251"/>
      <c r="AE280" s="251"/>
      <c r="AF280" s="251"/>
      <c r="AG280" s="90"/>
      <c r="AH280" s="13">
        <f t="shared" si="214"/>
        <v>0</v>
      </c>
      <c r="AI280" s="14">
        <f t="shared" si="189"/>
        <v>0</v>
      </c>
      <c r="AJ280" s="184">
        <f t="shared" si="190"/>
        <v>0</v>
      </c>
      <c r="AK280" s="90"/>
      <c r="AL280" s="90"/>
      <c r="AM280" s="90"/>
      <c r="AN280" s="90"/>
      <c r="AO280" s="13">
        <f t="shared" si="191"/>
        <v>0</v>
      </c>
      <c r="AP280" s="14">
        <f t="shared" si="192"/>
        <v>0</v>
      </c>
      <c r="AQ280" s="184">
        <f t="shared" si="193"/>
        <v>0</v>
      </c>
      <c r="AR280" s="190">
        <f t="shared" si="211"/>
        <v>5495.7983193277314</v>
      </c>
      <c r="AS280" s="187">
        <f t="shared" si="212"/>
        <v>1044.201680672269</v>
      </c>
      <c r="AT280" s="182">
        <v>6540</v>
      </c>
      <c r="AU280" s="227">
        <v>0.35</v>
      </c>
      <c r="AV280" s="13">
        <f t="shared" si="194"/>
        <v>484.91590214067276</v>
      </c>
      <c r="AW280" s="14">
        <f t="shared" si="195"/>
        <v>350</v>
      </c>
      <c r="AX280" s="184">
        <f t="shared" si="196"/>
        <v>834.91590214067276</v>
      </c>
      <c r="AY280" s="226"/>
      <c r="AZ280" s="226"/>
      <c r="BA280" s="226"/>
      <c r="BB280" s="226"/>
      <c r="BC280" s="13">
        <f t="shared" si="197"/>
        <v>0</v>
      </c>
      <c r="BD280" s="14">
        <f t="shared" si="175"/>
        <v>0</v>
      </c>
      <c r="BE280" s="184">
        <f t="shared" si="198"/>
        <v>0</v>
      </c>
      <c r="BF280" s="90"/>
      <c r="BG280" s="90"/>
      <c r="BH280" s="90"/>
      <c r="BI280" s="90"/>
      <c r="BJ280" s="13">
        <f t="shared" si="199"/>
        <v>0</v>
      </c>
      <c r="BK280" s="14">
        <f t="shared" si="200"/>
        <v>0</v>
      </c>
      <c r="BL280" s="224">
        <f t="shared" si="201"/>
        <v>0</v>
      </c>
      <c r="BM280" s="257"/>
      <c r="BN280" s="257"/>
      <c r="BO280" s="257"/>
      <c r="BP280" s="226"/>
      <c r="BQ280" s="74">
        <f t="shared" si="176"/>
        <v>0</v>
      </c>
      <c r="BR280" s="75">
        <f t="shared" si="213"/>
        <v>0</v>
      </c>
      <c r="BS280" s="236">
        <f t="shared" si="202"/>
        <v>0</v>
      </c>
      <c r="BT280" s="226"/>
      <c r="BU280" s="226"/>
      <c r="BV280" s="226"/>
      <c r="BW280" s="226"/>
      <c r="BX280" s="74">
        <f t="shared" si="177"/>
        <v>0</v>
      </c>
      <c r="BY280" s="75">
        <f t="shared" si="203"/>
        <v>0</v>
      </c>
      <c r="BZ280" s="236">
        <f t="shared" si="204"/>
        <v>0</v>
      </c>
      <c r="CA280" s="239"/>
      <c r="CB280" s="239"/>
      <c r="CC280" s="239"/>
      <c r="CD280" s="240"/>
      <c r="CE280" s="238">
        <f t="shared" si="205"/>
        <v>0</v>
      </c>
      <c r="CF280" s="14">
        <f t="shared" si="206"/>
        <v>0</v>
      </c>
      <c r="CG280" s="184">
        <f t="shared" si="207"/>
        <v>0</v>
      </c>
    </row>
    <row r="281" spans="1:85" x14ac:dyDescent="0.25">
      <c r="A281" s="39">
        <v>274</v>
      </c>
      <c r="B281" s="83" t="s">
        <v>273</v>
      </c>
      <c r="C281" s="300">
        <v>45150</v>
      </c>
      <c r="D281" s="301">
        <v>16</v>
      </c>
      <c r="E281" s="299">
        <f t="shared" si="208"/>
        <v>722400</v>
      </c>
      <c r="F281" s="167">
        <f t="shared" si="178"/>
        <v>24000</v>
      </c>
      <c r="G281" s="35">
        <f t="shared" si="179"/>
        <v>0.38</v>
      </c>
      <c r="H281" s="163">
        <f t="shared" si="173"/>
        <v>698.99328859060404</v>
      </c>
      <c r="I281" s="87"/>
      <c r="J281" s="87"/>
      <c r="K281" s="33"/>
      <c r="L281" s="12"/>
      <c r="M281" s="13">
        <f t="shared" si="180"/>
        <v>0</v>
      </c>
      <c r="N281" s="30">
        <f t="shared" si="181"/>
        <v>0</v>
      </c>
      <c r="O281" s="15">
        <f t="shared" si="182"/>
        <v>0</v>
      </c>
      <c r="P281" s="244"/>
      <c r="Q281" s="242"/>
      <c r="R281" s="242"/>
      <c r="S281" s="246"/>
      <c r="T281" s="13">
        <f t="shared" si="184"/>
        <v>0</v>
      </c>
      <c r="U281" s="14">
        <f t="shared" si="185"/>
        <v>0</v>
      </c>
      <c r="V281" s="16">
        <f t="shared" si="186"/>
        <v>0</v>
      </c>
      <c r="W281" s="90"/>
      <c r="X281" s="90"/>
      <c r="Y281" s="90"/>
      <c r="Z281" s="159"/>
      <c r="AA281" s="13">
        <f t="shared" si="187"/>
        <v>0</v>
      </c>
      <c r="AB281" s="14">
        <f t="shared" si="188"/>
        <v>0</v>
      </c>
      <c r="AC281" s="16">
        <f t="shared" si="174"/>
        <v>0</v>
      </c>
      <c r="AD281" s="251"/>
      <c r="AE281" s="251"/>
      <c r="AF281" s="251"/>
      <c r="AG281" s="90"/>
      <c r="AH281" s="13">
        <f t="shared" si="214"/>
        <v>0</v>
      </c>
      <c r="AI281" s="14">
        <f t="shared" si="189"/>
        <v>0</v>
      </c>
      <c r="AJ281" s="184">
        <f t="shared" si="190"/>
        <v>0</v>
      </c>
      <c r="AK281" s="90"/>
      <c r="AL281" s="90"/>
      <c r="AM281" s="90"/>
      <c r="AN281" s="90"/>
      <c r="AO281" s="13">
        <f t="shared" si="191"/>
        <v>0</v>
      </c>
      <c r="AP281" s="14">
        <f t="shared" si="192"/>
        <v>0</v>
      </c>
      <c r="AQ281" s="184">
        <f t="shared" si="193"/>
        <v>0</v>
      </c>
      <c r="AR281" s="190">
        <v>44700</v>
      </c>
      <c r="AS281" s="187"/>
      <c r="AT281" s="182">
        <v>44700</v>
      </c>
      <c r="AU281" s="227">
        <v>0.38</v>
      </c>
      <c r="AV281" s="13">
        <f t="shared" si="194"/>
        <v>348.99328859060404</v>
      </c>
      <c r="AW281" s="14">
        <f t="shared" si="195"/>
        <v>350</v>
      </c>
      <c r="AX281" s="184">
        <f t="shared" si="196"/>
        <v>698.99328859060404</v>
      </c>
      <c r="AY281" s="232">
        <v>24000</v>
      </c>
      <c r="AZ281" s="226">
        <v>0</v>
      </c>
      <c r="BA281" s="232">
        <f>AY281+AZ281</f>
        <v>24000</v>
      </c>
      <c r="BB281" s="227">
        <v>0.03</v>
      </c>
      <c r="BC281" s="13">
        <f t="shared" si="197"/>
        <v>650</v>
      </c>
      <c r="BD281" s="14">
        <f t="shared" si="175"/>
        <v>27.631578947368418</v>
      </c>
      <c r="BE281" s="184">
        <f t="shared" si="198"/>
        <v>677.63157894736844</v>
      </c>
      <c r="BF281" s="90"/>
      <c r="BG281" s="90"/>
      <c r="BH281" s="90"/>
      <c r="BI281" s="90"/>
      <c r="BJ281" s="13">
        <f t="shared" si="199"/>
        <v>0</v>
      </c>
      <c r="BK281" s="14">
        <f t="shared" si="200"/>
        <v>0</v>
      </c>
      <c r="BL281" s="224">
        <f t="shared" si="201"/>
        <v>0</v>
      </c>
      <c r="BM281" s="257"/>
      <c r="BN281" s="257"/>
      <c r="BO281" s="257"/>
      <c r="BP281" s="226"/>
      <c r="BQ281" s="74">
        <f t="shared" si="176"/>
        <v>0</v>
      </c>
      <c r="BR281" s="75">
        <f t="shared" si="213"/>
        <v>0</v>
      </c>
      <c r="BS281" s="236">
        <f>SUM(BQ281+BR281)</f>
        <v>0</v>
      </c>
      <c r="BT281" s="226"/>
      <c r="BU281" s="226"/>
      <c r="BV281" s="226"/>
      <c r="BW281" s="226"/>
      <c r="BX281" s="74">
        <f t="shared" si="177"/>
        <v>0</v>
      </c>
      <c r="BY281" s="75">
        <f t="shared" si="203"/>
        <v>0</v>
      </c>
      <c r="BZ281" s="236">
        <f>SUM(BX281+BY281)</f>
        <v>0</v>
      </c>
      <c r="CA281" s="233"/>
      <c r="CB281" s="233"/>
      <c r="CC281" s="233"/>
      <c r="CD281" s="233"/>
      <c r="CE281" s="238">
        <f t="shared" si="205"/>
        <v>0</v>
      </c>
      <c r="CF281" s="14">
        <f t="shared" si="206"/>
        <v>0</v>
      </c>
      <c r="CG281" s="184">
        <f t="shared" si="207"/>
        <v>0</v>
      </c>
    </row>
    <row r="282" spans="1:85" x14ac:dyDescent="0.25">
      <c r="A282" s="39">
        <v>275</v>
      </c>
      <c r="B282" s="83" t="s">
        <v>144</v>
      </c>
      <c r="C282" s="300">
        <v>58000</v>
      </c>
      <c r="D282" s="301">
        <v>15</v>
      </c>
      <c r="E282" s="299">
        <f t="shared" si="208"/>
        <v>870000</v>
      </c>
      <c r="F282" s="167">
        <f t="shared" si="178"/>
        <v>56525</v>
      </c>
      <c r="G282" s="35">
        <f t="shared" si="179"/>
        <v>0.35</v>
      </c>
      <c r="H282" s="163">
        <f t="shared" si="173"/>
        <v>1000</v>
      </c>
      <c r="I282" s="87"/>
      <c r="J282" s="87"/>
      <c r="K282" s="33"/>
      <c r="L282" s="12"/>
      <c r="M282" s="13">
        <f t="shared" si="180"/>
        <v>0</v>
      </c>
      <c r="N282" s="30">
        <f t="shared" si="181"/>
        <v>0</v>
      </c>
      <c r="O282" s="15">
        <f t="shared" si="182"/>
        <v>0</v>
      </c>
      <c r="P282" s="244"/>
      <c r="Q282" s="242"/>
      <c r="R282" s="242"/>
      <c r="S282" s="246"/>
      <c r="T282" s="13">
        <f t="shared" si="184"/>
        <v>0</v>
      </c>
      <c r="U282" s="14">
        <f t="shared" si="185"/>
        <v>0</v>
      </c>
      <c r="V282" s="16">
        <f t="shared" si="186"/>
        <v>0</v>
      </c>
      <c r="W282" s="90"/>
      <c r="X282" s="90"/>
      <c r="Y282" s="90"/>
      <c r="Z282" s="159"/>
      <c r="AA282" s="13">
        <f t="shared" si="187"/>
        <v>0</v>
      </c>
      <c r="AB282" s="14">
        <f t="shared" si="188"/>
        <v>0</v>
      </c>
      <c r="AC282" s="16">
        <f t="shared" si="174"/>
        <v>0</v>
      </c>
      <c r="AD282" s="251"/>
      <c r="AE282" s="251"/>
      <c r="AF282" s="251"/>
      <c r="AG282" s="90"/>
      <c r="AH282" s="13">
        <f t="shared" si="214"/>
        <v>0</v>
      </c>
      <c r="AI282" s="14">
        <f t="shared" si="189"/>
        <v>0</v>
      </c>
      <c r="AJ282" s="184">
        <f t="shared" si="190"/>
        <v>0</v>
      </c>
      <c r="AK282" s="90"/>
      <c r="AL282" s="90"/>
      <c r="AM282" s="90"/>
      <c r="AN282" s="90"/>
      <c r="AO282" s="13">
        <f t="shared" si="191"/>
        <v>0</v>
      </c>
      <c r="AP282" s="14">
        <f t="shared" si="192"/>
        <v>0</v>
      </c>
      <c r="AQ282" s="184">
        <f t="shared" si="193"/>
        <v>0</v>
      </c>
      <c r="AR282" s="190">
        <f t="shared" si="211"/>
        <v>47500</v>
      </c>
      <c r="AS282" s="187">
        <f t="shared" si="212"/>
        <v>9025</v>
      </c>
      <c r="AT282" s="182">
        <v>56525</v>
      </c>
      <c r="AU282" s="227">
        <v>0.35</v>
      </c>
      <c r="AV282" s="13">
        <f t="shared" si="194"/>
        <v>650</v>
      </c>
      <c r="AW282" s="14">
        <f t="shared" si="195"/>
        <v>350</v>
      </c>
      <c r="AX282" s="184">
        <f t="shared" si="196"/>
        <v>1000</v>
      </c>
      <c r="AY282" s="226"/>
      <c r="AZ282" s="226"/>
      <c r="BA282" s="226"/>
      <c r="BB282" s="226"/>
      <c r="BC282" s="13">
        <f t="shared" si="197"/>
        <v>0</v>
      </c>
      <c r="BD282" s="14">
        <f t="shared" si="175"/>
        <v>0</v>
      </c>
      <c r="BE282" s="184">
        <f t="shared" si="198"/>
        <v>0</v>
      </c>
      <c r="BF282" s="90"/>
      <c r="BG282" s="90"/>
      <c r="BH282" s="90"/>
      <c r="BI282" s="90"/>
      <c r="BJ282" s="13">
        <f t="shared" si="199"/>
        <v>0</v>
      </c>
      <c r="BK282" s="14">
        <f t="shared" si="200"/>
        <v>0</v>
      </c>
      <c r="BL282" s="224">
        <f t="shared" si="201"/>
        <v>0</v>
      </c>
      <c r="BM282" s="257"/>
      <c r="BN282" s="257"/>
      <c r="BO282" s="257"/>
      <c r="BP282" s="226"/>
      <c r="BQ282" s="74">
        <f t="shared" si="176"/>
        <v>0</v>
      </c>
      <c r="BR282" s="75">
        <f t="shared" si="213"/>
        <v>0</v>
      </c>
      <c r="BS282" s="236">
        <f t="shared" ref="BS282:BS292" si="215">SUM(BQ282+BR282)</f>
        <v>0</v>
      </c>
      <c r="BT282" s="226"/>
      <c r="BU282" s="226"/>
      <c r="BV282" s="226"/>
      <c r="BW282" s="226"/>
      <c r="BX282" s="74">
        <f t="shared" si="177"/>
        <v>0</v>
      </c>
      <c r="BY282" s="75">
        <f t="shared" si="203"/>
        <v>0</v>
      </c>
      <c r="BZ282" s="236">
        <f t="shared" si="204"/>
        <v>0</v>
      </c>
      <c r="CA282" s="239"/>
      <c r="CB282" s="239"/>
      <c r="CC282" s="239"/>
      <c r="CD282" s="240"/>
      <c r="CE282" s="238">
        <f t="shared" si="205"/>
        <v>0</v>
      </c>
      <c r="CF282" s="14">
        <f t="shared" si="206"/>
        <v>0</v>
      </c>
      <c r="CG282" s="184">
        <f t="shared" si="207"/>
        <v>0</v>
      </c>
    </row>
    <row r="283" spans="1:85" x14ac:dyDescent="0.25">
      <c r="A283" s="39">
        <v>276</v>
      </c>
      <c r="B283" s="78" t="s">
        <v>245</v>
      </c>
      <c r="C283" s="300">
        <v>348900</v>
      </c>
      <c r="D283" s="298">
        <v>15</v>
      </c>
      <c r="E283" s="299">
        <f t="shared" si="208"/>
        <v>5233500</v>
      </c>
      <c r="F283" s="167">
        <f t="shared" si="178"/>
        <v>344350</v>
      </c>
      <c r="G283" s="35">
        <f t="shared" si="179"/>
        <v>0.38</v>
      </c>
      <c r="H283" s="163">
        <f t="shared" si="173"/>
        <v>1000</v>
      </c>
      <c r="I283" s="87"/>
      <c r="J283" s="87"/>
      <c r="K283" s="33"/>
      <c r="L283" s="12"/>
      <c r="M283" s="13">
        <f t="shared" si="180"/>
        <v>0</v>
      </c>
      <c r="N283" s="30">
        <f t="shared" si="181"/>
        <v>0</v>
      </c>
      <c r="O283" s="15">
        <f t="shared" si="182"/>
        <v>0</v>
      </c>
      <c r="P283" s="244"/>
      <c r="Q283" s="242"/>
      <c r="R283" s="242"/>
      <c r="S283" s="246"/>
      <c r="T283" s="13">
        <f t="shared" si="184"/>
        <v>0</v>
      </c>
      <c r="U283" s="14">
        <f t="shared" si="185"/>
        <v>0</v>
      </c>
      <c r="V283" s="16">
        <f t="shared" si="186"/>
        <v>0</v>
      </c>
      <c r="W283" s="90"/>
      <c r="X283" s="90"/>
      <c r="Y283" s="90"/>
      <c r="Z283" s="159"/>
      <c r="AA283" s="13">
        <f t="shared" si="187"/>
        <v>0</v>
      </c>
      <c r="AB283" s="14">
        <f t="shared" si="188"/>
        <v>0</v>
      </c>
      <c r="AC283" s="16">
        <f t="shared" si="174"/>
        <v>0</v>
      </c>
      <c r="AD283" s="251"/>
      <c r="AE283" s="251"/>
      <c r="AF283" s="251"/>
      <c r="AG283" s="90"/>
      <c r="AH283" s="13">
        <f t="shared" si="214"/>
        <v>0</v>
      </c>
      <c r="AI283" s="14">
        <f t="shared" si="189"/>
        <v>0</v>
      </c>
      <c r="AJ283" s="184">
        <f t="shared" si="190"/>
        <v>0</v>
      </c>
      <c r="AK283" s="90"/>
      <c r="AL283" s="90"/>
      <c r="AM283" s="90"/>
      <c r="AN283" s="90"/>
      <c r="AO283" s="13">
        <f t="shared" si="191"/>
        <v>0</v>
      </c>
      <c r="AP283" s="14">
        <f t="shared" si="192"/>
        <v>0</v>
      </c>
      <c r="AQ283" s="184">
        <f t="shared" si="193"/>
        <v>0</v>
      </c>
      <c r="AR283" s="190">
        <v>344350</v>
      </c>
      <c r="AS283" s="187"/>
      <c r="AT283" s="182">
        <v>344350</v>
      </c>
      <c r="AU283" s="227">
        <v>0.38</v>
      </c>
      <c r="AV283" s="13">
        <f t="shared" si="194"/>
        <v>650</v>
      </c>
      <c r="AW283" s="14">
        <f t="shared" si="195"/>
        <v>350</v>
      </c>
      <c r="AX283" s="184">
        <f t="shared" si="196"/>
        <v>1000</v>
      </c>
      <c r="AY283" s="226"/>
      <c r="AZ283" s="226"/>
      <c r="BA283" s="226"/>
      <c r="BB283" s="226"/>
      <c r="BC283" s="13">
        <f t="shared" si="197"/>
        <v>0</v>
      </c>
      <c r="BD283" s="14">
        <f t="shared" si="175"/>
        <v>0</v>
      </c>
      <c r="BE283" s="184">
        <f t="shared" si="198"/>
        <v>0</v>
      </c>
      <c r="BF283" s="90"/>
      <c r="BG283" s="90"/>
      <c r="BH283" s="90"/>
      <c r="BI283" s="90"/>
      <c r="BJ283" s="13">
        <f t="shared" si="199"/>
        <v>0</v>
      </c>
      <c r="BK283" s="14">
        <f t="shared" si="200"/>
        <v>0</v>
      </c>
      <c r="BL283" s="224">
        <f t="shared" si="201"/>
        <v>0</v>
      </c>
      <c r="BM283" s="257"/>
      <c r="BN283" s="257"/>
      <c r="BO283" s="257"/>
      <c r="BP283" s="226"/>
      <c r="BQ283" s="74">
        <f t="shared" si="176"/>
        <v>0</v>
      </c>
      <c r="BR283" s="75">
        <f t="shared" si="213"/>
        <v>0</v>
      </c>
      <c r="BS283" s="236">
        <f t="shared" si="215"/>
        <v>0</v>
      </c>
      <c r="BT283" s="226"/>
      <c r="BU283" s="226"/>
      <c r="BV283" s="226"/>
      <c r="BW283" s="226"/>
      <c r="BX283" s="74">
        <f t="shared" si="177"/>
        <v>0</v>
      </c>
      <c r="BY283" s="75">
        <f t="shared" si="203"/>
        <v>0</v>
      </c>
      <c r="BZ283" s="236">
        <f t="shared" si="204"/>
        <v>0</v>
      </c>
      <c r="CA283" s="233"/>
      <c r="CB283" s="233"/>
      <c r="CC283" s="233"/>
      <c r="CD283" s="233"/>
      <c r="CE283" s="238">
        <f t="shared" si="205"/>
        <v>0</v>
      </c>
      <c r="CF283" s="14">
        <f t="shared" si="206"/>
        <v>0</v>
      </c>
      <c r="CG283" s="184">
        <f t="shared" si="207"/>
        <v>0</v>
      </c>
    </row>
    <row r="284" spans="1:85" x14ac:dyDescent="0.25">
      <c r="A284" s="39">
        <v>277</v>
      </c>
      <c r="B284" s="78" t="s">
        <v>351</v>
      </c>
      <c r="C284" s="300">
        <v>84500</v>
      </c>
      <c r="D284" s="298">
        <v>14</v>
      </c>
      <c r="E284" s="299">
        <f t="shared" si="208"/>
        <v>1183000</v>
      </c>
      <c r="F284" s="167">
        <f t="shared" si="178"/>
        <v>83650</v>
      </c>
      <c r="G284" s="35">
        <f t="shared" si="179"/>
        <v>0.38</v>
      </c>
      <c r="H284" s="163">
        <f t="shared" si="173"/>
        <v>1000</v>
      </c>
      <c r="I284" s="87"/>
      <c r="J284" s="87"/>
      <c r="K284" s="33"/>
      <c r="L284" s="12"/>
      <c r="M284" s="13">
        <f t="shared" si="180"/>
        <v>0</v>
      </c>
      <c r="N284" s="30">
        <f t="shared" si="181"/>
        <v>0</v>
      </c>
      <c r="O284" s="15">
        <f t="shared" si="182"/>
        <v>0</v>
      </c>
      <c r="P284" s="244"/>
      <c r="Q284" s="242"/>
      <c r="R284" s="242"/>
      <c r="S284" s="246"/>
      <c r="T284" s="13">
        <f t="shared" si="184"/>
        <v>0</v>
      </c>
      <c r="U284" s="14">
        <f t="shared" si="185"/>
        <v>0</v>
      </c>
      <c r="V284" s="16">
        <f t="shared" si="186"/>
        <v>0</v>
      </c>
      <c r="W284" s="90"/>
      <c r="X284" s="90"/>
      <c r="Y284" s="90"/>
      <c r="Z284" s="159"/>
      <c r="AA284" s="13">
        <f t="shared" si="187"/>
        <v>0</v>
      </c>
      <c r="AB284" s="14">
        <f t="shared" si="188"/>
        <v>0</v>
      </c>
      <c r="AC284" s="16">
        <f t="shared" si="174"/>
        <v>0</v>
      </c>
      <c r="AD284" s="251"/>
      <c r="AE284" s="251"/>
      <c r="AF284" s="251"/>
      <c r="AG284" s="90"/>
      <c r="AH284" s="13">
        <f t="shared" si="214"/>
        <v>0</v>
      </c>
      <c r="AI284" s="14">
        <f t="shared" si="189"/>
        <v>0</v>
      </c>
      <c r="AJ284" s="184">
        <f t="shared" si="190"/>
        <v>0</v>
      </c>
      <c r="AK284" s="90"/>
      <c r="AL284" s="90"/>
      <c r="AM284" s="90"/>
      <c r="AN284" s="90"/>
      <c r="AO284" s="13">
        <f t="shared" si="191"/>
        <v>0</v>
      </c>
      <c r="AP284" s="14">
        <f t="shared" si="192"/>
        <v>0</v>
      </c>
      <c r="AQ284" s="184">
        <f t="shared" si="193"/>
        <v>0</v>
      </c>
      <c r="AR284" s="190">
        <v>83650</v>
      </c>
      <c r="AS284" s="187"/>
      <c r="AT284" s="182">
        <v>83650</v>
      </c>
      <c r="AU284" s="227">
        <v>0.38</v>
      </c>
      <c r="AV284" s="13">
        <f t="shared" si="194"/>
        <v>650</v>
      </c>
      <c r="AW284" s="14">
        <f t="shared" si="195"/>
        <v>350</v>
      </c>
      <c r="AX284" s="184">
        <f t="shared" si="196"/>
        <v>1000</v>
      </c>
      <c r="AY284" s="226"/>
      <c r="AZ284" s="226"/>
      <c r="BA284" s="226"/>
      <c r="BB284" s="226"/>
      <c r="BC284" s="13">
        <f t="shared" si="197"/>
        <v>0</v>
      </c>
      <c r="BD284" s="14">
        <f t="shared" si="175"/>
        <v>0</v>
      </c>
      <c r="BE284" s="184">
        <f t="shared" si="198"/>
        <v>0</v>
      </c>
      <c r="BF284" s="90"/>
      <c r="BG284" s="90"/>
      <c r="BH284" s="90"/>
      <c r="BI284" s="90"/>
      <c r="BJ284" s="13">
        <f t="shared" si="199"/>
        <v>0</v>
      </c>
      <c r="BK284" s="14">
        <f t="shared" si="200"/>
        <v>0</v>
      </c>
      <c r="BL284" s="224">
        <f t="shared" si="201"/>
        <v>0</v>
      </c>
      <c r="BM284" s="257"/>
      <c r="BN284" s="257"/>
      <c r="BO284" s="257"/>
      <c r="BP284" s="226"/>
      <c r="BQ284" s="74">
        <f t="shared" si="176"/>
        <v>0</v>
      </c>
      <c r="BR284" s="75">
        <f t="shared" si="213"/>
        <v>0</v>
      </c>
      <c r="BS284" s="236">
        <f t="shared" si="215"/>
        <v>0</v>
      </c>
      <c r="BT284" s="226"/>
      <c r="BU284" s="226"/>
      <c r="BV284" s="226"/>
      <c r="BW284" s="226"/>
      <c r="BX284" s="74">
        <f t="shared" si="177"/>
        <v>0</v>
      </c>
      <c r="BY284" s="75">
        <f t="shared" si="203"/>
        <v>0</v>
      </c>
      <c r="BZ284" s="236">
        <f t="shared" si="204"/>
        <v>0</v>
      </c>
      <c r="CA284" s="233"/>
      <c r="CB284" s="233"/>
      <c r="CC284" s="233"/>
      <c r="CD284" s="233"/>
      <c r="CE284" s="238">
        <f t="shared" si="205"/>
        <v>0</v>
      </c>
      <c r="CF284" s="14">
        <f t="shared" si="206"/>
        <v>0</v>
      </c>
      <c r="CG284" s="184">
        <f t="shared" si="207"/>
        <v>0</v>
      </c>
    </row>
    <row r="285" spans="1:85" x14ac:dyDescent="0.25">
      <c r="A285" s="39">
        <v>278</v>
      </c>
      <c r="B285" s="78" t="s">
        <v>183</v>
      </c>
      <c r="C285" s="300">
        <v>2100</v>
      </c>
      <c r="D285" s="298">
        <v>13</v>
      </c>
      <c r="E285" s="299">
        <f t="shared" si="208"/>
        <v>27300</v>
      </c>
      <c r="F285" s="167">
        <f t="shared" si="178"/>
        <v>1785</v>
      </c>
      <c r="G285" s="35">
        <f t="shared" si="179"/>
        <v>0.38</v>
      </c>
      <c r="H285" s="163">
        <f t="shared" si="173"/>
        <v>1000</v>
      </c>
      <c r="I285" s="87"/>
      <c r="J285" s="87"/>
      <c r="K285" s="33"/>
      <c r="L285" s="12"/>
      <c r="M285" s="13">
        <f t="shared" si="180"/>
        <v>0</v>
      </c>
      <c r="N285" s="30">
        <f t="shared" si="181"/>
        <v>0</v>
      </c>
      <c r="O285" s="15">
        <f t="shared" si="182"/>
        <v>0</v>
      </c>
      <c r="P285" s="244">
        <v>1500</v>
      </c>
      <c r="Q285" s="242">
        <f t="shared" si="209"/>
        <v>285</v>
      </c>
      <c r="R285" s="242">
        <f t="shared" si="183"/>
        <v>1785</v>
      </c>
      <c r="S285" s="245">
        <v>0.31</v>
      </c>
      <c r="T285" s="13">
        <f t="shared" si="184"/>
        <v>650</v>
      </c>
      <c r="U285" s="14">
        <f t="shared" si="185"/>
        <v>285.5263157894737</v>
      </c>
      <c r="V285" s="16">
        <f t="shared" si="186"/>
        <v>935.52631578947376</v>
      </c>
      <c r="W285" s="90"/>
      <c r="X285" s="90"/>
      <c r="Y285" s="90"/>
      <c r="Z285" s="159"/>
      <c r="AA285" s="13">
        <f t="shared" si="187"/>
        <v>0</v>
      </c>
      <c r="AB285" s="14">
        <f t="shared" si="188"/>
        <v>0</v>
      </c>
      <c r="AC285" s="16">
        <f t="shared" si="174"/>
        <v>0</v>
      </c>
      <c r="AD285" s="251"/>
      <c r="AE285" s="251"/>
      <c r="AF285" s="251"/>
      <c r="AG285" s="90"/>
      <c r="AH285" s="13">
        <f t="shared" si="214"/>
        <v>0</v>
      </c>
      <c r="AI285" s="14">
        <f t="shared" si="189"/>
        <v>0</v>
      </c>
      <c r="AJ285" s="184">
        <f t="shared" si="190"/>
        <v>0</v>
      </c>
      <c r="AK285" s="90"/>
      <c r="AL285" s="90"/>
      <c r="AM285" s="90"/>
      <c r="AN285" s="90"/>
      <c r="AO285" s="13">
        <f t="shared" si="191"/>
        <v>0</v>
      </c>
      <c r="AP285" s="14">
        <f t="shared" si="192"/>
        <v>0</v>
      </c>
      <c r="AQ285" s="184">
        <f t="shared" si="193"/>
        <v>0</v>
      </c>
      <c r="AR285" s="190">
        <f t="shared" si="211"/>
        <v>1500</v>
      </c>
      <c r="AS285" s="187">
        <f t="shared" si="212"/>
        <v>285</v>
      </c>
      <c r="AT285" s="182">
        <v>1785</v>
      </c>
      <c r="AU285" s="227">
        <v>0.38</v>
      </c>
      <c r="AV285" s="13">
        <f t="shared" si="194"/>
        <v>650</v>
      </c>
      <c r="AW285" s="14">
        <f t="shared" si="195"/>
        <v>350</v>
      </c>
      <c r="AX285" s="184">
        <f t="shared" si="196"/>
        <v>1000</v>
      </c>
      <c r="AY285" s="226"/>
      <c r="AZ285" s="226"/>
      <c r="BA285" s="226"/>
      <c r="BB285" s="226"/>
      <c r="BC285" s="13">
        <f t="shared" si="197"/>
        <v>0</v>
      </c>
      <c r="BD285" s="14">
        <f t="shared" si="175"/>
        <v>0</v>
      </c>
      <c r="BE285" s="184">
        <f t="shared" si="198"/>
        <v>0</v>
      </c>
      <c r="BF285" s="90"/>
      <c r="BG285" s="90"/>
      <c r="BH285" s="90"/>
      <c r="BI285" s="90"/>
      <c r="BJ285" s="13">
        <f t="shared" si="199"/>
        <v>0</v>
      </c>
      <c r="BK285" s="14">
        <f t="shared" si="200"/>
        <v>0</v>
      </c>
      <c r="BL285" s="224">
        <f t="shared" si="201"/>
        <v>0</v>
      </c>
      <c r="BM285" s="257"/>
      <c r="BN285" s="257"/>
      <c r="BO285" s="257"/>
      <c r="BP285" s="226"/>
      <c r="BQ285" s="74">
        <f t="shared" si="176"/>
        <v>0</v>
      </c>
      <c r="BR285" s="75">
        <f t="shared" si="213"/>
        <v>0</v>
      </c>
      <c r="BS285" s="236">
        <f t="shared" si="215"/>
        <v>0</v>
      </c>
      <c r="BT285" s="226"/>
      <c r="BU285" s="226"/>
      <c r="BV285" s="226"/>
      <c r="BW285" s="226"/>
      <c r="BX285" s="74">
        <f t="shared" si="177"/>
        <v>0</v>
      </c>
      <c r="BY285" s="75">
        <f t="shared" si="203"/>
        <v>0</v>
      </c>
      <c r="BZ285" s="236">
        <f t="shared" si="204"/>
        <v>0</v>
      </c>
      <c r="CA285" s="239"/>
      <c r="CB285" s="239"/>
      <c r="CC285" s="239"/>
      <c r="CD285" s="240"/>
      <c r="CE285" s="238">
        <f t="shared" si="205"/>
        <v>0</v>
      </c>
      <c r="CF285" s="14">
        <f t="shared" si="206"/>
        <v>0</v>
      </c>
      <c r="CG285" s="184">
        <f t="shared" si="207"/>
        <v>0</v>
      </c>
    </row>
    <row r="286" spans="1:85" x14ac:dyDescent="0.25">
      <c r="A286" s="39">
        <v>279</v>
      </c>
      <c r="B286" s="78" t="s">
        <v>212</v>
      </c>
      <c r="C286" s="300">
        <v>34200</v>
      </c>
      <c r="D286" s="298">
        <v>13</v>
      </c>
      <c r="E286" s="299">
        <f t="shared" si="208"/>
        <v>444600</v>
      </c>
      <c r="F286" s="167">
        <f t="shared" si="178"/>
        <v>29155</v>
      </c>
      <c r="G286" s="35">
        <f t="shared" si="179"/>
        <v>0.38</v>
      </c>
      <c r="H286" s="163">
        <f t="shared" si="173"/>
        <v>935.52631578947376</v>
      </c>
      <c r="I286" s="87"/>
      <c r="J286" s="87"/>
      <c r="K286" s="33"/>
      <c r="L286" s="12"/>
      <c r="M286" s="13">
        <f t="shared" si="180"/>
        <v>0</v>
      </c>
      <c r="N286" s="30">
        <f t="shared" si="181"/>
        <v>0</v>
      </c>
      <c r="O286" s="15">
        <f t="shared" si="182"/>
        <v>0</v>
      </c>
      <c r="P286" s="244">
        <v>24500</v>
      </c>
      <c r="Q286" s="242">
        <f t="shared" si="209"/>
        <v>4655</v>
      </c>
      <c r="R286" s="242">
        <f t="shared" si="183"/>
        <v>29155</v>
      </c>
      <c r="S286" s="245">
        <v>0.31</v>
      </c>
      <c r="T286" s="13">
        <f t="shared" si="184"/>
        <v>650</v>
      </c>
      <c r="U286" s="14">
        <f t="shared" si="185"/>
        <v>285.5263157894737</v>
      </c>
      <c r="V286" s="16">
        <f t="shared" si="186"/>
        <v>935.52631578947376</v>
      </c>
      <c r="W286" s="90"/>
      <c r="X286" s="90"/>
      <c r="Y286" s="90"/>
      <c r="Z286" s="159"/>
      <c r="AA286" s="13">
        <f t="shared" si="187"/>
        <v>0</v>
      </c>
      <c r="AB286" s="14">
        <f t="shared" si="188"/>
        <v>0</v>
      </c>
      <c r="AC286" s="16">
        <f t="shared" si="174"/>
        <v>0</v>
      </c>
      <c r="AD286" s="251"/>
      <c r="AE286" s="251"/>
      <c r="AF286" s="251"/>
      <c r="AG286" s="90"/>
      <c r="AH286" s="13">
        <f t="shared" si="214"/>
        <v>0</v>
      </c>
      <c r="AI286" s="14">
        <f t="shared" si="189"/>
        <v>0</v>
      </c>
      <c r="AJ286" s="184">
        <f t="shared" si="190"/>
        <v>0</v>
      </c>
      <c r="AK286" s="90"/>
      <c r="AL286" s="90"/>
      <c r="AM286" s="90"/>
      <c r="AN286" s="90"/>
      <c r="AO286" s="13">
        <f t="shared" si="191"/>
        <v>0</v>
      </c>
      <c r="AP286" s="14">
        <f t="shared" si="192"/>
        <v>0</v>
      </c>
      <c r="AQ286" s="184">
        <f t="shared" si="193"/>
        <v>0</v>
      </c>
      <c r="AR286" s="190">
        <f t="shared" si="211"/>
        <v>28500</v>
      </c>
      <c r="AS286" s="187">
        <f t="shared" si="212"/>
        <v>5415</v>
      </c>
      <c r="AT286" s="182">
        <v>33915</v>
      </c>
      <c r="AU286" s="227">
        <v>0.38</v>
      </c>
      <c r="AV286" s="13">
        <f t="shared" si="194"/>
        <v>558.77192982456143</v>
      </c>
      <c r="AW286" s="14">
        <f t="shared" si="195"/>
        <v>350</v>
      </c>
      <c r="AX286" s="184">
        <f t="shared" si="196"/>
        <v>908.77192982456143</v>
      </c>
      <c r="AY286" s="226"/>
      <c r="AZ286" s="226"/>
      <c r="BA286" s="226"/>
      <c r="BB286" s="226"/>
      <c r="BC286" s="13">
        <f t="shared" si="197"/>
        <v>0</v>
      </c>
      <c r="BD286" s="14">
        <f t="shared" si="175"/>
        <v>0</v>
      </c>
      <c r="BE286" s="184">
        <f t="shared" si="198"/>
        <v>0</v>
      </c>
      <c r="BF286" s="90"/>
      <c r="BG286" s="90"/>
      <c r="BH286" s="90"/>
      <c r="BI286" s="90"/>
      <c r="BJ286" s="13">
        <f t="shared" si="199"/>
        <v>0</v>
      </c>
      <c r="BK286" s="14">
        <f t="shared" si="200"/>
        <v>0</v>
      </c>
      <c r="BL286" s="224">
        <f t="shared" si="201"/>
        <v>0</v>
      </c>
      <c r="BM286" s="257"/>
      <c r="BN286" s="257"/>
      <c r="BO286" s="257"/>
      <c r="BP286" s="226"/>
      <c r="BQ286" s="74">
        <f t="shared" si="176"/>
        <v>0</v>
      </c>
      <c r="BR286" s="75">
        <f t="shared" si="213"/>
        <v>0</v>
      </c>
      <c r="BS286" s="236">
        <f t="shared" si="215"/>
        <v>0</v>
      </c>
      <c r="BT286" s="226"/>
      <c r="BU286" s="226"/>
      <c r="BV286" s="226"/>
      <c r="BW286" s="226"/>
      <c r="BX286" s="74">
        <f t="shared" si="177"/>
        <v>0</v>
      </c>
      <c r="BY286" s="75">
        <f t="shared" si="203"/>
        <v>0</v>
      </c>
      <c r="BZ286" s="236">
        <f t="shared" si="204"/>
        <v>0</v>
      </c>
      <c r="CA286" s="239"/>
      <c r="CB286" s="239"/>
      <c r="CC286" s="239"/>
      <c r="CD286" s="240"/>
      <c r="CE286" s="238">
        <f t="shared" si="205"/>
        <v>0</v>
      </c>
      <c r="CF286" s="14">
        <f t="shared" si="206"/>
        <v>0</v>
      </c>
      <c r="CG286" s="184">
        <f t="shared" si="207"/>
        <v>0</v>
      </c>
    </row>
    <row r="287" spans="1:85" x14ac:dyDescent="0.25">
      <c r="A287" s="39">
        <v>280</v>
      </c>
      <c r="B287" s="78" t="s">
        <v>425</v>
      </c>
      <c r="C287" s="300">
        <v>322628.25</v>
      </c>
      <c r="D287" s="298">
        <v>13</v>
      </c>
      <c r="E287" s="299">
        <f t="shared" si="208"/>
        <v>4194167.25</v>
      </c>
      <c r="F287" s="167"/>
      <c r="G287" s="35"/>
      <c r="H287" s="163">
        <f t="shared" si="173"/>
        <v>0</v>
      </c>
      <c r="I287" s="87"/>
      <c r="J287" s="87"/>
      <c r="K287" s="33"/>
      <c r="L287" s="12"/>
      <c r="M287" s="13">
        <f t="shared" si="180"/>
        <v>0</v>
      </c>
      <c r="N287" s="30">
        <f t="shared" si="181"/>
        <v>0</v>
      </c>
      <c r="O287" s="15">
        <f t="shared" si="182"/>
        <v>0</v>
      </c>
      <c r="P287" s="244"/>
      <c r="Q287" s="242"/>
      <c r="R287" s="242"/>
      <c r="S287" s="246"/>
      <c r="T287" s="13">
        <f t="shared" si="184"/>
        <v>0</v>
      </c>
      <c r="U287" s="14">
        <f t="shared" si="185"/>
        <v>0</v>
      </c>
      <c r="V287" s="16">
        <f t="shared" si="186"/>
        <v>0</v>
      </c>
      <c r="W287" s="90"/>
      <c r="X287" s="90"/>
      <c r="Y287" s="90"/>
      <c r="Z287" s="159"/>
      <c r="AA287" s="13">
        <f t="shared" si="187"/>
        <v>0</v>
      </c>
      <c r="AB287" s="14">
        <f t="shared" si="188"/>
        <v>0</v>
      </c>
      <c r="AC287" s="16">
        <f t="shared" si="174"/>
        <v>0</v>
      </c>
      <c r="AD287" s="251"/>
      <c r="AE287" s="251"/>
      <c r="AF287" s="251"/>
      <c r="AG287" s="90"/>
      <c r="AH287" s="13">
        <f t="shared" si="214"/>
        <v>0</v>
      </c>
      <c r="AI287" s="14">
        <f t="shared" si="189"/>
        <v>0</v>
      </c>
      <c r="AJ287" s="184">
        <f t="shared" si="190"/>
        <v>0</v>
      </c>
      <c r="AK287" s="90"/>
      <c r="AL287" s="90"/>
      <c r="AM287" s="90"/>
      <c r="AN287" s="90"/>
      <c r="AO287" s="13">
        <f t="shared" si="191"/>
        <v>0</v>
      </c>
      <c r="AP287" s="14">
        <f t="shared" si="192"/>
        <v>0</v>
      </c>
      <c r="AQ287" s="184">
        <f t="shared" si="193"/>
        <v>0</v>
      </c>
      <c r="AR287" s="190"/>
      <c r="AS287" s="187"/>
      <c r="AT287" s="182"/>
      <c r="AU287" s="227"/>
      <c r="AV287" s="13">
        <f t="shared" si="194"/>
        <v>0</v>
      </c>
      <c r="AW287" s="14">
        <f t="shared" si="195"/>
        <v>0</v>
      </c>
      <c r="AX287" s="184">
        <f t="shared" si="196"/>
        <v>0</v>
      </c>
      <c r="AY287" s="226"/>
      <c r="AZ287" s="226"/>
      <c r="BA287" s="226"/>
      <c r="BB287" s="226"/>
      <c r="BC287" s="13">
        <f t="shared" si="197"/>
        <v>0</v>
      </c>
      <c r="BD287" s="14">
        <f t="shared" si="175"/>
        <v>0</v>
      </c>
      <c r="BE287" s="184">
        <f t="shared" si="198"/>
        <v>0</v>
      </c>
      <c r="BF287" s="90"/>
      <c r="BG287" s="90"/>
      <c r="BH287" s="90"/>
      <c r="BI287" s="95"/>
      <c r="BJ287" s="13">
        <f t="shared" si="199"/>
        <v>0</v>
      </c>
      <c r="BK287" s="14">
        <f t="shared" si="200"/>
        <v>0</v>
      </c>
      <c r="BL287" s="224">
        <f t="shared" si="201"/>
        <v>0</v>
      </c>
      <c r="BM287" s="257"/>
      <c r="BN287" s="257"/>
      <c r="BO287" s="257"/>
      <c r="BP287" s="226"/>
      <c r="BQ287" s="74">
        <f t="shared" si="176"/>
        <v>0</v>
      </c>
      <c r="BR287" s="75">
        <f t="shared" si="213"/>
        <v>0</v>
      </c>
      <c r="BS287" s="236">
        <f t="shared" si="215"/>
        <v>0</v>
      </c>
      <c r="BT287" s="226"/>
      <c r="BU287" s="226"/>
      <c r="BV287" s="226"/>
      <c r="BW287" s="226"/>
      <c r="BX287" s="74">
        <f t="shared" si="177"/>
        <v>0</v>
      </c>
      <c r="BY287" s="75">
        <f t="shared" si="203"/>
        <v>0</v>
      </c>
      <c r="BZ287" s="236">
        <f t="shared" si="204"/>
        <v>0</v>
      </c>
      <c r="CA287" s="233"/>
      <c r="CB287" s="233"/>
      <c r="CC287" s="233"/>
      <c r="CD287" s="233"/>
      <c r="CE287" s="238">
        <f t="shared" si="205"/>
        <v>0</v>
      </c>
      <c r="CF287" s="14">
        <f t="shared" si="206"/>
        <v>0</v>
      </c>
      <c r="CG287" s="184">
        <f t="shared" si="207"/>
        <v>0</v>
      </c>
    </row>
    <row r="288" spans="1:85" x14ac:dyDescent="0.25">
      <c r="A288" s="39">
        <v>281</v>
      </c>
      <c r="B288" s="78" t="s">
        <v>199</v>
      </c>
      <c r="C288" s="300">
        <v>10000</v>
      </c>
      <c r="D288" s="298">
        <v>12</v>
      </c>
      <c r="E288" s="299">
        <f t="shared" si="208"/>
        <v>120000</v>
      </c>
      <c r="F288" s="167">
        <f t="shared" si="178"/>
        <v>10000</v>
      </c>
      <c r="G288" s="35">
        <f t="shared" si="179"/>
        <v>0.35</v>
      </c>
      <c r="H288" s="163">
        <f t="shared" si="173"/>
        <v>1000</v>
      </c>
      <c r="I288" s="87"/>
      <c r="J288" s="87"/>
      <c r="K288" s="33"/>
      <c r="L288" s="12"/>
      <c r="M288" s="13">
        <f t="shared" si="180"/>
        <v>0</v>
      </c>
      <c r="N288" s="30">
        <f t="shared" si="181"/>
        <v>0</v>
      </c>
      <c r="O288" s="15">
        <f t="shared" si="182"/>
        <v>0</v>
      </c>
      <c r="P288" s="244"/>
      <c r="Q288" s="242"/>
      <c r="R288" s="242"/>
      <c r="S288" s="246"/>
      <c r="T288" s="13">
        <f t="shared" si="184"/>
        <v>0</v>
      </c>
      <c r="U288" s="14">
        <f t="shared" si="185"/>
        <v>0</v>
      </c>
      <c r="V288" s="16">
        <f t="shared" si="186"/>
        <v>0</v>
      </c>
      <c r="W288" s="90"/>
      <c r="X288" s="90"/>
      <c r="Y288" s="90"/>
      <c r="Z288" s="159"/>
      <c r="AA288" s="13">
        <f t="shared" si="187"/>
        <v>0</v>
      </c>
      <c r="AB288" s="14">
        <f t="shared" si="188"/>
        <v>0</v>
      </c>
      <c r="AC288" s="16">
        <f t="shared" si="174"/>
        <v>0</v>
      </c>
      <c r="AD288" s="251"/>
      <c r="AE288" s="251"/>
      <c r="AF288" s="251"/>
      <c r="AG288" s="90"/>
      <c r="AH288" s="13">
        <f t="shared" si="214"/>
        <v>0</v>
      </c>
      <c r="AI288" s="14">
        <f t="shared" si="189"/>
        <v>0</v>
      </c>
      <c r="AJ288" s="184">
        <f t="shared" si="190"/>
        <v>0</v>
      </c>
      <c r="AK288" s="90"/>
      <c r="AL288" s="90"/>
      <c r="AM288" s="90"/>
      <c r="AN288" s="90"/>
      <c r="AO288" s="13">
        <f t="shared" si="191"/>
        <v>0</v>
      </c>
      <c r="AP288" s="14">
        <f t="shared" si="192"/>
        <v>0</v>
      </c>
      <c r="AQ288" s="184">
        <f t="shared" si="193"/>
        <v>0</v>
      </c>
      <c r="AR288" s="190">
        <f t="shared" si="211"/>
        <v>8403.361344537816</v>
      </c>
      <c r="AS288" s="187">
        <f t="shared" si="212"/>
        <v>1596.6386554621849</v>
      </c>
      <c r="AT288" s="182">
        <v>10000</v>
      </c>
      <c r="AU288" s="227">
        <v>0.35</v>
      </c>
      <c r="AV288" s="13">
        <f t="shared" si="194"/>
        <v>650</v>
      </c>
      <c r="AW288" s="14">
        <f t="shared" si="195"/>
        <v>350</v>
      </c>
      <c r="AX288" s="184">
        <f t="shared" si="196"/>
        <v>1000</v>
      </c>
      <c r="AY288" s="226"/>
      <c r="AZ288" s="226"/>
      <c r="BA288" s="226"/>
      <c r="BB288" s="226"/>
      <c r="BC288" s="13">
        <f t="shared" si="197"/>
        <v>0</v>
      </c>
      <c r="BD288" s="14">
        <f t="shared" si="175"/>
        <v>0</v>
      </c>
      <c r="BE288" s="184">
        <f t="shared" si="198"/>
        <v>0</v>
      </c>
      <c r="BF288" s="90"/>
      <c r="BG288" s="90"/>
      <c r="BH288" s="90"/>
      <c r="BI288" s="90"/>
      <c r="BJ288" s="13">
        <f t="shared" si="199"/>
        <v>0</v>
      </c>
      <c r="BK288" s="14">
        <f t="shared" si="200"/>
        <v>0</v>
      </c>
      <c r="BL288" s="224">
        <f t="shared" si="201"/>
        <v>0</v>
      </c>
      <c r="BM288" s="257"/>
      <c r="BN288" s="257"/>
      <c r="BO288" s="257"/>
      <c r="BP288" s="226"/>
      <c r="BQ288" s="74">
        <f t="shared" si="176"/>
        <v>0</v>
      </c>
      <c r="BR288" s="75">
        <f t="shared" si="213"/>
        <v>0</v>
      </c>
      <c r="BS288" s="236">
        <f t="shared" si="215"/>
        <v>0</v>
      </c>
      <c r="BT288" s="226"/>
      <c r="BU288" s="226"/>
      <c r="BV288" s="226"/>
      <c r="BW288" s="226"/>
      <c r="BX288" s="74">
        <f t="shared" si="177"/>
        <v>0</v>
      </c>
      <c r="BY288" s="75">
        <f t="shared" si="203"/>
        <v>0</v>
      </c>
      <c r="BZ288" s="236">
        <f t="shared" si="204"/>
        <v>0</v>
      </c>
      <c r="CA288" s="233"/>
      <c r="CB288" s="233"/>
      <c r="CC288" s="233"/>
      <c r="CD288" s="233"/>
      <c r="CE288" s="238">
        <f t="shared" si="205"/>
        <v>0</v>
      </c>
      <c r="CF288" s="14">
        <f t="shared" si="206"/>
        <v>0</v>
      </c>
      <c r="CG288" s="184">
        <f t="shared" si="207"/>
        <v>0</v>
      </c>
    </row>
    <row r="289" spans="1:85" x14ac:dyDescent="0.25">
      <c r="A289" s="39">
        <v>282</v>
      </c>
      <c r="B289" s="78" t="s">
        <v>134</v>
      </c>
      <c r="C289" s="300">
        <v>39900</v>
      </c>
      <c r="D289" s="298">
        <v>12</v>
      </c>
      <c r="E289" s="299">
        <f t="shared" si="208"/>
        <v>478800</v>
      </c>
      <c r="F289" s="167">
        <f t="shared" si="178"/>
        <v>39746</v>
      </c>
      <c r="G289" s="35">
        <f t="shared" si="179"/>
        <v>0.35</v>
      </c>
      <c r="H289" s="163">
        <f t="shared" si="173"/>
        <v>1000</v>
      </c>
      <c r="I289" s="87"/>
      <c r="J289" s="87"/>
      <c r="K289" s="33"/>
      <c r="L289" s="12"/>
      <c r="M289" s="13">
        <f t="shared" si="180"/>
        <v>0</v>
      </c>
      <c r="N289" s="30">
        <f t="shared" si="181"/>
        <v>0</v>
      </c>
      <c r="O289" s="15">
        <f t="shared" si="182"/>
        <v>0</v>
      </c>
      <c r="P289" s="244"/>
      <c r="Q289" s="242"/>
      <c r="R289" s="242"/>
      <c r="S289" s="246"/>
      <c r="T289" s="13">
        <f t="shared" si="184"/>
        <v>0</v>
      </c>
      <c r="U289" s="14">
        <f t="shared" si="185"/>
        <v>0</v>
      </c>
      <c r="V289" s="16">
        <f t="shared" si="186"/>
        <v>0</v>
      </c>
      <c r="W289" s="90"/>
      <c r="X289" s="90"/>
      <c r="Y289" s="90"/>
      <c r="Z289" s="159"/>
      <c r="AA289" s="13">
        <f t="shared" si="187"/>
        <v>0</v>
      </c>
      <c r="AB289" s="14">
        <f t="shared" si="188"/>
        <v>0</v>
      </c>
      <c r="AC289" s="16">
        <f t="shared" si="174"/>
        <v>0</v>
      </c>
      <c r="AD289" s="251"/>
      <c r="AE289" s="251"/>
      <c r="AF289" s="251"/>
      <c r="AG289" s="90"/>
      <c r="AH289" s="13">
        <f t="shared" si="214"/>
        <v>0</v>
      </c>
      <c r="AI289" s="14">
        <f t="shared" si="189"/>
        <v>0</v>
      </c>
      <c r="AJ289" s="184">
        <f t="shared" si="190"/>
        <v>0</v>
      </c>
      <c r="AK289" s="90"/>
      <c r="AL289" s="90"/>
      <c r="AM289" s="90"/>
      <c r="AN289" s="90"/>
      <c r="AO289" s="13">
        <f t="shared" si="191"/>
        <v>0</v>
      </c>
      <c r="AP289" s="14">
        <f t="shared" si="192"/>
        <v>0</v>
      </c>
      <c r="AQ289" s="184">
        <f t="shared" si="193"/>
        <v>0</v>
      </c>
      <c r="AR289" s="190">
        <f t="shared" si="211"/>
        <v>33400</v>
      </c>
      <c r="AS289" s="187">
        <f t="shared" si="212"/>
        <v>6346</v>
      </c>
      <c r="AT289" s="182">
        <v>39746</v>
      </c>
      <c r="AU289" s="227">
        <v>0.35</v>
      </c>
      <c r="AV289" s="13">
        <f t="shared" si="194"/>
        <v>650</v>
      </c>
      <c r="AW289" s="14">
        <f t="shared" si="195"/>
        <v>350</v>
      </c>
      <c r="AX289" s="184">
        <f t="shared" si="196"/>
        <v>1000</v>
      </c>
      <c r="AY289" s="226"/>
      <c r="AZ289" s="226"/>
      <c r="BA289" s="226"/>
      <c r="BB289" s="226"/>
      <c r="BC289" s="13">
        <f t="shared" si="197"/>
        <v>0</v>
      </c>
      <c r="BD289" s="14">
        <f t="shared" si="175"/>
        <v>0</v>
      </c>
      <c r="BE289" s="184">
        <f t="shared" si="198"/>
        <v>0</v>
      </c>
      <c r="BF289" s="90"/>
      <c r="BG289" s="90"/>
      <c r="BH289" s="90"/>
      <c r="BI289" s="90"/>
      <c r="BJ289" s="13">
        <f t="shared" si="199"/>
        <v>0</v>
      </c>
      <c r="BK289" s="14">
        <f t="shared" si="200"/>
        <v>0</v>
      </c>
      <c r="BL289" s="224">
        <f t="shared" si="201"/>
        <v>0</v>
      </c>
      <c r="BM289" s="257"/>
      <c r="BN289" s="257"/>
      <c r="BO289" s="257"/>
      <c r="BP289" s="226"/>
      <c r="BQ289" s="74">
        <f t="shared" si="176"/>
        <v>0</v>
      </c>
      <c r="BR289" s="75">
        <f t="shared" si="213"/>
        <v>0</v>
      </c>
      <c r="BS289" s="236">
        <f t="shared" si="215"/>
        <v>0</v>
      </c>
      <c r="BT289" s="226"/>
      <c r="BU289" s="226"/>
      <c r="BV289" s="226"/>
      <c r="BW289" s="226"/>
      <c r="BX289" s="74">
        <f t="shared" si="177"/>
        <v>0</v>
      </c>
      <c r="BY289" s="75">
        <f t="shared" si="203"/>
        <v>0</v>
      </c>
      <c r="BZ289" s="236">
        <f t="shared" si="204"/>
        <v>0</v>
      </c>
      <c r="CA289" s="239"/>
      <c r="CB289" s="239"/>
      <c r="CC289" s="239"/>
      <c r="CD289" s="240"/>
      <c r="CE289" s="238">
        <f t="shared" si="205"/>
        <v>0</v>
      </c>
      <c r="CF289" s="14">
        <f t="shared" si="206"/>
        <v>0</v>
      </c>
      <c r="CG289" s="184">
        <f t="shared" si="207"/>
        <v>0</v>
      </c>
    </row>
    <row r="290" spans="1:85" x14ac:dyDescent="0.25">
      <c r="A290" s="39">
        <v>283</v>
      </c>
      <c r="B290" s="78" t="s">
        <v>251</v>
      </c>
      <c r="C290" s="300">
        <v>750</v>
      </c>
      <c r="D290" s="298">
        <v>11</v>
      </c>
      <c r="E290" s="299">
        <f t="shared" si="208"/>
        <v>8250</v>
      </c>
      <c r="F290" s="167">
        <f t="shared" si="178"/>
        <v>476</v>
      </c>
      <c r="G290" s="35">
        <f t="shared" si="179"/>
        <v>0.35</v>
      </c>
      <c r="H290" s="163">
        <f t="shared" si="173"/>
        <v>960</v>
      </c>
      <c r="I290" s="87"/>
      <c r="J290" s="87"/>
      <c r="K290" s="33"/>
      <c r="L290" s="12"/>
      <c r="M290" s="13">
        <f t="shared" si="180"/>
        <v>0</v>
      </c>
      <c r="N290" s="30">
        <f t="shared" si="181"/>
        <v>0</v>
      </c>
      <c r="O290" s="15">
        <f t="shared" si="182"/>
        <v>0</v>
      </c>
      <c r="P290" s="244">
        <v>400</v>
      </c>
      <c r="Q290" s="242">
        <f t="shared" si="209"/>
        <v>76</v>
      </c>
      <c r="R290" s="242">
        <f t="shared" si="183"/>
        <v>476</v>
      </c>
      <c r="S290" s="245">
        <v>0.31</v>
      </c>
      <c r="T290" s="13">
        <f t="shared" si="184"/>
        <v>650</v>
      </c>
      <c r="U290" s="14">
        <f t="shared" si="185"/>
        <v>310.00000000000006</v>
      </c>
      <c r="V290" s="16">
        <f t="shared" si="186"/>
        <v>960</v>
      </c>
      <c r="W290" s="90"/>
      <c r="X290" s="90"/>
      <c r="Y290" s="90"/>
      <c r="Z290" s="159"/>
      <c r="AA290" s="13">
        <f t="shared" si="187"/>
        <v>0</v>
      </c>
      <c r="AB290" s="14">
        <f t="shared" si="188"/>
        <v>0</v>
      </c>
      <c r="AC290" s="16">
        <f t="shared" si="174"/>
        <v>0</v>
      </c>
      <c r="AD290" s="251"/>
      <c r="AE290" s="251"/>
      <c r="AF290" s="251"/>
      <c r="AG290" s="90"/>
      <c r="AH290" s="13">
        <f t="shared" si="214"/>
        <v>0</v>
      </c>
      <c r="AI290" s="14">
        <f t="shared" si="189"/>
        <v>0</v>
      </c>
      <c r="AJ290" s="184">
        <f t="shared" si="190"/>
        <v>0</v>
      </c>
      <c r="AK290" s="90"/>
      <c r="AL290" s="90"/>
      <c r="AM290" s="90"/>
      <c r="AN290" s="90"/>
      <c r="AO290" s="13">
        <f t="shared" si="191"/>
        <v>0</v>
      </c>
      <c r="AP290" s="14">
        <f t="shared" si="192"/>
        <v>0</v>
      </c>
      <c r="AQ290" s="184">
        <f t="shared" si="193"/>
        <v>0</v>
      </c>
      <c r="AR290" s="190">
        <f t="shared" si="211"/>
        <v>588.23529411764707</v>
      </c>
      <c r="AS290" s="187">
        <f t="shared" si="212"/>
        <v>111.76470588235294</v>
      </c>
      <c r="AT290" s="182">
        <v>700</v>
      </c>
      <c r="AU290" s="227">
        <v>0.35</v>
      </c>
      <c r="AV290" s="13">
        <f t="shared" si="194"/>
        <v>442</v>
      </c>
      <c r="AW290" s="14">
        <f t="shared" si="195"/>
        <v>350</v>
      </c>
      <c r="AX290" s="184">
        <f t="shared" si="196"/>
        <v>792</v>
      </c>
      <c r="AY290" s="226"/>
      <c r="AZ290" s="226"/>
      <c r="BA290" s="226"/>
      <c r="BB290" s="226"/>
      <c r="BC290" s="13">
        <f t="shared" si="197"/>
        <v>0</v>
      </c>
      <c r="BD290" s="14">
        <f t="shared" si="175"/>
        <v>0</v>
      </c>
      <c r="BE290" s="184">
        <f t="shared" si="198"/>
        <v>0</v>
      </c>
      <c r="BF290" s="90"/>
      <c r="BG290" s="90"/>
      <c r="BH290" s="90"/>
      <c r="BI290" s="90"/>
      <c r="BJ290" s="13">
        <f t="shared" si="199"/>
        <v>0</v>
      </c>
      <c r="BK290" s="14">
        <f t="shared" si="200"/>
        <v>0</v>
      </c>
      <c r="BL290" s="224">
        <f t="shared" si="201"/>
        <v>0</v>
      </c>
      <c r="BM290" s="257"/>
      <c r="BN290" s="257"/>
      <c r="BO290" s="257"/>
      <c r="BP290" s="226"/>
      <c r="BQ290" s="74">
        <f t="shared" si="176"/>
        <v>0</v>
      </c>
      <c r="BR290" s="75">
        <f t="shared" si="213"/>
        <v>0</v>
      </c>
      <c r="BS290" s="236">
        <f t="shared" si="215"/>
        <v>0</v>
      </c>
      <c r="BT290" s="226"/>
      <c r="BU290" s="226"/>
      <c r="BV290" s="226"/>
      <c r="BW290" s="226"/>
      <c r="BX290" s="74">
        <f t="shared" si="177"/>
        <v>0</v>
      </c>
      <c r="BY290" s="75">
        <f t="shared" si="203"/>
        <v>0</v>
      </c>
      <c r="BZ290" s="236">
        <f t="shared" si="204"/>
        <v>0</v>
      </c>
      <c r="CA290" s="239"/>
      <c r="CB290" s="239"/>
      <c r="CC290" s="239"/>
      <c r="CD290" s="240"/>
      <c r="CE290" s="238">
        <f t="shared" si="205"/>
        <v>0</v>
      </c>
      <c r="CF290" s="14">
        <f t="shared" si="206"/>
        <v>0</v>
      </c>
      <c r="CG290" s="184">
        <f t="shared" si="207"/>
        <v>0</v>
      </c>
    </row>
    <row r="291" spans="1:85" x14ac:dyDescent="0.25">
      <c r="A291" s="39">
        <v>284</v>
      </c>
      <c r="B291" s="78" t="s">
        <v>118</v>
      </c>
      <c r="C291" s="300">
        <v>6650</v>
      </c>
      <c r="D291" s="298">
        <v>11</v>
      </c>
      <c r="E291" s="299">
        <f t="shared" si="208"/>
        <v>73150</v>
      </c>
      <c r="F291" s="167">
        <f t="shared" si="178"/>
        <v>4522</v>
      </c>
      <c r="G291" s="35">
        <f t="shared" si="179"/>
        <v>0.35</v>
      </c>
      <c r="H291" s="163">
        <f t="shared" si="173"/>
        <v>960</v>
      </c>
      <c r="I291" s="87"/>
      <c r="J291" s="87"/>
      <c r="K291" s="33"/>
      <c r="L291" s="12"/>
      <c r="M291" s="13">
        <f t="shared" si="180"/>
        <v>0</v>
      </c>
      <c r="N291" s="30">
        <f t="shared" si="181"/>
        <v>0</v>
      </c>
      <c r="O291" s="15">
        <f t="shared" si="182"/>
        <v>0</v>
      </c>
      <c r="P291" s="244">
        <v>3800</v>
      </c>
      <c r="Q291" s="242">
        <f t="shared" si="209"/>
        <v>722</v>
      </c>
      <c r="R291" s="242">
        <f t="shared" si="183"/>
        <v>4522</v>
      </c>
      <c r="S291" s="245">
        <v>0.31</v>
      </c>
      <c r="T291" s="13">
        <f t="shared" si="184"/>
        <v>650</v>
      </c>
      <c r="U291" s="14">
        <f t="shared" si="185"/>
        <v>310.00000000000006</v>
      </c>
      <c r="V291" s="16">
        <f t="shared" si="186"/>
        <v>960</v>
      </c>
      <c r="W291" s="90"/>
      <c r="X291" s="90"/>
      <c r="Y291" s="90"/>
      <c r="Z291" s="159"/>
      <c r="AA291" s="13">
        <f t="shared" si="187"/>
        <v>0</v>
      </c>
      <c r="AB291" s="14">
        <f t="shared" si="188"/>
        <v>0</v>
      </c>
      <c r="AC291" s="16">
        <f t="shared" si="174"/>
        <v>0</v>
      </c>
      <c r="AD291" s="251"/>
      <c r="AE291" s="251"/>
      <c r="AF291" s="251"/>
      <c r="AG291" s="90"/>
      <c r="AH291" s="13">
        <f t="shared" si="214"/>
        <v>0</v>
      </c>
      <c r="AI291" s="14">
        <f t="shared" si="189"/>
        <v>0</v>
      </c>
      <c r="AJ291" s="184">
        <f t="shared" si="190"/>
        <v>0</v>
      </c>
      <c r="AK291" s="90"/>
      <c r="AL291" s="90"/>
      <c r="AM291" s="90"/>
      <c r="AN291" s="90"/>
      <c r="AO291" s="13">
        <f t="shared" si="191"/>
        <v>0</v>
      </c>
      <c r="AP291" s="14">
        <f t="shared" si="192"/>
        <v>0</v>
      </c>
      <c r="AQ291" s="184">
        <f t="shared" si="193"/>
        <v>0</v>
      </c>
      <c r="AR291" s="190">
        <f t="shared" si="211"/>
        <v>5495.7983193277314</v>
      </c>
      <c r="AS291" s="187">
        <f t="shared" si="212"/>
        <v>1044.201680672269</v>
      </c>
      <c r="AT291" s="182">
        <v>6540</v>
      </c>
      <c r="AU291" s="227">
        <v>0.35</v>
      </c>
      <c r="AV291" s="13">
        <f t="shared" si="194"/>
        <v>449.43425076452598</v>
      </c>
      <c r="AW291" s="14">
        <f t="shared" si="195"/>
        <v>350</v>
      </c>
      <c r="AX291" s="184">
        <f t="shared" si="196"/>
        <v>799.43425076452604</v>
      </c>
      <c r="AY291" s="226"/>
      <c r="AZ291" s="226"/>
      <c r="BA291" s="226"/>
      <c r="BB291" s="226"/>
      <c r="BC291" s="13">
        <f t="shared" si="197"/>
        <v>0</v>
      </c>
      <c r="BD291" s="14">
        <f t="shared" si="175"/>
        <v>0</v>
      </c>
      <c r="BE291" s="184">
        <f t="shared" si="198"/>
        <v>0</v>
      </c>
      <c r="BF291" s="90"/>
      <c r="BG291" s="90"/>
      <c r="BH291" s="90"/>
      <c r="BI291" s="90"/>
      <c r="BJ291" s="13">
        <f t="shared" si="199"/>
        <v>0</v>
      </c>
      <c r="BK291" s="14">
        <f t="shared" si="200"/>
        <v>0</v>
      </c>
      <c r="BL291" s="224">
        <f t="shared" si="201"/>
        <v>0</v>
      </c>
      <c r="BM291" s="257"/>
      <c r="BN291" s="257"/>
      <c r="BO291" s="257"/>
      <c r="BP291" s="226"/>
      <c r="BQ291" s="74">
        <f t="shared" si="176"/>
        <v>0</v>
      </c>
      <c r="BR291" s="75">
        <f t="shared" si="213"/>
        <v>0</v>
      </c>
      <c r="BS291" s="236">
        <f t="shared" si="215"/>
        <v>0</v>
      </c>
      <c r="BT291" s="226"/>
      <c r="BU291" s="226"/>
      <c r="BV291" s="226"/>
      <c r="BW291" s="226"/>
      <c r="BX291" s="74">
        <f t="shared" si="177"/>
        <v>0</v>
      </c>
      <c r="BY291" s="75">
        <f t="shared" si="203"/>
        <v>0</v>
      </c>
      <c r="BZ291" s="236">
        <f t="shared" si="204"/>
        <v>0</v>
      </c>
      <c r="CA291" s="239"/>
      <c r="CB291" s="239"/>
      <c r="CC291" s="239"/>
      <c r="CD291" s="240"/>
      <c r="CE291" s="238">
        <f t="shared" si="205"/>
        <v>0</v>
      </c>
      <c r="CF291" s="14">
        <f t="shared" si="206"/>
        <v>0</v>
      </c>
      <c r="CG291" s="184">
        <f t="shared" si="207"/>
        <v>0</v>
      </c>
    </row>
    <row r="292" spans="1:85" x14ac:dyDescent="0.25">
      <c r="A292" s="39">
        <v>285</v>
      </c>
      <c r="B292" s="78" t="s">
        <v>242</v>
      </c>
      <c r="C292" s="300">
        <v>10414.950000000001</v>
      </c>
      <c r="D292" s="298">
        <v>10</v>
      </c>
      <c r="E292" s="299">
        <f t="shared" si="208"/>
        <v>104149.5</v>
      </c>
      <c r="F292" s="167"/>
      <c r="G292" s="35"/>
      <c r="H292" s="163">
        <f t="shared" si="173"/>
        <v>0</v>
      </c>
      <c r="I292" s="87"/>
      <c r="J292" s="87"/>
      <c r="K292" s="33"/>
      <c r="L292" s="12"/>
      <c r="M292" s="13">
        <f t="shared" si="180"/>
        <v>0</v>
      </c>
      <c r="N292" s="30">
        <f t="shared" si="181"/>
        <v>0</v>
      </c>
      <c r="O292" s="15">
        <f t="shared" si="182"/>
        <v>0</v>
      </c>
      <c r="P292" s="244"/>
      <c r="Q292" s="242"/>
      <c r="R292" s="242"/>
      <c r="S292" s="246"/>
      <c r="T292" s="13">
        <f t="shared" si="184"/>
        <v>0</v>
      </c>
      <c r="U292" s="14">
        <f t="shared" si="185"/>
        <v>0</v>
      </c>
      <c r="V292" s="16">
        <f t="shared" si="186"/>
        <v>0</v>
      </c>
      <c r="W292" s="90"/>
      <c r="X292" s="90"/>
      <c r="Y292" s="90"/>
      <c r="Z292" s="159"/>
      <c r="AA292" s="13">
        <f t="shared" si="187"/>
        <v>0</v>
      </c>
      <c r="AB292" s="14">
        <f t="shared" si="188"/>
        <v>0</v>
      </c>
      <c r="AC292" s="16">
        <f t="shared" si="174"/>
        <v>0</v>
      </c>
      <c r="AD292" s="251"/>
      <c r="AE292" s="251"/>
      <c r="AF292" s="251"/>
      <c r="AG292" s="90"/>
      <c r="AH292" s="13">
        <f t="shared" si="214"/>
        <v>0</v>
      </c>
      <c r="AI292" s="14">
        <f t="shared" si="189"/>
        <v>0</v>
      </c>
      <c r="AJ292" s="184">
        <f t="shared" si="190"/>
        <v>0</v>
      </c>
      <c r="AK292" s="90"/>
      <c r="AL292" s="90"/>
      <c r="AM292" s="90"/>
      <c r="AN292" s="90"/>
      <c r="AO292" s="13">
        <f t="shared" si="191"/>
        <v>0</v>
      </c>
      <c r="AP292" s="14">
        <f t="shared" si="192"/>
        <v>0</v>
      </c>
      <c r="AQ292" s="184">
        <f t="shared" si="193"/>
        <v>0</v>
      </c>
      <c r="AR292" s="190"/>
      <c r="AS292" s="187"/>
      <c r="AT292" s="182"/>
      <c r="AU292" s="227"/>
      <c r="AV292" s="13">
        <f t="shared" si="194"/>
        <v>0</v>
      </c>
      <c r="AW292" s="14">
        <f t="shared" si="195"/>
        <v>0</v>
      </c>
      <c r="AX292" s="184">
        <f t="shared" si="196"/>
        <v>0</v>
      </c>
      <c r="AY292" s="226"/>
      <c r="AZ292" s="226"/>
      <c r="BA292" s="226"/>
      <c r="BB292" s="226"/>
      <c r="BC292" s="13">
        <f t="shared" si="197"/>
        <v>0</v>
      </c>
      <c r="BD292" s="14">
        <f t="shared" si="175"/>
        <v>0</v>
      </c>
      <c r="BE292" s="184">
        <f t="shared" si="198"/>
        <v>0</v>
      </c>
      <c r="BF292" s="90"/>
      <c r="BG292" s="90"/>
      <c r="BH292" s="90"/>
      <c r="BI292" s="90"/>
      <c r="BJ292" s="13">
        <f t="shared" si="199"/>
        <v>0</v>
      </c>
      <c r="BK292" s="14">
        <f t="shared" si="200"/>
        <v>0</v>
      </c>
      <c r="BL292" s="224">
        <f t="shared" si="201"/>
        <v>0</v>
      </c>
      <c r="BM292" s="257"/>
      <c r="BN292" s="257"/>
      <c r="BO292" s="257"/>
      <c r="BP292" s="226"/>
      <c r="BQ292" s="74">
        <f t="shared" si="176"/>
        <v>0</v>
      </c>
      <c r="BR292" s="75">
        <f t="shared" si="213"/>
        <v>0</v>
      </c>
      <c r="BS292" s="236">
        <f t="shared" si="215"/>
        <v>0</v>
      </c>
      <c r="BT292" s="226"/>
      <c r="BU292" s="226"/>
      <c r="BV292" s="226"/>
      <c r="BW292" s="226"/>
      <c r="BX292" s="74">
        <f t="shared" si="177"/>
        <v>0</v>
      </c>
      <c r="BY292" s="75">
        <f t="shared" si="203"/>
        <v>0</v>
      </c>
      <c r="BZ292" s="236">
        <f t="shared" si="204"/>
        <v>0</v>
      </c>
      <c r="CA292" s="233"/>
      <c r="CB292" s="233"/>
      <c r="CC292" s="233"/>
      <c r="CD292" s="233"/>
      <c r="CE292" s="238">
        <f t="shared" si="205"/>
        <v>0</v>
      </c>
      <c r="CF292" s="14">
        <f t="shared" si="206"/>
        <v>0</v>
      </c>
      <c r="CG292" s="184">
        <f t="shared" si="207"/>
        <v>0</v>
      </c>
    </row>
    <row r="293" spans="1:85" x14ac:dyDescent="0.25">
      <c r="A293" s="39">
        <v>286</v>
      </c>
      <c r="B293" s="78" t="s">
        <v>132</v>
      </c>
      <c r="C293" s="300">
        <v>58000</v>
      </c>
      <c r="D293" s="298">
        <v>10</v>
      </c>
      <c r="E293" s="299">
        <f t="shared" si="208"/>
        <v>580000</v>
      </c>
      <c r="F293" s="167">
        <f t="shared" si="178"/>
        <v>56525</v>
      </c>
      <c r="G293" s="35">
        <f t="shared" si="179"/>
        <v>0.35</v>
      </c>
      <c r="H293" s="163">
        <f t="shared" si="173"/>
        <v>1000</v>
      </c>
      <c r="I293" s="87"/>
      <c r="J293" s="87"/>
      <c r="K293" s="33"/>
      <c r="L293" s="12"/>
      <c r="M293" s="13">
        <f t="shared" si="180"/>
        <v>0</v>
      </c>
      <c r="N293" s="30">
        <f t="shared" si="181"/>
        <v>0</v>
      </c>
      <c r="O293" s="15">
        <f t="shared" si="182"/>
        <v>0</v>
      </c>
      <c r="P293" s="244"/>
      <c r="Q293" s="242"/>
      <c r="R293" s="242"/>
      <c r="S293" s="246"/>
      <c r="T293" s="13">
        <f t="shared" si="184"/>
        <v>0</v>
      </c>
      <c r="U293" s="14">
        <f t="shared" si="185"/>
        <v>0</v>
      </c>
      <c r="V293" s="16">
        <f t="shared" si="186"/>
        <v>0</v>
      </c>
      <c r="W293" s="90"/>
      <c r="X293" s="90"/>
      <c r="Y293" s="90"/>
      <c r="Z293" s="159"/>
      <c r="AA293" s="13">
        <f t="shared" si="187"/>
        <v>0</v>
      </c>
      <c r="AB293" s="14">
        <f t="shared" si="188"/>
        <v>0</v>
      </c>
      <c r="AC293" s="16">
        <f t="shared" si="174"/>
        <v>0</v>
      </c>
      <c r="AD293" s="251"/>
      <c r="AE293" s="251"/>
      <c r="AF293" s="251"/>
      <c r="AG293" s="90"/>
      <c r="AH293" s="13">
        <f t="shared" si="214"/>
        <v>0</v>
      </c>
      <c r="AI293" s="14">
        <f t="shared" si="189"/>
        <v>0</v>
      </c>
      <c r="AJ293" s="184">
        <f t="shared" si="190"/>
        <v>0</v>
      </c>
      <c r="AK293" s="90"/>
      <c r="AL293" s="90"/>
      <c r="AM293" s="90"/>
      <c r="AN293" s="90"/>
      <c r="AO293" s="13">
        <f t="shared" si="191"/>
        <v>0</v>
      </c>
      <c r="AP293" s="14">
        <f t="shared" si="192"/>
        <v>0</v>
      </c>
      <c r="AQ293" s="184">
        <f t="shared" si="193"/>
        <v>0</v>
      </c>
      <c r="AR293" s="190">
        <f t="shared" si="211"/>
        <v>47500</v>
      </c>
      <c r="AS293" s="187">
        <f t="shared" si="212"/>
        <v>9025</v>
      </c>
      <c r="AT293" s="182">
        <v>56525</v>
      </c>
      <c r="AU293" s="227">
        <v>0.35</v>
      </c>
      <c r="AV293" s="13">
        <f t="shared" si="194"/>
        <v>650</v>
      </c>
      <c r="AW293" s="14">
        <f t="shared" si="195"/>
        <v>350</v>
      </c>
      <c r="AX293" s="184">
        <f t="shared" si="196"/>
        <v>1000</v>
      </c>
      <c r="AY293" s="226"/>
      <c r="AZ293" s="226"/>
      <c r="BA293" s="226"/>
      <c r="BB293" s="226"/>
      <c r="BC293" s="13">
        <f t="shared" si="197"/>
        <v>0</v>
      </c>
      <c r="BD293" s="14">
        <f t="shared" si="175"/>
        <v>0</v>
      </c>
      <c r="BE293" s="184">
        <f t="shared" si="198"/>
        <v>0</v>
      </c>
      <c r="BF293" s="90"/>
      <c r="BG293" s="90"/>
      <c r="BH293" s="90"/>
      <c r="BI293" s="90"/>
      <c r="BJ293" s="13">
        <f t="shared" si="199"/>
        <v>0</v>
      </c>
      <c r="BK293" s="14">
        <f t="shared" si="200"/>
        <v>0</v>
      </c>
      <c r="BL293" s="224">
        <f t="shared" si="201"/>
        <v>0</v>
      </c>
      <c r="BM293" s="257"/>
      <c r="BN293" s="257"/>
      <c r="BO293" s="257"/>
      <c r="BP293" s="226"/>
      <c r="BQ293" s="74">
        <f t="shared" si="176"/>
        <v>0</v>
      </c>
      <c r="BR293" s="75">
        <f t="shared" si="213"/>
        <v>0</v>
      </c>
      <c r="BS293" s="236">
        <f>SUM(BQ293+BR293)</f>
        <v>0</v>
      </c>
      <c r="BT293" s="226"/>
      <c r="BU293" s="226"/>
      <c r="BV293" s="226"/>
      <c r="BW293" s="226"/>
      <c r="BX293" s="74">
        <f t="shared" si="177"/>
        <v>0</v>
      </c>
      <c r="BY293" s="75">
        <f t="shared" si="203"/>
        <v>0</v>
      </c>
      <c r="BZ293" s="236">
        <f>SUM(BX293+BY293)</f>
        <v>0</v>
      </c>
      <c r="CA293" s="239"/>
      <c r="CB293" s="239"/>
      <c r="CC293" s="239"/>
      <c r="CD293" s="240"/>
      <c r="CE293" s="238">
        <f t="shared" si="205"/>
        <v>0</v>
      </c>
      <c r="CF293" s="14">
        <f t="shared" si="206"/>
        <v>0</v>
      </c>
      <c r="CG293" s="184">
        <f t="shared" si="207"/>
        <v>0</v>
      </c>
    </row>
    <row r="294" spans="1:85" x14ac:dyDescent="0.25">
      <c r="A294" s="39">
        <v>287</v>
      </c>
      <c r="B294" s="78" t="s">
        <v>240</v>
      </c>
      <c r="C294" s="300">
        <v>39900</v>
      </c>
      <c r="D294" s="298">
        <v>10</v>
      </c>
      <c r="E294" s="299">
        <f t="shared" si="208"/>
        <v>399000</v>
      </c>
      <c r="F294" s="167">
        <f t="shared" si="178"/>
        <v>39746</v>
      </c>
      <c r="G294" s="35">
        <f t="shared" si="179"/>
        <v>0.35</v>
      </c>
      <c r="H294" s="163">
        <f t="shared" si="173"/>
        <v>1000</v>
      </c>
      <c r="I294" s="87"/>
      <c r="J294" s="87"/>
      <c r="K294" s="33"/>
      <c r="L294" s="12"/>
      <c r="M294" s="13">
        <f t="shared" si="180"/>
        <v>0</v>
      </c>
      <c r="N294" s="30">
        <f t="shared" si="181"/>
        <v>0</v>
      </c>
      <c r="O294" s="15">
        <f t="shared" si="182"/>
        <v>0</v>
      </c>
      <c r="P294" s="244"/>
      <c r="Q294" s="242"/>
      <c r="R294" s="242"/>
      <c r="S294" s="246"/>
      <c r="T294" s="13">
        <f t="shared" si="184"/>
        <v>0</v>
      </c>
      <c r="U294" s="14">
        <f t="shared" si="185"/>
        <v>0</v>
      </c>
      <c r="V294" s="16">
        <f t="shared" si="186"/>
        <v>0</v>
      </c>
      <c r="W294" s="90"/>
      <c r="X294" s="90"/>
      <c r="Y294" s="90"/>
      <c r="Z294" s="159"/>
      <c r="AA294" s="13">
        <f t="shared" si="187"/>
        <v>0</v>
      </c>
      <c r="AB294" s="14">
        <f t="shared" si="188"/>
        <v>0</v>
      </c>
      <c r="AC294" s="16">
        <f t="shared" si="174"/>
        <v>0</v>
      </c>
      <c r="AD294" s="251"/>
      <c r="AE294" s="251"/>
      <c r="AF294" s="251"/>
      <c r="AG294" s="90"/>
      <c r="AH294" s="13">
        <f t="shared" si="214"/>
        <v>0</v>
      </c>
      <c r="AI294" s="14">
        <f t="shared" si="189"/>
        <v>0</v>
      </c>
      <c r="AJ294" s="184">
        <f t="shared" si="190"/>
        <v>0</v>
      </c>
      <c r="AK294" s="90"/>
      <c r="AL294" s="90"/>
      <c r="AM294" s="90"/>
      <c r="AN294" s="90"/>
      <c r="AO294" s="13">
        <f t="shared" si="191"/>
        <v>0</v>
      </c>
      <c r="AP294" s="14">
        <f t="shared" si="192"/>
        <v>0</v>
      </c>
      <c r="AQ294" s="184">
        <f t="shared" si="193"/>
        <v>0</v>
      </c>
      <c r="AR294" s="190">
        <f t="shared" si="211"/>
        <v>33400</v>
      </c>
      <c r="AS294" s="187">
        <f t="shared" si="212"/>
        <v>6346</v>
      </c>
      <c r="AT294" s="182">
        <v>39746</v>
      </c>
      <c r="AU294" s="227">
        <v>0.35</v>
      </c>
      <c r="AV294" s="13">
        <f t="shared" si="194"/>
        <v>650</v>
      </c>
      <c r="AW294" s="14">
        <f t="shared" si="195"/>
        <v>350</v>
      </c>
      <c r="AX294" s="184">
        <f t="shared" si="196"/>
        <v>1000</v>
      </c>
      <c r="AY294" s="226"/>
      <c r="AZ294" s="226"/>
      <c r="BA294" s="226"/>
      <c r="BB294" s="226"/>
      <c r="BC294" s="13">
        <f t="shared" si="197"/>
        <v>0</v>
      </c>
      <c r="BD294" s="14">
        <f t="shared" si="175"/>
        <v>0</v>
      </c>
      <c r="BE294" s="184">
        <f t="shared" si="198"/>
        <v>0</v>
      </c>
      <c r="BF294" s="90"/>
      <c r="BG294" s="90"/>
      <c r="BH294" s="90"/>
      <c r="BI294" s="90"/>
      <c r="BJ294" s="13">
        <f t="shared" si="199"/>
        <v>0</v>
      </c>
      <c r="BK294" s="14">
        <f t="shared" si="200"/>
        <v>0</v>
      </c>
      <c r="BL294" s="224">
        <f t="shared" si="201"/>
        <v>0</v>
      </c>
      <c r="BM294" s="257"/>
      <c r="BN294" s="257"/>
      <c r="BO294" s="257"/>
      <c r="BP294" s="226"/>
      <c r="BQ294" s="74">
        <f t="shared" si="176"/>
        <v>0</v>
      </c>
      <c r="BR294" s="75">
        <f t="shared" si="213"/>
        <v>0</v>
      </c>
      <c r="BS294" s="236">
        <f t="shared" ref="BS294" si="216">SUM(BQ294+BR294)</f>
        <v>0</v>
      </c>
      <c r="BT294" s="226"/>
      <c r="BU294" s="226"/>
      <c r="BV294" s="226"/>
      <c r="BW294" s="226"/>
      <c r="BX294" s="74">
        <f t="shared" si="177"/>
        <v>0</v>
      </c>
      <c r="BY294" s="75">
        <f t="shared" si="203"/>
        <v>0</v>
      </c>
      <c r="BZ294" s="236">
        <f t="shared" si="204"/>
        <v>0</v>
      </c>
      <c r="CA294" s="239"/>
      <c r="CB294" s="239"/>
      <c r="CC294" s="239"/>
      <c r="CD294" s="240"/>
      <c r="CE294" s="238">
        <f t="shared" si="205"/>
        <v>0</v>
      </c>
      <c r="CF294" s="14">
        <f t="shared" si="206"/>
        <v>0</v>
      </c>
      <c r="CG294" s="184">
        <f t="shared" si="207"/>
        <v>0</v>
      </c>
    </row>
    <row r="295" spans="1:85" x14ac:dyDescent="0.25">
      <c r="A295" s="39">
        <v>288</v>
      </c>
      <c r="B295" s="78" t="s">
        <v>145</v>
      </c>
      <c r="C295" s="300">
        <v>58000</v>
      </c>
      <c r="D295" s="298">
        <v>10</v>
      </c>
      <c r="E295" s="299">
        <f t="shared" si="208"/>
        <v>580000</v>
      </c>
      <c r="F295" s="167">
        <f t="shared" si="178"/>
        <v>56525</v>
      </c>
      <c r="G295" s="35">
        <f t="shared" si="179"/>
        <v>0.35</v>
      </c>
      <c r="H295" s="163">
        <f t="shared" si="173"/>
        <v>1000</v>
      </c>
      <c r="I295" s="87"/>
      <c r="J295" s="87"/>
      <c r="K295" s="33"/>
      <c r="L295" s="12"/>
      <c r="M295" s="13">
        <f t="shared" si="180"/>
        <v>0</v>
      </c>
      <c r="N295" s="30">
        <f t="shared" si="181"/>
        <v>0</v>
      </c>
      <c r="O295" s="15">
        <f t="shared" si="182"/>
        <v>0</v>
      </c>
      <c r="P295" s="244"/>
      <c r="Q295" s="242"/>
      <c r="R295" s="242"/>
      <c r="S295" s="246"/>
      <c r="T295" s="13">
        <f t="shared" si="184"/>
        <v>0</v>
      </c>
      <c r="U295" s="14">
        <f t="shared" si="185"/>
        <v>0</v>
      </c>
      <c r="V295" s="16">
        <f t="shared" si="186"/>
        <v>0</v>
      </c>
      <c r="W295" s="90"/>
      <c r="X295" s="90"/>
      <c r="Y295" s="90"/>
      <c r="Z295" s="159"/>
      <c r="AA295" s="13">
        <f t="shared" si="187"/>
        <v>0</v>
      </c>
      <c r="AB295" s="14">
        <f>IFERROR(($F$2)/($G295/Z295),0)</f>
        <v>0</v>
      </c>
      <c r="AC295" s="16">
        <f t="shared" si="174"/>
        <v>0</v>
      </c>
      <c r="AD295" s="251"/>
      <c r="AE295" s="251"/>
      <c r="AF295" s="251"/>
      <c r="AG295" s="90"/>
      <c r="AH295" s="13">
        <f t="shared" si="214"/>
        <v>0</v>
      </c>
      <c r="AI295" s="14">
        <f t="shared" si="189"/>
        <v>0</v>
      </c>
      <c r="AJ295" s="184">
        <f t="shared" si="190"/>
        <v>0</v>
      </c>
      <c r="AK295" s="90"/>
      <c r="AL295" s="90"/>
      <c r="AM295" s="90"/>
      <c r="AN295" s="90"/>
      <c r="AO295" s="13">
        <f t="shared" si="191"/>
        <v>0</v>
      </c>
      <c r="AP295" s="14">
        <f t="shared" si="192"/>
        <v>0</v>
      </c>
      <c r="AQ295" s="184">
        <f t="shared" si="193"/>
        <v>0</v>
      </c>
      <c r="AR295" s="190">
        <f t="shared" si="211"/>
        <v>47500</v>
      </c>
      <c r="AS295" s="187">
        <f t="shared" si="212"/>
        <v>9025</v>
      </c>
      <c r="AT295" s="182">
        <v>56525</v>
      </c>
      <c r="AU295" s="227">
        <v>0.35</v>
      </c>
      <c r="AV295" s="13">
        <f t="shared" si="194"/>
        <v>650</v>
      </c>
      <c r="AW295" s="14">
        <f t="shared" si="195"/>
        <v>350</v>
      </c>
      <c r="AX295" s="184">
        <f t="shared" si="196"/>
        <v>1000</v>
      </c>
      <c r="AY295" s="226"/>
      <c r="AZ295" s="226"/>
      <c r="BA295" s="226"/>
      <c r="BB295" s="226"/>
      <c r="BC295" s="13">
        <f t="shared" si="197"/>
        <v>0</v>
      </c>
      <c r="BD295" s="14">
        <f t="shared" si="175"/>
        <v>0</v>
      </c>
      <c r="BE295" s="184">
        <f t="shared" si="198"/>
        <v>0</v>
      </c>
      <c r="BF295" s="90"/>
      <c r="BG295" s="90"/>
      <c r="BH295" s="90"/>
      <c r="BI295" s="90"/>
      <c r="BJ295" s="13">
        <f t="shared" si="199"/>
        <v>0</v>
      </c>
      <c r="BK295" s="14">
        <f t="shared" si="200"/>
        <v>0</v>
      </c>
      <c r="BL295" s="224">
        <f t="shared" si="201"/>
        <v>0</v>
      </c>
      <c r="BM295" s="257"/>
      <c r="BN295" s="257"/>
      <c r="BO295" s="257"/>
      <c r="BP295" s="226"/>
      <c r="BQ295" s="74">
        <f t="shared" si="176"/>
        <v>0</v>
      </c>
      <c r="BR295" s="75">
        <f t="shared" si="213"/>
        <v>0</v>
      </c>
      <c r="BS295" s="236">
        <f>SUM(BQ295+BR295)</f>
        <v>0</v>
      </c>
      <c r="BT295" s="226"/>
      <c r="BU295" s="226"/>
      <c r="BV295" s="226"/>
      <c r="BW295" s="226"/>
      <c r="BX295" s="74">
        <f t="shared" si="177"/>
        <v>0</v>
      </c>
      <c r="BY295" s="75">
        <f t="shared" si="203"/>
        <v>0</v>
      </c>
      <c r="BZ295" s="236">
        <f>SUM(BX295+BY295)</f>
        <v>0</v>
      </c>
      <c r="CA295" s="239"/>
      <c r="CB295" s="239"/>
      <c r="CC295" s="239"/>
      <c r="CD295" s="240"/>
      <c r="CE295" s="238">
        <f t="shared" si="205"/>
        <v>0</v>
      </c>
      <c r="CF295" s="14">
        <f t="shared" si="206"/>
        <v>0</v>
      </c>
      <c r="CG295" s="184">
        <f t="shared" si="207"/>
        <v>0</v>
      </c>
    </row>
    <row r="296" spans="1:85" x14ac:dyDescent="0.25">
      <c r="A296" s="39">
        <v>289</v>
      </c>
      <c r="B296" s="78" t="s">
        <v>208</v>
      </c>
      <c r="C296" s="300">
        <v>4950</v>
      </c>
      <c r="D296" s="298">
        <v>9</v>
      </c>
      <c r="E296" s="299">
        <f t="shared" si="208"/>
        <v>44550</v>
      </c>
      <c r="F296" s="167">
        <f t="shared" si="178"/>
        <v>4582</v>
      </c>
      <c r="G296" s="35">
        <f t="shared" si="179"/>
        <v>0.35</v>
      </c>
      <c r="H296" s="163">
        <f t="shared" si="173"/>
        <v>977.01052631578943</v>
      </c>
      <c r="I296" s="87"/>
      <c r="J296" s="87"/>
      <c r="K296" s="33"/>
      <c r="L296" s="12"/>
      <c r="M296" s="13">
        <f t="shared" si="180"/>
        <v>0</v>
      </c>
      <c r="N296" s="30">
        <f t="shared" si="181"/>
        <v>0</v>
      </c>
      <c r="O296" s="15">
        <f t="shared" si="182"/>
        <v>0</v>
      </c>
      <c r="P296" s="244">
        <v>3850</v>
      </c>
      <c r="Q296" s="242">
        <f t="shared" si="209"/>
        <v>731.5</v>
      </c>
      <c r="R296" s="242">
        <f t="shared" si="183"/>
        <v>4582</v>
      </c>
      <c r="S296" s="245">
        <v>0.31</v>
      </c>
      <c r="T296" s="13">
        <f t="shared" si="184"/>
        <v>650</v>
      </c>
      <c r="U296" s="14">
        <f t="shared" si="185"/>
        <v>310.00000000000006</v>
      </c>
      <c r="V296" s="16">
        <f t="shared" si="186"/>
        <v>960</v>
      </c>
      <c r="W296" s="90"/>
      <c r="X296" s="90"/>
      <c r="Y296" s="90"/>
      <c r="Z296" s="159"/>
      <c r="AA296" s="13">
        <f t="shared" si="187"/>
        <v>0</v>
      </c>
      <c r="AB296" s="14">
        <f t="shared" si="188"/>
        <v>0</v>
      </c>
      <c r="AC296" s="16">
        <f t="shared" si="174"/>
        <v>0</v>
      </c>
      <c r="AD296" s="251"/>
      <c r="AE296" s="251"/>
      <c r="AF296" s="251"/>
      <c r="AG296" s="90"/>
      <c r="AH296" s="13">
        <f t="shared" si="214"/>
        <v>0</v>
      </c>
      <c r="AI296" s="14">
        <f t="shared" si="189"/>
        <v>0</v>
      </c>
      <c r="AJ296" s="184">
        <f t="shared" si="190"/>
        <v>0</v>
      </c>
      <c r="AK296" s="90"/>
      <c r="AL296" s="90"/>
      <c r="AM296" s="90"/>
      <c r="AN296" s="90"/>
      <c r="AO296" s="13">
        <f t="shared" si="191"/>
        <v>0</v>
      </c>
      <c r="AP296" s="14">
        <f t="shared" si="192"/>
        <v>0</v>
      </c>
      <c r="AQ296" s="184">
        <f t="shared" si="193"/>
        <v>0</v>
      </c>
      <c r="AR296" s="190">
        <f t="shared" si="211"/>
        <v>3991.5966386554624</v>
      </c>
      <c r="AS296" s="187">
        <f t="shared" si="212"/>
        <v>758.40336134453787</v>
      </c>
      <c r="AT296" s="182">
        <v>4750</v>
      </c>
      <c r="AU296" s="227">
        <v>0.35</v>
      </c>
      <c r="AV296" s="13">
        <f t="shared" si="194"/>
        <v>627.01052631578943</v>
      </c>
      <c r="AW296" s="14">
        <f t="shared" si="195"/>
        <v>350</v>
      </c>
      <c r="AX296" s="184">
        <f t="shared" si="196"/>
        <v>977.01052631578943</v>
      </c>
      <c r="AY296" s="226"/>
      <c r="AZ296" s="226"/>
      <c r="BA296" s="226"/>
      <c r="BB296" s="226"/>
      <c r="BC296" s="13">
        <f t="shared" si="197"/>
        <v>0</v>
      </c>
      <c r="BD296" s="14">
        <f t="shared" si="175"/>
        <v>0</v>
      </c>
      <c r="BE296" s="184">
        <f t="shared" si="198"/>
        <v>0</v>
      </c>
      <c r="BF296" s="90"/>
      <c r="BG296" s="90"/>
      <c r="BH296" s="90"/>
      <c r="BI296" s="90"/>
      <c r="BJ296" s="13">
        <f t="shared" si="199"/>
        <v>0</v>
      </c>
      <c r="BK296" s="14">
        <f t="shared" si="200"/>
        <v>0</v>
      </c>
      <c r="BL296" s="224">
        <f t="shared" si="201"/>
        <v>0</v>
      </c>
      <c r="BM296" s="257"/>
      <c r="BN296" s="257"/>
      <c r="BO296" s="257"/>
      <c r="BP296" s="226"/>
      <c r="BQ296" s="74">
        <f t="shared" si="176"/>
        <v>0</v>
      </c>
      <c r="BR296" s="75">
        <f t="shared" si="213"/>
        <v>0</v>
      </c>
      <c r="BS296" s="236">
        <f>SUM(BQ296+BR296)</f>
        <v>0</v>
      </c>
      <c r="BT296" s="226"/>
      <c r="BU296" s="226"/>
      <c r="BV296" s="226"/>
      <c r="BW296" s="226"/>
      <c r="BX296" s="74">
        <f t="shared" si="177"/>
        <v>0</v>
      </c>
      <c r="BY296" s="75">
        <f t="shared" si="203"/>
        <v>0</v>
      </c>
      <c r="BZ296" s="236">
        <f>SUM(BX296+BY296)</f>
        <v>0</v>
      </c>
      <c r="CA296" s="239"/>
      <c r="CB296" s="239"/>
      <c r="CC296" s="239"/>
      <c r="CD296" s="240"/>
      <c r="CE296" s="238">
        <f t="shared" si="205"/>
        <v>0</v>
      </c>
      <c r="CF296" s="14">
        <f t="shared" si="206"/>
        <v>0</v>
      </c>
      <c r="CG296" s="184">
        <f t="shared" si="207"/>
        <v>0</v>
      </c>
    </row>
    <row r="297" spans="1:85" x14ac:dyDescent="0.25">
      <c r="A297" s="39">
        <v>290</v>
      </c>
      <c r="B297" s="83" t="s">
        <v>57</v>
      </c>
      <c r="C297" s="300">
        <v>750</v>
      </c>
      <c r="D297" s="301">
        <v>9</v>
      </c>
      <c r="E297" s="299">
        <f t="shared" si="208"/>
        <v>6750</v>
      </c>
      <c r="F297" s="167">
        <f t="shared" si="178"/>
        <v>494</v>
      </c>
      <c r="G297" s="35">
        <f t="shared" si="179"/>
        <v>0.35</v>
      </c>
      <c r="H297" s="163">
        <f t="shared" si="173"/>
        <v>854.23728813559319</v>
      </c>
      <c r="I297" s="87"/>
      <c r="J297" s="87"/>
      <c r="K297" s="33"/>
      <c r="L297" s="12"/>
      <c r="M297" s="13">
        <f t="shared" si="180"/>
        <v>0</v>
      </c>
      <c r="N297" s="30">
        <f t="shared" si="181"/>
        <v>0</v>
      </c>
      <c r="O297" s="15">
        <f t="shared" si="182"/>
        <v>0</v>
      </c>
      <c r="P297" s="244">
        <v>590</v>
      </c>
      <c r="Q297" s="242">
        <f>P297*0%</f>
        <v>0</v>
      </c>
      <c r="R297" s="242">
        <f t="shared" si="183"/>
        <v>590</v>
      </c>
      <c r="S297" s="245">
        <v>0.31</v>
      </c>
      <c r="T297" s="13">
        <f t="shared" si="184"/>
        <v>544.23728813559319</v>
      </c>
      <c r="U297" s="14">
        <f t="shared" si="185"/>
        <v>310.00000000000006</v>
      </c>
      <c r="V297" s="16">
        <f t="shared" si="186"/>
        <v>854.23728813559319</v>
      </c>
      <c r="W297" s="90"/>
      <c r="X297" s="90"/>
      <c r="Y297" s="90"/>
      <c r="Z297" s="159"/>
      <c r="AA297" s="13">
        <f t="shared" si="187"/>
        <v>0</v>
      </c>
      <c r="AB297" s="14">
        <f t="shared" si="188"/>
        <v>0</v>
      </c>
      <c r="AC297" s="16">
        <f t="shared" si="174"/>
        <v>0</v>
      </c>
      <c r="AD297" s="251"/>
      <c r="AE297" s="251"/>
      <c r="AF297" s="251"/>
      <c r="AG297" s="90"/>
      <c r="AH297" s="13">
        <f t="shared" si="214"/>
        <v>0</v>
      </c>
      <c r="AI297" s="14">
        <f t="shared" si="189"/>
        <v>0</v>
      </c>
      <c r="AJ297" s="184">
        <f t="shared" si="190"/>
        <v>0</v>
      </c>
      <c r="AK297" s="90"/>
      <c r="AL297" s="90"/>
      <c r="AM297" s="90"/>
      <c r="AN297" s="90"/>
      <c r="AO297" s="13">
        <f t="shared" si="191"/>
        <v>0</v>
      </c>
      <c r="AP297" s="14">
        <f t="shared" si="192"/>
        <v>0</v>
      </c>
      <c r="AQ297" s="184">
        <f t="shared" si="193"/>
        <v>0</v>
      </c>
      <c r="AR297" s="190">
        <v>700</v>
      </c>
      <c r="AS297" s="187"/>
      <c r="AT297" s="182">
        <v>700</v>
      </c>
      <c r="AU297" s="227">
        <v>0.35</v>
      </c>
      <c r="AV297" s="13">
        <f t="shared" si="194"/>
        <v>458.71428571428572</v>
      </c>
      <c r="AW297" s="14">
        <f t="shared" si="195"/>
        <v>350</v>
      </c>
      <c r="AX297" s="184">
        <f t="shared" si="196"/>
        <v>808.71428571428578</v>
      </c>
      <c r="AY297" s="232">
        <v>494</v>
      </c>
      <c r="AZ297" s="226">
        <v>0</v>
      </c>
      <c r="BA297" s="232">
        <f>AY297+AZ297</f>
        <v>494</v>
      </c>
      <c r="BB297" s="227">
        <v>0.03</v>
      </c>
      <c r="BC297" s="13">
        <f t="shared" si="197"/>
        <v>650</v>
      </c>
      <c r="BD297" s="14">
        <f t="shared" si="175"/>
        <v>30</v>
      </c>
      <c r="BE297" s="184">
        <f t="shared" si="198"/>
        <v>680</v>
      </c>
      <c r="BF297" s="90"/>
      <c r="BG297" s="90"/>
      <c r="BH297" s="90"/>
      <c r="BI297" s="90"/>
      <c r="BJ297" s="13">
        <f t="shared" si="199"/>
        <v>0</v>
      </c>
      <c r="BK297" s="14">
        <f t="shared" si="200"/>
        <v>0</v>
      </c>
      <c r="BL297" s="224">
        <f t="shared" si="201"/>
        <v>0</v>
      </c>
      <c r="BM297" s="257"/>
      <c r="BN297" s="257"/>
      <c r="BO297" s="257"/>
      <c r="BP297" s="227"/>
      <c r="BQ297" s="74">
        <f t="shared" si="176"/>
        <v>0</v>
      </c>
      <c r="BR297" s="75">
        <f t="shared" si="213"/>
        <v>0</v>
      </c>
      <c r="BS297" s="236">
        <f t="shared" ref="BS297:BS326" si="217">SUM(BQ297+BR297)</f>
        <v>0</v>
      </c>
      <c r="BT297" s="226">
        <v>638</v>
      </c>
      <c r="BU297" s="226">
        <v>0</v>
      </c>
      <c r="BV297" s="226">
        <v>638</v>
      </c>
      <c r="BW297" s="227">
        <v>0.13</v>
      </c>
      <c r="BX297" s="74">
        <f t="shared" si="177"/>
        <v>503.29153605015676</v>
      </c>
      <c r="BY297" s="75">
        <f t="shared" si="203"/>
        <v>130</v>
      </c>
      <c r="BZ297" s="236">
        <f t="shared" si="204"/>
        <v>633.29153605015676</v>
      </c>
      <c r="CA297" s="239"/>
      <c r="CB297" s="239"/>
      <c r="CC297" s="239"/>
      <c r="CD297" s="240"/>
      <c r="CE297" s="238">
        <f t="shared" si="205"/>
        <v>0</v>
      </c>
      <c r="CF297" s="14">
        <f t="shared" si="206"/>
        <v>0</v>
      </c>
      <c r="CG297" s="184">
        <f t="shared" si="207"/>
        <v>0</v>
      </c>
    </row>
    <row r="298" spans="1:85" x14ac:dyDescent="0.25">
      <c r="A298" s="39">
        <v>291</v>
      </c>
      <c r="B298" s="83" t="s">
        <v>129</v>
      </c>
      <c r="C298" s="300">
        <v>7200</v>
      </c>
      <c r="D298" s="301">
        <v>9</v>
      </c>
      <c r="E298" s="299">
        <f t="shared" si="208"/>
        <v>64800</v>
      </c>
      <c r="F298" s="167">
        <f t="shared" si="178"/>
        <v>7200</v>
      </c>
      <c r="G298" s="35">
        <f t="shared" si="179"/>
        <v>0.09</v>
      </c>
      <c r="H298" s="163">
        <f t="shared" si="173"/>
        <v>1000</v>
      </c>
      <c r="I298" s="87"/>
      <c r="J298" s="87"/>
      <c r="K298" s="33"/>
      <c r="L298" s="12"/>
      <c r="M298" s="13">
        <f t="shared" si="180"/>
        <v>0</v>
      </c>
      <c r="N298" s="30">
        <f t="shared" si="181"/>
        <v>0</v>
      </c>
      <c r="O298" s="15">
        <f t="shared" si="182"/>
        <v>0</v>
      </c>
      <c r="P298" s="244"/>
      <c r="Q298" s="242"/>
      <c r="R298" s="242"/>
      <c r="S298" s="245"/>
      <c r="T298" s="13">
        <f t="shared" si="184"/>
        <v>0</v>
      </c>
      <c r="U298" s="14">
        <f t="shared" si="185"/>
        <v>0</v>
      </c>
      <c r="V298" s="16">
        <f t="shared" si="186"/>
        <v>0</v>
      </c>
      <c r="W298" s="90"/>
      <c r="X298" s="90"/>
      <c r="Y298" s="90"/>
      <c r="Z298" s="159"/>
      <c r="AA298" s="13">
        <f t="shared" si="187"/>
        <v>0</v>
      </c>
      <c r="AB298" s="14">
        <f t="shared" si="188"/>
        <v>0</v>
      </c>
      <c r="AC298" s="16">
        <f t="shared" si="174"/>
        <v>0</v>
      </c>
      <c r="AD298" s="251"/>
      <c r="AE298" s="251"/>
      <c r="AF298" s="251"/>
      <c r="AG298" s="90"/>
      <c r="AH298" s="13">
        <f t="shared" si="214"/>
        <v>0</v>
      </c>
      <c r="AI298" s="14">
        <f t="shared" si="189"/>
        <v>0</v>
      </c>
      <c r="AJ298" s="184">
        <f t="shared" si="190"/>
        <v>0</v>
      </c>
      <c r="AK298" s="90"/>
      <c r="AL298" s="90"/>
      <c r="AM298" s="90"/>
      <c r="AN298" s="90"/>
      <c r="AO298" s="13">
        <f t="shared" si="191"/>
        <v>0</v>
      </c>
      <c r="AP298" s="14">
        <f t="shared" si="192"/>
        <v>0</v>
      </c>
      <c r="AQ298" s="184">
        <f t="shared" si="193"/>
        <v>0</v>
      </c>
      <c r="AR298" s="190"/>
      <c r="AS298" s="187"/>
      <c r="AT298" s="182"/>
      <c r="AU298" s="227"/>
      <c r="AV298" s="13">
        <f t="shared" si="194"/>
        <v>0</v>
      </c>
      <c r="AW298" s="14">
        <f t="shared" si="195"/>
        <v>0</v>
      </c>
      <c r="AX298" s="184">
        <f t="shared" si="196"/>
        <v>0</v>
      </c>
      <c r="AY298" s="226"/>
      <c r="AZ298" s="226"/>
      <c r="BA298" s="226"/>
      <c r="BB298" s="226"/>
      <c r="BC298" s="13">
        <f t="shared" si="197"/>
        <v>0</v>
      </c>
      <c r="BD298" s="14">
        <f t="shared" si="175"/>
        <v>0</v>
      </c>
      <c r="BE298" s="184">
        <f t="shared" si="198"/>
        <v>0</v>
      </c>
      <c r="BF298" s="90"/>
      <c r="BG298" s="90"/>
      <c r="BH298" s="90"/>
      <c r="BI298" s="90"/>
      <c r="BJ298" s="13">
        <f t="shared" si="199"/>
        <v>0</v>
      </c>
      <c r="BK298" s="14">
        <f t="shared" si="200"/>
        <v>0</v>
      </c>
      <c r="BL298" s="224">
        <f t="shared" si="201"/>
        <v>0</v>
      </c>
      <c r="BM298" s="257"/>
      <c r="BN298" s="257"/>
      <c r="BO298" s="257"/>
      <c r="BP298" s="227"/>
      <c r="BQ298" s="74">
        <f t="shared" si="176"/>
        <v>0</v>
      </c>
      <c r="BR298" s="75">
        <f t="shared" si="213"/>
        <v>0</v>
      </c>
      <c r="BS298" s="236">
        <f t="shared" si="217"/>
        <v>0</v>
      </c>
      <c r="BT298" s="226">
        <v>7200</v>
      </c>
      <c r="BU298" s="226">
        <v>0</v>
      </c>
      <c r="BV298" s="226">
        <v>7200</v>
      </c>
      <c r="BW298" s="227">
        <v>0.09</v>
      </c>
      <c r="BX298" s="74">
        <f t="shared" si="177"/>
        <v>650</v>
      </c>
      <c r="BY298" s="75">
        <f t="shared" si="203"/>
        <v>350</v>
      </c>
      <c r="BZ298" s="236">
        <f t="shared" si="204"/>
        <v>1000</v>
      </c>
      <c r="CA298" s="233"/>
      <c r="CB298" s="233"/>
      <c r="CC298" s="233"/>
      <c r="CD298" s="233"/>
      <c r="CE298" s="238">
        <f t="shared" si="205"/>
        <v>0</v>
      </c>
      <c r="CF298" s="14">
        <f t="shared" si="206"/>
        <v>0</v>
      </c>
      <c r="CG298" s="184">
        <f t="shared" si="207"/>
        <v>0</v>
      </c>
    </row>
    <row r="299" spans="1:85" x14ac:dyDescent="0.25">
      <c r="A299" s="39">
        <v>292</v>
      </c>
      <c r="B299" s="83" t="s">
        <v>305</v>
      </c>
      <c r="C299" s="300">
        <v>23000</v>
      </c>
      <c r="D299" s="301">
        <v>9</v>
      </c>
      <c r="E299" s="299">
        <f t="shared" si="208"/>
        <v>207000</v>
      </c>
      <c r="F299" s="167">
        <f t="shared" si="178"/>
        <v>18445</v>
      </c>
      <c r="G299" s="35">
        <f t="shared" si="179"/>
        <v>0.35</v>
      </c>
      <c r="H299" s="163">
        <f t="shared" si="173"/>
        <v>960</v>
      </c>
      <c r="I299" s="87"/>
      <c r="J299" s="87"/>
      <c r="K299" s="33"/>
      <c r="L299" s="12"/>
      <c r="M299" s="13">
        <f t="shared" si="180"/>
        <v>0</v>
      </c>
      <c r="N299" s="30">
        <f t="shared" si="181"/>
        <v>0</v>
      </c>
      <c r="O299" s="15">
        <f t="shared" si="182"/>
        <v>0</v>
      </c>
      <c r="P299" s="244">
        <v>15500</v>
      </c>
      <c r="Q299" s="242">
        <f t="shared" si="209"/>
        <v>2945</v>
      </c>
      <c r="R299" s="242">
        <f t="shared" si="183"/>
        <v>18445</v>
      </c>
      <c r="S299" s="245">
        <v>0.31</v>
      </c>
      <c r="T299" s="13">
        <f t="shared" si="184"/>
        <v>650</v>
      </c>
      <c r="U299" s="14">
        <f t="shared" si="185"/>
        <v>310.00000000000006</v>
      </c>
      <c r="V299" s="16">
        <f t="shared" si="186"/>
        <v>960</v>
      </c>
      <c r="W299" s="90"/>
      <c r="X299" s="90"/>
      <c r="Y299" s="90"/>
      <c r="Z299" s="159"/>
      <c r="AA299" s="13">
        <f t="shared" si="187"/>
        <v>0</v>
      </c>
      <c r="AB299" s="14">
        <f t="shared" si="188"/>
        <v>0</v>
      </c>
      <c r="AC299" s="16">
        <f t="shared" si="174"/>
        <v>0</v>
      </c>
      <c r="AD299" s="251"/>
      <c r="AE299" s="251"/>
      <c r="AF299" s="251"/>
      <c r="AG299" s="90"/>
      <c r="AH299" s="13">
        <f t="shared" si="214"/>
        <v>0</v>
      </c>
      <c r="AI299" s="14">
        <f t="shared" si="189"/>
        <v>0</v>
      </c>
      <c r="AJ299" s="184">
        <f t="shared" si="190"/>
        <v>0</v>
      </c>
      <c r="AK299" s="90"/>
      <c r="AL299" s="90"/>
      <c r="AM299" s="90"/>
      <c r="AN299" s="90"/>
      <c r="AO299" s="13">
        <f t="shared" si="191"/>
        <v>0</v>
      </c>
      <c r="AP299" s="14">
        <f t="shared" si="192"/>
        <v>0</v>
      </c>
      <c r="AQ299" s="184">
        <f t="shared" si="193"/>
        <v>0</v>
      </c>
      <c r="AR299" s="190">
        <f t="shared" si="211"/>
        <v>18500</v>
      </c>
      <c r="AS299" s="187">
        <f t="shared" si="212"/>
        <v>3515</v>
      </c>
      <c r="AT299" s="182">
        <v>22015</v>
      </c>
      <c r="AU299" s="227">
        <v>0.35</v>
      </c>
      <c r="AV299" s="13">
        <f t="shared" si="194"/>
        <v>544.59459459459458</v>
      </c>
      <c r="AW299" s="14">
        <f t="shared" si="195"/>
        <v>350</v>
      </c>
      <c r="AX299" s="184">
        <f t="shared" si="196"/>
        <v>894.59459459459458</v>
      </c>
      <c r="AY299" s="226"/>
      <c r="AZ299" s="226"/>
      <c r="BA299" s="226"/>
      <c r="BB299" s="226"/>
      <c r="BC299" s="13">
        <f t="shared" si="197"/>
        <v>0</v>
      </c>
      <c r="BD299" s="14">
        <f t="shared" si="175"/>
        <v>0</v>
      </c>
      <c r="BE299" s="184">
        <f t="shared" si="198"/>
        <v>0</v>
      </c>
      <c r="BF299" s="90"/>
      <c r="BG299" s="90"/>
      <c r="BH299" s="90"/>
      <c r="BI299" s="90"/>
      <c r="BJ299" s="13">
        <f t="shared" si="199"/>
        <v>0</v>
      </c>
      <c r="BK299" s="14">
        <f t="shared" si="200"/>
        <v>0</v>
      </c>
      <c r="BL299" s="224">
        <f t="shared" si="201"/>
        <v>0</v>
      </c>
      <c r="BM299" s="257"/>
      <c r="BN299" s="257"/>
      <c r="BO299" s="257"/>
      <c r="BP299" s="226"/>
      <c r="BQ299" s="74">
        <f t="shared" si="176"/>
        <v>0</v>
      </c>
      <c r="BR299" s="75">
        <f t="shared" si="213"/>
        <v>0</v>
      </c>
      <c r="BS299" s="236">
        <f t="shared" si="217"/>
        <v>0</v>
      </c>
      <c r="BT299" s="226"/>
      <c r="BU299" s="226"/>
      <c r="BV299" s="226"/>
      <c r="BW299" s="226"/>
      <c r="BX299" s="74">
        <f t="shared" si="177"/>
        <v>0</v>
      </c>
      <c r="BY299" s="75">
        <f t="shared" si="203"/>
        <v>0</v>
      </c>
      <c r="BZ299" s="236">
        <f t="shared" si="204"/>
        <v>0</v>
      </c>
      <c r="CA299" s="239"/>
      <c r="CB299" s="239"/>
      <c r="CC299" s="239"/>
      <c r="CD299" s="240"/>
      <c r="CE299" s="238">
        <f t="shared" si="205"/>
        <v>0</v>
      </c>
      <c r="CF299" s="14">
        <f t="shared" si="206"/>
        <v>0</v>
      </c>
      <c r="CG299" s="184">
        <f t="shared" si="207"/>
        <v>0</v>
      </c>
    </row>
    <row r="300" spans="1:85" x14ac:dyDescent="0.25">
      <c r="A300" s="39">
        <v>293</v>
      </c>
      <c r="B300" s="79" t="s">
        <v>376</v>
      </c>
      <c r="C300" s="300">
        <v>165000</v>
      </c>
      <c r="D300" s="301">
        <v>9</v>
      </c>
      <c r="E300" s="299">
        <f t="shared" si="208"/>
        <v>1485000</v>
      </c>
      <c r="F300" s="167">
        <f t="shared" si="178"/>
        <v>129710</v>
      </c>
      <c r="G300" s="35">
        <f t="shared" si="179"/>
        <v>0.38</v>
      </c>
      <c r="H300" s="163">
        <f t="shared" si="173"/>
        <v>870.95588235294122</v>
      </c>
      <c r="I300" s="87"/>
      <c r="J300" s="87"/>
      <c r="K300" s="33"/>
      <c r="L300" s="12"/>
      <c r="M300" s="13">
        <f t="shared" si="180"/>
        <v>0</v>
      </c>
      <c r="N300" s="30">
        <f t="shared" si="181"/>
        <v>0</v>
      </c>
      <c r="O300" s="15">
        <f t="shared" si="182"/>
        <v>0</v>
      </c>
      <c r="P300" s="244">
        <v>135000</v>
      </c>
      <c r="Q300" s="242">
        <f t="shared" si="209"/>
        <v>25650</v>
      </c>
      <c r="R300" s="242">
        <f t="shared" si="183"/>
        <v>160650</v>
      </c>
      <c r="S300" s="245">
        <v>0.31</v>
      </c>
      <c r="T300" s="13">
        <f t="shared" si="184"/>
        <v>524.81481481481478</v>
      </c>
      <c r="U300" s="14">
        <f t="shared" si="185"/>
        <v>285.5263157894737</v>
      </c>
      <c r="V300" s="16">
        <f t="shared" si="186"/>
        <v>810.34113060428854</v>
      </c>
      <c r="W300" s="90"/>
      <c r="X300" s="90"/>
      <c r="Y300" s="90"/>
      <c r="Z300" s="159"/>
      <c r="AA300" s="13">
        <f t="shared" si="187"/>
        <v>0</v>
      </c>
      <c r="AB300" s="14">
        <f t="shared" si="188"/>
        <v>0</v>
      </c>
      <c r="AC300" s="16">
        <f t="shared" si="174"/>
        <v>0</v>
      </c>
      <c r="AD300" s="252">
        <v>109000</v>
      </c>
      <c r="AE300" s="252">
        <f>+AD300*19%</f>
        <v>20710</v>
      </c>
      <c r="AF300" s="252">
        <f t="shared" si="210"/>
        <v>129710</v>
      </c>
      <c r="AG300" s="90"/>
      <c r="AH300" s="13">
        <f t="shared" si="214"/>
        <v>650</v>
      </c>
      <c r="AI300" s="14">
        <f t="shared" si="189"/>
        <v>0</v>
      </c>
      <c r="AJ300" s="184">
        <f t="shared" si="190"/>
        <v>650</v>
      </c>
      <c r="AK300" s="90"/>
      <c r="AL300" s="90"/>
      <c r="AM300" s="90"/>
      <c r="AN300" s="90"/>
      <c r="AO300" s="13">
        <f t="shared" si="191"/>
        <v>0</v>
      </c>
      <c r="AP300" s="14">
        <f t="shared" si="192"/>
        <v>0</v>
      </c>
      <c r="AQ300" s="184">
        <f t="shared" si="193"/>
        <v>0</v>
      </c>
      <c r="AR300" s="190">
        <f t="shared" si="211"/>
        <v>136000</v>
      </c>
      <c r="AS300" s="187">
        <f t="shared" si="212"/>
        <v>25840</v>
      </c>
      <c r="AT300" s="182">
        <v>161840</v>
      </c>
      <c r="AU300" s="227">
        <v>0.38</v>
      </c>
      <c r="AV300" s="13">
        <f t="shared" si="194"/>
        <v>520.95588235294122</v>
      </c>
      <c r="AW300" s="14">
        <f t="shared" si="195"/>
        <v>350</v>
      </c>
      <c r="AX300" s="184">
        <f t="shared" si="196"/>
        <v>870.95588235294122</v>
      </c>
      <c r="AY300" s="226"/>
      <c r="AZ300" s="226"/>
      <c r="BA300" s="226"/>
      <c r="BB300" s="226"/>
      <c r="BC300" s="13">
        <f t="shared" si="197"/>
        <v>0</v>
      </c>
      <c r="BD300" s="14">
        <f t="shared" si="175"/>
        <v>0</v>
      </c>
      <c r="BE300" s="184">
        <f t="shared" si="198"/>
        <v>0</v>
      </c>
      <c r="BF300" s="90"/>
      <c r="BG300" s="90"/>
      <c r="BH300" s="90"/>
      <c r="BI300" s="90"/>
      <c r="BJ300" s="13">
        <f t="shared" si="199"/>
        <v>0</v>
      </c>
      <c r="BK300" s="14">
        <f t="shared" si="200"/>
        <v>0</v>
      </c>
      <c r="BL300" s="224">
        <f t="shared" si="201"/>
        <v>0</v>
      </c>
      <c r="BM300" s="257"/>
      <c r="BN300" s="257"/>
      <c r="BO300" s="257"/>
      <c r="BP300" s="226"/>
      <c r="BQ300" s="74">
        <f t="shared" si="176"/>
        <v>0</v>
      </c>
      <c r="BR300" s="75">
        <f t="shared" si="213"/>
        <v>0</v>
      </c>
      <c r="BS300" s="236">
        <f t="shared" si="217"/>
        <v>0</v>
      </c>
      <c r="BT300" s="226"/>
      <c r="BU300" s="226"/>
      <c r="BV300" s="226"/>
      <c r="BW300" s="226"/>
      <c r="BX300" s="74">
        <f t="shared" si="177"/>
        <v>0</v>
      </c>
      <c r="BY300" s="75">
        <f t="shared" si="203"/>
        <v>0</v>
      </c>
      <c r="BZ300" s="236">
        <f t="shared" si="204"/>
        <v>0</v>
      </c>
      <c r="CA300" s="239"/>
      <c r="CB300" s="239"/>
      <c r="CC300" s="239"/>
      <c r="CD300" s="240"/>
      <c r="CE300" s="238">
        <f t="shared" si="205"/>
        <v>0</v>
      </c>
      <c r="CF300" s="14">
        <f t="shared" si="206"/>
        <v>0</v>
      </c>
      <c r="CG300" s="184">
        <f t="shared" si="207"/>
        <v>0</v>
      </c>
    </row>
    <row r="301" spans="1:85" x14ac:dyDescent="0.25">
      <c r="A301" s="39">
        <v>294</v>
      </c>
      <c r="B301" s="83" t="s">
        <v>338</v>
      </c>
      <c r="C301" s="300">
        <v>1570000</v>
      </c>
      <c r="D301" s="301">
        <v>9</v>
      </c>
      <c r="E301" s="299">
        <f t="shared" si="208"/>
        <v>14130000</v>
      </c>
      <c r="F301" s="167">
        <f t="shared" si="178"/>
        <v>878865</v>
      </c>
      <c r="G301" s="35">
        <f t="shared" si="179"/>
        <v>0.38</v>
      </c>
      <c r="H301" s="163">
        <f t="shared" si="173"/>
        <v>717.60762548262551</v>
      </c>
      <c r="I301" s="87"/>
      <c r="J301" s="87"/>
      <c r="K301" s="33"/>
      <c r="L301" s="12"/>
      <c r="M301" s="13">
        <f t="shared" si="180"/>
        <v>0</v>
      </c>
      <c r="N301" s="30">
        <f t="shared" si="181"/>
        <v>0</v>
      </c>
      <c r="O301" s="15">
        <f t="shared" si="182"/>
        <v>0</v>
      </c>
      <c r="P301" s="244"/>
      <c r="Q301" s="242"/>
      <c r="R301" s="242"/>
      <c r="S301" s="246"/>
      <c r="T301" s="13">
        <f t="shared" si="184"/>
        <v>0</v>
      </c>
      <c r="U301" s="14">
        <f t="shared" si="185"/>
        <v>0</v>
      </c>
      <c r="V301" s="16">
        <f t="shared" si="186"/>
        <v>0</v>
      </c>
      <c r="W301" s="90"/>
      <c r="X301" s="90"/>
      <c r="Y301" s="90"/>
      <c r="Z301" s="159"/>
      <c r="AA301" s="13">
        <f t="shared" si="187"/>
        <v>0</v>
      </c>
      <c r="AB301" s="14">
        <f t="shared" si="188"/>
        <v>0</v>
      </c>
      <c r="AC301" s="16">
        <f t="shared" si="174"/>
        <v>0</v>
      </c>
      <c r="AD301" s="251"/>
      <c r="AE301" s="251"/>
      <c r="AF301" s="251"/>
      <c r="AG301" s="90"/>
      <c r="AH301" s="13">
        <f t="shared" si="214"/>
        <v>0</v>
      </c>
      <c r="AI301" s="14">
        <f t="shared" si="189"/>
        <v>0</v>
      </c>
      <c r="AJ301" s="184">
        <f t="shared" si="190"/>
        <v>0</v>
      </c>
      <c r="AK301" s="90"/>
      <c r="AL301" s="90"/>
      <c r="AM301" s="90"/>
      <c r="AN301" s="90"/>
      <c r="AO301" s="13">
        <f t="shared" si="191"/>
        <v>0</v>
      </c>
      <c r="AP301" s="14">
        <f t="shared" si="192"/>
        <v>0</v>
      </c>
      <c r="AQ301" s="184">
        <f t="shared" si="193"/>
        <v>0</v>
      </c>
      <c r="AR301" s="190">
        <v>1554000</v>
      </c>
      <c r="AS301" s="187"/>
      <c r="AT301" s="182">
        <v>1554000</v>
      </c>
      <c r="AU301" s="227">
        <v>0.38</v>
      </c>
      <c r="AV301" s="13">
        <f t="shared" si="194"/>
        <v>367.60762548262551</v>
      </c>
      <c r="AW301" s="14">
        <f t="shared" si="195"/>
        <v>350</v>
      </c>
      <c r="AX301" s="184">
        <f t="shared" si="196"/>
        <v>717.60762548262551</v>
      </c>
      <c r="AY301" s="226"/>
      <c r="AZ301" s="226"/>
      <c r="BA301" s="226"/>
      <c r="BB301" s="226"/>
      <c r="BC301" s="13">
        <f t="shared" si="197"/>
        <v>0</v>
      </c>
      <c r="BD301" s="14">
        <f t="shared" si="175"/>
        <v>0</v>
      </c>
      <c r="BE301" s="184">
        <f t="shared" si="198"/>
        <v>0</v>
      </c>
      <c r="BF301" s="90"/>
      <c r="BG301" s="90"/>
      <c r="BH301" s="90"/>
      <c r="BI301" s="90"/>
      <c r="BJ301" s="13">
        <f t="shared" si="199"/>
        <v>0</v>
      </c>
      <c r="BK301" s="14">
        <f t="shared" si="200"/>
        <v>0</v>
      </c>
      <c r="BL301" s="224">
        <f t="shared" si="201"/>
        <v>0</v>
      </c>
      <c r="BM301" s="257">
        <v>878865</v>
      </c>
      <c r="BN301" s="257">
        <v>0</v>
      </c>
      <c r="BO301" s="257">
        <v>878865</v>
      </c>
      <c r="BP301" s="226"/>
      <c r="BQ301" s="74">
        <f t="shared" si="176"/>
        <v>650</v>
      </c>
      <c r="BR301" s="75">
        <f t="shared" si="213"/>
        <v>0</v>
      </c>
      <c r="BS301" s="236">
        <f t="shared" si="217"/>
        <v>650</v>
      </c>
      <c r="BT301" s="226"/>
      <c r="BU301" s="226"/>
      <c r="BV301" s="226"/>
      <c r="BW301" s="226"/>
      <c r="BX301" s="74">
        <f t="shared" si="177"/>
        <v>0</v>
      </c>
      <c r="BY301" s="75">
        <f t="shared" si="203"/>
        <v>0</v>
      </c>
      <c r="BZ301" s="236">
        <f t="shared" si="204"/>
        <v>0</v>
      </c>
      <c r="CA301" s="239"/>
      <c r="CB301" s="239"/>
      <c r="CC301" s="239"/>
      <c r="CD301" s="240"/>
      <c r="CE301" s="238">
        <f t="shared" si="205"/>
        <v>0</v>
      </c>
      <c r="CF301" s="14">
        <f t="shared" si="206"/>
        <v>0</v>
      </c>
      <c r="CG301" s="184">
        <f t="shared" si="207"/>
        <v>0</v>
      </c>
    </row>
    <row r="302" spans="1:85" x14ac:dyDescent="0.25">
      <c r="A302" s="39">
        <v>295</v>
      </c>
      <c r="B302" s="83" t="s">
        <v>71</v>
      </c>
      <c r="C302" s="300">
        <v>26850</v>
      </c>
      <c r="D302" s="301">
        <v>9</v>
      </c>
      <c r="E302" s="299">
        <f t="shared" si="208"/>
        <v>241650</v>
      </c>
      <c r="F302" s="167">
        <f t="shared" si="178"/>
        <v>25585</v>
      </c>
      <c r="G302" s="35">
        <f t="shared" si="179"/>
        <v>0.38</v>
      </c>
      <c r="H302" s="163">
        <f t="shared" si="173"/>
        <v>1000</v>
      </c>
      <c r="I302" s="87"/>
      <c r="J302" s="87"/>
      <c r="K302" s="33"/>
      <c r="L302" s="12"/>
      <c r="M302" s="13">
        <f t="shared" si="180"/>
        <v>0</v>
      </c>
      <c r="N302" s="30">
        <f t="shared" si="181"/>
        <v>0</v>
      </c>
      <c r="O302" s="15">
        <f t="shared" si="182"/>
        <v>0</v>
      </c>
      <c r="P302" s="244">
        <v>22500</v>
      </c>
      <c r="Q302" s="242">
        <f t="shared" si="209"/>
        <v>4275</v>
      </c>
      <c r="R302" s="242">
        <f t="shared" si="183"/>
        <v>26775</v>
      </c>
      <c r="S302" s="245">
        <v>0.31</v>
      </c>
      <c r="T302" s="13">
        <f t="shared" si="184"/>
        <v>621.11111111111109</v>
      </c>
      <c r="U302" s="14">
        <f t="shared" si="185"/>
        <v>285.5263157894737</v>
      </c>
      <c r="V302" s="16">
        <f t="shared" si="186"/>
        <v>906.63742690058484</v>
      </c>
      <c r="W302" s="90"/>
      <c r="X302" s="90"/>
      <c r="Y302" s="90"/>
      <c r="Z302" s="159"/>
      <c r="AA302" s="13">
        <f t="shared" si="187"/>
        <v>0</v>
      </c>
      <c r="AB302" s="14">
        <f t="shared" si="188"/>
        <v>0</v>
      </c>
      <c r="AC302" s="16">
        <f t="shared" si="174"/>
        <v>0</v>
      </c>
      <c r="AD302" s="251"/>
      <c r="AE302" s="251"/>
      <c r="AF302" s="251"/>
      <c r="AG302" s="90"/>
      <c r="AH302" s="13">
        <f t="shared" si="214"/>
        <v>0</v>
      </c>
      <c r="AI302" s="14">
        <f t="shared" si="189"/>
        <v>0</v>
      </c>
      <c r="AJ302" s="184">
        <f t="shared" si="190"/>
        <v>0</v>
      </c>
      <c r="AK302" s="90"/>
      <c r="AL302" s="90"/>
      <c r="AM302" s="90"/>
      <c r="AN302" s="90"/>
      <c r="AO302" s="13">
        <f t="shared" si="191"/>
        <v>0</v>
      </c>
      <c r="AP302" s="14">
        <f t="shared" si="192"/>
        <v>0</v>
      </c>
      <c r="AQ302" s="184">
        <f t="shared" si="193"/>
        <v>0</v>
      </c>
      <c r="AR302" s="190">
        <f t="shared" si="211"/>
        <v>21500</v>
      </c>
      <c r="AS302" s="187">
        <f t="shared" si="212"/>
        <v>4085</v>
      </c>
      <c r="AT302" s="182">
        <v>25585</v>
      </c>
      <c r="AU302" s="227">
        <v>0.38</v>
      </c>
      <c r="AV302" s="13">
        <f t="shared" si="194"/>
        <v>650</v>
      </c>
      <c r="AW302" s="14">
        <f t="shared" si="195"/>
        <v>350</v>
      </c>
      <c r="AX302" s="184">
        <f t="shared" si="196"/>
        <v>1000</v>
      </c>
      <c r="AY302" s="226"/>
      <c r="AZ302" s="226"/>
      <c r="BA302" s="226"/>
      <c r="BB302" s="226"/>
      <c r="BC302" s="13">
        <f t="shared" si="197"/>
        <v>0</v>
      </c>
      <c r="BD302" s="14">
        <f t="shared" si="175"/>
        <v>0</v>
      </c>
      <c r="BE302" s="184">
        <f t="shared" si="198"/>
        <v>0</v>
      </c>
      <c r="BF302" s="90"/>
      <c r="BG302" s="90"/>
      <c r="BH302" s="90"/>
      <c r="BI302" s="90"/>
      <c r="BJ302" s="13">
        <f t="shared" si="199"/>
        <v>0</v>
      </c>
      <c r="BK302" s="14">
        <f t="shared" si="200"/>
        <v>0</v>
      </c>
      <c r="BL302" s="224">
        <f t="shared" si="201"/>
        <v>0</v>
      </c>
      <c r="BM302" s="257"/>
      <c r="BN302" s="257"/>
      <c r="BO302" s="257"/>
      <c r="BP302" s="226"/>
      <c r="BQ302" s="74">
        <f t="shared" si="176"/>
        <v>0</v>
      </c>
      <c r="BR302" s="75">
        <f t="shared" si="213"/>
        <v>0</v>
      </c>
      <c r="BS302" s="236">
        <f t="shared" si="217"/>
        <v>0</v>
      </c>
      <c r="BT302" s="226"/>
      <c r="BU302" s="226"/>
      <c r="BV302" s="226"/>
      <c r="BW302" s="226"/>
      <c r="BX302" s="74">
        <f t="shared" si="177"/>
        <v>0</v>
      </c>
      <c r="BY302" s="75">
        <f t="shared" si="203"/>
        <v>0</v>
      </c>
      <c r="BZ302" s="236">
        <f t="shared" si="204"/>
        <v>0</v>
      </c>
      <c r="CA302" s="233"/>
      <c r="CB302" s="233"/>
      <c r="CC302" s="233"/>
      <c r="CD302" s="233"/>
      <c r="CE302" s="238">
        <f t="shared" si="205"/>
        <v>0</v>
      </c>
      <c r="CF302" s="14">
        <f t="shared" si="206"/>
        <v>0</v>
      </c>
      <c r="CG302" s="184">
        <f t="shared" si="207"/>
        <v>0</v>
      </c>
    </row>
    <row r="303" spans="1:85" x14ac:dyDescent="0.25">
      <c r="A303" s="39">
        <v>296</v>
      </c>
      <c r="B303" s="83" t="s">
        <v>229</v>
      </c>
      <c r="C303" s="300">
        <v>42100</v>
      </c>
      <c r="D303" s="301">
        <v>9</v>
      </c>
      <c r="E303" s="299">
        <f t="shared" si="208"/>
        <v>378900</v>
      </c>
      <c r="F303" s="167">
        <f t="shared" si="178"/>
        <v>41650</v>
      </c>
      <c r="G303" s="35">
        <f t="shared" si="179"/>
        <v>0.35</v>
      </c>
      <c r="H303" s="163">
        <f t="shared" si="173"/>
        <v>1000</v>
      </c>
      <c r="I303" s="87"/>
      <c r="J303" s="87"/>
      <c r="K303" s="33"/>
      <c r="L303" s="12"/>
      <c r="M303" s="13">
        <f t="shared" si="180"/>
        <v>0</v>
      </c>
      <c r="N303" s="30">
        <f t="shared" si="181"/>
        <v>0</v>
      </c>
      <c r="O303" s="15">
        <f t="shared" si="182"/>
        <v>0</v>
      </c>
      <c r="P303" s="244"/>
      <c r="Q303" s="242"/>
      <c r="R303" s="242"/>
      <c r="S303" s="246"/>
      <c r="T303" s="13">
        <f t="shared" si="184"/>
        <v>0</v>
      </c>
      <c r="U303" s="14">
        <f t="shared" si="185"/>
        <v>0</v>
      </c>
      <c r="V303" s="16">
        <f t="shared" si="186"/>
        <v>0</v>
      </c>
      <c r="W303" s="90"/>
      <c r="X303" s="90"/>
      <c r="Y303" s="90"/>
      <c r="Z303" s="159"/>
      <c r="AA303" s="13">
        <f t="shared" si="187"/>
        <v>0</v>
      </c>
      <c r="AB303" s="14">
        <f t="shared" si="188"/>
        <v>0</v>
      </c>
      <c r="AC303" s="16">
        <f t="shared" si="174"/>
        <v>0</v>
      </c>
      <c r="AD303" s="251"/>
      <c r="AE303" s="251"/>
      <c r="AF303" s="251"/>
      <c r="AG303" s="90"/>
      <c r="AH303" s="13">
        <f t="shared" si="214"/>
        <v>0</v>
      </c>
      <c r="AI303" s="14">
        <f t="shared" si="189"/>
        <v>0</v>
      </c>
      <c r="AJ303" s="184">
        <f t="shared" si="190"/>
        <v>0</v>
      </c>
      <c r="AK303" s="90"/>
      <c r="AL303" s="90"/>
      <c r="AM303" s="90"/>
      <c r="AN303" s="90"/>
      <c r="AO303" s="13">
        <f t="shared" si="191"/>
        <v>0</v>
      </c>
      <c r="AP303" s="14">
        <f t="shared" si="192"/>
        <v>0</v>
      </c>
      <c r="AQ303" s="184">
        <f t="shared" si="193"/>
        <v>0</v>
      </c>
      <c r="AR303" s="190">
        <v>35000</v>
      </c>
      <c r="AS303" s="187">
        <f t="shared" si="212"/>
        <v>6650</v>
      </c>
      <c r="AT303" s="182">
        <v>41650</v>
      </c>
      <c r="AU303" s="227">
        <v>0.35</v>
      </c>
      <c r="AV303" s="13">
        <f t="shared" si="194"/>
        <v>650</v>
      </c>
      <c r="AW303" s="14">
        <f t="shared" si="195"/>
        <v>350</v>
      </c>
      <c r="AX303" s="184">
        <f t="shared" si="196"/>
        <v>1000</v>
      </c>
      <c r="AY303" s="226"/>
      <c r="AZ303" s="226"/>
      <c r="BA303" s="226"/>
      <c r="BB303" s="226"/>
      <c r="BC303" s="13">
        <f t="shared" si="197"/>
        <v>0</v>
      </c>
      <c r="BD303" s="14">
        <f t="shared" si="175"/>
        <v>0</v>
      </c>
      <c r="BE303" s="184">
        <f t="shared" si="198"/>
        <v>0</v>
      </c>
      <c r="BF303" s="90"/>
      <c r="BG303" s="90"/>
      <c r="BH303" s="90"/>
      <c r="BI303" s="90"/>
      <c r="BJ303" s="13">
        <f t="shared" si="199"/>
        <v>0</v>
      </c>
      <c r="BK303" s="14">
        <f t="shared" si="200"/>
        <v>0</v>
      </c>
      <c r="BL303" s="224">
        <f t="shared" si="201"/>
        <v>0</v>
      </c>
      <c r="BM303" s="257"/>
      <c r="BN303" s="257"/>
      <c r="BO303" s="257"/>
      <c r="BP303" s="226"/>
      <c r="BQ303" s="74">
        <f t="shared" si="176"/>
        <v>0</v>
      </c>
      <c r="BR303" s="75">
        <f t="shared" si="213"/>
        <v>0</v>
      </c>
      <c r="BS303" s="236">
        <f t="shared" si="217"/>
        <v>0</v>
      </c>
      <c r="BT303" s="226"/>
      <c r="BU303" s="226"/>
      <c r="BV303" s="226"/>
      <c r="BW303" s="226"/>
      <c r="BX303" s="74">
        <f t="shared" si="177"/>
        <v>0</v>
      </c>
      <c r="BY303" s="75">
        <f t="shared" si="203"/>
        <v>0</v>
      </c>
      <c r="BZ303" s="236">
        <f t="shared" si="204"/>
        <v>0</v>
      </c>
      <c r="CA303" s="233"/>
      <c r="CB303" s="233"/>
      <c r="CC303" s="233"/>
      <c r="CD303" s="233"/>
      <c r="CE303" s="238">
        <f t="shared" si="205"/>
        <v>0</v>
      </c>
      <c r="CF303" s="14">
        <f t="shared" si="206"/>
        <v>0</v>
      </c>
      <c r="CG303" s="184">
        <f t="shared" si="207"/>
        <v>0</v>
      </c>
    </row>
    <row r="304" spans="1:85" ht="24" x14ac:dyDescent="0.25">
      <c r="A304" s="39">
        <v>297</v>
      </c>
      <c r="B304" s="83" t="s">
        <v>234</v>
      </c>
      <c r="C304" s="300">
        <v>588000</v>
      </c>
      <c r="D304" s="301">
        <v>9</v>
      </c>
      <c r="E304" s="299">
        <f t="shared" si="208"/>
        <v>5292000</v>
      </c>
      <c r="F304" s="167">
        <f t="shared" si="178"/>
        <v>434350</v>
      </c>
      <c r="G304" s="35">
        <f t="shared" si="179"/>
        <v>0.38</v>
      </c>
      <c r="H304" s="163">
        <f t="shared" si="173"/>
        <v>918.19298245614027</v>
      </c>
      <c r="I304" s="87"/>
      <c r="J304" s="87"/>
      <c r="K304" s="33"/>
      <c r="L304" s="12"/>
      <c r="M304" s="13">
        <f t="shared" si="180"/>
        <v>0</v>
      </c>
      <c r="N304" s="30">
        <f t="shared" si="181"/>
        <v>0</v>
      </c>
      <c r="O304" s="15">
        <f t="shared" si="182"/>
        <v>0</v>
      </c>
      <c r="P304" s="244">
        <v>375000</v>
      </c>
      <c r="Q304" s="242">
        <f t="shared" si="209"/>
        <v>71250</v>
      </c>
      <c r="R304" s="242">
        <f t="shared" si="183"/>
        <v>446250</v>
      </c>
      <c r="S304" s="245">
        <v>0.31</v>
      </c>
      <c r="T304" s="13">
        <f t="shared" si="184"/>
        <v>632.66666666666663</v>
      </c>
      <c r="U304" s="14">
        <f t="shared" si="185"/>
        <v>285.5263157894737</v>
      </c>
      <c r="V304" s="16">
        <f t="shared" si="186"/>
        <v>918.19298245614027</v>
      </c>
      <c r="W304" s="90"/>
      <c r="X304" s="90"/>
      <c r="Y304" s="90"/>
      <c r="Z304" s="159"/>
      <c r="AA304" s="13">
        <f t="shared" si="187"/>
        <v>0</v>
      </c>
      <c r="AB304" s="14">
        <f t="shared" si="188"/>
        <v>0</v>
      </c>
      <c r="AC304" s="16">
        <f t="shared" si="174"/>
        <v>0</v>
      </c>
      <c r="AD304" s="251"/>
      <c r="AE304" s="251"/>
      <c r="AF304" s="251"/>
      <c r="AG304" s="90"/>
      <c r="AH304" s="13">
        <f t="shared" si="214"/>
        <v>0</v>
      </c>
      <c r="AI304" s="14">
        <f t="shared" si="189"/>
        <v>0</v>
      </c>
      <c r="AJ304" s="184">
        <f t="shared" si="190"/>
        <v>0</v>
      </c>
      <c r="AK304" s="90"/>
      <c r="AL304" s="90"/>
      <c r="AM304" s="90"/>
      <c r="AN304" s="90"/>
      <c r="AO304" s="13">
        <f t="shared" si="191"/>
        <v>0</v>
      </c>
      <c r="AP304" s="14">
        <f t="shared" si="192"/>
        <v>0</v>
      </c>
      <c r="AQ304" s="184">
        <f t="shared" si="193"/>
        <v>0</v>
      </c>
      <c r="AR304" s="190">
        <f t="shared" si="211"/>
        <v>490000</v>
      </c>
      <c r="AS304" s="187">
        <f t="shared" si="212"/>
        <v>93100</v>
      </c>
      <c r="AT304" s="182">
        <v>583100</v>
      </c>
      <c r="AU304" s="227">
        <v>0.38</v>
      </c>
      <c r="AV304" s="13">
        <f t="shared" si="194"/>
        <v>484.18367346938777</v>
      </c>
      <c r="AW304" s="14">
        <f t="shared" si="195"/>
        <v>350</v>
      </c>
      <c r="AX304" s="184">
        <f t="shared" si="196"/>
        <v>834.18367346938771</v>
      </c>
      <c r="AY304" s="226"/>
      <c r="AZ304" s="226"/>
      <c r="BA304" s="226"/>
      <c r="BB304" s="226"/>
      <c r="BC304" s="13">
        <f t="shared" si="197"/>
        <v>0</v>
      </c>
      <c r="BD304" s="14">
        <f t="shared" si="175"/>
        <v>0</v>
      </c>
      <c r="BE304" s="184">
        <f t="shared" si="198"/>
        <v>0</v>
      </c>
      <c r="BF304" s="90">
        <v>365000</v>
      </c>
      <c r="BG304" s="90">
        <f>BF304*19%</f>
        <v>69350</v>
      </c>
      <c r="BH304" s="90">
        <f>BF304+BG304</f>
        <v>434350</v>
      </c>
      <c r="BI304" s="95">
        <v>0.05</v>
      </c>
      <c r="BJ304" s="13">
        <f t="shared" si="199"/>
        <v>650</v>
      </c>
      <c r="BK304" s="14">
        <f t="shared" si="200"/>
        <v>46.05263157894737</v>
      </c>
      <c r="BL304" s="224">
        <f t="shared" si="201"/>
        <v>696.0526315789474</v>
      </c>
      <c r="BM304" s="257"/>
      <c r="BN304" s="257"/>
      <c r="BO304" s="257"/>
      <c r="BP304" s="226"/>
      <c r="BQ304" s="74">
        <f t="shared" si="176"/>
        <v>0</v>
      </c>
      <c r="BR304" s="75">
        <f t="shared" si="213"/>
        <v>0</v>
      </c>
      <c r="BS304" s="236">
        <f t="shared" si="217"/>
        <v>0</v>
      </c>
      <c r="BT304" s="226"/>
      <c r="BU304" s="226"/>
      <c r="BV304" s="226"/>
      <c r="BW304" s="226"/>
      <c r="BX304" s="74">
        <f t="shared" si="177"/>
        <v>0</v>
      </c>
      <c r="BY304" s="75">
        <f t="shared" si="203"/>
        <v>0</v>
      </c>
      <c r="BZ304" s="236">
        <f t="shared" si="204"/>
        <v>0</v>
      </c>
      <c r="CA304" s="233"/>
      <c r="CB304" s="233"/>
      <c r="CC304" s="233"/>
      <c r="CD304" s="233"/>
      <c r="CE304" s="238">
        <f t="shared" si="205"/>
        <v>0</v>
      </c>
      <c r="CF304" s="14">
        <f t="shared" si="206"/>
        <v>0</v>
      </c>
      <c r="CG304" s="184">
        <f t="shared" si="207"/>
        <v>0</v>
      </c>
    </row>
    <row r="305" spans="1:85" x14ac:dyDescent="0.25">
      <c r="A305" s="39">
        <v>298</v>
      </c>
      <c r="B305" s="83" t="s">
        <v>337</v>
      </c>
      <c r="C305" s="300">
        <v>1957100</v>
      </c>
      <c r="D305" s="301">
        <v>9</v>
      </c>
      <c r="E305" s="299">
        <f t="shared" si="208"/>
        <v>17613900</v>
      </c>
      <c r="F305" s="167">
        <f t="shared" si="178"/>
        <v>1956200</v>
      </c>
      <c r="G305" s="35">
        <f t="shared" si="179"/>
        <v>0.38</v>
      </c>
      <c r="H305" s="163">
        <f t="shared" si="173"/>
        <v>1000</v>
      </c>
      <c r="I305" s="87"/>
      <c r="J305" s="87"/>
      <c r="K305" s="33"/>
      <c r="L305" s="12"/>
      <c r="M305" s="13">
        <f t="shared" si="180"/>
        <v>0</v>
      </c>
      <c r="N305" s="30">
        <f t="shared" si="181"/>
        <v>0</v>
      </c>
      <c r="O305" s="15">
        <f t="shared" si="182"/>
        <v>0</v>
      </c>
      <c r="P305" s="244"/>
      <c r="Q305" s="242"/>
      <c r="R305" s="242"/>
      <c r="S305" s="246"/>
      <c r="T305" s="13">
        <f t="shared" si="184"/>
        <v>0</v>
      </c>
      <c r="U305" s="14">
        <f t="shared" si="185"/>
        <v>0</v>
      </c>
      <c r="V305" s="16">
        <f t="shared" si="186"/>
        <v>0</v>
      </c>
      <c r="W305" s="90"/>
      <c r="X305" s="90"/>
      <c r="Y305" s="90"/>
      <c r="Z305" s="159"/>
      <c r="AA305" s="13">
        <f t="shared" si="187"/>
        <v>0</v>
      </c>
      <c r="AB305" s="14">
        <f t="shared" si="188"/>
        <v>0</v>
      </c>
      <c r="AC305" s="16">
        <f t="shared" si="174"/>
        <v>0</v>
      </c>
      <c r="AD305" s="251"/>
      <c r="AE305" s="251"/>
      <c r="AF305" s="251"/>
      <c r="AG305" s="90"/>
      <c r="AH305" s="13">
        <f t="shared" si="214"/>
        <v>0</v>
      </c>
      <c r="AI305" s="14">
        <f t="shared" si="189"/>
        <v>0</v>
      </c>
      <c r="AJ305" s="184">
        <f t="shared" si="190"/>
        <v>0</v>
      </c>
      <c r="AK305" s="90"/>
      <c r="AL305" s="90"/>
      <c r="AM305" s="90"/>
      <c r="AN305" s="90"/>
      <c r="AO305" s="13">
        <f t="shared" si="191"/>
        <v>0</v>
      </c>
      <c r="AP305" s="14">
        <f t="shared" si="192"/>
        <v>0</v>
      </c>
      <c r="AQ305" s="184">
        <f t="shared" si="193"/>
        <v>0</v>
      </c>
      <c r="AR305" s="190">
        <v>1956200</v>
      </c>
      <c r="AS305" s="187"/>
      <c r="AT305" s="182">
        <v>1956200</v>
      </c>
      <c r="AU305" s="227">
        <v>0.38</v>
      </c>
      <c r="AV305" s="13">
        <f t="shared" si="194"/>
        <v>650</v>
      </c>
      <c r="AW305" s="14">
        <f t="shared" si="195"/>
        <v>350</v>
      </c>
      <c r="AX305" s="184">
        <f t="shared" si="196"/>
        <v>1000</v>
      </c>
      <c r="AY305" s="226"/>
      <c r="AZ305" s="226"/>
      <c r="BA305" s="226"/>
      <c r="BB305" s="226"/>
      <c r="BC305" s="13">
        <f t="shared" si="197"/>
        <v>0</v>
      </c>
      <c r="BD305" s="14">
        <f t="shared" si="175"/>
        <v>0</v>
      </c>
      <c r="BE305" s="184">
        <f t="shared" si="198"/>
        <v>0</v>
      </c>
      <c r="BF305" s="90"/>
      <c r="BG305" s="90"/>
      <c r="BH305" s="90"/>
      <c r="BI305" s="90"/>
      <c r="BJ305" s="13">
        <f t="shared" si="199"/>
        <v>0</v>
      </c>
      <c r="BK305" s="14">
        <f t="shared" si="200"/>
        <v>0</v>
      </c>
      <c r="BL305" s="224">
        <f t="shared" si="201"/>
        <v>0</v>
      </c>
      <c r="BM305" s="257"/>
      <c r="BN305" s="257"/>
      <c r="BO305" s="257"/>
      <c r="BP305" s="226"/>
      <c r="BQ305" s="74">
        <f t="shared" si="176"/>
        <v>0</v>
      </c>
      <c r="BR305" s="75">
        <f t="shared" si="213"/>
        <v>0</v>
      </c>
      <c r="BS305" s="236">
        <f t="shared" si="217"/>
        <v>0</v>
      </c>
      <c r="BT305" s="226"/>
      <c r="BU305" s="226"/>
      <c r="BV305" s="226"/>
      <c r="BW305" s="226"/>
      <c r="BX305" s="74">
        <f t="shared" si="177"/>
        <v>0</v>
      </c>
      <c r="BY305" s="75">
        <f t="shared" si="203"/>
        <v>0</v>
      </c>
      <c r="BZ305" s="236">
        <f t="shared" si="204"/>
        <v>0</v>
      </c>
      <c r="CA305" s="233"/>
      <c r="CB305" s="233"/>
      <c r="CC305" s="233"/>
      <c r="CD305" s="233"/>
      <c r="CE305" s="238">
        <f t="shared" si="205"/>
        <v>0</v>
      </c>
      <c r="CF305" s="14">
        <f t="shared" si="206"/>
        <v>0</v>
      </c>
      <c r="CG305" s="184">
        <f t="shared" si="207"/>
        <v>0</v>
      </c>
    </row>
    <row r="306" spans="1:85" x14ac:dyDescent="0.25">
      <c r="A306" s="39">
        <v>299</v>
      </c>
      <c r="B306" s="83" t="s">
        <v>55</v>
      </c>
      <c r="C306" s="300">
        <v>3800</v>
      </c>
      <c r="D306" s="301">
        <v>8</v>
      </c>
      <c r="E306" s="299">
        <f t="shared" si="208"/>
        <v>30400</v>
      </c>
      <c r="F306" s="167">
        <f t="shared" si="178"/>
        <v>3450</v>
      </c>
      <c r="G306" s="35">
        <f t="shared" si="179"/>
        <v>0.35</v>
      </c>
      <c r="H306" s="163">
        <f t="shared" si="173"/>
        <v>961.86903137789909</v>
      </c>
      <c r="I306" s="87"/>
      <c r="J306" s="87"/>
      <c r="K306" s="33"/>
      <c r="L306" s="12"/>
      <c r="M306" s="13">
        <f t="shared" si="180"/>
        <v>0</v>
      </c>
      <c r="N306" s="30">
        <f t="shared" si="181"/>
        <v>0</v>
      </c>
      <c r="O306" s="15">
        <f t="shared" si="182"/>
        <v>0</v>
      </c>
      <c r="P306" s="244">
        <v>3450</v>
      </c>
      <c r="Q306" s="242">
        <f>P306*0%</f>
        <v>0</v>
      </c>
      <c r="R306" s="242">
        <f t="shared" si="183"/>
        <v>3450</v>
      </c>
      <c r="S306" s="245">
        <v>0.31</v>
      </c>
      <c r="T306" s="13">
        <f t="shared" si="184"/>
        <v>650</v>
      </c>
      <c r="U306" s="14">
        <f t="shared" si="185"/>
        <v>310.00000000000006</v>
      </c>
      <c r="V306" s="16">
        <f t="shared" si="186"/>
        <v>960</v>
      </c>
      <c r="W306" s="90"/>
      <c r="X306" s="90"/>
      <c r="Y306" s="90"/>
      <c r="Z306" s="159"/>
      <c r="AA306" s="13">
        <f t="shared" si="187"/>
        <v>0</v>
      </c>
      <c r="AB306" s="14">
        <f t="shared" si="188"/>
        <v>0</v>
      </c>
      <c r="AC306" s="16">
        <f t="shared" si="174"/>
        <v>0</v>
      </c>
      <c r="AD306" s="251"/>
      <c r="AE306" s="251"/>
      <c r="AF306" s="251"/>
      <c r="AG306" s="90"/>
      <c r="AH306" s="13">
        <f t="shared" si="214"/>
        <v>0</v>
      </c>
      <c r="AI306" s="14">
        <f t="shared" si="189"/>
        <v>0</v>
      </c>
      <c r="AJ306" s="184">
        <f t="shared" si="190"/>
        <v>0</v>
      </c>
      <c r="AK306" s="90"/>
      <c r="AL306" s="90"/>
      <c r="AM306" s="90"/>
      <c r="AN306" s="90"/>
      <c r="AO306" s="13">
        <f t="shared" si="191"/>
        <v>0</v>
      </c>
      <c r="AP306" s="14">
        <f t="shared" si="192"/>
        <v>0</v>
      </c>
      <c r="AQ306" s="184">
        <f t="shared" si="193"/>
        <v>0</v>
      </c>
      <c r="AR306" s="190">
        <v>3665</v>
      </c>
      <c r="AS306" s="187"/>
      <c r="AT306" s="182">
        <v>3665</v>
      </c>
      <c r="AU306" s="227">
        <v>0.35</v>
      </c>
      <c r="AV306" s="13">
        <f t="shared" si="194"/>
        <v>611.86903137789909</v>
      </c>
      <c r="AW306" s="14">
        <f t="shared" si="195"/>
        <v>350</v>
      </c>
      <c r="AX306" s="184">
        <f t="shared" si="196"/>
        <v>961.86903137789909</v>
      </c>
      <c r="AY306" s="226"/>
      <c r="AZ306" s="226"/>
      <c r="BA306" s="226"/>
      <c r="BB306" s="226"/>
      <c r="BC306" s="13">
        <f t="shared" si="197"/>
        <v>0</v>
      </c>
      <c r="BD306" s="14">
        <f t="shared" si="175"/>
        <v>0</v>
      </c>
      <c r="BE306" s="184">
        <f t="shared" si="198"/>
        <v>0</v>
      </c>
      <c r="BF306" s="90"/>
      <c r="BG306" s="90"/>
      <c r="BH306" s="90"/>
      <c r="BI306" s="90"/>
      <c r="BJ306" s="13">
        <f t="shared" si="199"/>
        <v>0</v>
      </c>
      <c r="BK306" s="14">
        <f t="shared" si="200"/>
        <v>0</v>
      </c>
      <c r="BL306" s="224">
        <f t="shared" si="201"/>
        <v>0</v>
      </c>
      <c r="BM306" s="257"/>
      <c r="BN306" s="257"/>
      <c r="BO306" s="257"/>
      <c r="BP306" s="226"/>
      <c r="BQ306" s="74">
        <f t="shared" si="176"/>
        <v>0</v>
      </c>
      <c r="BR306" s="75">
        <f t="shared" si="213"/>
        <v>0</v>
      </c>
      <c r="BS306" s="236">
        <f t="shared" si="217"/>
        <v>0</v>
      </c>
      <c r="BT306" s="226"/>
      <c r="BU306" s="226"/>
      <c r="BV306" s="226"/>
      <c r="BW306" s="226"/>
      <c r="BX306" s="74">
        <f t="shared" si="177"/>
        <v>0</v>
      </c>
      <c r="BY306" s="75">
        <f t="shared" si="203"/>
        <v>0</v>
      </c>
      <c r="BZ306" s="236">
        <f t="shared" si="204"/>
        <v>0</v>
      </c>
      <c r="CA306" s="239"/>
      <c r="CB306" s="239"/>
      <c r="CC306" s="239"/>
      <c r="CD306" s="240"/>
      <c r="CE306" s="238">
        <f t="shared" si="205"/>
        <v>0</v>
      </c>
      <c r="CF306" s="14">
        <f t="shared" si="206"/>
        <v>0</v>
      </c>
      <c r="CG306" s="184">
        <f t="shared" si="207"/>
        <v>0</v>
      </c>
    </row>
    <row r="307" spans="1:85" x14ac:dyDescent="0.25">
      <c r="A307" s="39">
        <v>300</v>
      </c>
      <c r="B307" s="83" t="s">
        <v>210</v>
      </c>
      <c r="C307" s="300">
        <v>34200</v>
      </c>
      <c r="D307" s="301">
        <v>8</v>
      </c>
      <c r="E307" s="299">
        <f t="shared" si="208"/>
        <v>273600</v>
      </c>
      <c r="F307" s="167">
        <f t="shared" si="178"/>
        <v>29155</v>
      </c>
      <c r="G307" s="35">
        <f t="shared" si="179"/>
        <v>0.38</v>
      </c>
      <c r="H307" s="163">
        <f t="shared" si="173"/>
        <v>935.52631578947376</v>
      </c>
      <c r="I307" s="87"/>
      <c r="J307" s="87"/>
      <c r="K307" s="33"/>
      <c r="L307" s="12"/>
      <c r="M307" s="13">
        <f t="shared" si="180"/>
        <v>0</v>
      </c>
      <c r="N307" s="30">
        <f t="shared" si="181"/>
        <v>0</v>
      </c>
      <c r="O307" s="15">
        <f t="shared" si="182"/>
        <v>0</v>
      </c>
      <c r="P307" s="244">
        <v>24500</v>
      </c>
      <c r="Q307" s="242">
        <f t="shared" si="209"/>
        <v>4655</v>
      </c>
      <c r="R307" s="242">
        <f t="shared" si="183"/>
        <v>29155</v>
      </c>
      <c r="S307" s="245">
        <v>0.31</v>
      </c>
      <c r="T307" s="13">
        <f t="shared" si="184"/>
        <v>650</v>
      </c>
      <c r="U307" s="14">
        <f t="shared" si="185"/>
        <v>285.5263157894737</v>
      </c>
      <c r="V307" s="16">
        <f t="shared" si="186"/>
        <v>935.52631578947376</v>
      </c>
      <c r="W307" s="90"/>
      <c r="X307" s="90"/>
      <c r="Y307" s="90"/>
      <c r="Z307" s="159"/>
      <c r="AA307" s="13">
        <f t="shared" si="187"/>
        <v>0</v>
      </c>
      <c r="AB307" s="14">
        <f t="shared" si="188"/>
        <v>0</v>
      </c>
      <c r="AC307" s="16">
        <f t="shared" si="174"/>
        <v>0</v>
      </c>
      <c r="AD307" s="251"/>
      <c r="AE307" s="251"/>
      <c r="AF307" s="251"/>
      <c r="AG307" s="90"/>
      <c r="AH307" s="13">
        <f t="shared" si="214"/>
        <v>0</v>
      </c>
      <c r="AI307" s="14">
        <f t="shared" si="189"/>
        <v>0</v>
      </c>
      <c r="AJ307" s="184">
        <f t="shared" si="190"/>
        <v>0</v>
      </c>
      <c r="AK307" s="90"/>
      <c r="AL307" s="90"/>
      <c r="AM307" s="90"/>
      <c r="AN307" s="90"/>
      <c r="AO307" s="13">
        <f t="shared" si="191"/>
        <v>0</v>
      </c>
      <c r="AP307" s="14">
        <f t="shared" si="192"/>
        <v>0</v>
      </c>
      <c r="AQ307" s="184">
        <f t="shared" si="193"/>
        <v>0</v>
      </c>
      <c r="AR307" s="190">
        <f t="shared" si="211"/>
        <v>28500</v>
      </c>
      <c r="AS307" s="187">
        <f t="shared" si="212"/>
        <v>5415</v>
      </c>
      <c r="AT307" s="182">
        <v>33915</v>
      </c>
      <c r="AU307" s="227">
        <v>0.38</v>
      </c>
      <c r="AV307" s="13">
        <f t="shared" si="194"/>
        <v>558.77192982456143</v>
      </c>
      <c r="AW307" s="14">
        <f t="shared" si="195"/>
        <v>350</v>
      </c>
      <c r="AX307" s="184">
        <f t="shared" si="196"/>
        <v>908.77192982456143</v>
      </c>
      <c r="AY307" s="226"/>
      <c r="AZ307" s="226"/>
      <c r="BA307" s="226"/>
      <c r="BB307" s="226"/>
      <c r="BC307" s="13">
        <f t="shared" si="197"/>
        <v>0</v>
      </c>
      <c r="BD307" s="14">
        <f t="shared" si="175"/>
        <v>0</v>
      </c>
      <c r="BE307" s="184">
        <f t="shared" si="198"/>
        <v>0</v>
      </c>
      <c r="BF307" s="90"/>
      <c r="BG307" s="90"/>
      <c r="BH307" s="90"/>
      <c r="BI307" s="90"/>
      <c r="BJ307" s="13">
        <f t="shared" si="199"/>
        <v>0</v>
      </c>
      <c r="BK307" s="14">
        <f t="shared" si="200"/>
        <v>0</v>
      </c>
      <c r="BL307" s="224">
        <f t="shared" si="201"/>
        <v>0</v>
      </c>
      <c r="BM307" s="257"/>
      <c r="BN307" s="257"/>
      <c r="BO307" s="257"/>
      <c r="BP307" s="226"/>
      <c r="BQ307" s="74">
        <f t="shared" si="176"/>
        <v>0</v>
      </c>
      <c r="BR307" s="75">
        <f t="shared" si="213"/>
        <v>0</v>
      </c>
      <c r="BS307" s="236">
        <f t="shared" si="217"/>
        <v>0</v>
      </c>
      <c r="BT307" s="226"/>
      <c r="BU307" s="226"/>
      <c r="BV307" s="226"/>
      <c r="BW307" s="226"/>
      <c r="BX307" s="74">
        <f t="shared" si="177"/>
        <v>0</v>
      </c>
      <c r="BY307" s="75">
        <f t="shared" si="203"/>
        <v>0</v>
      </c>
      <c r="BZ307" s="236">
        <f t="shared" si="204"/>
        <v>0</v>
      </c>
      <c r="CA307" s="239"/>
      <c r="CB307" s="239"/>
      <c r="CC307" s="239"/>
      <c r="CD307" s="240"/>
      <c r="CE307" s="238">
        <f t="shared" si="205"/>
        <v>0</v>
      </c>
      <c r="CF307" s="14">
        <f t="shared" si="206"/>
        <v>0</v>
      </c>
      <c r="CG307" s="184">
        <f t="shared" si="207"/>
        <v>0</v>
      </c>
    </row>
    <row r="308" spans="1:85" x14ac:dyDescent="0.25">
      <c r="A308" s="39">
        <v>301</v>
      </c>
      <c r="B308" s="83" t="s">
        <v>138</v>
      </c>
      <c r="C308" s="300">
        <v>58000</v>
      </c>
      <c r="D308" s="301">
        <v>8</v>
      </c>
      <c r="E308" s="299">
        <f t="shared" si="208"/>
        <v>464000</v>
      </c>
      <c r="F308" s="167">
        <f t="shared" si="178"/>
        <v>56525</v>
      </c>
      <c r="G308" s="35">
        <f t="shared" si="179"/>
        <v>0.35</v>
      </c>
      <c r="H308" s="163">
        <f t="shared" si="173"/>
        <v>1000</v>
      </c>
      <c r="I308" s="87"/>
      <c r="J308" s="87"/>
      <c r="K308" s="33"/>
      <c r="L308" s="12"/>
      <c r="M308" s="13">
        <f t="shared" si="180"/>
        <v>0</v>
      </c>
      <c r="N308" s="30">
        <f t="shared" si="181"/>
        <v>0</v>
      </c>
      <c r="O308" s="15">
        <f t="shared" si="182"/>
        <v>0</v>
      </c>
      <c r="P308" s="244"/>
      <c r="Q308" s="242"/>
      <c r="R308" s="242"/>
      <c r="S308" s="246"/>
      <c r="T308" s="13">
        <f t="shared" si="184"/>
        <v>0</v>
      </c>
      <c r="U308" s="14">
        <f t="shared" si="185"/>
        <v>0</v>
      </c>
      <c r="V308" s="16">
        <f t="shared" si="186"/>
        <v>0</v>
      </c>
      <c r="W308" s="90"/>
      <c r="X308" s="90"/>
      <c r="Y308" s="90"/>
      <c r="Z308" s="159"/>
      <c r="AA308" s="13">
        <f t="shared" si="187"/>
        <v>0</v>
      </c>
      <c r="AB308" s="14">
        <f t="shared" si="188"/>
        <v>0</v>
      </c>
      <c r="AC308" s="16">
        <f t="shared" si="174"/>
        <v>0</v>
      </c>
      <c r="AD308" s="251"/>
      <c r="AE308" s="251"/>
      <c r="AF308" s="251"/>
      <c r="AG308" s="90"/>
      <c r="AH308" s="13">
        <f t="shared" si="214"/>
        <v>0</v>
      </c>
      <c r="AI308" s="14">
        <f t="shared" si="189"/>
        <v>0</v>
      </c>
      <c r="AJ308" s="184">
        <f t="shared" si="190"/>
        <v>0</v>
      </c>
      <c r="AK308" s="90"/>
      <c r="AL308" s="90"/>
      <c r="AM308" s="90"/>
      <c r="AN308" s="90"/>
      <c r="AO308" s="13">
        <f t="shared" si="191"/>
        <v>0</v>
      </c>
      <c r="AP308" s="14">
        <f t="shared" si="192"/>
        <v>0</v>
      </c>
      <c r="AQ308" s="184">
        <f t="shared" si="193"/>
        <v>0</v>
      </c>
      <c r="AR308" s="190">
        <f t="shared" si="211"/>
        <v>47500</v>
      </c>
      <c r="AS308" s="187">
        <f t="shared" si="212"/>
        <v>9025</v>
      </c>
      <c r="AT308" s="182">
        <v>56525</v>
      </c>
      <c r="AU308" s="227">
        <v>0.35</v>
      </c>
      <c r="AV308" s="13">
        <f t="shared" si="194"/>
        <v>650</v>
      </c>
      <c r="AW308" s="14">
        <f t="shared" si="195"/>
        <v>350</v>
      </c>
      <c r="AX308" s="184">
        <f t="shared" si="196"/>
        <v>1000</v>
      </c>
      <c r="AY308" s="226"/>
      <c r="AZ308" s="226"/>
      <c r="BA308" s="226"/>
      <c r="BB308" s="226"/>
      <c r="BC308" s="13">
        <f t="shared" si="197"/>
        <v>0</v>
      </c>
      <c r="BD308" s="14">
        <f t="shared" si="175"/>
        <v>0</v>
      </c>
      <c r="BE308" s="184">
        <f t="shared" si="198"/>
        <v>0</v>
      </c>
      <c r="BF308" s="90"/>
      <c r="BG308" s="90"/>
      <c r="BH308" s="90"/>
      <c r="BI308" s="90"/>
      <c r="BJ308" s="13">
        <f t="shared" si="199"/>
        <v>0</v>
      </c>
      <c r="BK308" s="14">
        <f t="shared" si="200"/>
        <v>0</v>
      </c>
      <c r="BL308" s="224">
        <f t="shared" si="201"/>
        <v>0</v>
      </c>
      <c r="BM308" s="257"/>
      <c r="BN308" s="257"/>
      <c r="BO308" s="257"/>
      <c r="BP308" s="226"/>
      <c r="BQ308" s="74">
        <f t="shared" si="176"/>
        <v>0</v>
      </c>
      <c r="BR308" s="75">
        <f t="shared" si="213"/>
        <v>0</v>
      </c>
      <c r="BS308" s="236">
        <f t="shared" si="217"/>
        <v>0</v>
      </c>
      <c r="BT308" s="226"/>
      <c r="BU308" s="226"/>
      <c r="BV308" s="226"/>
      <c r="BW308" s="226"/>
      <c r="BX308" s="74">
        <f t="shared" si="177"/>
        <v>0</v>
      </c>
      <c r="BY308" s="75">
        <f t="shared" si="203"/>
        <v>0</v>
      </c>
      <c r="BZ308" s="236">
        <f t="shared" si="204"/>
        <v>0</v>
      </c>
      <c r="CA308" s="239"/>
      <c r="CB308" s="239"/>
      <c r="CC308" s="239"/>
      <c r="CD308" s="240"/>
      <c r="CE308" s="238">
        <f t="shared" si="205"/>
        <v>0</v>
      </c>
      <c r="CF308" s="14">
        <f t="shared" si="206"/>
        <v>0</v>
      </c>
      <c r="CG308" s="184">
        <f t="shared" si="207"/>
        <v>0</v>
      </c>
    </row>
    <row r="309" spans="1:85" x14ac:dyDescent="0.25">
      <c r="A309" s="39">
        <v>302</v>
      </c>
      <c r="B309" s="83" t="s">
        <v>194</v>
      </c>
      <c r="C309" s="300">
        <v>34500</v>
      </c>
      <c r="D309" s="301">
        <v>8</v>
      </c>
      <c r="E309" s="299">
        <f t="shared" si="208"/>
        <v>276000</v>
      </c>
      <c r="F309" s="167">
        <f t="shared" si="178"/>
        <v>32950</v>
      </c>
      <c r="G309" s="35">
        <f t="shared" si="179"/>
        <v>0.35</v>
      </c>
      <c r="H309" s="163">
        <f t="shared" si="173"/>
        <v>993.45801412047467</v>
      </c>
      <c r="I309" s="87"/>
      <c r="J309" s="87"/>
      <c r="K309" s="33"/>
      <c r="L309" s="12"/>
      <c r="M309" s="13">
        <f t="shared" si="180"/>
        <v>0</v>
      </c>
      <c r="N309" s="30">
        <f t="shared" si="181"/>
        <v>0</v>
      </c>
      <c r="O309" s="15">
        <f t="shared" si="182"/>
        <v>0</v>
      </c>
      <c r="P309" s="244">
        <v>32950</v>
      </c>
      <c r="Q309" s="242">
        <f>P309*0%</f>
        <v>0</v>
      </c>
      <c r="R309" s="242">
        <f t="shared" si="183"/>
        <v>32950</v>
      </c>
      <c r="S309" s="245">
        <v>0.31</v>
      </c>
      <c r="T309" s="13">
        <f t="shared" si="184"/>
        <v>650</v>
      </c>
      <c r="U309" s="14">
        <f t="shared" si="185"/>
        <v>310.00000000000006</v>
      </c>
      <c r="V309" s="16">
        <f t="shared" si="186"/>
        <v>960</v>
      </c>
      <c r="W309" s="90"/>
      <c r="X309" s="90"/>
      <c r="Y309" s="90"/>
      <c r="Z309" s="159"/>
      <c r="AA309" s="13">
        <f t="shared" si="187"/>
        <v>0</v>
      </c>
      <c r="AB309" s="14">
        <f t="shared" si="188"/>
        <v>0</v>
      </c>
      <c r="AC309" s="16">
        <f t="shared" si="174"/>
        <v>0</v>
      </c>
      <c r="AD309" s="251"/>
      <c r="AE309" s="251"/>
      <c r="AF309" s="251"/>
      <c r="AG309" s="90"/>
      <c r="AH309" s="13">
        <f t="shared" si="214"/>
        <v>0</v>
      </c>
      <c r="AI309" s="14">
        <f t="shared" si="189"/>
        <v>0</v>
      </c>
      <c r="AJ309" s="184">
        <f t="shared" si="190"/>
        <v>0</v>
      </c>
      <c r="AK309" s="90"/>
      <c r="AL309" s="90"/>
      <c r="AM309" s="90"/>
      <c r="AN309" s="90"/>
      <c r="AO309" s="13">
        <f t="shared" si="191"/>
        <v>0</v>
      </c>
      <c r="AP309" s="14">
        <f t="shared" si="192"/>
        <v>0</v>
      </c>
      <c r="AQ309" s="184">
        <f t="shared" si="193"/>
        <v>0</v>
      </c>
      <c r="AR309" s="190">
        <v>33285</v>
      </c>
      <c r="AS309" s="187"/>
      <c r="AT309" s="182">
        <v>33285</v>
      </c>
      <c r="AU309" s="227">
        <v>0.35</v>
      </c>
      <c r="AV309" s="13">
        <f t="shared" si="194"/>
        <v>643.45801412047467</v>
      </c>
      <c r="AW309" s="14">
        <f t="shared" si="195"/>
        <v>350</v>
      </c>
      <c r="AX309" s="184">
        <f t="shared" si="196"/>
        <v>993.45801412047467</v>
      </c>
      <c r="AY309" s="226"/>
      <c r="AZ309" s="226"/>
      <c r="BA309" s="226"/>
      <c r="BB309" s="226"/>
      <c r="BC309" s="13">
        <f t="shared" si="197"/>
        <v>0</v>
      </c>
      <c r="BD309" s="14">
        <f t="shared" si="175"/>
        <v>0</v>
      </c>
      <c r="BE309" s="184">
        <f t="shared" si="198"/>
        <v>0</v>
      </c>
      <c r="BF309" s="90"/>
      <c r="BG309" s="90"/>
      <c r="BH309" s="90"/>
      <c r="BI309" s="90"/>
      <c r="BJ309" s="13">
        <f t="shared" si="199"/>
        <v>0</v>
      </c>
      <c r="BK309" s="14">
        <f t="shared" si="200"/>
        <v>0</v>
      </c>
      <c r="BL309" s="224">
        <f t="shared" si="201"/>
        <v>0</v>
      </c>
      <c r="BM309" s="257"/>
      <c r="BN309" s="257"/>
      <c r="BO309" s="257"/>
      <c r="BP309" s="226"/>
      <c r="BQ309" s="74">
        <f t="shared" si="176"/>
        <v>0</v>
      </c>
      <c r="BR309" s="75">
        <f t="shared" si="213"/>
        <v>0</v>
      </c>
      <c r="BS309" s="236">
        <f t="shared" si="217"/>
        <v>0</v>
      </c>
      <c r="BT309" s="226"/>
      <c r="BU309" s="226"/>
      <c r="BV309" s="226"/>
      <c r="BW309" s="226"/>
      <c r="BX309" s="74">
        <f t="shared" si="177"/>
        <v>0</v>
      </c>
      <c r="BY309" s="75">
        <f t="shared" si="203"/>
        <v>0</v>
      </c>
      <c r="BZ309" s="236">
        <f t="shared" si="204"/>
        <v>0</v>
      </c>
      <c r="CA309" s="239"/>
      <c r="CB309" s="239"/>
      <c r="CC309" s="239"/>
      <c r="CD309" s="240"/>
      <c r="CE309" s="238">
        <f t="shared" si="205"/>
        <v>0</v>
      </c>
      <c r="CF309" s="14">
        <f t="shared" si="206"/>
        <v>0</v>
      </c>
      <c r="CG309" s="184">
        <f t="shared" si="207"/>
        <v>0</v>
      </c>
    </row>
    <row r="310" spans="1:85" x14ac:dyDescent="0.25">
      <c r="A310" s="39">
        <v>303</v>
      </c>
      <c r="B310" s="83" t="s">
        <v>119</v>
      </c>
      <c r="C310" s="300">
        <v>58000</v>
      </c>
      <c r="D310" s="301">
        <v>8</v>
      </c>
      <c r="E310" s="299">
        <f t="shared" si="208"/>
        <v>464000</v>
      </c>
      <c r="F310" s="167">
        <f t="shared" si="178"/>
        <v>56525</v>
      </c>
      <c r="G310" s="35">
        <f t="shared" si="179"/>
        <v>0.35</v>
      </c>
      <c r="H310" s="163">
        <f t="shared" si="173"/>
        <v>1000</v>
      </c>
      <c r="I310" s="87"/>
      <c r="J310" s="87"/>
      <c r="K310" s="33"/>
      <c r="L310" s="12"/>
      <c r="M310" s="13">
        <f t="shared" si="180"/>
        <v>0</v>
      </c>
      <c r="N310" s="30">
        <f t="shared" si="181"/>
        <v>0</v>
      </c>
      <c r="O310" s="15">
        <f t="shared" si="182"/>
        <v>0</v>
      </c>
      <c r="P310" s="244"/>
      <c r="Q310" s="242"/>
      <c r="R310" s="242"/>
      <c r="S310" s="246"/>
      <c r="T310" s="13">
        <f t="shared" si="184"/>
        <v>0</v>
      </c>
      <c r="U310" s="14">
        <f t="shared" si="185"/>
        <v>0</v>
      </c>
      <c r="V310" s="16">
        <f t="shared" si="186"/>
        <v>0</v>
      </c>
      <c r="W310" s="90"/>
      <c r="X310" s="90"/>
      <c r="Y310" s="90"/>
      <c r="Z310" s="159"/>
      <c r="AA310" s="13">
        <f t="shared" si="187"/>
        <v>0</v>
      </c>
      <c r="AB310" s="14">
        <f t="shared" si="188"/>
        <v>0</v>
      </c>
      <c r="AC310" s="16">
        <f t="shared" si="174"/>
        <v>0</v>
      </c>
      <c r="AD310" s="251"/>
      <c r="AE310" s="251"/>
      <c r="AF310" s="251"/>
      <c r="AG310" s="90"/>
      <c r="AH310" s="13">
        <f t="shared" si="214"/>
        <v>0</v>
      </c>
      <c r="AI310" s="14">
        <f t="shared" si="189"/>
        <v>0</v>
      </c>
      <c r="AJ310" s="184">
        <f t="shared" si="190"/>
        <v>0</v>
      </c>
      <c r="AK310" s="90"/>
      <c r="AL310" s="90"/>
      <c r="AM310" s="90"/>
      <c r="AN310" s="90"/>
      <c r="AO310" s="13">
        <f t="shared" si="191"/>
        <v>0</v>
      </c>
      <c r="AP310" s="14">
        <f t="shared" si="192"/>
        <v>0</v>
      </c>
      <c r="AQ310" s="184">
        <f t="shared" si="193"/>
        <v>0</v>
      </c>
      <c r="AR310" s="190">
        <f t="shared" si="211"/>
        <v>47500</v>
      </c>
      <c r="AS310" s="187">
        <f t="shared" si="212"/>
        <v>9025</v>
      </c>
      <c r="AT310" s="182">
        <v>56525</v>
      </c>
      <c r="AU310" s="227">
        <v>0.35</v>
      </c>
      <c r="AV310" s="13">
        <f t="shared" si="194"/>
        <v>650</v>
      </c>
      <c r="AW310" s="14">
        <f t="shared" si="195"/>
        <v>350</v>
      </c>
      <c r="AX310" s="184">
        <f t="shared" si="196"/>
        <v>1000</v>
      </c>
      <c r="AY310" s="226"/>
      <c r="AZ310" s="226"/>
      <c r="BA310" s="226"/>
      <c r="BB310" s="226"/>
      <c r="BC310" s="13">
        <f t="shared" si="197"/>
        <v>0</v>
      </c>
      <c r="BD310" s="14">
        <f t="shared" si="175"/>
        <v>0</v>
      </c>
      <c r="BE310" s="184">
        <f t="shared" si="198"/>
        <v>0</v>
      </c>
      <c r="BF310" s="90"/>
      <c r="BG310" s="90"/>
      <c r="BH310" s="90"/>
      <c r="BI310" s="90"/>
      <c r="BJ310" s="13">
        <f t="shared" si="199"/>
        <v>0</v>
      </c>
      <c r="BK310" s="14">
        <f t="shared" si="200"/>
        <v>0</v>
      </c>
      <c r="BL310" s="224">
        <f t="shared" si="201"/>
        <v>0</v>
      </c>
      <c r="BM310" s="257"/>
      <c r="BN310" s="257"/>
      <c r="BO310" s="257"/>
      <c r="BP310" s="226"/>
      <c r="BQ310" s="74">
        <f t="shared" si="176"/>
        <v>0</v>
      </c>
      <c r="BR310" s="75">
        <f t="shared" si="213"/>
        <v>0</v>
      </c>
      <c r="BS310" s="236">
        <f t="shared" si="217"/>
        <v>0</v>
      </c>
      <c r="BT310" s="226"/>
      <c r="BU310" s="226"/>
      <c r="BV310" s="226"/>
      <c r="BW310" s="226"/>
      <c r="BX310" s="74">
        <f t="shared" si="177"/>
        <v>0</v>
      </c>
      <c r="BY310" s="75">
        <f t="shared" si="203"/>
        <v>0</v>
      </c>
      <c r="BZ310" s="236">
        <f t="shared" si="204"/>
        <v>0</v>
      </c>
      <c r="CA310" s="239"/>
      <c r="CB310" s="239"/>
      <c r="CC310" s="239"/>
      <c r="CD310" s="240"/>
      <c r="CE310" s="238">
        <f t="shared" si="205"/>
        <v>0</v>
      </c>
      <c r="CF310" s="14">
        <f t="shared" si="206"/>
        <v>0</v>
      </c>
      <c r="CG310" s="184">
        <f t="shared" si="207"/>
        <v>0</v>
      </c>
    </row>
    <row r="311" spans="1:85" x14ac:dyDescent="0.25">
      <c r="A311" s="39">
        <v>304</v>
      </c>
      <c r="B311" s="83" t="s">
        <v>350</v>
      </c>
      <c r="C311" s="300">
        <v>78000</v>
      </c>
      <c r="D311" s="301">
        <v>8</v>
      </c>
      <c r="E311" s="299">
        <f t="shared" si="208"/>
        <v>624000</v>
      </c>
      <c r="F311" s="167">
        <f t="shared" si="178"/>
        <v>74600</v>
      </c>
      <c r="G311" s="35">
        <f t="shared" si="179"/>
        <v>0.35</v>
      </c>
      <c r="H311" s="163">
        <f t="shared" si="173"/>
        <v>1000</v>
      </c>
      <c r="I311" s="87"/>
      <c r="J311" s="87"/>
      <c r="K311" s="33"/>
      <c r="L311" s="12"/>
      <c r="M311" s="13">
        <f t="shared" si="180"/>
        <v>0</v>
      </c>
      <c r="N311" s="30">
        <f t="shared" si="181"/>
        <v>0</v>
      </c>
      <c r="O311" s="15">
        <f t="shared" si="182"/>
        <v>0</v>
      </c>
      <c r="P311" s="244"/>
      <c r="Q311" s="242"/>
      <c r="R311" s="242"/>
      <c r="S311" s="246"/>
      <c r="T311" s="13">
        <f t="shared" si="184"/>
        <v>0</v>
      </c>
      <c r="U311" s="14">
        <f t="shared" si="185"/>
        <v>0</v>
      </c>
      <c r="V311" s="16">
        <f t="shared" si="186"/>
        <v>0</v>
      </c>
      <c r="W311" s="90"/>
      <c r="X311" s="90"/>
      <c r="Y311" s="90"/>
      <c r="Z311" s="160"/>
      <c r="AA311" s="13">
        <f t="shared" si="187"/>
        <v>0</v>
      </c>
      <c r="AB311" s="14">
        <f t="shared" si="188"/>
        <v>0</v>
      </c>
      <c r="AC311" s="16">
        <f t="shared" si="174"/>
        <v>0</v>
      </c>
      <c r="AD311" s="251"/>
      <c r="AE311" s="251"/>
      <c r="AF311" s="251"/>
      <c r="AG311" s="90"/>
      <c r="AH311" s="13">
        <f t="shared" si="214"/>
        <v>0</v>
      </c>
      <c r="AI311" s="14">
        <f t="shared" si="189"/>
        <v>0</v>
      </c>
      <c r="AJ311" s="184">
        <f t="shared" si="190"/>
        <v>0</v>
      </c>
      <c r="AK311" s="90"/>
      <c r="AL311" s="90"/>
      <c r="AM311" s="90"/>
      <c r="AN311" s="90"/>
      <c r="AO311" s="13">
        <f t="shared" si="191"/>
        <v>0</v>
      </c>
      <c r="AP311" s="14">
        <f t="shared" si="192"/>
        <v>0</v>
      </c>
      <c r="AQ311" s="184">
        <f t="shared" si="193"/>
        <v>0</v>
      </c>
      <c r="AR311" s="190">
        <f t="shared" si="211"/>
        <v>62689.075630252104</v>
      </c>
      <c r="AS311" s="187">
        <f t="shared" si="212"/>
        <v>11910.9243697479</v>
      </c>
      <c r="AT311" s="182">
        <v>74600</v>
      </c>
      <c r="AU311" s="227">
        <v>0.35</v>
      </c>
      <c r="AV311" s="13">
        <f t="shared" si="194"/>
        <v>650</v>
      </c>
      <c r="AW311" s="14">
        <f t="shared" si="195"/>
        <v>350</v>
      </c>
      <c r="AX311" s="184">
        <f t="shared" si="196"/>
        <v>1000</v>
      </c>
      <c r="AY311" s="232"/>
      <c r="AZ311" s="232"/>
      <c r="BA311" s="232"/>
      <c r="BB311" s="227"/>
      <c r="BC311" s="13">
        <f t="shared" si="197"/>
        <v>0</v>
      </c>
      <c r="BD311" s="14">
        <f t="shared" si="175"/>
        <v>0</v>
      </c>
      <c r="BE311" s="184">
        <f t="shared" si="198"/>
        <v>0</v>
      </c>
      <c r="BF311" s="90"/>
      <c r="BG311" s="90"/>
      <c r="BH311" s="90"/>
      <c r="BI311" s="90"/>
      <c r="BJ311" s="13">
        <f t="shared" si="199"/>
        <v>0</v>
      </c>
      <c r="BK311" s="14">
        <f t="shared" si="200"/>
        <v>0</v>
      </c>
      <c r="BL311" s="224">
        <f t="shared" si="201"/>
        <v>0</v>
      </c>
      <c r="BM311" s="257"/>
      <c r="BN311" s="257"/>
      <c r="BO311" s="257"/>
      <c r="BP311" s="226"/>
      <c r="BQ311" s="74">
        <f t="shared" si="176"/>
        <v>0</v>
      </c>
      <c r="BR311" s="75">
        <f t="shared" si="213"/>
        <v>0</v>
      </c>
      <c r="BS311" s="236">
        <f t="shared" si="217"/>
        <v>0</v>
      </c>
      <c r="BT311" s="226"/>
      <c r="BU311" s="226"/>
      <c r="BV311" s="226"/>
      <c r="BW311" s="226"/>
      <c r="BX311" s="74">
        <f t="shared" si="177"/>
        <v>0</v>
      </c>
      <c r="BY311" s="75">
        <f t="shared" si="203"/>
        <v>0</v>
      </c>
      <c r="BZ311" s="236">
        <f t="shared" si="204"/>
        <v>0</v>
      </c>
      <c r="CA311" s="233"/>
      <c r="CB311" s="233"/>
      <c r="CC311" s="233"/>
      <c r="CD311" s="233"/>
      <c r="CE311" s="238">
        <f t="shared" si="205"/>
        <v>0</v>
      </c>
      <c r="CF311" s="14">
        <f t="shared" si="206"/>
        <v>0</v>
      </c>
      <c r="CG311" s="184">
        <f t="shared" si="207"/>
        <v>0</v>
      </c>
    </row>
    <row r="312" spans="1:85" x14ac:dyDescent="0.25">
      <c r="A312" s="39">
        <v>305</v>
      </c>
      <c r="B312" s="83" t="s">
        <v>46</v>
      </c>
      <c r="C312" s="300">
        <v>1589260</v>
      </c>
      <c r="D312" s="301">
        <v>8</v>
      </c>
      <c r="E312" s="299">
        <f t="shared" si="208"/>
        <v>12714080</v>
      </c>
      <c r="F312" s="167">
        <f t="shared" si="178"/>
        <v>1587000</v>
      </c>
      <c r="G312" s="35">
        <f t="shared" si="179"/>
        <v>0.38</v>
      </c>
      <c r="H312" s="163">
        <f t="shared" si="173"/>
        <v>1000</v>
      </c>
      <c r="I312" s="87"/>
      <c r="J312" s="87"/>
      <c r="K312" s="33"/>
      <c r="L312" s="12"/>
      <c r="M312" s="13">
        <f t="shared" si="180"/>
        <v>0</v>
      </c>
      <c r="N312" s="30">
        <f t="shared" si="181"/>
        <v>0</v>
      </c>
      <c r="O312" s="15">
        <f t="shared" si="182"/>
        <v>0</v>
      </c>
      <c r="P312" s="244"/>
      <c r="Q312" s="242"/>
      <c r="R312" s="242"/>
      <c r="S312" s="245"/>
      <c r="T312" s="13">
        <f t="shared" si="184"/>
        <v>0</v>
      </c>
      <c r="U312" s="14">
        <f t="shared" si="185"/>
        <v>0</v>
      </c>
      <c r="V312" s="16">
        <f t="shared" si="186"/>
        <v>0</v>
      </c>
      <c r="W312" s="90"/>
      <c r="X312" s="90"/>
      <c r="Y312" s="90"/>
      <c r="Z312" s="159"/>
      <c r="AA312" s="13">
        <f t="shared" si="187"/>
        <v>0</v>
      </c>
      <c r="AB312" s="14">
        <f t="shared" si="188"/>
        <v>0</v>
      </c>
      <c r="AC312" s="16">
        <f t="shared" si="174"/>
        <v>0</v>
      </c>
      <c r="AD312" s="251"/>
      <c r="AE312" s="251"/>
      <c r="AF312" s="251"/>
      <c r="AG312" s="90"/>
      <c r="AH312" s="13">
        <f t="shared" si="214"/>
        <v>0</v>
      </c>
      <c r="AI312" s="14">
        <f t="shared" si="189"/>
        <v>0</v>
      </c>
      <c r="AJ312" s="184">
        <f t="shared" si="190"/>
        <v>0</v>
      </c>
      <c r="AK312" s="90"/>
      <c r="AL312" s="90"/>
      <c r="AM312" s="90"/>
      <c r="AN312" s="90"/>
      <c r="AO312" s="13">
        <f t="shared" si="191"/>
        <v>0</v>
      </c>
      <c r="AP312" s="14">
        <f t="shared" si="192"/>
        <v>0</v>
      </c>
      <c r="AQ312" s="184">
        <f t="shared" si="193"/>
        <v>0</v>
      </c>
      <c r="AR312" s="190">
        <f t="shared" si="211"/>
        <v>1333613.4453781513</v>
      </c>
      <c r="AS312" s="187">
        <f t="shared" si="212"/>
        <v>253386.55462184874</v>
      </c>
      <c r="AT312" s="182">
        <v>1587000</v>
      </c>
      <c r="AU312" s="227">
        <v>0.38</v>
      </c>
      <c r="AV312" s="13">
        <f t="shared" si="194"/>
        <v>650</v>
      </c>
      <c r="AW312" s="14">
        <f t="shared" si="195"/>
        <v>350</v>
      </c>
      <c r="AX312" s="184">
        <f t="shared" si="196"/>
        <v>1000</v>
      </c>
      <c r="AY312" s="226"/>
      <c r="AZ312" s="226"/>
      <c r="BA312" s="226"/>
      <c r="BB312" s="226"/>
      <c r="BC312" s="13">
        <f t="shared" si="197"/>
        <v>0</v>
      </c>
      <c r="BD312" s="14">
        <f t="shared" si="175"/>
        <v>0</v>
      </c>
      <c r="BE312" s="184">
        <f t="shared" si="198"/>
        <v>0</v>
      </c>
      <c r="BF312" s="90"/>
      <c r="BG312" s="90"/>
      <c r="BH312" s="90"/>
      <c r="BI312" s="90"/>
      <c r="BJ312" s="13">
        <f t="shared" si="199"/>
        <v>0</v>
      </c>
      <c r="BK312" s="14">
        <f t="shared" si="200"/>
        <v>0</v>
      </c>
      <c r="BL312" s="224">
        <f t="shared" si="201"/>
        <v>0</v>
      </c>
      <c r="BM312" s="257"/>
      <c r="BN312" s="257"/>
      <c r="BO312" s="257"/>
      <c r="BP312" s="226"/>
      <c r="BQ312" s="74">
        <f t="shared" si="176"/>
        <v>0</v>
      </c>
      <c r="BR312" s="75">
        <f t="shared" si="213"/>
        <v>0</v>
      </c>
      <c r="BS312" s="236">
        <f t="shared" si="217"/>
        <v>0</v>
      </c>
      <c r="BT312" s="226"/>
      <c r="BU312" s="226"/>
      <c r="BV312" s="226"/>
      <c r="BW312" s="226"/>
      <c r="BX312" s="74">
        <f t="shared" si="177"/>
        <v>0</v>
      </c>
      <c r="BY312" s="75">
        <f t="shared" si="203"/>
        <v>0</v>
      </c>
      <c r="BZ312" s="236">
        <f t="shared" si="204"/>
        <v>0</v>
      </c>
      <c r="CA312" s="233"/>
      <c r="CB312" s="233"/>
      <c r="CC312" s="233"/>
      <c r="CD312" s="233"/>
      <c r="CE312" s="238">
        <f t="shared" si="205"/>
        <v>0</v>
      </c>
      <c r="CF312" s="14">
        <f t="shared" si="206"/>
        <v>0</v>
      </c>
      <c r="CG312" s="184">
        <f t="shared" si="207"/>
        <v>0</v>
      </c>
    </row>
    <row r="313" spans="1:85" x14ac:dyDescent="0.25">
      <c r="A313" s="39">
        <v>306</v>
      </c>
      <c r="B313" s="83" t="s">
        <v>360</v>
      </c>
      <c r="C313" s="300">
        <v>26850</v>
      </c>
      <c r="D313" s="301">
        <v>7</v>
      </c>
      <c r="E313" s="299">
        <f t="shared" si="208"/>
        <v>187950</v>
      </c>
      <c r="F313" s="167">
        <f t="shared" si="178"/>
        <v>25585</v>
      </c>
      <c r="G313" s="35">
        <f t="shared" si="179"/>
        <v>0.38</v>
      </c>
      <c r="H313" s="163">
        <f t="shared" si="173"/>
        <v>1000</v>
      </c>
      <c r="I313" s="87"/>
      <c r="J313" s="87"/>
      <c r="K313" s="33"/>
      <c r="L313" s="12"/>
      <c r="M313" s="13">
        <f t="shared" si="180"/>
        <v>0</v>
      </c>
      <c r="N313" s="30">
        <f t="shared" si="181"/>
        <v>0</v>
      </c>
      <c r="O313" s="15">
        <f t="shared" si="182"/>
        <v>0</v>
      </c>
      <c r="P313" s="244">
        <v>22500</v>
      </c>
      <c r="Q313" s="242">
        <f t="shared" si="209"/>
        <v>4275</v>
      </c>
      <c r="R313" s="242">
        <f t="shared" si="183"/>
        <v>26775</v>
      </c>
      <c r="S313" s="245">
        <v>0.31</v>
      </c>
      <c r="T313" s="13">
        <f t="shared" si="184"/>
        <v>621.11111111111109</v>
      </c>
      <c r="U313" s="14">
        <f t="shared" si="185"/>
        <v>285.5263157894737</v>
      </c>
      <c r="V313" s="16">
        <f t="shared" si="186"/>
        <v>906.63742690058484</v>
      </c>
      <c r="W313" s="90"/>
      <c r="X313" s="90"/>
      <c r="Y313" s="90"/>
      <c r="Z313" s="159"/>
      <c r="AA313" s="13">
        <f t="shared" si="187"/>
        <v>0</v>
      </c>
      <c r="AB313" s="14">
        <f t="shared" si="188"/>
        <v>0</v>
      </c>
      <c r="AC313" s="16">
        <f t="shared" si="174"/>
        <v>0</v>
      </c>
      <c r="AD313" s="251"/>
      <c r="AE313" s="251"/>
      <c r="AF313" s="251"/>
      <c r="AG313" s="90"/>
      <c r="AH313" s="13">
        <f t="shared" si="214"/>
        <v>0</v>
      </c>
      <c r="AI313" s="14">
        <f t="shared" si="189"/>
        <v>0</v>
      </c>
      <c r="AJ313" s="184">
        <f t="shared" si="190"/>
        <v>0</v>
      </c>
      <c r="AK313" s="90"/>
      <c r="AL313" s="90"/>
      <c r="AM313" s="90"/>
      <c r="AN313" s="90"/>
      <c r="AO313" s="13">
        <f t="shared" si="191"/>
        <v>0</v>
      </c>
      <c r="AP313" s="14">
        <f t="shared" si="192"/>
        <v>0</v>
      </c>
      <c r="AQ313" s="184">
        <f t="shared" si="193"/>
        <v>0</v>
      </c>
      <c r="AR313" s="190">
        <f t="shared" si="211"/>
        <v>21500</v>
      </c>
      <c r="AS313" s="187">
        <f t="shared" si="212"/>
        <v>4085</v>
      </c>
      <c r="AT313" s="182">
        <v>25585</v>
      </c>
      <c r="AU313" s="227">
        <v>0.38</v>
      </c>
      <c r="AV313" s="13">
        <f t="shared" si="194"/>
        <v>650</v>
      </c>
      <c r="AW313" s="14">
        <f t="shared" si="195"/>
        <v>350</v>
      </c>
      <c r="AX313" s="184">
        <f t="shared" si="196"/>
        <v>1000</v>
      </c>
      <c r="AY313" s="226"/>
      <c r="AZ313" s="226"/>
      <c r="BA313" s="226"/>
      <c r="BB313" s="226"/>
      <c r="BC313" s="13">
        <f t="shared" si="197"/>
        <v>0</v>
      </c>
      <c r="BD313" s="14">
        <f t="shared" si="175"/>
        <v>0</v>
      </c>
      <c r="BE313" s="184">
        <f t="shared" si="198"/>
        <v>0</v>
      </c>
      <c r="BF313" s="90"/>
      <c r="BG313" s="90"/>
      <c r="BH313" s="90"/>
      <c r="BI313" s="90"/>
      <c r="BJ313" s="13">
        <f t="shared" si="199"/>
        <v>0</v>
      </c>
      <c r="BK313" s="14">
        <f t="shared" si="200"/>
        <v>0</v>
      </c>
      <c r="BL313" s="224">
        <f t="shared" si="201"/>
        <v>0</v>
      </c>
      <c r="BM313" s="257"/>
      <c r="BN313" s="257"/>
      <c r="BO313" s="257"/>
      <c r="BP313" s="226"/>
      <c r="BQ313" s="74">
        <f t="shared" si="176"/>
        <v>0</v>
      </c>
      <c r="BR313" s="75">
        <f t="shared" si="213"/>
        <v>0</v>
      </c>
      <c r="BS313" s="236">
        <f t="shared" si="217"/>
        <v>0</v>
      </c>
      <c r="BT313" s="226"/>
      <c r="BU313" s="226"/>
      <c r="BV313" s="226"/>
      <c r="BW313" s="226"/>
      <c r="BX313" s="74">
        <f t="shared" si="177"/>
        <v>0</v>
      </c>
      <c r="BY313" s="75">
        <f t="shared" si="203"/>
        <v>0</v>
      </c>
      <c r="BZ313" s="236">
        <f t="shared" si="204"/>
        <v>0</v>
      </c>
      <c r="CA313" s="239"/>
      <c r="CB313" s="239"/>
      <c r="CC313" s="239"/>
      <c r="CD313" s="240"/>
      <c r="CE313" s="238">
        <f t="shared" si="205"/>
        <v>0</v>
      </c>
      <c r="CF313" s="14">
        <f t="shared" si="206"/>
        <v>0</v>
      </c>
      <c r="CG313" s="184">
        <f t="shared" si="207"/>
        <v>0</v>
      </c>
    </row>
    <row r="314" spans="1:85" x14ac:dyDescent="0.25">
      <c r="A314" s="39">
        <v>307</v>
      </c>
      <c r="B314" s="83" t="s">
        <v>192</v>
      </c>
      <c r="C314" s="300">
        <v>34850</v>
      </c>
      <c r="D314" s="301">
        <v>7</v>
      </c>
      <c r="E314" s="299">
        <f t="shared" si="208"/>
        <v>243950</v>
      </c>
      <c r="F314" s="167">
        <f t="shared" si="178"/>
        <v>32950</v>
      </c>
      <c r="G314" s="35">
        <f t="shared" si="179"/>
        <v>0.35</v>
      </c>
      <c r="H314" s="163">
        <f t="shared" si="173"/>
        <v>993.45801412047467</v>
      </c>
      <c r="I314" s="87"/>
      <c r="J314" s="87"/>
      <c r="K314" s="33"/>
      <c r="L314" s="12"/>
      <c r="M314" s="13">
        <f t="shared" si="180"/>
        <v>0</v>
      </c>
      <c r="N314" s="30">
        <f t="shared" si="181"/>
        <v>0</v>
      </c>
      <c r="O314" s="15">
        <f t="shared" si="182"/>
        <v>0</v>
      </c>
      <c r="P314" s="244">
        <v>32950</v>
      </c>
      <c r="Q314" s="242">
        <f>P314*0%</f>
        <v>0</v>
      </c>
      <c r="R314" s="242">
        <f t="shared" si="183"/>
        <v>32950</v>
      </c>
      <c r="S314" s="245">
        <v>0.31</v>
      </c>
      <c r="T314" s="13">
        <f t="shared" si="184"/>
        <v>650</v>
      </c>
      <c r="U314" s="14">
        <f t="shared" si="185"/>
        <v>310.00000000000006</v>
      </c>
      <c r="V314" s="16">
        <f t="shared" si="186"/>
        <v>960</v>
      </c>
      <c r="W314" s="90"/>
      <c r="X314" s="90"/>
      <c r="Y314" s="90"/>
      <c r="Z314" s="159"/>
      <c r="AA314" s="13">
        <f t="shared" si="187"/>
        <v>0</v>
      </c>
      <c r="AB314" s="14">
        <f t="shared" si="188"/>
        <v>0</v>
      </c>
      <c r="AC314" s="16">
        <f t="shared" si="174"/>
        <v>0</v>
      </c>
      <c r="AD314" s="251"/>
      <c r="AE314" s="251"/>
      <c r="AF314" s="251"/>
      <c r="AG314" s="90"/>
      <c r="AH314" s="13">
        <f t="shared" si="214"/>
        <v>0</v>
      </c>
      <c r="AI314" s="14">
        <f t="shared" si="189"/>
        <v>0</v>
      </c>
      <c r="AJ314" s="184">
        <f t="shared" si="190"/>
        <v>0</v>
      </c>
      <c r="AK314" s="90"/>
      <c r="AL314" s="90"/>
      <c r="AM314" s="90"/>
      <c r="AN314" s="90"/>
      <c r="AO314" s="13">
        <f t="shared" si="191"/>
        <v>0</v>
      </c>
      <c r="AP314" s="14">
        <f t="shared" si="192"/>
        <v>0</v>
      </c>
      <c r="AQ314" s="184">
        <f t="shared" si="193"/>
        <v>0</v>
      </c>
      <c r="AR314" s="190">
        <v>33285</v>
      </c>
      <c r="AS314" s="187"/>
      <c r="AT314" s="182">
        <v>33285</v>
      </c>
      <c r="AU314" s="227">
        <v>0.35</v>
      </c>
      <c r="AV314" s="13">
        <f t="shared" si="194"/>
        <v>643.45801412047467</v>
      </c>
      <c r="AW314" s="14">
        <f t="shared" si="195"/>
        <v>350</v>
      </c>
      <c r="AX314" s="184">
        <f t="shared" si="196"/>
        <v>993.45801412047467</v>
      </c>
      <c r="AY314" s="226"/>
      <c r="AZ314" s="226"/>
      <c r="BA314" s="226"/>
      <c r="BB314" s="226"/>
      <c r="BC314" s="13">
        <f t="shared" si="197"/>
        <v>0</v>
      </c>
      <c r="BD314" s="14">
        <f t="shared" si="175"/>
        <v>0</v>
      </c>
      <c r="BE314" s="184">
        <f t="shared" si="198"/>
        <v>0</v>
      </c>
      <c r="BF314" s="90"/>
      <c r="BG314" s="90"/>
      <c r="BH314" s="90"/>
      <c r="BI314" s="90"/>
      <c r="BJ314" s="13">
        <f t="shared" si="199"/>
        <v>0</v>
      </c>
      <c r="BK314" s="14">
        <f t="shared" si="200"/>
        <v>0</v>
      </c>
      <c r="BL314" s="224">
        <f t="shared" si="201"/>
        <v>0</v>
      </c>
      <c r="BM314" s="257"/>
      <c r="BN314" s="257"/>
      <c r="BO314" s="257"/>
      <c r="BP314" s="226"/>
      <c r="BQ314" s="74">
        <f t="shared" si="176"/>
        <v>0</v>
      </c>
      <c r="BR314" s="75">
        <f t="shared" si="213"/>
        <v>0</v>
      </c>
      <c r="BS314" s="236">
        <f t="shared" si="217"/>
        <v>0</v>
      </c>
      <c r="BT314" s="226"/>
      <c r="BU314" s="226"/>
      <c r="BV314" s="226"/>
      <c r="BW314" s="226"/>
      <c r="BX314" s="74">
        <f t="shared" si="177"/>
        <v>0</v>
      </c>
      <c r="BY314" s="75">
        <f t="shared" si="203"/>
        <v>0</v>
      </c>
      <c r="BZ314" s="236">
        <f t="shared" si="204"/>
        <v>0</v>
      </c>
      <c r="CA314" s="239"/>
      <c r="CB314" s="239"/>
      <c r="CC314" s="239"/>
      <c r="CD314" s="240"/>
      <c r="CE314" s="238">
        <f t="shared" si="205"/>
        <v>0</v>
      </c>
      <c r="CF314" s="14">
        <f t="shared" si="206"/>
        <v>0</v>
      </c>
      <c r="CG314" s="184">
        <f t="shared" si="207"/>
        <v>0</v>
      </c>
    </row>
    <row r="315" spans="1:85" x14ac:dyDescent="0.25">
      <c r="A315" s="39">
        <v>308</v>
      </c>
      <c r="B315" s="83" t="s">
        <v>131</v>
      </c>
      <c r="C315" s="300">
        <v>39900</v>
      </c>
      <c r="D315" s="301">
        <v>7</v>
      </c>
      <c r="E315" s="299">
        <f t="shared" si="208"/>
        <v>279300</v>
      </c>
      <c r="F315" s="167">
        <f t="shared" si="178"/>
        <v>39746</v>
      </c>
      <c r="G315" s="35">
        <f t="shared" si="179"/>
        <v>0.35</v>
      </c>
      <c r="H315" s="163">
        <f t="shared" si="173"/>
        <v>1000</v>
      </c>
      <c r="I315" s="87"/>
      <c r="J315" s="87"/>
      <c r="K315" s="33"/>
      <c r="L315" s="12"/>
      <c r="M315" s="13">
        <f t="shared" si="180"/>
        <v>0</v>
      </c>
      <c r="N315" s="30">
        <f t="shared" si="181"/>
        <v>0</v>
      </c>
      <c r="O315" s="15">
        <f t="shared" si="182"/>
        <v>0</v>
      </c>
      <c r="P315" s="244"/>
      <c r="Q315" s="242"/>
      <c r="R315" s="242"/>
      <c r="S315" s="246"/>
      <c r="T315" s="13">
        <f t="shared" si="184"/>
        <v>0</v>
      </c>
      <c r="U315" s="14">
        <f t="shared" si="185"/>
        <v>0</v>
      </c>
      <c r="V315" s="16">
        <f t="shared" si="186"/>
        <v>0</v>
      </c>
      <c r="W315" s="90"/>
      <c r="X315" s="90"/>
      <c r="Y315" s="90"/>
      <c r="Z315" s="159"/>
      <c r="AA315" s="13">
        <f t="shared" si="187"/>
        <v>0</v>
      </c>
      <c r="AB315" s="14">
        <f t="shared" si="188"/>
        <v>0</v>
      </c>
      <c r="AC315" s="16">
        <f t="shared" si="174"/>
        <v>0</v>
      </c>
      <c r="AD315" s="251"/>
      <c r="AE315" s="251"/>
      <c r="AF315" s="251"/>
      <c r="AG315" s="90"/>
      <c r="AH315" s="13">
        <f t="shared" si="214"/>
        <v>0</v>
      </c>
      <c r="AI315" s="14">
        <f t="shared" si="189"/>
        <v>0</v>
      </c>
      <c r="AJ315" s="184">
        <f t="shared" si="190"/>
        <v>0</v>
      </c>
      <c r="AK315" s="90"/>
      <c r="AL315" s="90"/>
      <c r="AM315" s="90"/>
      <c r="AN315" s="90"/>
      <c r="AO315" s="13">
        <f t="shared" si="191"/>
        <v>0</v>
      </c>
      <c r="AP315" s="14">
        <f t="shared" si="192"/>
        <v>0</v>
      </c>
      <c r="AQ315" s="184">
        <f t="shared" si="193"/>
        <v>0</v>
      </c>
      <c r="AR315" s="190">
        <f t="shared" si="211"/>
        <v>33400</v>
      </c>
      <c r="AS315" s="187">
        <f t="shared" si="212"/>
        <v>6346</v>
      </c>
      <c r="AT315" s="182">
        <v>39746</v>
      </c>
      <c r="AU315" s="227">
        <v>0.35</v>
      </c>
      <c r="AV315" s="13">
        <f t="shared" si="194"/>
        <v>650</v>
      </c>
      <c r="AW315" s="14">
        <f t="shared" si="195"/>
        <v>350</v>
      </c>
      <c r="AX315" s="184">
        <f t="shared" si="196"/>
        <v>1000</v>
      </c>
      <c r="AY315" s="226"/>
      <c r="AZ315" s="226"/>
      <c r="BA315" s="226"/>
      <c r="BB315" s="226"/>
      <c r="BC315" s="13">
        <f t="shared" si="197"/>
        <v>0</v>
      </c>
      <c r="BD315" s="14">
        <f t="shared" si="175"/>
        <v>0</v>
      </c>
      <c r="BE315" s="184">
        <f t="shared" si="198"/>
        <v>0</v>
      </c>
      <c r="BF315" s="90"/>
      <c r="BG315" s="90"/>
      <c r="BH315" s="90"/>
      <c r="BI315" s="90"/>
      <c r="BJ315" s="13">
        <f t="shared" si="199"/>
        <v>0</v>
      </c>
      <c r="BK315" s="14">
        <f t="shared" si="200"/>
        <v>0</v>
      </c>
      <c r="BL315" s="224">
        <f t="shared" si="201"/>
        <v>0</v>
      </c>
      <c r="BM315" s="257"/>
      <c r="BN315" s="257"/>
      <c r="BO315" s="257"/>
      <c r="BP315" s="226"/>
      <c r="BQ315" s="74">
        <f t="shared" si="176"/>
        <v>0</v>
      </c>
      <c r="BR315" s="75">
        <f t="shared" si="213"/>
        <v>0</v>
      </c>
      <c r="BS315" s="236">
        <f t="shared" si="217"/>
        <v>0</v>
      </c>
      <c r="BT315" s="226"/>
      <c r="BU315" s="226"/>
      <c r="BV315" s="226"/>
      <c r="BW315" s="226"/>
      <c r="BX315" s="74">
        <f t="shared" si="177"/>
        <v>0</v>
      </c>
      <c r="BY315" s="75">
        <f t="shared" si="203"/>
        <v>0</v>
      </c>
      <c r="BZ315" s="236">
        <f t="shared" si="204"/>
        <v>0</v>
      </c>
      <c r="CA315" s="239"/>
      <c r="CB315" s="239"/>
      <c r="CC315" s="239"/>
      <c r="CD315" s="240"/>
      <c r="CE315" s="238">
        <f t="shared" si="205"/>
        <v>0</v>
      </c>
      <c r="CF315" s="14">
        <f t="shared" si="206"/>
        <v>0</v>
      </c>
      <c r="CG315" s="184">
        <f t="shared" si="207"/>
        <v>0</v>
      </c>
    </row>
    <row r="316" spans="1:85" x14ac:dyDescent="0.25">
      <c r="A316" s="39">
        <v>309</v>
      </c>
      <c r="B316" s="83" t="s">
        <v>65</v>
      </c>
      <c r="C316" s="300">
        <v>33000</v>
      </c>
      <c r="D316" s="301">
        <v>7</v>
      </c>
      <c r="E316" s="299">
        <f t="shared" si="208"/>
        <v>231000</v>
      </c>
      <c r="F316" s="167">
        <f t="shared" si="178"/>
        <v>32500</v>
      </c>
      <c r="G316" s="35">
        <f t="shared" si="179"/>
        <v>0.38</v>
      </c>
      <c r="H316" s="163">
        <f t="shared" si="173"/>
        <v>1000</v>
      </c>
      <c r="I316" s="87"/>
      <c r="J316" s="87"/>
      <c r="K316" s="33"/>
      <c r="L316" s="12"/>
      <c r="M316" s="13">
        <f t="shared" si="180"/>
        <v>0</v>
      </c>
      <c r="N316" s="30">
        <f t="shared" si="181"/>
        <v>0</v>
      </c>
      <c r="O316" s="15">
        <f t="shared" si="182"/>
        <v>0</v>
      </c>
      <c r="P316" s="244"/>
      <c r="Q316" s="242"/>
      <c r="R316" s="242"/>
      <c r="S316" s="246"/>
      <c r="T316" s="13">
        <f t="shared" si="184"/>
        <v>0</v>
      </c>
      <c r="U316" s="14">
        <f t="shared" si="185"/>
        <v>0</v>
      </c>
      <c r="V316" s="16">
        <f t="shared" si="186"/>
        <v>0</v>
      </c>
      <c r="W316" s="90"/>
      <c r="X316" s="90"/>
      <c r="Y316" s="90"/>
      <c r="Z316" s="159"/>
      <c r="AA316" s="13">
        <f t="shared" si="187"/>
        <v>0</v>
      </c>
      <c r="AB316" s="14">
        <f t="shared" si="188"/>
        <v>0</v>
      </c>
      <c r="AC316" s="16">
        <f t="shared" si="174"/>
        <v>0</v>
      </c>
      <c r="AD316" s="251"/>
      <c r="AE316" s="251"/>
      <c r="AF316" s="251"/>
      <c r="AG316" s="90"/>
      <c r="AH316" s="13">
        <f t="shared" si="214"/>
        <v>0</v>
      </c>
      <c r="AI316" s="14">
        <f t="shared" si="189"/>
        <v>0</v>
      </c>
      <c r="AJ316" s="184">
        <f t="shared" si="190"/>
        <v>0</v>
      </c>
      <c r="AK316" s="90"/>
      <c r="AL316" s="90"/>
      <c r="AM316" s="90"/>
      <c r="AN316" s="90"/>
      <c r="AO316" s="13">
        <f t="shared" si="191"/>
        <v>0</v>
      </c>
      <c r="AP316" s="14">
        <f t="shared" si="192"/>
        <v>0</v>
      </c>
      <c r="AQ316" s="184">
        <f t="shared" si="193"/>
        <v>0</v>
      </c>
      <c r="AR316" s="190">
        <v>32500</v>
      </c>
      <c r="AS316" s="187"/>
      <c r="AT316" s="182">
        <v>32500</v>
      </c>
      <c r="AU316" s="227">
        <v>0.38</v>
      </c>
      <c r="AV316" s="13">
        <f t="shared" si="194"/>
        <v>650</v>
      </c>
      <c r="AW316" s="14">
        <f t="shared" si="195"/>
        <v>350</v>
      </c>
      <c r="AX316" s="184">
        <f t="shared" si="196"/>
        <v>1000</v>
      </c>
      <c r="AY316" s="226"/>
      <c r="AZ316" s="226"/>
      <c r="BA316" s="226"/>
      <c r="BB316" s="226"/>
      <c r="BC316" s="13">
        <f t="shared" si="197"/>
        <v>0</v>
      </c>
      <c r="BD316" s="14">
        <f t="shared" si="175"/>
        <v>0</v>
      </c>
      <c r="BE316" s="184">
        <f t="shared" si="198"/>
        <v>0</v>
      </c>
      <c r="BF316" s="90"/>
      <c r="BG316" s="90"/>
      <c r="BH316" s="90"/>
      <c r="BI316" s="90"/>
      <c r="BJ316" s="13">
        <f t="shared" si="199"/>
        <v>0</v>
      </c>
      <c r="BK316" s="14">
        <f t="shared" si="200"/>
        <v>0</v>
      </c>
      <c r="BL316" s="224">
        <f t="shared" si="201"/>
        <v>0</v>
      </c>
      <c r="BM316" s="257"/>
      <c r="BN316" s="257"/>
      <c r="BO316" s="257"/>
      <c r="BP316" s="226"/>
      <c r="BQ316" s="74">
        <f t="shared" si="176"/>
        <v>0</v>
      </c>
      <c r="BR316" s="75">
        <f t="shared" si="213"/>
        <v>0</v>
      </c>
      <c r="BS316" s="236">
        <f t="shared" si="217"/>
        <v>0</v>
      </c>
      <c r="BT316" s="226"/>
      <c r="BU316" s="226"/>
      <c r="BV316" s="226"/>
      <c r="BW316" s="226"/>
      <c r="BX316" s="74">
        <f t="shared" si="177"/>
        <v>0</v>
      </c>
      <c r="BY316" s="75">
        <f t="shared" si="203"/>
        <v>0</v>
      </c>
      <c r="BZ316" s="236">
        <f t="shared" si="204"/>
        <v>0</v>
      </c>
      <c r="CA316" s="233"/>
      <c r="CB316" s="233"/>
      <c r="CC316" s="233"/>
      <c r="CD316" s="233"/>
      <c r="CE316" s="238">
        <f t="shared" si="205"/>
        <v>0</v>
      </c>
      <c r="CF316" s="14">
        <f t="shared" si="206"/>
        <v>0</v>
      </c>
      <c r="CG316" s="184">
        <f t="shared" si="207"/>
        <v>0</v>
      </c>
    </row>
    <row r="317" spans="1:85" x14ac:dyDescent="0.25">
      <c r="A317" s="39">
        <v>310</v>
      </c>
      <c r="B317" s="85" t="s">
        <v>130</v>
      </c>
      <c r="C317" s="300">
        <v>7900</v>
      </c>
      <c r="D317" s="301">
        <v>6</v>
      </c>
      <c r="E317" s="299">
        <f t="shared" si="208"/>
        <v>47400</v>
      </c>
      <c r="F317" s="167">
        <f t="shared" si="178"/>
        <v>7647</v>
      </c>
      <c r="G317" s="35">
        <f t="shared" si="179"/>
        <v>0.35</v>
      </c>
      <c r="H317" s="163">
        <f t="shared" si="173"/>
        <v>1000</v>
      </c>
      <c r="I317" s="87"/>
      <c r="J317" s="87"/>
      <c r="K317" s="33"/>
      <c r="L317" s="12"/>
      <c r="M317" s="13">
        <f t="shared" si="180"/>
        <v>0</v>
      </c>
      <c r="N317" s="30">
        <f t="shared" si="181"/>
        <v>0</v>
      </c>
      <c r="O317" s="15">
        <f t="shared" si="182"/>
        <v>0</v>
      </c>
      <c r="P317" s="244">
        <v>7850</v>
      </c>
      <c r="Q317" s="242">
        <f>P317*0%</f>
        <v>0</v>
      </c>
      <c r="R317" s="242">
        <f t="shared" si="183"/>
        <v>7850</v>
      </c>
      <c r="S317" s="245">
        <v>0.31</v>
      </c>
      <c r="T317" s="13">
        <f t="shared" si="184"/>
        <v>633.19108280254773</v>
      </c>
      <c r="U317" s="14">
        <f t="shared" si="185"/>
        <v>310.00000000000006</v>
      </c>
      <c r="V317" s="16">
        <f t="shared" si="186"/>
        <v>943.19108280254773</v>
      </c>
      <c r="W317" s="90"/>
      <c r="X317" s="90"/>
      <c r="Y317" s="90"/>
      <c r="Z317" s="159"/>
      <c r="AA317" s="13">
        <f t="shared" si="187"/>
        <v>0</v>
      </c>
      <c r="AB317" s="14">
        <f t="shared" si="188"/>
        <v>0</v>
      </c>
      <c r="AC317" s="16">
        <f t="shared" si="174"/>
        <v>0</v>
      </c>
      <c r="AD317" s="251"/>
      <c r="AE317" s="251"/>
      <c r="AF317" s="251"/>
      <c r="AG317" s="90"/>
      <c r="AH317" s="13">
        <f t="shared" si="214"/>
        <v>0</v>
      </c>
      <c r="AI317" s="14">
        <f t="shared" si="189"/>
        <v>0</v>
      </c>
      <c r="AJ317" s="184">
        <f t="shared" si="190"/>
        <v>0</v>
      </c>
      <c r="AK317" s="90"/>
      <c r="AL317" s="90"/>
      <c r="AM317" s="90"/>
      <c r="AN317" s="90"/>
      <c r="AO317" s="13">
        <f t="shared" si="191"/>
        <v>0</v>
      </c>
      <c r="AP317" s="14">
        <f t="shared" si="192"/>
        <v>0</v>
      </c>
      <c r="AQ317" s="184">
        <f t="shared" si="193"/>
        <v>0</v>
      </c>
      <c r="AR317" s="190">
        <v>7800</v>
      </c>
      <c r="AS317" s="187">
        <f t="shared" si="212"/>
        <v>1482</v>
      </c>
      <c r="AT317" s="182">
        <v>7647</v>
      </c>
      <c r="AU317" s="227">
        <v>0.35</v>
      </c>
      <c r="AV317" s="13">
        <f t="shared" si="194"/>
        <v>650</v>
      </c>
      <c r="AW317" s="14">
        <f t="shared" si="195"/>
        <v>350</v>
      </c>
      <c r="AX317" s="184">
        <f t="shared" si="196"/>
        <v>1000</v>
      </c>
      <c r="AY317" s="226"/>
      <c r="AZ317" s="226"/>
      <c r="BA317" s="226"/>
      <c r="BB317" s="226"/>
      <c r="BC317" s="13">
        <f t="shared" si="197"/>
        <v>0</v>
      </c>
      <c r="BD317" s="14">
        <f t="shared" si="175"/>
        <v>0</v>
      </c>
      <c r="BE317" s="184">
        <f t="shared" si="198"/>
        <v>0</v>
      </c>
      <c r="BF317" s="90"/>
      <c r="BG317" s="90"/>
      <c r="BH317" s="90"/>
      <c r="BI317" s="90"/>
      <c r="BJ317" s="13">
        <f t="shared" si="199"/>
        <v>0</v>
      </c>
      <c r="BK317" s="14">
        <f t="shared" si="200"/>
        <v>0</v>
      </c>
      <c r="BL317" s="224">
        <f t="shared" si="201"/>
        <v>0</v>
      </c>
      <c r="BM317" s="257"/>
      <c r="BN317" s="257"/>
      <c r="BO317" s="257"/>
      <c r="BP317" s="226"/>
      <c r="BQ317" s="74">
        <f t="shared" si="176"/>
        <v>0</v>
      </c>
      <c r="BR317" s="75">
        <f t="shared" si="213"/>
        <v>0</v>
      </c>
      <c r="BS317" s="236">
        <f t="shared" si="217"/>
        <v>0</v>
      </c>
      <c r="BT317" s="226"/>
      <c r="BU317" s="226"/>
      <c r="BV317" s="226"/>
      <c r="BW317" s="226"/>
      <c r="BX317" s="74">
        <f t="shared" si="177"/>
        <v>0</v>
      </c>
      <c r="BY317" s="75">
        <f t="shared" si="203"/>
        <v>0</v>
      </c>
      <c r="BZ317" s="236">
        <f t="shared" si="204"/>
        <v>0</v>
      </c>
      <c r="CA317" s="239"/>
      <c r="CB317" s="239"/>
      <c r="CC317" s="239"/>
      <c r="CD317" s="240"/>
      <c r="CE317" s="238">
        <f t="shared" si="205"/>
        <v>0</v>
      </c>
      <c r="CF317" s="14">
        <f t="shared" si="206"/>
        <v>0</v>
      </c>
      <c r="CG317" s="184">
        <f t="shared" si="207"/>
        <v>0</v>
      </c>
    </row>
    <row r="318" spans="1:85" x14ac:dyDescent="0.25">
      <c r="A318" s="39">
        <v>311</v>
      </c>
      <c r="B318" s="83" t="s">
        <v>354</v>
      </c>
      <c r="C318" s="300">
        <v>68847.45</v>
      </c>
      <c r="D318" s="301">
        <v>6</v>
      </c>
      <c r="E318" s="299">
        <f t="shared" si="208"/>
        <v>413084.69999999995</v>
      </c>
      <c r="F318" s="167"/>
      <c r="G318" s="35"/>
      <c r="H318" s="163">
        <f t="shared" si="173"/>
        <v>0</v>
      </c>
      <c r="I318" s="87"/>
      <c r="J318" s="87"/>
      <c r="K318" s="33"/>
      <c r="L318" s="12"/>
      <c r="M318" s="13">
        <f t="shared" si="180"/>
        <v>0</v>
      </c>
      <c r="N318" s="30">
        <f t="shared" si="181"/>
        <v>0</v>
      </c>
      <c r="O318" s="15">
        <f t="shared" si="182"/>
        <v>0</v>
      </c>
      <c r="P318" s="244"/>
      <c r="Q318" s="242"/>
      <c r="R318" s="242"/>
      <c r="S318" s="246"/>
      <c r="T318" s="13">
        <f t="shared" si="184"/>
        <v>0</v>
      </c>
      <c r="U318" s="14">
        <f t="shared" si="185"/>
        <v>0</v>
      </c>
      <c r="V318" s="16">
        <f t="shared" si="186"/>
        <v>0</v>
      </c>
      <c r="W318" s="90"/>
      <c r="X318" s="90"/>
      <c r="Y318" s="90"/>
      <c r="Z318" s="159"/>
      <c r="AA318" s="13">
        <f>IFERROR(($F318*$F$1)/Y318,0)</f>
        <v>0</v>
      </c>
      <c r="AB318" s="14">
        <f t="shared" si="188"/>
        <v>0</v>
      </c>
      <c r="AC318" s="16">
        <f t="shared" si="174"/>
        <v>0</v>
      </c>
      <c r="AD318" s="251"/>
      <c r="AE318" s="251"/>
      <c r="AF318" s="251"/>
      <c r="AG318" s="90"/>
      <c r="AH318" s="13">
        <f t="shared" si="214"/>
        <v>0</v>
      </c>
      <c r="AI318" s="14">
        <f t="shared" si="189"/>
        <v>0</v>
      </c>
      <c r="AJ318" s="184">
        <f t="shared" si="190"/>
        <v>0</v>
      </c>
      <c r="AK318" s="90"/>
      <c r="AL318" s="90"/>
      <c r="AM318" s="90"/>
      <c r="AN318" s="90"/>
      <c r="AO318" s="13">
        <f t="shared" si="191"/>
        <v>0</v>
      </c>
      <c r="AP318" s="14">
        <f t="shared" si="192"/>
        <v>0</v>
      </c>
      <c r="AQ318" s="184">
        <f t="shared" si="193"/>
        <v>0</v>
      </c>
      <c r="AR318" s="190"/>
      <c r="AS318" s="187"/>
      <c r="AT318" s="182"/>
      <c r="AU318" s="227"/>
      <c r="AV318" s="13">
        <f t="shared" si="194"/>
        <v>0</v>
      </c>
      <c r="AW318" s="14">
        <f t="shared" si="195"/>
        <v>0</v>
      </c>
      <c r="AX318" s="184">
        <f t="shared" si="196"/>
        <v>0</v>
      </c>
      <c r="AY318" s="226"/>
      <c r="AZ318" s="226"/>
      <c r="BA318" s="226"/>
      <c r="BB318" s="226"/>
      <c r="BC318" s="13">
        <f t="shared" si="197"/>
        <v>0</v>
      </c>
      <c r="BD318" s="14">
        <f t="shared" si="175"/>
        <v>0</v>
      </c>
      <c r="BE318" s="184">
        <f t="shared" si="198"/>
        <v>0</v>
      </c>
      <c r="BF318" s="90"/>
      <c r="BG318" s="90"/>
      <c r="BH318" s="90"/>
      <c r="BI318" s="90"/>
      <c r="BJ318" s="13">
        <f t="shared" si="199"/>
        <v>0</v>
      </c>
      <c r="BK318" s="14">
        <f t="shared" si="200"/>
        <v>0</v>
      </c>
      <c r="BL318" s="224">
        <f t="shared" si="201"/>
        <v>0</v>
      </c>
      <c r="BM318" s="257"/>
      <c r="BN318" s="257"/>
      <c r="BO318" s="257"/>
      <c r="BP318" s="226"/>
      <c r="BQ318" s="74">
        <f t="shared" si="176"/>
        <v>0</v>
      </c>
      <c r="BR318" s="75">
        <f t="shared" si="213"/>
        <v>0</v>
      </c>
      <c r="BS318" s="236">
        <f t="shared" si="217"/>
        <v>0</v>
      </c>
      <c r="BT318" s="226"/>
      <c r="BU318" s="226"/>
      <c r="BV318" s="226"/>
      <c r="BW318" s="226"/>
      <c r="BX318" s="74">
        <f t="shared" si="177"/>
        <v>0</v>
      </c>
      <c r="BY318" s="75">
        <f t="shared" si="203"/>
        <v>0</v>
      </c>
      <c r="BZ318" s="236">
        <f t="shared" si="204"/>
        <v>0</v>
      </c>
      <c r="CA318" s="233"/>
      <c r="CB318" s="233"/>
      <c r="CC318" s="233"/>
      <c r="CD318" s="233"/>
      <c r="CE318" s="238">
        <f t="shared" si="205"/>
        <v>0</v>
      </c>
      <c r="CF318" s="14">
        <f t="shared" si="206"/>
        <v>0</v>
      </c>
      <c r="CG318" s="184">
        <f t="shared" si="207"/>
        <v>0</v>
      </c>
    </row>
    <row r="319" spans="1:85" x14ac:dyDescent="0.25">
      <c r="A319" s="39">
        <v>312</v>
      </c>
      <c r="B319" s="83" t="s">
        <v>191</v>
      </c>
      <c r="C319" s="300">
        <v>187100</v>
      </c>
      <c r="D319" s="301">
        <v>5</v>
      </c>
      <c r="E319" s="299">
        <f t="shared" si="208"/>
        <v>935500</v>
      </c>
      <c r="F319" s="167">
        <f t="shared" si="178"/>
        <v>140000</v>
      </c>
      <c r="G319" s="35">
        <f t="shared" si="179"/>
        <v>0.38</v>
      </c>
      <c r="H319" s="163">
        <f t="shared" si="173"/>
        <v>839.24731182795699</v>
      </c>
      <c r="I319" s="87"/>
      <c r="J319" s="87"/>
      <c r="K319" s="33"/>
      <c r="L319" s="12"/>
      <c r="M319" s="13">
        <f t="shared" si="180"/>
        <v>0</v>
      </c>
      <c r="N319" s="30">
        <f t="shared" si="181"/>
        <v>0</v>
      </c>
      <c r="O319" s="15">
        <f t="shared" si="182"/>
        <v>0</v>
      </c>
      <c r="P319" s="244">
        <v>155000</v>
      </c>
      <c r="Q319" s="242">
        <f t="shared" si="209"/>
        <v>29450</v>
      </c>
      <c r="R319" s="242">
        <f t="shared" si="183"/>
        <v>184450</v>
      </c>
      <c r="S319" s="245">
        <v>0.31</v>
      </c>
      <c r="T319" s="13">
        <f t="shared" si="184"/>
        <v>493.3586337760911</v>
      </c>
      <c r="U319" s="14">
        <f t="shared" si="185"/>
        <v>285.5263157894737</v>
      </c>
      <c r="V319" s="16">
        <f t="shared" si="186"/>
        <v>778.88494956556474</v>
      </c>
      <c r="W319" s="90"/>
      <c r="X319" s="90"/>
      <c r="Y319" s="90"/>
      <c r="Z319" s="159"/>
      <c r="AA319" s="13">
        <f t="shared" si="187"/>
        <v>0</v>
      </c>
      <c r="AB319" s="14">
        <f t="shared" si="188"/>
        <v>0</v>
      </c>
      <c r="AC319" s="16">
        <f t="shared" si="174"/>
        <v>0</v>
      </c>
      <c r="AD319" s="251"/>
      <c r="AE319" s="251"/>
      <c r="AF319" s="251"/>
      <c r="AG319" s="90"/>
      <c r="AH319" s="13">
        <f t="shared" si="214"/>
        <v>0</v>
      </c>
      <c r="AI319" s="14">
        <f t="shared" si="189"/>
        <v>0</v>
      </c>
      <c r="AJ319" s="184">
        <f t="shared" si="190"/>
        <v>0</v>
      </c>
      <c r="AK319" s="90"/>
      <c r="AL319" s="90"/>
      <c r="AM319" s="90"/>
      <c r="AN319" s="90"/>
      <c r="AO319" s="13">
        <f t="shared" si="191"/>
        <v>0</v>
      </c>
      <c r="AP319" s="14">
        <f t="shared" si="192"/>
        <v>0</v>
      </c>
      <c r="AQ319" s="184">
        <f t="shared" si="193"/>
        <v>0</v>
      </c>
      <c r="AR319" s="190">
        <v>186000</v>
      </c>
      <c r="AS319" s="187"/>
      <c r="AT319" s="182">
        <v>186000</v>
      </c>
      <c r="AU319" s="227">
        <v>0.38</v>
      </c>
      <c r="AV319" s="13">
        <f t="shared" si="194"/>
        <v>489.24731182795699</v>
      </c>
      <c r="AW319" s="14">
        <f t="shared" si="195"/>
        <v>350</v>
      </c>
      <c r="AX319" s="184">
        <f t="shared" si="196"/>
        <v>839.24731182795699</v>
      </c>
      <c r="AY319" s="226"/>
      <c r="AZ319" s="226"/>
      <c r="BA319" s="226"/>
      <c r="BB319" s="226"/>
      <c r="BC319" s="13">
        <f t="shared" si="197"/>
        <v>0</v>
      </c>
      <c r="BD319" s="14">
        <f t="shared" si="175"/>
        <v>0</v>
      </c>
      <c r="BE319" s="184">
        <f t="shared" si="198"/>
        <v>0</v>
      </c>
      <c r="BF319" s="90">
        <v>140000</v>
      </c>
      <c r="BG319" s="90">
        <v>0</v>
      </c>
      <c r="BH319" s="90">
        <f>BF319+BG319</f>
        <v>140000</v>
      </c>
      <c r="BI319" s="95">
        <v>0.05</v>
      </c>
      <c r="BJ319" s="13">
        <f t="shared" si="199"/>
        <v>650</v>
      </c>
      <c r="BK319" s="14">
        <f t="shared" si="200"/>
        <v>46.05263157894737</v>
      </c>
      <c r="BL319" s="224">
        <f t="shared" si="201"/>
        <v>696.0526315789474</v>
      </c>
      <c r="BM319" s="257"/>
      <c r="BN319" s="257"/>
      <c r="BO319" s="257"/>
      <c r="BP319" s="226"/>
      <c r="BQ319" s="74">
        <f t="shared" si="176"/>
        <v>0</v>
      </c>
      <c r="BR319" s="75">
        <f t="shared" si="213"/>
        <v>0</v>
      </c>
      <c r="BS319" s="236">
        <f t="shared" si="217"/>
        <v>0</v>
      </c>
      <c r="BT319" s="226"/>
      <c r="BU319" s="226"/>
      <c r="BV319" s="226"/>
      <c r="BW319" s="226"/>
      <c r="BX319" s="74">
        <f t="shared" si="177"/>
        <v>0</v>
      </c>
      <c r="BY319" s="75">
        <f t="shared" si="203"/>
        <v>0</v>
      </c>
      <c r="BZ319" s="236">
        <f t="shared" si="204"/>
        <v>0</v>
      </c>
      <c r="CA319" s="233"/>
      <c r="CB319" s="233"/>
      <c r="CC319" s="233"/>
      <c r="CD319" s="233"/>
      <c r="CE319" s="238">
        <f t="shared" si="205"/>
        <v>0</v>
      </c>
      <c r="CF319" s="14">
        <f t="shared" si="206"/>
        <v>0</v>
      </c>
      <c r="CG319" s="184">
        <f t="shared" si="207"/>
        <v>0</v>
      </c>
    </row>
    <row r="320" spans="1:85" x14ac:dyDescent="0.25">
      <c r="A320" s="39">
        <v>313</v>
      </c>
      <c r="B320" s="83" t="s">
        <v>155</v>
      </c>
      <c r="C320" s="300">
        <v>22100</v>
      </c>
      <c r="D320" s="301">
        <v>5</v>
      </c>
      <c r="E320" s="299">
        <f t="shared" si="208"/>
        <v>110500</v>
      </c>
      <c r="F320" s="167">
        <f t="shared" si="178"/>
        <v>21955</v>
      </c>
      <c r="G320" s="35">
        <f t="shared" si="179"/>
        <v>0.38</v>
      </c>
      <c r="H320" s="163">
        <f t="shared" si="173"/>
        <v>1000</v>
      </c>
      <c r="I320" s="87"/>
      <c r="J320" s="87"/>
      <c r="K320" s="33"/>
      <c r="L320" s="12"/>
      <c r="M320" s="13">
        <f t="shared" si="180"/>
        <v>0</v>
      </c>
      <c r="N320" s="30">
        <f t="shared" si="181"/>
        <v>0</v>
      </c>
      <c r="O320" s="15">
        <f t="shared" si="182"/>
        <v>0</v>
      </c>
      <c r="P320" s="244"/>
      <c r="Q320" s="242"/>
      <c r="R320" s="242"/>
      <c r="S320" s="246"/>
      <c r="T320" s="13">
        <f t="shared" si="184"/>
        <v>0</v>
      </c>
      <c r="U320" s="14">
        <f t="shared" si="185"/>
        <v>0</v>
      </c>
      <c r="V320" s="16">
        <f t="shared" si="186"/>
        <v>0</v>
      </c>
      <c r="W320" s="90"/>
      <c r="X320" s="90"/>
      <c r="Y320" s="90"/>
      <c r="Z320" s="159"/>
      <c r="AA320" s="13">
        <f t="shared" si="187"/>
        <v>0</v>
      </c>
      <c r="AB320" s="14">
        <f t="shared" si="188"/>
        <v>0</v>
      </c>
      <c r="AC320" s="16">
        <f t="shared" si="174"/>
        <v>0</v>
      </c>
      <c r="AD320" s="251"/>
      <c r="AE320" s="251"/>
      <c r="AF320" s="251"/>
      <c r="AG320" s="90"/>
      <c r="AH320" s="13">
        <f t="shared" si="214"/>
        <v>0</v>
      </c>
      <c r="AI320" s="14">
        <f t="shared" si="189"/>
        <v>0</v>
      </c>
      <c r="AJ320" s="184">
        <f t="shared" si="190"/>
        <v>0</v>
      </c>
      <c r="AK320" s="90"/>
      <c r="AL320" s="90"/>
      <c r="AM320" s="90"/>
      <c r="AN320" s="90"/>
      <c r="AO320" s="13">
        <f t="shared" si="191"/>
        <v>0</v>
      </c>
      <c r="AP320" s="14">
        <f t="shared" si="192"/>
        <v>0</v>
      </c>
      <c r="AQ320" s="184">
        <f t="shared" si="193"/>
        <v>0</v>
      </c>
      <c r="AR320" s="190">
        <v>21955</v>
      </c>
      <c r="AS320" s="187"/>
      <c r="AT320" s="182">
        <v>21955</v>
      </c>
      <c r="AU320" s="227">
        <v>0.38</v>
      </c>
      <c r="AV320" s="13">
        <f t="shared" si="194"/>
        <v>650</v>
      </c>
      <c r="AW320" s="14">
        <f t="shared" si="195"/>
        <v>350</v>
      </c>
      <c r="AX320" s="184">
        <f t="shared" si="196"/>
        <v>1000</v>
      </c>
      <c r="AY320" s="226"/>
      <c r="AZ320" s="226"/>
      <c r="BA320" s="226"/>
      <c r="BB320" s="226"/>
      <c r="BC320" s="13">
        <f t="shared" si="197"/>
        <v>0</v>
      </c>
      <c r="BD320" s="14">
        <f t="shared" si="175"/>
        <v>0</v>
      </c>
      <c r="BE320" s="184">
        <f t="shared" si="198"/>
        <v>0</v>
      </c>
      <c r="BF320" s="90"/>
      <c r="BG320" s="90"/>
      <c r="BH320" s="90"/>
      <c r="BI320" s="90"/>
      <c r="BJ320" s="13">
        <f t="shared" si="199"/>
        <v>0</v>
      </c>
      <c r="BK320" s="14">
        <f t="shared" si="200"/>
        <v>0</v>
      </c>
      <c r="BL320" s="224">
        <f t="shared" si="201"/>
        <v>0</v>
      </c>
      <c r="BM320" s="257"/>
      <c r="BN320" s="257"/>
      <c r="BO320" s="257"/>
      <c r="BP320" s="226"/>
      <c r="BQ320" s="74">
        <f t="shared" si="176"/>
        <v>0</v>
      </c>
      <c r="BR320" s="75">
        <f t="shared" si="213"/>
        <v>0</v>
      </c>
      <c r="BS320" s="236">
        <f t="shared" si="217"/>
        <v>0</v>
      </c>
      <c r="BT320" s="226"/>
      <c r="BU320" s="226"/>
      <c r="BV320" s="226"/>
      <c r="BW320" s="226"/>
      <c r="BX320" s="74">
        <f t="shared" si="177"/>
        <v>0</v>
      </c>
      <c r="BY320" s="75">
        <f t="shared" si="203"/>
        <v>0</v>
      </c>
      <c r="BZ320" s="236">
        <f t="shared" si="204"/>
        <v>0</v>
      </c>
      <c r="CA320" s="239"/>
      <c r="CB320" s="239"/>
      <c r="CC320" s="239"/>
      <c r="CD320" s="240"/>
      <c r="CE320" s="238">
        <f t="shared" si="205"/>
        <v>0</v>
      </c>
      <c r="CF320" s="14">
        <f t="shared" si="206"/>
        <v>0</v>
      </c>
      <c r="CG320" s="184">
        <f t="shared" si="207"/>
        <v>0</v>
      </c>
    </row>
    <row r="321" spans="1:85" x14ac:dyDescent="0.25">
      <c r="A321" s="39">
        <v>314</v>
      </c>
      <c r="B321" s="83" t="s">
        <v>316</v>
      </c>
      <c r="C321" s="300">
        <v>118000</v>
      </c>
      <c r="D321" s="301">
        <v>5</v>
      </c>
      <c r="E321" s="299">
        <f t="shared" si="208"/>
        <v>590000</v>
      </c>
      <c r="F321" s="167">
        <f t="shared" si="178"/>
        <v>115000</v>
      </c>
      <c r="G321" s="35">
        <f t="shared" si="179"/>
        <v>0.38</v>
      </c>
      <c r="H321" s="163">
        <f t="shared" si="173"/>
        <v>1000</v>
      </c>
      <c r="I321" s="87"/>
      <c r="J321" s="87"/>
      <c r="K321" s="33"/>
      <c r="L321" s="12"/>
      <c r="M321" s="13">
        <f t="shared" si="180"/>
        <v>0</v>
      </c>
      <c r="N321" s="30">
        <f t="shared" si="181"/>
        <v>0</v>
      </c>
      <c r="O321" s="15">
        <f t="shared" si="182"/>
        <v>0</v>
      </c>
      <c r="P321" s="244"/>
      <c r="Q321" s="242"/>
      <c r="R321" s="242"/>
      <c r="S321" s="246"/>
      <c r="T321" s="13">
        <f t="shared" si="184"/>
        <v>0</v>
      </c>
      <c r="U321" s="14">
        <f t="shared" si="185"/>
        <v>0</v>
      </c>
      <c r="V321" s="16">
        <f t="shared" si="186"/>
        <v>0</v>
      </c>
      <c r="W321" s="90"/>
      <c r="X321" s="90"/>
      <c r="Y321" s="90"/>
      <c r="Z321" s="159"/>
      <c r="AA321" s="13">
        <f t="shared" si="187"/>
        <v>0</v>
      </c>
      <c r="AB321" s="14">
        <f t="shared" si="188"/>
        <v>0</v>
      </c>
      <c r="AC321" s="16">
        <f t="shared" si="174"/>
        <v>0</v>
      </c>
      <c r="AD321" s="251"/>
      <c r="AE321" s="251"/>
      <c r="AF321" s="251"/>
      <c r="AG321" s="90"/>
      <c r="AH321" s="13">
        <f t="shared" si="214"/>
        <v>0</v>
      </c>
      <c r="AI321" s="14">
        <f t="shared" si="189"/>
        <v>0</v>
      </c>
      <c r="AJ321" s="184">
        <f t="shared" si="190"/>
        <v>0</v>
      </c>
      <c r="AK321" s="90"/>
      <c r="AL321" s="90"/>
      <c r="AM321" s="90"/>
      <c r="AN321" s="90"/>
      <c r="AO321" s="13">
        <f t="shared" si="191"/>
        <v>0</v>
      </c>
      <c r="AP321" s="14">
        <f t="shared" si="192"/>
        <v>0</v>
      </c>
      <c r="AQ321" s="184">
        <f t="shared" si="193"/>
        <v>0</v>
      </c>
      <c r="AR321" s="190">
        <v>115000</v>
      </c>
      <c r="AS321" s="187"/>
      <c r="AT321" s="182">
        <v>115000</v>
      </c>
      <c r="AU321" s="227">
        <v>0.38</v>
      </c>
      <c r="AV321" s="13">
        <f t="shared" si="194"/>
        <v>650</v>
      </c>
      <c r="AW321" s="14">
        <f t="shared" si="195"/>
        <v>350</v>
      </c>
      <c r="AX321" s="184">
        <f t="shared" si="196"/>
        <v>1000</v>
      </c>
      <c r="AY321" s="226"/>
      <c r="AZ321" s="226"/>
      <c r="BA321" s="226"/>
      <c r="BB321" s="226"/>
      <c r="BC321" s="13">
        <f t="shared" si="197"/>
        <v>0</v>
      </c>
      <c r="BD321" s="14">
        <f t="shared" si="175"/>
        <v>0</v>
      </c>
      <c r="BE321" s="184">
        <f t="shared" si="198"/>
        <v>0</v>
      </c>
      <c r="BF321" s="90"/>
      <c r="BG321" s="90"/>
      <c r="BH321" s="90"/>
      <c r="BI321" s="90"/>
      <c r="BJ321" s="13">
        <f t="shared" si="199"/>
        <v>0</v>
      </c>
      <c r="BK321" s="14">
        <f t="shared" si="200"/>
        <v>0</v>
      </c>
      <c r="BL321" s="224">
        <f t="shared" si="201"/>
        <v>0</v>
      </c>
      <c r="BM321" s="257"/>
      <c r="BN321" s="257"/>
      <c r="BO321" s="257"/>
      <c r="BP321" s="226"/>
      <c r="BQ321" s="74">
        <f t="shared" si="176"/>
        <v>0</v>
      </c>
      <c r="BR321" s="75">
        <f t="shared" si="213"/>
        <v>0</v>
      </c>
      <c r="BS321" s="236">
        <f t="shared" si="217"/>
        <v>0</v>
      </c>
      <c r="BT321" s="226"/>
      <c r="BU321" s="226"/>
      <c r="BV321" s="226"/>
      <c r="BW321" s="226"/>
      <c r="BX321" s="74">
        <f t="shared" si="177"/>
        <v>0</v>
      </c>
      <c r="BY321" s="75">
        <f t="shared" si="203"/>
        <v>0</v>
      </c>
      <c r="BZ321" s="236">
        <f t="shared" si="204"/>
        <v>0</v>
      </c>
      <c r="CA321" s="233"/>
      <c r="CB321" s="233"/>
      <c r="CC321" s="233"/>
      <c r="CD321" s="233"/>
      <c r="CE321" s="238">
        <f t="shared" si="205"/>
        <v>0</v>
      </c>
      <c r="CF321" s="14">
        <f t="shared" si="206"/>
        <v>0</v>
      </c>
      <c r="CG321" s="184">
        <f t="shared" si="207"/>
        <v>0</v>
      </c>
    </row>
    <row r="322" spans="1:85" x14ac:dyDescent="0.25">
      <c r="A322" s="39">
        <v>315</v>
      </c>
      <c r="B322" s="83" t="s">
        <v>313</v>
      </c>
      <c r="C322" s="300">
        <v>252100</v>
      </c>
      <c r="D322" s="301">
        <v>5</v>
      </c>
      <c r="E322" s="299">
        <f t="shared" si="208"/>
        <v>1260500</v>
      </c>
      <c r="F322" s="167">
        <f t="shared" si="178"/>
        <v>246330</v>
      </c>
      <c r="G322" s="35">
        <f t="shared" si="179"/>
        <v>0.38</v>
      </c>
      <c r="H322" s="163">
        <f t="shared" si="173"/>
        <v>1000</v>
      </c>
      <c r="I322" s="87"/>
      <c r="J322" s="87"/>
      <c r="K322" s="33"/>
      <c r="L322" s="12"/>
      <c r="M322" s="13">
        <f t="shared" si="180"/>
        <v>0</v>
      </c>
      <c r="N322" s="30">
        <f t="shared" si="181"/>
        <v>0</v>
      </c>
      <c r="O322" s="15">
        <f t="shared" si="182"/>
        <v>0</v>
      </c>
      <c r="P322" s="244"/>
      <c r="Q322" s="242"/>
      <c r="R322" s="242"/>
      <c r="S322" s="246"/>
      <c r="T322" s="13">
        <f t="shared" si="184"/>
        <v>0</v>
      </c>
      <c r="U322" s="14">
        <f t="shared" si="185"/>
        <v>0</v>
      </c>
      <c r="V322" s="16">
        <f t="shared" si="186"/>
        <v>0</v>
      </c>
      <c r="W322" s="90"/>
      <c r="X322" s="90"/>
      <c r="Y322" s="90"/>
      <c r="Z322" s="159"/>
      <c r="AA322" s="13">
        <f t="shared" si="187"/>
        <v>0</v>
      </c>
      <c r="AB322" s="14">
        <f t="shared" si="188"/>
        <v>0</v>
      </c>
      <c r="AC322" s="16">
        <f t="shared" si="174"/>
        <v>0</v>
      </c>
      <c r="AD322" s="251"/>
      <c r="AE322" s="251"/>
      <c r="AF322" s="251"/>
      <c r="AG322" s="90"/>
      <c r="AH322" s="13">
        <f t="shared" si="214"/>
        <v>0</v>
      </c>
      <c r="AI322" s="14">
        <f t="shared" si="189"/>
        <v>0</v>
      </c>
      <c r="AJ322" s="184">
        <f t="shared" si="190"/>
        <v>0</v>
      </c>
      <c r="AK322" s="90"/>
      <c r="AL322" s="90"/>
      <c r="AM322" s="90"/>
      <c r="AN322" s="90"/>
      <c r="AO322" s="13">
        <f t="shared" si="191"/>
        <v>0</v>
      </c>
      <c r="AP322" s="14">
        <f t="shared" si="192"/>
        <v>0</v>
      </c>
      <c r="AQ322" s="184">
        <f t="shared" si="193"/>
        <v>0</v>
      </c>
      <c r="AR322" s="190">
        <f t="shared" si="211"/>
        <v>207000</v>
      </c>
      <c r="AS322" s="187">
        <f t="shared" si="212"/>
        <v>39330</v>
      </c>
      <c r="AT322" s="182">
        <v>246330</v>
      </c>
      <c r="AU322" s="227">
        <v>0.38</v>
      </c>
      <c r="AV322" s="13">
        <f t="shared" si="194"/>
        <v>650</v>
      </c>
      <c r="AW322" s="14">
        <f t="shared" si="195"/>
        <v>350</v>
      </c>
      <c r="AX322" s="184">
        <f t="shared" si="196"/>
        <v>1000</v>
      </c>
      <c r="AY322" s="226"/>
      <c r="AZ322" s="226"/>
      <c r="BA322" s="226"/>
      <c r="BB322" s="226"/>
      <c r="BC322" s="13">
        <f t="shared" si="197"/>
        <v>0</v>
      </c>
      <c r="BD322" s="14">
        <f t="shared" si="175"/>
        <v>0</v>
      </c>
      <c r="BE322" s="184">
        <f t="shared" si="198"/>
        <v>0</v>
      </c>
      <c r="BF322" s="90"/>
      <c r="BG322" s="90"/>
      <c r="BH322" s="90"/>
      <c r="BI322" s="90"/>
      <c r="BJ322" s="13">
        <f t="shared" si="199"/>
        <v>0</v>
      </c>
      <c r="BK322" s="14">
        <f t="shared" si="200"/>
        <v>0</v>
      </c>
      <c r="BL322" s="224">
        <f t="shared" si="201"/>
        <v>0</v>
      </c>
      <c r="BM322" s="257"/>
      <c r="BN322" s="257"/>
      <c r="BO322" s="257"/>
      <c r="BP322" s="226"/>
      <c r="BQ322" s="74">
        <f t="shared" si="176"/>
        <v>0</v>
      </c>
      <c r="BR322" s="75">
        <f t="shared" si="213"/>
        <v>0</v>
      </c>
      <c r="BS322" s="236">
        <f t="shared" si="217"/>
        <v>0</v>
      </c>
      <c r="BT322" s="226"/>
      <c r="BU322" s="226"/>
      <c r="BV322" s="226"/>
      <c r="BW322" s="226"/>
      <c r="BX322" s="74">
        <f t="shared" si="177"/>
        <v>0</v>
      </c>
      <c r="BY322" s="75">
        <f t="shared" si="203"/>
        <v>0</v>
      </c>
      <c r="BZ322" s="236">
        <f t="shared" si="204"/>
        <v>0</v>
      </c>
      <c r="CA322" s="233"/>
      <c r="CB322" s="233"/>
      <c r="CC322" s="233"/>
      <c r="CD322" s="233"/>
      <c r="CE322" s="238">
        <f t="shared" si="205"/>
        <v>0</v>
      </c>
      <c r="CF322" s="14">
        <f t="shared" si="206"/>
        <v>0</v>
      </c>
      <c r="CG322" s="184">
        <f t="shared" si="207"/>
        <v>0</v>
      </c>
    </row>
    <row r="323" spans="1:85" x14ac:dyDescent="0.25">
      <c r="A323" s="39">
        <v>316</v>
      </c>
      <c r="B323" s="83" t="s">
        <v>74</v>
      </c>
      <c r="C323" s="300">
        <v>213850</v>
      </c>
      <c r="D323" s="301">
        <v>5</v>
      </c>
      <c r="E323" s="299">
        <f t="shared" si="208"/>
        <v>1069250</v>
      </c>
      <c r="F323" s="167">
        <f t="shared" si="178"/>
        <v>209500</v>
      </c>
      <c r="G323" s="35">
        <f t="shared" si="179"/>
        <v>0.35</v>
      </c>
      <c r="H323" s="163">
        <f t="shared" si="173"/>
        <v>991.72950047125357</v>
      </c>
      <c r="I323" s="87"/>
      <c r="J323" s="87"/>
      <c r="K323" s="33"/>
      <c r="L323" s="12"/>
      <c r="M323" s="13">
        <f t="shared" si="180"/>
        <v>0</v>
      </c>
      <c r="N323" s="30">
        <f t="shared" si="181"/>
        <v>0</v>
      </c>
      <c r="O323" s="15">
        <f t="shared" si="182"/>
        <v>0</v>
      </c>
      <c r="P323" s="244">
        <v>209500</v>
      </c>
      <c r="Q323" s="242">
        <f>P323*0%</f>
        <v>0</v>
      </c>
      <c r="R323" s="242">
        <f t="shared" si="183"/>
        <v>209500</v>
      </c>
      <c r="S323" s="245">
        <v>0.31</v>
      </c>
      <c r="T323" s="13">
        <f t="shared" si="184"/>
        <v>650</v>
      </c>
      <c r="U323" s="14">
        <f t="shared" si="185"/>
        <v>310.00000000000006</v>
      </c>
      <c r="V323" s="16">
        <f t="shared" si="186"/>
        <v>960</v>
      </c>
      <c r="W323" s="90"/>
      <c r="X323" s="90"/>
      <c r="Y323" s="90"/>
      <c r="Z323" s="159"/>
      <c r="AA323" s="13">
        <f t="shared" si="187"/>
        <v>0</v>
      </c>
      <c r="AB323" s="14">
        <f t="shared" si="188"/>
        <v>0</v>
      </c>
      <c r="AC323" s="16">
        <f t="shared" si="174"/>
        <v>0</v>
      </c>
      <c r="AD323" s="251"/>
      <c r="AE323" s="251"/>
      <c r="AF323" s="251"/>
      <c r="AG323" s="90"/>
      <c r="AH323" s="13">
        <f t="shared" si="214"/>
        <v>0</v>
      </c>
      <c r="AI323" s="14">
        <f t="shared" si="189"/>
        <v>0</v>
      </c>
      <c r="AJ323" s="184">
        <f t="shared" si="190"/>
        <v>0</v>
      </c>
      <c r="AK323" s="90"/>
      <c r="AL323" s="90"/>
      <c r="AM323" s="90"/>
      <c r="AN323" s="90"/>
      <c r="AO323" s="13">
        <f t="shared" si="191"/>
        <v>0</v>
      </c>
      <c r="AP323" s="14">
        <f t="shared" si="192"/>
        <v>0</v>
      </c>
      <c r="AQ323" s="184">
        <f t="shared" si="193"/>
        <v>0</v>
      </c>
      <c r="AR323" s="190">
        <v>212200</v>
      </c>
      <c r="AS323" s="187"/>
      <c r="AT323" s="182">
        <v>212200</v>
      </c>
      <c r="AU323" s="227">
        <v>0.35</v>
      </c>
      <c r="AV323" s="13">
        <f t="shared" si="194"/>
        <v>641.72950047125357</v>
      </c>
      <c r="AW323" s="14">
        <f t="shared" si="195"/>
        <v>350</v>
      </c>
      <c r="AX323" s="184">
        <f t="shared" si="196"/>
        <v>991.72950047125357</v>
      </c>
      <c r="AY323" s="226"/>
      <c r="AZ323" s="226"/>
      <c r="BA323" s="226"/>
      <c r="BB323" s="226"/>
      <c r="BC323" s="13">
        <f t="shared" si="197"/>
        <v>0</v>
      </c>
      <c r="BD323" s="14">
        <f t="shared" si="175"/>
        <v>0</v>
      </c>
      <c r="BE323" s="184">
        <f t="shared" si="198"/>
        <v>0</v>
      </c>
      <c r="BF323" s="90"/>
      <c r="BG323" s="90"/>
      <c r="BH323" s="90"/>
      <c r="BI323" s="90"/>
      <c r="BJ323" s="13">
        <f t="shared" si="199"/>
        <v>0</v>
      </c>
      <c r="BK323" s="14">
        <f t="shared" si="200"/>
        <v>0</v>
      </c>
      <c r="BL323" s="224">
        <f t="shared" si="201"/>
        <v>0</v>
      </c>
      <c r="BM323" s="257"/>
      <c r="BN323" s="257"/>
      <c r="BO323" s="257"/>
      <c r="BP323" s="226"/>
      <c r="BQ323" s="74">
        <f t="shared" si="176"/>
        <v>0</v>
      </c>
      <c r="BR323" s="75">
        <f t="shared" si="213"/>
        <v>0</v>
      </c>
      <c r="BS323" s="236">
        <f t="shared" si="217"/>
        <v>0</v>
      </c>
      <c r="BT323" s="226"/>
      <c r="BU323" s="226"/>
      <c r="BV323" s="226"/>
      <c r="BW323" s="226"/>
      <c r="BX323" s="74">
        <f t="shared" si="177"/>
        <v>0</v>
      </c>
      <c r="BY323" s="75">
        <f t="shared" si="203"/>
        <v>0</v>
      </c>
      <c r="BZ323" s="236">
        <f t="shared" si="204"/>
        <v>0</v>
      </c>
      <c r="CA323" s="233"/>
      <c r="CB323" s="233"/>
      <c r="CC323" s="233"/>
      <c r="CD323" s="233"/>
      <c r="CE323" s="238">
        <f t="shared" si="205"/>
        <v>0</v>
      </c>
      <c r="CF323" s="14">
        <f t="shared" si="206"/>
        <v>0</v>
      </c>
      <c r="CG323" s="184">
        <f t="shared" si="207"/>
        <v>0</v>
      </c>
    </row>
    <row r="324" spans="1:85" x14ac:dyDescent="0.25">
      <c r="A324" s="39">
        <v>317</v>
      </c>
      <c r="B324" s="78" t="s">
        <v>247</v>
      </c>
      <c r="C324" s="300">
        <v>1890000</v>
      </c>
      <c r="D324" s="301">
        <v>5</v>
      </c>
      <c r="E324" s="299">
        <f t="shared" si="208"/>
        <v>9450000</v>
      </c>
      <c r="F324" s="167">
        <f t="shared" si="178"/>
        <v>1843300</v>
      </c>
      <c r="G324" s="35">
        <f t="shared" si="179"/>
        <v>0.38</v>
      </c>
      <c r="H324" s="163">
        <f t="shared" si="173"/>
        <v>1000</v>
      </c>
      <c r="I324" s="87"/>
      <c r="J324" s="87"/>
      <c r="K324" s="33"/>
      <c r="L324" s="12"/>
      <c r="M324" s="13">
        <f t="shared" si="180"/>
        <v>0</v>
      </c>
      <c r="N324" s="30">
        <f t="shared" si="181"/>
        <v>0</v>
      </c>
      <c r="O324" s="15">
        <f t="shared" si="182"/>
        <v>0</v>
      </c>
      <c r="P324" s="244"/>
      <c r="Q324" s="242"/>
      <c r="R324" s="242"/>
      <c r="S324" s="245"/>
      <c r="T324" s="13">
        <f t="shared" si="184"/>
        <v>0</v>
      </c>
      <c r="U324" s="14">
        <f t="shared" si="185"/>
        <v>0</v>
      </c>
      <c r="V324" s="16">
        <f t="shared" si="186"/>
        <v>0</v>
      </c>
      <c r="W324" s="90"/>
      <c r="X324" s="90"/>
      <c r="Y324" s="90"/>
      <c r="Z324" s="159"/>
      <c r="AA324" s="13">
        <f t="shared" si="187"/>
        <v>0</v>
      </c>
      <c r="AB324" s="14">
        <f t="shared" si="188"/>
        <v>0</v>
      </c>
      <c r="AC324" s="16">
        <f t="shared" si="174"/>
        <v>0</v>
      </c>
      <c r="AD324" s="251"/>
      <c r="AE324" s="251"/>
      <c r="AF324" s="251"/>
      <c r="AG324" s="90"/>
      <c r="AH324" s="13">
        <f t="shared" si="214"/>
        <v>0</v>
      </c>
      <c r="AI324" s="14">
        <f t="shared" si="189"/>
        <v>0</v>
      </c>
      <c r="AJ324" s="184">
        <f t="shared" si="190"/>
        <v>0</v>
      </c>
      <c r="AK324" s="90"/>
      <c r="AL324" s="90"/>
      <c r="AM324" s="90"/>
      <c r="AN324" s="90"/>
      <c r="AO324" s="13">
        <f t="shared" si="191"/>
        <v>0</v>
      </c>
      <c r="AP324" s="14">
        <f t="shared" si="192"/>
        <v>0</v>
      </c>
      <c r="AQ324" s="184">
        <f t="shared" si="193"/>
        <v>0</v>
      </c>
      <c r="AR324" s="190">
        <v>1843300</v>
      </c>
      <c r="AS324" s="187"/>
      <c r="AT324" s="182">
        <v>1843300</v>
      </c>
      <c r="AU324" s="227">
        <v>0.38</v>
      </c>
      <c r="AV324" s="13">
        <f t="shared" si="194"/>
        <v>650</v>
      </c>
      <c r="AW324" s="14">
        <f t="shared" si="195"/>
        <v>350</v>
      </c>
      <c r="AX324" s="184">
        <f t="shared" si="196"/>
        <v>1000</v>
      </c>
      <c r="AY324" s="226"/>
      <c r="AZ324" s="226"/>
      <c r="BA324" s="226"/>
      <c r="BB324" s="226"/>
      <c r="BC324" s="13">
        <f t="shared" si="197"/>
        <v>0</v>
      </c>
      <c r="BD324" s="14">
        <f t="shared" si="175"/>
        <v>0</v>
      </c>
      <c r="BE324" s="184">
        <f t="shared" si="198"/>
        <v>0</v>
      </c>
      <c r="BF324" s="90"/>
      <c r="BG324" s="90"/>
      <c r="BH324" s="90"/>
      <c r="BI324" s="90"/>
      <c r="BJ324" s="13">
        <f t="shared" si="199"/>
        <v>0</v>
      </c>
      <c r="BK324" s="14">
        <f t="shared" si="200"/>
        <v>0</v>
      </c>
      <c r="BL324" s="224">
        <f t="shared" si="201"/>
        <v>0</v>
      </c>
      <c r="BM324" s="257"/>
      <c r="BN324" s="257"/>
      <c r="BO324" s="257"/>
      <c r="BP324" s="226"/>
      <c r="BQ324" s="74">
        <f t="shared" si="176"/>
        <v>0</v>
      </c>
      <c r="BR324" s="75">
        <f t="shared" si="213"/>
        <v>0</v>
      </c>
      <c r="BS324" s="236">
        <f t="shared" si="217"/>
        <v>0</v>
      </c>
      <c r="BT324" s="226"/>
      <c r="BU324" s="226"/>
      <c r="BV324" s="226"/>
      <c r="BW324" s="226"/>
      <c r="BX324" s="74">
        <f t="shared" si="177"/>
        <v>0</v>
      </c>
      <c r="BY324" s="75">
        <f t="shared" si="203"/>
        <v>0</v>
      </c>
      <c r="BZ324" s="236">
        <f t="shared" si="204"/>
        <v>0</v>
      </c>
      <c r="CA324" s="239"/>
      <c r="CB324" s="239"/>
      <c r="CC324" s="239"/>
      <c r="CD324" s="240"/>
      <c r="CE324" s="238">
        <f t="shared" si="205"/>
        <v>0</v>
      </c>
      <c r="CF324" s="14">
        <f t="shared" si="206"/>
        <v>0</v>
      </c>
      <c r="CG324" s="184">
        <f t="shared" si="207"/>
        <v>0</v>
      </c>
    </row>
    <row r="325" spans="1:85" x14ac:dyDescent="0.25">
      <c r="A325" s="39">
        <v>318</v>
      </c>
      <c r="B325" s="83" t="s">
        <v>285</v>
      </c>
      <c r="C325" s="300">
        <v>1398000</v>
      </c>
      <c r="D325" s="301">
        <v>5</v>
      </c>
      <c r="E325" s="299">
        <f t="shared" si="208"/>
        <v>6990000</v>
      </c>
      <c r="F325" s="167">
        <f t="shared" si="178"/>
        <v>1309000</v>
      </c>
      <c r="G325" s="35">
        <f t="shared" si="179"/>
        <v>0.38</v>
      </c>
      <c r="H325" s="163">
        <f t="shared" si="173"/>
        <v>1000</v>
      </c>
      <c r="I325" s="87"/>
      <c r="J325" s="87"/>
      <c r="K325" s="33"/>
      <c r="L325" s="12"/>
      <c r="M325" s="13">
        <f t="shared" si="180"/>
        <v>0</v>
      </c>
      <c r="N325" s="30">
        <f t="shared" si="181"/>
        <v>0</v>
      </c>
      <c r="O325" s="15">
        <f t="shared" si="182"/>
        <v>0</v>
      </c>
      <c r="P325" s="244"/>
      <c r="Q325" s="242"/>
      <c r="R325" s="242"/>
      <c r="S325" s="246"/>
      <c r="T325" s="13">
        <f t="shared" si="184"/>
        <v>0</v>
      </c>
      <c r="U325" s="14">
        <f t="shared" si="185"/>
        <v>0</v>
      </c>
      <c r="V325" s="16">
        <f t="shared" si="186"/>
        <v>0</v>
      </c>
      <c r="W325" s="90"/>
      <c r="X325" s="90"/>
      <c r="Y325" s="90"/>
      <c r="Z325" s="160"/>
      <c r="AA325" s="13">
        <f t="shared" si="187"/>
        <v>0</v>
      </c>
      <c r="AB325" s="14">
        <f t="shared" si="188"/>
        <v>0</v>
      </c>
      <c r="AC325" s="16">
        <f t="shared" si="174"/>
        <v>0</v>
      </c>
      <c r="AD325" s="251"/>
      <c r="AE325" s="251"/>
      <c r="AF325" s="251"/>
      <c r="AG325" s="90"/>
      <c r="AH325" s="13">
        <f t="shared" si="214"/>
        <v>0</v>
      </c>
      <c r="AI325" s="14">
        <f t="shared" si="189"/>
        <v>0</v>
      </c>
      <c r="AJ325" s="184">
        <f t="shared" si="190"/>
        <v>0</v>
      </c>
      <c r="AK325" s="90"/>
      <c r="AL325" s="90"/>
      <c r="AM325" s="90"/>
      <c r="AN325" s="90"/>
      <c r="AO325" s="13">
        <f t="shared" si="191"/>
        <v>0</v>
      </c>
      <c r="AP325" s="14">
        <f t="shared" si="192"/>
        <v>0</v>
      </c>
      <c r="AQ325" s="184">
        <f t="shared" si="193"/>
        <v>0</v>
      </c>
      <c r="AR325" s="190">
        <f t="shared" si="211"/>
        <v>1100000</v>
      </c>
      <c r="AS325" s="187">
        <f t="shared" si="212"/>
        <v>209000</v>
      </c>
      <c r="AT325" s="182">
        <v>1309000</v>
      </c>
      <c r="AU325" s="227">
        <v>0.38</v>
      </c>
      <c r="AV325" s="13">
        <f t="shared" si="194"/>
        <v>650</v>
      </c>
      <c r="AW325" s="14">
        <f t="shared" si="195"/>
        <v>350</v>
      </c>
      <c r="AX325" s="184">
        <f t="shared" si="196"/>
        <v>1000</v>
      </c>
      <c r="AY325" s="226"/>
      <c r="AZ325" s="226"/>
      <c r="BA325" s="226"/>
      <c r="BB325" s="226"/>
      <c r="BC325" s="13">
        <f t="shared" si="197"/>
        <v>0</v>
      </c>
      <c r="BD325" s="14">
        <f t="shared" si="175"/>
        <v>0</v>
      </c>
      <c r="BE325" s="184">
        <f t="shared" si="198"/>
        <v>0</v>
      </c>
      <c r="BF325" s="90"/>
      <c r="BG325" s="90"/>
      <c r="BH325" s="90"/>
      <c r="BI325" s="90"/>
      <c r="BJ325" s="13">
        <f t="shared" si="199"/>
        <v>0</v>
      </c>
      <c r="BK325" s="14">
        <f t="shared" si="200"/>
        <v>0</v>
      </c>
      <c r="BL325" s="224">
        <f t="shared" si="201"/>
        <v>0</v>
      </c>
      <c r="BM325" s="257"/>
      <c r="BN325" s="257"/>
      <c r="BO325" s="257"/>
      <c r="BP325" s="226"/>
      <c r="BQ325" s="74">
        <f t="shared" si="176"/>
        <v>0</v>
      </c>
      <c r="BR325" s="75">
        <f t="shared" si="213"/>
        <v>0</v>
      </c>
      <c r="BS325" s="236">
        <f t="shared" si="217"/>
        <v>0</v>
      </c>
      <c r="BT325" s="226"/>
      <c r="BU325" s="226"/>
      <c r="BV325" s="226"/>
      <c r="BW325" s="226"/>
      <c r="BX325" s="74">
        <f t="shared" si="177"/>
        <v>0</v>
      </c>
      <c r="BY325" s="75">
        <f t="shared" si="203"/>
        <v>0</v>
      </c>
      <c r="BZ325" s="236">
        <f t="shared" si="204"/>
        <v>0</v>
      </c>
      <c r="CA325" s="233"/>
      <c r="CB325" s="233"/>
      <c r="CC325" s="233"/>
      <c r="CD325" s="233"/>
      <c r="CE325" s="238">
        <f t="shared" si="205"/>
        <v>0</v>
      </c>
      <c r="CF325" s="14">
        <f t="shared" si="206"/>
        <v>0</v>
      </c>
      <c r="CG325" s="184">
        <f t="shared" si="207"/>
        <v>0</v>
      </c>
    </row>
    <row r="326" spans="1:85" x14ac:dyDescent="0.25">
      <c r="A326" s="39">
        <v>319</v>
      </c>
      <c r="B326" s="83" t="s">
        <v>110</v>
      </c>
      <c r="C326" s="300">
        <v>6650</v>
      </c>
      <c r="D326" s="301">
        <v>4</v>
      </c>
      <c r="E326" s="299">
        <f t="shared" si="208"/>
        <v>26600</v>
      </c>
      <c r="F326" s="167">
        <f t="shared" si="178"/>
        <v>4522</v>
      </c>
      <c r="G326" s="35">
        <f t="shared" si="179"/>
        <v>0.35</v>
      </c>
      <c r="H326" s="163">
        <f t="shared" si="173"/>
        <v>960</v>
      </c>
      <c r="I326" s="87"/>
      <c r="J326" s="87"/>
      <c r="K326" s="33"/>
      <c r="L326" s="12"/>
      <c r="M326" s="13">
        <f t="shared" si="180"/>
        <v>0</v>
      </c>
      <c r="N326" s="30">
        <f t="shared" si="181"/>
        <v>0</v>
      </c>
      <c r="O326" s="15">
        <f t="shared" si="182"/>
        <v>0</v>
      </c>
      <c r="P326" s="244">
        <v>3800</v>
      </c>
      <c r="Q326" s="242">
        <f t="shared" si="209"/>
        <v>722</v>
      </c>
      <c r="R326" s="242">
        <f t="shared" si="183"/>
        <v>4522</v>
      </c>
      <c r="S326" s="245">
        <v>0.31</v>
      </c>
      <c r="T326" s="13">
        <f t="shared" si="184"/>
        <v>650</v>
      </c>
      <c r="U326" s="14">
        <f t="shared" si="185"/>
        <v>310.00000000000006</v>
      </c>
      <c r="V326" s="16">
        <f t="shared" si="186"/>
        <v>960</v>
      </c>
      <c r="W326" s="90"/>
      <c r="X326" s="90"/>
      <c r="Y326" s="90"/>
      <c r="Z326" s="159"/>
      <c r="AA326" s="13">
        <f t="shared" si="187"/>
        <v>0</v>
      </c>
      <c r="AB326" s="14">
        <f t="shared" si="188"/>
        <v>0</v>
      </c>
      <c r="AC326" s="16">
        <f t="shared" si="174"/>
        <v>0</v>
      </c>
      <c r="AD326" s="251"/>
      <c r="AE326" s="251"/>
      <c r="AF326" s="251"/>
      <c r="AG326" s="90"/>
      <c r="AH326" s="13">
        <f t="shared" si="214"/>
        <v>0</v>
      </c>
      <c r="AI326" s="14">
        <f t="shared" si="189"/>
        <v>0</v>
      </c>
      <c r="AJ326" s="184">
        <f t="shared" si="190"/>
        <v>0</v>
      </c>
      <c r="AK326" s="90"/>
      <c r="AL326" s="90"/>
      <c r="AM326" s="90"/>
      <c r="AN326" s="90"/>
      <c r="AO326" s="13">
        <f t="shared" si="191"/>
        <v>0</v>
      </c>
      <c r="AP326" s="14">
        <f t="shared" si="192"/>
        <v>0</v>
      </c>
      <c r="AQ326" s="184">
        <f t="shared" si="193"/>
        <v>0</v>
      </c>
      <c r="AR326" s="190">
        <f t="shared" si="211"/>
        <v>5495.7983193277314</v>
      </c>
      <c r="AS326" s="187">
        <f t="shared" si="212"/>
        <v>1044.201680672269</v>
      </c>
      <c r="AT326" s="182">
        <v>6540</v>
      </c>
      <c r="AU326" s="227">
        <v>0.35</v>
      </c>
      <c r="AV326" s="13">
        <f t="shared" si="194"/>
        <v>449.43425076452598</v>
      </c>
      <c r="AW326" s="14">
        <f t="shared" si="195"/>
        <v>350</v>
      </c>
      <c r="AX326" s="184">
        <f t="shared" si="196"/>
        <v>799.43425076452604</v>
      </c>
      <c r="AY326" s="226"/>
      <c r="AZ326" s="226"/>
      <c r="BA326" s="226"/>
      <c r="BB326" s="226"/>
      <c r="BC326" s="13">
        <f t="shared" si="197"/>
        <v>0</v>
      </c>
      <c r="BD326" s="14">
        <f t="shared" si="175"/>
        <v>0</v>
      </c>
      <c r="BE326" s="184">
        <f t="shared" si="198"/>
        <v>0</v>
      </c>
      <c r="BF326" s="90"/>
      <c r="BG326" s="90"/>
      <c r="BH326" s="90"/>
      <c r="BI326" s="90"/>
      <c r="BJ326" s="13">
        <f t="shared" si="199"/>
        <v>0</v>
      </c>
      <c r="BK326" s="14">
        <f t="shared" si="200"/>
        <v>0</v>
      </c>
      <c r="BL326" s="224">
        <f t="shared" si="201"/>
        <v>0</v>
      </c>
      <c r="BM326" s="257"/>
      <c r="BN326" s="257"/>
      <c r="BO326" s="257"/>
      <c r="BP326" s="226"/>
      <c r="BQ326" s="74">
        <f t="shared" si="176"/>
        <v>0</v>
      </c>
      <c r="BR326" s="75">
        <f t="shared" si="213"/>
        <v>0</v>
      </c>
      <c r="BS326" s="236">
        <f t="shared" si="217"/>
        <v>0</v>
      </c>
      <c r="BT326" s="226"/>
      <c r="BU326" s="226"/>
      <c r="BV326" s="226"/>
      <c r="BW326" s="226"/>
      <c r="BX326" s="74">
        <f t="shared" si="177"/>
        <v>0</v>
      </c>
      <c r="BY326" s="75">
        <f t="shared" si="203"/>
        <v>0</v>
      </c>
      <c r="BZ326" s="236">
        <f t="shared" si="204"/>
        <v>0</v>
      </c>
      <c r="CA326" s="239"/>
      <c r="CB326" s="239"/>
      <c r="CC326" s="239"/>
      <c r="CD326" s="240"/>
      <c r="CE326" s="238">
        <f t="shared" si="205"/>
        <v>0</v>
      </c>
      <c r="CF326" s="14">
        <f t="shared" si="206"/>
        <v>0</v>
      </c>
      <c r="CG326" s="184">
        <f t="shared" si="207"/>
        <v>0</v>
      </c>
    </row>
    <row r="327" spans="1:85" x14ac:dyDescent="0.25">
      <c r="A327" s="39">
        <v>320</v>
      </c>
      <c r="B327" s="83" t="s">
        <v>111</v>
      </c>
      <c r="C327" s="300">
        <v>6650</v>
      </c>
      <c r="D327" s="301">
        <v>4</v>
      </c>
      <c r="E327" s="299">
        <f t="shared" si="208"/>
        <v>26600</v>
      </c>
      <c r="F327" s="167">
        <f t="shared" si="178"/>
        <v>4522</v>
      </c>
      <c r="G327" s="35">
        <f t="shared" si="179"/>
        <v>0.35</v>
      </c>
      <c r="H327" s="163">
        <f t="shared" si="173"/>
        <v>960</v>
      </c>
      <c r="I327" s="87"/>
      <c r="J327" s="87"/>
      <c r="K327" s="33"/>
      <c r="L327" s="12"/>
      <c r="M327" s="13">
        <f t="shared" si="180"/>
        <v>0</v>
      </c>
      <c r="N327" s="30">
        <f t="shared" si="181"/>
        <v>0</v>
      </c>
      <c r="O327" s="15">
        <f t="shared" si="182"/>
        <v>0</v>
      </c>
      <c r="P327" s="244">
        <v>3800</v>
      </c>
      <c r="Q327" s="242">
        <f t="shared" si="209"/>
        <v>722</v>
      </c>
      <c r="R327" s="242">
        <f t="shared" si="183"/>
        <v>4522</v>
      </c>
      <c r="S327" s="245">
        <v>0.31</v>
      </c>
      <c r="T327" s="13">
        <f t="shared" si="184"/>
        <v>650</v>
      </c>
      <c r="U327" s="14">
        <f t="shared" si="185"/>
        <v>310.00000000000006</v>
      </c>
      <c r="V327" s="16">
        <f t="shared" si="186"/>
        <v>960</v>
      </c>
      <c r="W327" s="90"/>
      <c r="X327" s="90"/>
      <c r="Y327" s="90"/>
      <c r="Z327" s="159"/>
      <c r="AA327" s="13">
        <f t="shared" si="187"/>
        <v>0</v>
      </c>
      <c r="AB327" s="14">
        <f t="shared" si="188"/>
        <v>0</v>
      </c>
      <c r="AC327" s="16">
        <f t="shared" si="174"/>
        <v>0</v>
      </c>
      <c r="AD327" s="251"/>
      <c r="AE327" s="251"/>
      <c r="AF327" s="251"/>
      <c r="AG327" s="90"/>
      <c r="AH327" s="13">
        <f t="shared" si="214"/>
        <v>0</v>
      </c>
      <c r="AI327" s="14">
        <f t="shared" si="189"/>
        <v>0</v>
      </c>
      <c r="AJ327" s="184">
        <f t="shared" si="190"/>
        <v>0</v>
      </c>
      <c r="AK327" s="90"/>
      <c r="AL327" s="90"/>
      <c r="AM327" s="90"/>
      <c r="AN327" s="90"/>
      <c r="AO327" s="13">
        <f t="shared" si="191"/>
        <v>0</v>
      </c>
      <c r="AP327" s="14">
        <f t="shared" si="192"/>
        <v>0</v>
      </c>
      <c r="AQ327" s="184">
        <f t="shared" si="193"/>
        <v>0</v>
      </c>
      <c r="AR327" s="190">
        <f t="shared" si="211"/>
        <v>5495.7983193277314</v>
      </c>
      <c r="AS327" s="187">
        <f t="shared" si="212"/>
        <v>1044.201680672269</v>
      </c>
      <c r="AT327" s="182">
        <v>6540</v>
      </c>
      <c r="AU327" s="227">
        <v>0.35</v>
      </c>
      <c r="AV327" s="13">
        <f t="shared" si="194"/>
        <v>449.43425076452598</v>
      </c>
      <c r="AW327" s="14">
        <f t="shared" si="195"/>
        <v>350</v>
      </c>
      <c r="AX327" s="184">
        <f t="shared" si="196"/>
        <v>799.43425076452604</v>
      </c>
      <c r="AY327" s="226"/>
      <c r="AZ327" s="226"/>
      <c r="BA327" s="226"/>
      <c r="BB327" s="226"/>
      <c r="BC327" s="13">
        <f t="shared" si="197"/>
        <v>0</v>
      </c>
      <c r="BD327" s="14">
        <f t="shared" si="175"/>
        <v>0</v>
      </c>
      <c r="BE327" s="184">
        <f t="shared" si="198"/>
        <v>0</v>
      </c>
      <c r="BF327" s="90"/>
      <c r="BG327" s="90"/>
      <c r="BH327" s="90"/>
      <c r="BI327" s="90"/>
      <c r="BJ327" s="13">
        <f>IFERROR(($F327*$F$1)/BH327,0)</f>
        <v>0</v>
      </c>
      <c r="BK327" s="14">
        <f t="shared" si="200"/>
        <v>0</v>
      </c>
      <c r="BL327" s="224">
        <f>SUM(BJ327+BK327)</f>
        <v>0</v>
      </c>
      <c r="BM327" s="257"/>
      <c r="BN327" s="257"/>
      <c r="BO327" s="257"/>
      <c r="BP327" s="226"/>
      <c r="BQ327" s="74">
        <f t="shared" si="176"/>
        <v>0</v>
      </c>
      <c r="BR327" s="75">
        <f t="shared" si="213"/>
        <v>0</v>
      </c>
      <c r="BS327" s="236">
        <f>SUM(BQ327+BR327)</f>
        <v>0</v>
      </c>
      <c r="BT327" s="226"/>
      <c r="BU327" s="226"/>
      <c r="BV327" s="226"/>
      <c r="BW327" s="226"/>
      <c r="BX327" s="74">
        <f t="shared" si="177"/>
        <v>0</v>
      </c>
      <c r="BY327" s="75">
        <f t="shared" si="203"/>
        <v>0</v>
      </c>
      <c r="BZ327" s="236">
        <f>SUM(BX327+BY327)</f>
        <v>0</v>
      </c>
      <c r="CA327" s="239"/>
      <c r="CB327" s="239"/>
      <c r="CC327" s="239"/>
      <c r="CD327" s="240"/>
      <c r="CE327" s="238">
        <f t="shared" si="205"/>
        <v>0</v>
      </c>
      <c r="CF327" s="14">
        <f t="shared" si="206"/>
        <v>0</v>
      </c>
      <c r="CG327" s="184">
        <f t="shared" si="207"/>
        <v>0</v>
      </c>
    </row>
    <row r="328" spans="1:85" x14ac:dyDescent="0.25">
      <c r="A328" s="39">
        <v>321</v>
      </c>
      <c r="B328" s="83" t="s">
        <v>357</v>
      </c>
      <c r="C328" s="300">
        <v>43500</v>
      </c>
      <c r="D328" s="301">
        <v>4</v>
      </c>
      <c r="E328" s="299">
        <f t="shared" si="208"/>
        <v>174000</v>
      </c>
      <c r="F328" s="167">
        <f t="shared" si="178"/>
        <v>41174</v>
      </c>
      <c r="G328" s="35">
        <f t="shared" ref="G328:G390" si="218">MAX(L328,S328,Z328,AN328,AU328,BB328,BI328,BW328,CD328)</f>
        <v>0.38</v>
      </c>
      <c r="H328" s="163">
        <f t="shared" ref="H328:H390" si="219">MAX(O328,V328,AC328,AQ328,AX328,BE328,BL328,BZ328,CG328)</f>
        <v>1000</v>
      </c>
      <c r="I328" s="87"/>
      <c r="J328" s="87"/>
      <c r="K328" s="33"/>
      <c r="L328" s="12"/>
      <c r="M328" s="13">
        <f t="shared" si="180"/>
        <v>0</v>
      </c>
      <c r="N328" s="30">
        <f t="shared" si="181"/>
        <v>0</v>
      </c>
      <c r="O328" s="15">
        <f t="shared" si="182"/>
        <v>0</v>
      </c>
      <c r="P328" s="244"/>
      <c r="Q328" s="242"/>
      <c r="R328" s="242"/>
      <c r="S328" s="246"/>
      <c r="T328" s="13">
        <f t="shared" si="184"/>
        <v>0</v>
      </c>
      <c r="U328" s="14">
        <f t="shared" si="185"/>
        <v>0</v>
      </c>
      <c r="V328" s="16">
        <f t="shared" si="186"/>
        <v>0</v>
      </c>
      <c r="W328" s="90"/>
      <c r="X328" s="90"/>
      <c r="Y328" s="90"/>
      <c r="Z328" s="159"/>
      <c r="AA328" s="13">
        <f t="shared" si="187"/>
        <v>0</v>
      </c>
      <c r="AB328" s="14">
        <f t="shared" si="188"/>
        <v>0</v>
      </c>
      <c r="AC328" s="16">
        <f t="shared" ref="AC328:AC391" si="220">AB328+AA328</f>
        <v>0</v>
      </c>
      <c r="AD328" s="251"/>
      <c r="AE328" s="251"/>
      <c r="AF328" s="251"/>
      <c r="AG328" s="90"/>
      <c r="AH328" s="13">
        <f t="shared" si="214"/>
        <v>0</v>
      </c>
      <c r="AI328" s="14">
        <f t="shared" si="189"/>
        <v>0</v>
      </c>
      <c r="AJ328" s="184">
        <f t="shared" si="190"/>
        <v>0</v>
      </c>
      <c r="AK328" s="90"/>
      <c r="AL328" s="90"/>
      <c r="AM328" s="90"/>
      <c r="AN328" s="90"/>
      <c r="AO328" s="13">
        <f t="shared" si="191"/>
        <v>0</v>
      </c>
      <c r="AP328" s="14">
        <f t="shared" si="192"/>
        <v>0</v>
      </c>
      <c r="AQ328" s="184">
        <f t="shared" si="193"/>
        <v>0</v>
      </c>
      <c r="AR328" s="190">
        <f t="shared" si="211"/>
        <v>34600</v>
      </c>
      <c r="AS328" s="187">
        <f t="shared" si="212"/>
        <v>6574</v>
      </c>
      <c r="AT328" s="182">
        <v>41174</v>
      </c>
      <c r="AU328" s="227">
        <v>0.38</v>
      </c>
      <c r="AV328" s="13">
        <f t="shared" si="194"/>
        <v>650</v>
      </c>
      <c r="AW328" s="14">
        <f t="shared" si="195"/>
        <v>350</v>
      </c>
      <c r="AX328" s="184">
        <f t="shared" si="196"/>
        <v>1000</v>
      </c>
      <c r="AY328" s="226"/>
      <c r="AZ328" s="226"/>
      <c r="BA328" s="226"/>
      <c r="BB328" s="226"/>
      <c r="BC328" s="13">
        <f t="shared" si="197"/>
        <v>0</v>
      </c>
      <c r="BD328" s="14">
        <f t="shared" ref="BD328:BD390" si="221">IFERROR(($F$2)/($G328/BB328),0)</f>
        <v>0</v>
      </c>
      <c r="BE328" s="184">
        <f t="shared" si="198"/>
        <v>0</v>
      </c>
      <c r="BF328" s="90"/>
      <c r="BG328" s="90"/>
      <c r="BH328" s="90"/>
      <c r="BI328" s="90"/>
      <c r="BJ328" s="13">
        <f t="shared" si="199"/>
        <v>0</v>
      </c>
      <c r="BK328" s="14">
        <f t="shared" si="200"/>
        <v>0</v>
      </c>
      <c r="BL328" s="224">
        <f t="shared" si="201"/>
        <v>0</v>
      </c>
      <c r="BM328" s="257"/>
      <c r="BN328" s="257"/>
      <c r="BO328" s="257"/>
      <c r="BP328" s="226"/>
      <c r="BQ328" s="74">
        <f t="shared" ref="BQ328:BQ377" si="222">IFERROR(($F328*$F$1)/BO328,0)</f>
        <v>0</v>
      </c>
      <c r="BR328" s="75">
        <f t="shared" si="213"/>
        <v>0</v>
      </c>
      <c r="BS328" s="236">
        <f t="shared" ref="BS328" si="223">SUM(BQ328+BR328)</f>
        <v>0</v>
      </c>
      <c r="BT328" s="226"/>
      <c r="BU328" s="226"/>
      <c r="BV328" s="226"/>
      <c r="BW328" s="226"/>
      <c r="BX328" s="74">
        <f t="shared" ref="BX328:BX377" si="224">IFERROR(($F328*$F$1)/BV328,0)</f>
        <v>0</v>
      </c>
      <c r="BY328" s="75">
        <f t="shared" si="203"/>
        <v>0</v>
      </c>
      <c r="BZ328" s="236">
        <f t="shared" si="204"/>
        <v>0</v>
      </c>
      <c r="CA328" s="239"/>
      <c r="CB328" s="239"/>
      <c r="CC328" s="239"/>
      <c r="CD328" s="240"/>
      <c r="CE328" s="238">
        <f t="shared" si="205"/>
        <v>0</v>
      </c>
      <c r="CF328" s="14">
        <f t="shared" si="206"/>
        <v>0</v>
      </c>
      <c r="CG328" s="184">
        <f t="shared" si="207"/>
        <v>0</v>
      </c>
    </row>
    <row r="329" spans="1:85" x14ac:dyDescent="0.25">
      <c r="A329" s="39">
        <v>322</v>
      </c>
      <c r="B329" s="83" t="s">
        <v>272</v>
      </c>
      <c r="C329" s="300">
        <v>1345000</v>
      </c>
      <c r="D329" s="301">
        <v>4</v>
      </c>
      <c r="E329" s="299">
        <f t="shared" si="208"/>
        <v>5380000</v>
      </c>
      <c r="F329" s="167">
        <f t="shared" ref="F329:F390" si="225">MIN(K329,R329,Y329,AM329,AT329,BA329,BH329,BV329,CC329,AF329,BO329)</f>
        <v>1330420</v>
      </c>
      <c r="G329" s="35">
        <f t="shared" si="218"/>
        <v>0.38</v>
      </c>
      <c r="H329" s="163">
        <f t="shared" si="219"/>
        <v>1000</v>
      </c>
      <c r="I329" s="87"/>
      <c r="J329" s="87"/>
      <c r="K329" s="33"/>
      <c r="L329" s="12"/>
      <c r="M329" s="13">
        <f t="shared" ref="M329:M390" si="226">IFERROR(($F329*$F$1)/K329,0)</f>
        <v>0</v>
      </c>
      <c r="N329" s="30">
        <f t="shared" ref="N329:N390" si="227">IFERROR(($F$2)/($G329/L329),0)</f>
        <v>0</v>
      </c>
      <c r="O329" s="15">
        <f t="shared" ref="O329:O390" si="228">N329+M329</f>
        <v>0</v>
      </c>
      <c r="P329" s="244"/>
      <c r="Q329" s="242"/>
      <c r="R329" s="242"/>
      <c r="S329" s="246"/>
      <c r="T329" s="13">
        <f t="shared" ref="T329:T390" si="229">IFERROR(($F329*$F$1)/R329,0)</f>
        <v>0</v>
      </c>
      <c r="U329" s="14">
        <f t="shared" ref="U329:U390" si="230">IFERROR(($F$2)/($G329/S329),0)</f>
        <v>0</v>
      </c>
      <c r="V329" s="16">
        <f t="shared" ref="V329:V390" si="231">U329+T329</f>
        <v>0</v>
      </c>
      <c r="W329" s="90"/>
      <c r="X329" s="90"/>
      <c r="Y329" s="90"/>
      <c r="Z329" s="159"/>
      <c r="AA329" s="13">
        <f t="shared" ref="AA329:AA390" si="232">IFERROR(($F329*$F$1)/Y329,0)</f>
        <v>0</v>
      </c>
      <c r="AB329" s="14">
        <f t="shared" ref="AB329:AB390" si="233">IFERROR(($F$2)/($G329/Z329),0)</f>
        <v>0</v>
      </c>
      <c r="AC329" s="16">
        <f t="shared" si="220"/>
        <v>0</v>
      </c>
      <c r="AD329" s="251"/>
      <c r="AE329" s="251"/>
      <c r="AF329" s="251"/>
      <c r="AG329" s="90"/>
      <c r="AH329" s="13">
        <f t="shared" si="214"/>
        <v>0</v>
      </c>
      <c r="AI329" s="14">
        <f t="shared" ref="AI329:AI390" si="234">IFERROR(($F$2)/($G329/AG329),0)</f>
        <v>0</v>
      </c>
      <c r="AJ329" s="184">
        <f t="shared" ref="AJ329:AJ390" si="235">SUM(AH329+AI329)</f>
        <v>0</v>
      </c>
      <c r="AK329" s="90"/>
      <c r="AL329" s="90"/>
      <c r="AM329" s="90"/>
      <c r="AN329" s="90"/>
      <c r="AO329" s="13">
        <f t="shared" ref="AO329:AO390" si="236">IFERROR(($F329*$F$1)/AM329,0)</f>
        <v>0</v>
      </c>
      <c r="AP329" s="14">
        <f t="shared" ref="AP329:AP390" si="237">IFERROR(($F$2)/($G329/AN329),0)</f>
        <v>0</v>
      </c>
      <c r="AQ329" s="184">
        <f t="shared" ref="AQ329:AQ390" si="238">SUM(AO329+AP329)</f>
        <v>0</v>
      </c>
      <c r="AR329" s="190">
        <f t="shared" si="211"/>
        <v>1118000</v>
      </c>
      <c r="AS329" s="187">
        <f t="shared" si="212"/>
        <v>212420</v>
      </c>
      <c r="AT329" s="182">
        <v>1330420</v>
      </c>
      <c r="AU329" s="227">
        <v>0.38</v>
      </c>
      <c r="AV329" s="13">
        <f t="shared" ref="AV329:AV390" si="239">IFERROR(($F329*$F$1)/AT329,0)</f>
        <v>650</v>
      </c>
      <c r="AW329" s="14">
        <f t="shared" ref="AW329:AW390" si="240">IFERROR(($F$2)/($G329/AU329),0)</f>
        <v>350</v>
      </c>
      <c r="AX329" s="184">
        <f t="shared" ref="AX329:AX390" si="241">SUM(AV329+AW329)</f>
        <v>1000</v>
      </c>
      <c r="AY329" s="226"/>
      <c r="AZ329" s="226"/>
      <c r="BA329" s="226"/>
      <c r="BB329" s="226"/>
      <c r="BC329" s="13">
        <f t="shared" ref="BC329:BC390" si="242">IFERROR(($F329*$F$1)/BA329,0)</f>
        <v>0</v>
      </c>
      <c r="BD329" s="14">
        <f t="shared" si="221"/>
        <v>0</v>
      </c>
      <c r="BE329" s="184">
        <f t="shared" ref="BE329:BE390" si="243">BC329+BD329</f>
        <v>0</v>
      </c>
      <c r="BF329" s="90"/>
      <c r="BG329" s="90"/>
      <c r="BH329" s="90"/>
      <c r="BI329" s="90"/>
      <c r="BJ329" s="13">
        <f t="shared" ref="BJ329:BJ390" si="244">IFERROR(($F329*$F$1)/BH329,0)</f>
        <v>0</v>
      </c>
      <c r="BK329" s="14">
        <f t="shared" ref="BK329:BK390" si="245">IFERROR(($F$2)/($G329/BI329),0)</f>
        <v>0</v>
      </c>
      <c r="BL329" s="224">
        <f t="shared" ref="BL329:BL390" si="246">SUM(BJ329+BK329)</f>
        <v>0</v>
      </c>
      <c r="BM329" s="257"/>
      <c r="BN329" s="257"/>
      <c r="BO329" s="257"/>
      <c r="BP329" s="226"/>
      <c r="BQ329" s="74">
        <f t="shared" si="222"/>
        <v>0</v>
      </c>
      <c r="BR329" s="75">
        <f t="shared" si="213"/>
        <v>0</v>
      </c>
      <c r="BS329" s="236">
        <f>SUM(BQ329+BR329)</f>
        <v>0</v>
      </c>
      <c r="BT329" s="226"/>
      <c r="BU329" s="226"/>
      <c r="BV329" s="226"/>
      <c r="BW329" s="226"/>
      <c r="BX329" s="74">
        <f t="shared" si="224"/>
        <v>0</v>
      </c>
      <c r="BY329" s="75">
        <f t="shared" ref="BY329:BY390" si="247">IFERROR(($F$2)/($G329/BW329),0)</f>
        <v>0</v>
      </c>
      <c r="BZ329" s="236">
        <f>SUM(BX329+BY329)</f>
        <v>0</v>
      </c>
      <c r="CA329" s="239"/>
      <c r="CB329" s="239"/>
      <c r="CC329" s="239"/>
      <c r="CD329" s="240"/>
      <c r="CE329" s="238">
        <f t="shared" ref="CE329:CE390" si="248">IFERROR(($F329*$F$1)/CC329,0)</f>
        <v>0</v>
      </c>
      <c r="CF329" s="14">
        <f t="shared" ref="CF329:CF390" si="249">IFERROR(($F$2)/($G329/CD329),0)</f>
        <v>0</v>
      </c>
      <c r="CG329" s="184">
        <f t="shared" ref="CG329:CG390" si="250">SUM(CE329+CF329)</f>
        <v>0</v>
      </c>
    </row>
    <row r="330" spans="1:85" x14ac:dyDescent="0.25">
      <c r="A330" s="39">
        <v>323</v>
      </c>
      <c r="B330" s="83" t="s">
        <v>123</v>
      </c>
      <c r="C330" s="300">
        <v>6650</v>
      </c>
      <c r="D330" s="301">
        <v>3</v>
      </c>
      <c r="E330" s="299">
        <f t="shared" ref="E330:E390" si="251">D330*C330</f>
        <v>19950</v>
      </c>
      <c r="F330" s="167">
        <f t="shared" si="225"/>
        <v>4879</v>
      </c>
      <c r="G330" s="35">
        <f t="shared" si="218"/>
        <v>0.35</v>
      </c>
      <c r="H330" s="163">
        <f t="shared" si="219"/>
        <v>960</v>
      </c>
      <c r="I330" s="87"/>
      <c r="J330" s="87"/>
      <c r="K330" s="33"/>
      <c r="L330" s="12"/>
      <c r="M330" s="13">
        <f t="shared" si="226"/>
        <v>0</v>
      </c>
      <c r="N330" s="30">
        <f t="shared" si="227"/>
        <v>0</v>
      </c>
      <c r="O330" s="15">
        <f t="shared" si="228"/>
        <v>0</v>
      </c>
      <c r="P330" s="244">
        <v>4100</v>
      </c>
      <c r="Q330" s="242">
        <f t="shared" ref="Q330:Q379" si="252">P330*19%</f>
        <v>779</v>
      </c>
      <c r="R330" s="242">
        <f t="shared" ref="R330:R388" si="253">ROUND((P330+Q330),0)</f>
        <v>4879</v>
      </c>
      <c r="S330" s="245">
        <v>0.31</v>
      </c>
      <c r="T330" s="13">
        <f t="shared" si="229"/>
        <v>650</v>
      </c>
      <c r="U330" s="14">
        <f t="shared" si="230"/>
        <v>310.00000000000006</v>
      </c>
      <c r="V330" s="16">
        <f t="shared" si="231"/>
        <v>960</v>
      </c>
      <c r="W330" s="90"/>
      <c r="X330" s="90"/>
      <c r="Y330" s="90"/>
      <c r="Z330" s="159"/>
      <c r="AA330" s="13">
        <f t="shared" si="232"/>
        <v>0</v>
      </c>
      <c r="AB330" s="14">
        <f t="shared" si="233"/>
        <v>0</v>
      </c>
      <c r="AC330" s="16">
        <f t="shared" si="220"/>
        <v>0</v>
      </c>
      <c r="AD330" s="251"/>
      <c r="AE330" s="251"/>
      <c r="AF330" s="251"/>
      <c r="AG330" s="90"/>
      <c r="AH330" s="13">
        <f t="shared" si="214"/>
        <v>0</v>
      </c>
      <c r="AI330" s="14">
        <f t="shared" si="234"/>
        <v>0</v>
      </c>
      <c r="AJ330" s="184">
        <f t="shared" si="235"/>
        <v>0</v>
      </c>
      <c r="AK330" s="90"/>
      <c r="AL330" s="90"/>
      <c r="AM330" s="90"/>
      <c r="AN330" s="90"/>
      <c r="AO330" s="13">
        <f t="shared" si="236"/>
        <v>0</v>
      </c>
      <c r="AP330" s="14">
        <f t="shared" si="237"/>
        <v>0</v>
      </c>
      <c r="AQ330" s="184">
        <f t="shared" si="238"/>
        <v>0</v>
      </c>
      <c r="AR330" s="190">
        <f t="shared" si="211"/>
        <v>5495.7983193277314</v>
      </c>
      <c r="AS330" s="187">
        <f t="shared" si="212"/>
        <v>1044.201680672269</v>
      </c>
      <c r="AT330" s="182">
        <v>6540</v>
      </c>
      <c r="AU330" s="227">
        <v>0.35</v>
      </c>
      <c r="AV330" s="13">
        <f t="shared" si="239"/>
        <v>484.91590214067276</v>
      </c>
      <c r="AW330" s="14">
        <f t="shared" si="240"/>
        <v>350</v>
      </c>
      <c r="AX330" s="184">
        <f t="shared" si="241"/>
        <v>834.91590214067276</v>
      </c>
      <c r="AY330" s="226"/>
      <c r="AZ330" s="226"/>
      <c r="BA330" s="226"/>
      <c r="BB330" s="226"/>
      <c r="BC330" s="13">
        <f t="shared" si="242"/>
        <v>0</v>
      </c>
      <c r="BD330" s="14">
        <f t="shared" si="221"/>
        <v>0</v>
      </c>
      <c r="BE330" s="184">
        <f t="shared" si="243"/>
        <v>0</v>
      </c>
      <c r="BF330" s="90"/>
      <c r="BG330" s="90"/>
      <c r="BH330" s="90"/>
      <c r="BI330" s="90"/>
      <c r="BJ330" s="13">
        <f t="shared" si="244"/>
        <v>0</v>
      </c>
      <c r="BK330" s="14">
        <f t="shared" si="245"/>
        <v>0</v>
      </c>
      <c r="BL330" s="224">
        <f t="shared" si="246"/>
        <v>0</v>
      </c>
      <c r="BM330" s="257"/>
      <c r="BN330" s="257"/>
      <c r="BO330" s="257"/>
      <c r="BP330" s="226"/>
      <c r="BQ330" s="74">
        <f t="shared" si="222"/>
        <v>0</v>
      </c>
      <c r="BR330" s="75">
        <f t="shared" si="213"/>
        <v>0</v>
      </c>
      <c r="BS330" s="236">
        <f t="shared" ref="BS330:BS331" si="254">SUM(BQ330+BR330)</f>
        <v>0</v>
      </c>
      <c r="BT330" s="226"/>
      <c r="BU330" s="226"/>
      <c r="BV330" s="226"/>
      <c r="BW330" s="226"/>
      <c r="BX330" s="74">
        <f t="shared" si="224"/>
        <v>0</v>
      </c>
      <c r="BY330" s="75">
        <f t="shared" si="247"/>
        <v>0</v>
      </c>
      <c r="BZ330" s="236">
        <f t="shared" ref="BZ330:BZ331" si="255">SUM(BX330+BY330)</f>
        <v>0</v>
      </c>
      <c r="CA330" s="239"/>
      <c r="CB330" s="239"/>
      <c r="CC330" s="239"/>
      <c r="CD330" s="240"/>
      <c r="CE330" s="238">
        <f>IFERROR(($F330*$F$1)/CC330,0)</f>
        <v>0</v>
      </c>
      <c r="CF330" s="14">
        <f t="shared" si="249"/>
        <v>0</v>
      </c>
      <c r="CG330" s="184">
        <f t="shared" si="250"/>
        <v>0</v>
      </c>
    </row>
    <row r="331" spans="1:85" x14ac:dyDescent="0.25">
      <c r="A331" s="39">
        <v>324</v>
      </c>
      <c r="B331" s="83" t="s">
        <v>201</v>
      </c>
      <c r="C331" s="300">
        <v>28000</v>
      </c>
      <c r="D331" s="301">
        <v>3</v>
      </c>
      <c r="E331" s="299">
        <f t="shared" si="251"/>
        <v>84000</v>
      </c>
      <c r="F331" s="167">
        <f t="shared" si="225"/>
        <v>17255</v>
      </c>
      <c r="G331" s="35">
        <f t="shared" si="218"/>
        <v>0.35</v>
      </c>
      <c r="H331" s="163">
        <f t="shared" si="219"/>
        <v>960</v>
      </c>
      <c r="I331" s="87"/>
      <c r="J331" s="87"/>
      <c r="K331" s="33"/>
      <c r="L331" s="12"/>
      <c r="M331" s="13">
        <f t="shared" si="226"/>
        <v>0</v>
      </c>
      <c r="N331" s="30">
        <f t="shared" si="227"/>
        <v>0</v>
      </c>
      <c r="O331" s="15">
        <f t="shared" si="228"/>
        <v>0</v>
      </c>
      <c r="P331" s="244">
        <v>14500</v>
      </c>
      <c r="Q331" s="242">
        <f t="shared" si="252"/>
        <v>2755</v>
      </c>
      <c r="R331" s="242">
        <f t="shared" si="253"/>
        <v>17255</v>
      </c>
      <c r="S331" s="245">
        <v>0.31</v>
      </c>
      <c r="T331" s="13">
        <f t="shared" si="229"/>
        <v>650</v>
      </c>
      <c r="U331" s="14">
        <f t="shared" si="230"/>
        <v>310.00000000000006</v>
      </c>
      <c r="V331" s="16">
        <f t="shared" si="231"/>
        <v>960</v>
      </c>
      <c r="W331" s="90"/>
      <c r="X331" s="90"/>
      <c r="Y331" s="90"/>
      <c r="Z331" s="159"/>
      <c r="AA331" s="13">
        <f t="shared" si="232"/>
        <v>0</v>
      </c>
      <c r="AB331" s="14">
        <f t="shared" si="233"/>
        <v>0</v>
      </c>
      <c r="AC331" s="16">
        <f t="shared" si="220"/>
        <v>0</v>
      </c>
      <c r="AD331" s="251"/>
      <c r="AE331" s="251"/>
      <c r="AF331" s="251"/>
      <c r="AG331" s="90"/>
      <c r="AH331" s="13">
        <f t="shared" si="214"/>
        <v>0</v>
      </c>
      <c r="AI331" s="14">
        <f t="shared" si="234"/>
        <v>0</v>
      </c>
      <c r="AJ331" s="184">
        <f t="shared" si="235"/>
        <v>0</v>
      </c>
      <c r="AK331" s="90"/>
      <c r="AL331" s="90"/>
      <c r="AM331" s="90"/>
      <c r="AN331" s="90"/>
      <c r="AO331" s="13">
        <f t="shared" si="236"/>
        <v>0</v>
      </c>
      <c r="AP331" s="14">
        <f t="shared" si="237"/>
        <v>0</v>
      </c>
      <c r="AQ331" s="184">
        <f t="shared" si="238"/>
        <v>0</v>
      </c>
      <c r="AR331" s="190">
        <f t="shared" ref="AR331:AR390" si="256">+AT331/1.19</f>
        <v>22001.680672268907</v>
      </c>
      <c r="AS331" s="187">
        <f t="shared" ref="AS331:AS390" si="257">+AR331*19%</f>
        <v>4180.319327731092</v>
      </c>
      <c r="AT331" s="182">
        <v>26182</v>
      </c>
      <c r="AU331" s="227">
        <v>0.35</v>
      </c>
      <c r="AV331" s="13">
        <f t="shared" si="239"/>
        <v>428.37636544190667</v>
      </c>
      <c r="AW331" s="14">
        <f t="shared" si="240"/>
        <v>350</v>
      </c>
      <c r="AX331" s="184">
        <f t="shared" si="241"/>
        <v>778.37636544190673</v>
      </c>
      <c r="AY331" s="226"/>
      <c r="AZ331" s="226"/>
      <c r="BA331" s="226"/>
      <c r="BB331" s="226"/>
      <c r="BC331" s="13">
        <f t="shared" si="242"/>
        <v>0</v>
      </c>
      <c r="BD331" s="14">
        <f t="shared" si="221"/>
        <v>0</v>
      </c>
      <c r="BE331" s="184">
        <f t="shared" si="243"/>
        <v>0</v>
      </c>
      <c r="BF331" s="90"/>
      <c r="BG331" s="90"/>
      <c r="BH331" s="90"/>
      <c r="BI331" s="90"/>
      <c r="BJ331" s="13">
        <f t="shared" si="244"/>
        <v>0</v>
      </c>
      <c r="BK331" s="14">
        <f t="shared" si="245"/>
        <v>0</v>
      </c>
      <c r="BL331" s="224">
        <f t="shared" si="246"/>
        <v>0</v>
      </c>
      <c r="BM331" s="257"/>
      <c r="BN331" s="257"/>
      <c r="BO331" s="257"/>
      <c r="BP331" s="226"/>
      <c r="BQ331" s="74">
        <f t="shared" si="222"/>
        <v>0</v>
      </c>
      <c r="BR331" s="75">
        <f t="shared" si="213"/>
        <v>0</v>
      </c>
      <c r="BS331" s="236">
        <f t="shared" si="254"/>
        <v>0</v>
      </c>
      <c r="BT331" s="226"/>
      <c r="BU331" s="226"/>
      <c r="BV331" s="226"/>
      <c r="BW331" s="226"/>
      <c r="BX331" s="74">
        <f t="shared" si="224"/>
        <v>0</v>
      </c>
      <c r="BY331" s="75">
        <f t="shared" si="247"/>
        <v>0</v>
      </c>
      <c r="BZ331" s="236">
        <f t="shared" si="255"/>
        <v>0</v>
      </c>
      <c r="CA331" s="239"/>
      <c r="CB331" s="239"/>
      <c r="CC331" s="239"/>
      <c r="CD331" s="240"/>
      <c r="CE331" s="238">
        <f>IFERROR(($F331*$F$1)/CC331,0)</f>
        <v>0</v>
      </c>
      <c r="CF331" s="14">
        <f t="shared" si="249"/>
        <v>0</v>
      </c>
      <c r="CG331" s="184">
        <f t="shared" si="250"/>
        <v>0</v>
      </c>
    </row>
    <row r="332" spans="1:85" x14ac:dyDescent="0.25">
      <c r="A332" s="39">
        <v>325</v>
      </c>
      <c r="B332" s="83" t="s">
        <v>262</v>
      </c>
      <c r="C332" s="300">
        <v>29250</v>
      </c>
      <c r="D332" s="301">
        <v>3</v>
      </c>
      <c r="E332" s="299">
        <f t="shared" si="251"/>
        <v>87750</v>
      </c>
      <c r="F332" s="167">
        <f t="shared" si="225"/>
        <v>27251</v>
      </c>
      <c r="G332" s="35">
        <f t="shared" si="218"/>
        <v>0.35</v>
      </c>
      <c r="H332" s="163">
        <f t="shared" si="219"/>
        <v>1000</v>
      </c>
      <c r="I332" s="87"/>
      <c r="J332" s="87"/>
      <c r="K332" s="33"/>
      <c r="L332" s="12"/>
      <c r="M332" s="13">
        <f t="shared" si="226"/>
        <v>0</v>
      </c>
      <c r="N332" s="30">
        <f t="shared" si="227"/>
        <v>0</v>
      </c>
      <c r="O332" s="15">
        <f t="shared" si="228"/>
        <v>0</v>
      </c>
      <c r="P332" s="244">
        <v>22900</v>
      </c>
      <c r="Q332" s="242">
        <f t="shared" si="252"/>
        <v>4351</v>
      </c>
      <c r="R332" s="242">
        <f t="shared" si="253"/>
        <v>27251</v>
      </c>
      <c r="S332" s="245">
        <v>0.31</v>
      </c>
      <c r="T332" s="13">
        <f t="shared" si="229"/>
        <v>650</v>
      </c>
      <c r="U332" s="14">
        <f t="shared" si="230"/>
        <v>310.00000000000006</v>
      </c>
      <c r="V332" s="16">
        <f t="shared" si="231"/>
        <v>960</v>
      </c>
      <c r="W332" s="90"/>
      <c r="X332" s="90"/>
      <c r="Y332" s="90"/>
      <c r="Z332" s="159"/>
      <c r="AA332" s="13">
        <f t="shared" si="232"/>
        <v>0</v>
      </c>
      <c r="AB332" s="14">
        <f t="shared" si="233"/>
        <v>0</v>
      </c>
      <c r="AC332" s="16">
        <f t="shared" si="220"/>
        <v>0</v>
      </c>
      <c r="AD332" s="251"/>
      <c r="AE332" s="251"/>
      <c r="AF332" s="251"/>
      <c r="AG332" s="90"/>
      <c r="AH332" s="13">
        <f t="shared" si="214"/>
        <v>0</v>
      </c>
      <c r="AI332" s="14">
        <f t="shared" si="234"/>
        <v>0</v>
      </c>
      <c r="AJ332" s="184">
        <f t="shared" si="235"/>
        <v>0</v>
      </c>
      <c r="AK332" s="90"/>
      <c r="AL332" s="90"/>
      <c r="AM332" s="90"/>
      <c r="AN332" s="90"/>
      <c r="AO332" s="13">
        <f t="shared" si="236"/>
        <v>0</v>
      </c>
      <c r="AP332" s="14">
        <f t="shared" si="237"/>
        <v>0</v>
      </c>
      <c r="AQ332" s="184">
        <f t="shared" si="238"/>
        <v>0</v>
      </c>
      <c r="AR332" s="190">
        <f t="shared" si="256"/>
        <v>22900</v>
      </c>
      <c r="AS332" s="187">
        <f t="shared" si="257"/>
        <v>4351</v>
      </c>
      <c r="AT332" s="182">
        <v>27251</v>
      </c>
      <c r="AU332" s="227">
        <v>0.35</v>
      </c>
      <c r="AV332" s="13">
        <f t="shared" si="239"/>
        <v>650</v>
      </c>
      <c r="AW332" s="14">
        <f t="shared" si="240"/>
        <v>350</v>
      </c>
      <c r="AX332" s="184">
        <f t="shared" si="241"/>
        <v>1000</v>
      </c>
      <c r="AY332" s="226"/>
      <c r="AZ332" s="226"/>
      <c r="BA332" s="226"/>
      <c r="BB332" s="226"/>
      <c r="BC332" s="13">
        <f t="shared" si="242"/>
        <v>0</v>
      </c>
      <c r="BD332" s="14">
        <f t="shared" si="221"/>
        <v>0</v>
      </c>
      <c r="BE332" s="184">
        <f t="shared" si="243"/>
        <v>0</v>
      </c>
      <c r="BF332" s="90"/>
      <c r="BG332" s="90"/>
      <c r="BH332" s="90"/>
      <c r="BI332" s="90"/>
      <c r="BJ332" s="13">
        <f>IFERROR(($F332*$F$1)/BH332,0)</f>
        <v>0</v>
      </c>
      <c r="BK332" s="14">
        <f t="shared" si="245"/>
        <v>0</v>
      </c>
      <c r="BL332" s="224">
        <f>SUM(BJ332+BK332)</f>
        <v>0</v>
      </c>
      <c r="BM332" s="257"/>
      <c r="BN332" s="257"/>
      <c r="BO332" s="257"/>
      <c r="BP332" s="226"/>
      <c r="BQ332" s="74">
        <f t="shared" si="222"/>
        <v>0</v>
      </c>
      <c r="BR332" s="75">
        <f t="shared" si="213"/>
        <v>0</v>
      </c>
      <c r="BS332" s="236">
        <f t="shared" ref="BS332:BS390" si="258">SUM(BQ332+BR332)</f>
        <v>0</v>
      </c>
      <c r="BT332" s="226"/>
      <c r="BU332" s="226"/>
      <c r="BV332" s="226"/>
      <c r="BW332" s="226"/>
      <c r="BX332" s="74">
        <f t="shared" si="224"/>
        <v>0</v>
      </c>
      <c r="BY332" s="75">
        <f t="shared" si="247"/>
        <v>0</v>
      </c>
      <c r="BZ332" s="236">
        <f t="shared" ref="BZ332:BZ390" si="259">SUM(BX332+BY332)</f>
        <v>0</v>
      </c>
      <c r="CA332" s="239"/>
      <c r="CB332" s="239"/>
      <c r="CC332" s="239"/>
      <c r="CD332" s="240"/>
      <c r="CE332" s="238">
        <f>IFERROR(($F332*$F$1)/CC332,0)</f>
        <v>0</v>
      </c>
      <c r="CF332" s="14">
        <f t="shared" si="249"/>
        <v>0</v>
      </c>
      <c r="CG332" s="184">
        <f t="shared" si="250"/>
        <v>0</v>
      </c>
    </row>
    <row r="333" spans="1:85" x14ac:dyDescent="0.25">
      <c r="A333" s="39">
        <v>326</v>
      </c>
      <c r="B333" s="83" t="s">
        <v>341</v>
      </c>
      <c r="C333" s="300">
        <v>248000</v>
      </c>
      <c r="D333" s="301">
        <v>3</v>
      </c>
      <c r="E333" s="299">
        <f t="shared" si="251"/>
        <v>744000</v>
      </c>
      <c r="F333" s="167">
        <f t="shared" si="225"/>
        <v>239800</v>
      </c>
      <c r="G333" s="35">
        <f t="shared" si="218"/>
        <v>0.35</v>
      </c>
      <c r="H333" s="163">
        <f t="shared" si="219"/>
        <v>1000</v>
      </c>
      <c r="I333" s="87"/>
      <c r="J333" s="87"/>
      <c r="K333" s="33"/>
      <c r="L333" s="12"/>
      <c r="M333" s="13">
        <f t="shared" si="226"/>
        <v>0</v>
      </c>
      <c r="N333" s="30">
        <f t="shared" si="227"/>
        <v>0</v>
      </c>
      <c r="O333" s="15">
        <f t="shared" si="228"/>
        <v>0</v>
      </c>
      <c r="P333" s="244"/>
      <c r="Q333" s="242"/>
      <c r="R333" s="242"/>
      <c r="S333" s="246"/>
      <c r="T333" s="13">
        <f t="shared" si="229"/>
        <v>0</v>
      </c>
      <c r="U333" s="14">
        <f t="shared" si="230"/>
        <v>0</v>
      </c>
      <c r="V333" s="16">
        <f t="shared" si="231"/>
        <v>0</v>
      </c>
      <c r="W333" s="90"/>
      <c r="X333" s="90"/>
      <c r="Y333" s="90"/>
      <c r="Z333" s="159"/>
      <c r="AA333" s="13">
        <f t="shared" si="232"/>
        <v>0</v>
      </c>
      <c r="AB333" s="14">
        <f t="shared" si="233"/>
        <v>0</v>
      </c>
      <c r="AC333" s="16">
        <f t="shared" si="220"/>
        <v>0</v>
      </c>
      <c r="AD333" s="251"/>
      <c r="AE333" s="251"/>
      <c r="AF333" s="251"/>
      <c r="AG333" s="90"/>
      <c r="AH333" s="13">
        <f t="shared" si="214"/>
        <v>0</v>
      </c>
      <c r="AI333" s="14">
        <f t="shared" si="234"/>
        <v>0</v>
      </c>
      <c r="AJ333" s="184">
        <f t="shared" si="235"/>
        <v>0</v>
      </c>
      <c r="AK333" s="90"/>
      <c r="AL333" s="90"/>
      <c r="AM333" s="90"/>
      <c r="AN333" s="90"/>
      <c r="AO333" s="13">
        <f t="shared" si="236"/>
        <v>0</v>
      </c>
      <c r="AP333" s="14">
        <f t="shared" si="237"/>
        <v>0</v>
      </c>
      <c r="AQ333" s="184">
        <f t="shared" si="238"/>
        <v>0</v>
      </c>
      <c r="AR333" s="190">
        <f t="shared" si="256"/>
        <v>201512.6050420168</v>
      </c>
      <c r="AS333" s="187">
        <f t="shared" si="257"/>
        <v>38287.39495798319</v>
      </c>
      <c r="AT333" s="182">
        <v>239800</v>
      </c>
      <c r="AU333" s="227">
        <v>0.35</v>
      </c>
      <c r="AV333" s="13">
        <f t="shared" si="239"/>
        <v>650</v>
      </c>
      <c r="AW333" s="14">
        <f t="shared" si="240"/>
        <v>350</v>
      </c>
      <c r="AX333" s="184">
        <f t="shared" si="241"/>
        <v>1000</v>
      </c>
      <c r="AY333" s="226"/>
      <c r="AZ333" s="226"/>
      <c r="BA333" s="226"/>
      <c r="BB333" s="226"/>
      <c r="BC333" s="13">
        <f t="shared" si="242"/>
        <v>0</v>
      </c>
      <c r="BD333" s="14">
        <f t="shared" si="221"/>
        <v>0</v>
      </c>
      <c r="BE333" s="184">
        <f t="shared" si="243"/>
        <v>0</v>
      </c>
      <c r="BF333" s="90"/>
      <c r="BG333" s="90"/>
      <c r="BH333" s="90"/>
      <c r="BI333" s="90"/>
      <c r="BJ333" s="13">
        <f t="shared" si="244"/>
        <v>0</v>
      </c>
      <c r="BK333" s="14">
        <f t="shared" si="245"/>
        <v>0</v>
      </c>
      <c r="BL333" s="224">
        <f t="shared" si="246"/>
        <v>0</v>
      </c>
      <c r="BM333" s="257"/>
      <c r="BN333" s="257"/>
      <c r="BO333" s="257"/>
      <c r="BP333" s="226"/>
      <c r="BQ333" s="74">
        <f t="shared" si="222"/>
        <v>0</v>
      </c>
      <c r="BR333" s="75">
        <f t="shared" si="213"/>
        <v>0</v>
      </c>
      <c r="BS333" s="236">
        <f t="shared" si="258"/>
        <v>0</v>
      </c>
      <c r="BT333" s="226"/>
      <c r="BU333" s="226"/>
      <c r="BV333" s="226"/>
      <c r="BW333" s="226"/>
      <c r="BX333" s="74">
        <f t="shared" si="224"/>
        <v>0</v>
      </c>
      <c r="BY333" s="75">
        <f t="shared" si="247"/>
        <v>0</v>
      </c>
      <c r="BZ333" s="236">
        <f t="shared" si="259"/>
        <v>0</v>
      </c>
      <c r="CA333" s="233"/>
      <c r="CB333" s="233"/>
      <c r="CC333" s="233"/>
      <c r="CD333" s="233"/>
      <c r="CE333" s="238">
        <f t="shared" si="248"/>
        <v>0</v>
      </c>
      <c r="CF333" s="14">
        <f t="shared" si="249"/>
        <v>0</v>
      </c>
      <c r="CG333" s="184">
        <f t="shared" si="250"/>
        <v>0</v>
      </c>
    </row>
    <row r="334" spans="1:85" x14ac:dyDescent="0.25">
      <c r="A334" s="39">
        <v>327</v>
      </c>
      <c r="B334" s="83" t="s">
        <v>294</v>
      </c>
      <c r="C334" s="300">
        <v>349791.75</v>
      </c>
      <c r="D334" s="301">
        <v>3</v>
      </c>
      <c r="E334" s="299">
        <f t="shared" si="251"/>
        <v>1049375.25</v>
      </c>
      <c r="F334" s="167"/>
      <c r="G334" s="35"/>
      <c r="H334" s="163">
        <f t="shared" si="219"/>
        <v>0</v>
      </c>
      <c r="I334" s="87"/>
      <c r="J334" s="87"/>
      <c r="K334" s="33"/>
      <c r="L334" s="12"/>
      <c r="M334" s="13">
        <f t="shared" si="226"/>
        <v>0</v>
      </c>
      <c r="N334" s="30">
        <f t="shared" si="227"/>
        <v>0</v>
      </c>
      <c r="O334" s="15">
        <f t="shared" si="228"/>
        <v>0</v>
      </c>
      <c r="P334" s="244"/>
      <c r="Q334" s="242"/>
      <c r="R334" s="242"/>
      <c r="S334" s="246"/>
      <c r="T334" s="13">
        <f t="shared" si="229"/>
        <v>0</v>
      </c>
      <c r="U334" s="14">
        <f t="shared" si="230"/>
        <v>0</v>
      </c>
      <c r="V334" s="16">
        <f t="shared" si="231"/>
        <v>0</v>
      </c>
      <c r="W334" s="90"/>
      <c r="X334" s="90"/>
      <c r="Y334" s="90"/>
      <c r="Z334" s="159"/>
      <c r="AA334" s="13">
        <f t="shared" si="232"/>
        <v>0</v>
      </c>
      <c r="AB334" s="14">
        <f t="shared" si="233"/>
        <v>0</v>
      </c>
      <c r="AC334" s="16">
        <f t="shared" si="220"/>
        <v>0</v>
      </c>
      <c r="AD334" s="251"/>
      <c r="AE334" s="251"/>
      <c r="AF334" s="251"/>
      <c r="AG334" s="90"/>
      <c r="AH334" s="13">
        <f t="shared" si="214"/>
        <v>0</v>
      </c>
      <c r="AI334" s="14">
        <f t="shared" si="234"/>
        <v>0</v>
      </c>
      <c r="AJ334" s="184">
        <f t="shared" si="235"/>
        <v>0</v>
      </c>
      <c r="AK334" s="90"/>
      <c r="AL334" s="90"/>
      <c r="AM334" s="90"/>
      <c r="AN334" s="90"/>
      <c r="AO334" s="13">
        <f t="shared" si="236"/>
        <v>0</v>
      </c>
      <c r="AP334" s="14">
        <f t="shared" si="237"/>
        <v>0</v>
      </c>
      <c r="AQ334" s="184">
        <f t="shared" si="238"/>
        <v>0</v>
      </c>
      <c r="AR334" s="190"/>
      <c r="AS334" s="187"/>
      <c r="AT334" s="182"/>
      <c r="AU334" s="227"/>
      <c r="AV334" s="13">
        <f t="shared" si="239"/>
        <v>0</v>
      </c>
      <c r="AW334" s="14">
        <f t="shared" si="240"/>
        <v>0</v>
      </c>
      <c r="AX334" s="184">
        <f t="shared" si="241"/>
        <v>0</v>
      </c>
      <c r="AY334" s="226"/>
      <c r="AZ334" s="226"/>
      <c r="BA334" s="226"/>
      <c r="BB334" s="226"/>
      <c r="BC334" s="13">
        <f t="shared" si="242"/>
        <v>0</v>
      </c>
      <c r="BD334" s="14">
        <f t="shared" si="221"/>
        <v>0</v>
      </c>
      <c r="BE334" s="184">
        <f t="shared" si="243"/>
        <v>0</v>
      </c>
      <c r="BF334" s="90"/>
      <c r="BG334" s="90"/>
      <c r="BH334" s="90"/>
      <c r="BI334" s="90"/>
      <c r="BJ334" s="13">
        <f>IFERROR(($F334*$F$1)/BH334,0)</f>
        <v>0</v>
      </c>
      <c r="BK334" s="14">
        <f t="shared" si="245"/>
        <v>0</v>
      </c>
      <c r="BL334" s="224">
        <f>SUM(BJ334+BK334)</f>
        <v>0</v>
      </c>
      <c r="BM334" s="257"/>
      <c r="BN334" s="257"/>
      <c r="BO334" s="257"/>
      <c r="BP334" s="226"/>
      <c r="BQ334" s="74">
        <f t="shared" si="222"/>
        <v>0</v>
      </c>
      <c r="BR334" s="75">
        <f t="shared" si="213"/>
        <v>0</v>
      </c>
      <c r="BS334" s="236">
        <f t="shared" si="258"/>
        <v>0</v>
      </c>
      <c r="BT334" s="226"/>
      <c r="BU334" s="226"/>
      <c r="BV334" s="226"/>
      <c r="BW334" s="226"/>
      <c r="BX334" s="74">
        <f t="shared" si="224"/>
        <v>0</v>
      </c>
      <c r="BY334" s="75">
        <f t="shared" si="247"/>
        <v>0</v>
      </c>
      <c r="BZ334" s="236">
        <f t="shared" si="259"/>
        <v>0</v>
      </c>
      <c r="CA334" s="233"/>
      <c r="CB334" s="233"/>
      <c r="CC334" s="233"/>
      <c r="CD334" s="233"/>
      <c r="CE334" s="238">
        <f t="shared" si="248"/>
        <v>0</v>
      </c>
      <c r="CF334" s="14">
        <f t="shared" si="249"/>
        <v>0</v>
      </c>
      <c r="CG334" s="184">
        <f t="shared" si="250"/>
        <v>0</v>
      </c>
    </row>
    <row r="335" spans="1:85" x14ac:dyDescent="0.25">
      <c r="A335" s="40">
        <v>328</v>
      </c>
      <c r="B335" s="83" t="s">
        <v>172</v>
      </c>
      <c r="C335" s="300">
        <v>678500</v>
      </c>
      <c r="D335" s="301">
        <v>3</v>
      </c>
      <c r="E335" s="299">
        <f t="shared" si="251"/>
        <v>2035500</v>
      </c>
      <c r="F335" s="167">
        <f t="shared" si="225"/>
        <v>589050</v>
      </c>
      <c r="G335" s="35">
        <f t="shared" si="218"/>
        <v>0.38</v>
      </c>
      <c r="H335" s="163">
        <f t="shared" si="219"/>
        <v>935.52631578947376</v>
      </c>
      <c r="I335" s="11"/>
      <c r="J335" s="11"/>
      <c r="K335" s="36"/>
      <c r="L335" s="12"/>
      <c r="M335" s="13">
        <f t="shared" si="226"/>
        <v>0</v>
      </c>
      <c r="N335" s="30">
        <f t="shared" si="227"/>
        <v>0</v>
      </c>
      <c r="O335" s="15">
        <f t="shared" si="228"/>
        <v>0</v>
      </c>
      <c r="P335" s="244">
        <v>495000</v>
      </c>
      <c r="Q335" s="242">
        <f t="shared" si="252"/>
        <v>94050</v>
      </c>
      <c r="R335" s="242">
        <f t="shared" si="253"/>
        <v>589050</v>
      </c>
      <c r="S335" s="245">
        <v>0.31</v>
      </c>
      <c r="T335" s="13">
        <f t="shared" si="229"/>
        <v>650</v>
      </c>
      <c r="U335" s="14">
        <f t="shared" si="230"/>
        <v>285.5263157894737</v>
      </c>
      <c r="V335" s="16">
        <f t="shared" si="231"/>
        <v>935.52631578947376</v>
      </c>
      <c r="W335" s="90"/>
      <c r="X335" s="90"/>
      <c r="Y335" s="90"/>
      <c r="Z335" s="159"/>
      <c r="AA335" s="13">
        <f t="shared" si="232"/>
        <v>0</v>
      </c>
      <c r="AB335" s="14">
        <f t="shared" si="233"/>
        <v>0</v>
      </c>
      <c r="AC335" s="16">
        <f t="shared" si="220"/>
        <v>0</v>
      </c>
      <c r="AD335" s="251"/>
      <c r="AE335" s="251"/>
      <c r="AF335" s="251"/>
      <c r="AG335" s="90"/>
      <c r="AH335" s="13">
        <f t="shared" si="214"/>
        <v>0</v>
      </c>
      <c r="AI335" s="14">
        <f t="shared" si="234"/>
        <v>0</v>
      </c>
      <c r="AJ335" s="184">
        <f t="shared" si="235"/>
        <v>0</v>
      </c>
      <c r="AK335" s="90"/>
      <c r="AL335" s="90"/>
      <c r="AM335" s="90"/>
      <c r="AN335" s="90"/>
      <c r="AO335" s="13">
        <f t="shared" si="236"/>
        <v>0</v>
      </c>
      <c r="AP335" s="14">
        <f t="shared" si="237"/>
        <v>0</v>
      </c>
      <c r="AQ335" s="184">
        <f t="shared" si="238"/>
        <v>0</v>
      </c>
      <c r="AR335" s="190">
        <f t="shared" si="256"/>
        <v>570168.06722689082</v>
      </c>
      <c r="AS335" s="187">
        <f t="shared" si="257"/>
        <v>108331.93277310926</v>
      </c>
      <c r="AT335" s="182">
        <v>678500</v>
      </c>
      <c r="AU335" s="227">
        <v>0.38</v>
      </c>
      <c r="AV335" s="13">
        <f t="shared" si="239"/>
        <v>564.30729550478998</v>
      </c>
      <c r="AW335" s="14">
        <f t="shared" si="240"/>
        <v>350</v>
      </c>
      <c r="AX335" s="184">
        <f t="shared" si="241"/>
        <v>914.30729550478998</v>
      </c>
      <c r="AY335" s="226"/>
      <c r="AZ335" s="226"/>
      <c r="BA335" s="226"/>
      <c r="BB335" s="226"/>
      <c r="BC335" s="13">
        <f t="shared" si="242"/>
        <v>0</v>
      </c>
      <c r="BD335" s="14">
        <f t="shared" si="221"/>
        <v>0</v>
      </c>
      <c r="BE335" s="184">
        <f t="shared" si="243"/>
        <v>0</v>
      </c>
      <c r="BF335" s="90"/>
      <c r="BG335" s="90"/>
      <c r="BH335" s="90"/>
      <c r="BI335" s="90"/>
      <c r="BJ335" s="13">
        <f>IFERROR(($F335*$F$1)/BH335,0)</f>
        <v>0</v>
      </c>
      <c r="BK335" s="14">
        <f t="shared" si="245"/>
        <v>0</v>
      </c>
      <c r="BL335" s="224">
        <f>SUM(BJ335+BK335)</f>
        <v>0</v>
      </c>
      <c r="BM335" s="257"/>
      <c r="BN335" s="257"/>
      <c r="BO335" s="257"/>
      <c r="BP335" s="226"/>
      <c r="BQ335" s="74">
        <f t="shared" si="222"/>
        <v>0</v>
      </c>
      <c r="BR335" s="75">
        <f t="shared" ref="BR335:BR390" si="260">IFERROR(($F$2)/($G335/BP335),0)</f>
        <v>0</v>
      </c>
      <c r="BS335" s="236">
        <f t="shared" si="258"/>
        <v>0</v>
      </c>
      <c r="BT335" s="226"/>
      <c r="BU335" s="226"/>
      <c r="BV335" s="226"/>
      <c r="BW335" s="226"/>
      <c r="BX335" s="74">
        <f t="shared" si="224"/>
        <v>0</v>
      </c>
      <c r="BY335" s="75">
        <f t="shared" si="247"/>
        <v>0</v>
      </c>
      <c r="BZ335" s="236">
        <f t="shared" si="259"/>
        <v>0</v>
      </c>
      <c r="CA335" s="239"/>
      <c r="CB335" s="239"/>
      <c r="CC335" s="239"/>
      <c r="CD335" s="240"/>
      <c r="CE335" s="238">
        <f t="shared" si="248"/>
        <v>0</v>
      </c>
      <c r="CF335" s="14">
        <f t="shared" si="249"/>
        <v>0</v>
      </c>
      <c r="CG335" s="184">
        <f t="shared" si="250"/>
        <v>0</v>
      </c>
    </row>
    <row r="336" spans="1:85" x14ac:dyDescent="0.25">
      <c r="A336" s="40">
        <v>329</v>
      </c>
      <c r="B336" s="83" t="s">
        <v>43</v>
      </c>
      <c r="C336" s="300">
        <v>861000</v>
      </c>
      <c r="D336" s="301">
        <v>3</v>
      </c>
      <c r="E336" s="299">
        <f t="shared" si="251"/>
        <v>2583000</v>
      </c>
      <c r="F336" s="167"/>
      <c r="G336" s="35"/>
      <c r="H336" s="163">
        <f t="shared" si="219"/>
        <v>0</v>
      </c>
      <c r="I336" s="11"/>
      <c r="J336" s="11"/>
      <c r="K336" s="36"/>
      <c r="L336" s="12"/>
      <c r="M336" s="13">
        <f t="shared" si="226"/>
        <v>0</v>
      </c>
      <c r="N336" s="30">
        <f t="shared" si="227"/>
        <v>0</v>
      </c>
      <c r="O336" s="15">
        <f t="shared" si="228"/>
        <v>0</v>
      </c>
      <c r="P336" s="244"/>
      <c r="Q336" s="242"/>
      <c r="R336" s="242"/>
      <c r="S336" s="246"/>
      <c r="T336" s="13">
        <f t="shared" si="229"/>
        <v>0</v>
      </c>
      <c r="U336" s="14">
        <f t="shared" si="230"/>
        <v>0</v>
      </c>
      <c r="V336" s="16">
        <f t="shared" si="231"/>
        <v>0</v>
      </c>
      <c r="W336" s="90"/>
      <c r="X336" s="90"/>
      <c r="Y336" s="90"/>
      <c r="Z336" s="159"/>
      <c r="AA336" s="13">
        <f t="shared" si="232"/>
        <v>0</v>
      </c>
      <c r="AB336" s="14">
        <f t="shared" si="233"/>
        <v>0</v>
      </c>
      <c r="AC336" s="16">
        <f t="shared" si="220"/>
        <v>0</v>
      </c>
      <c r="AD336" s="251"/>
      <c r="AE336" s="251"/>
      <c r="AF336" s="251"/>
      <c r="AG336" s="90"/>
      <c r="AH336" s="13">
        <f t="shared" si="214"/>
        <v>0</v>
      </c>
      <c r="AI336" s="14">
        <f t="shared" si="234"/>
        <v>0</v>
      </c>
      <c r="AJ336" s="184">
        <f t="shared" si="235"/>
        <v>0</v>
      </c>
      <c r="AK336" s="90"/>
      <c r="AL336" s="90"/>
      <c r="AM336" s="90"/>
      <c r="AN336" s="90"/>
      <c r="AO336" s="13">
        <f t="shared" si="236"/>
        <v>0</v>
      </c>
      <c r="AP336" s="14">
        <f t="shared" si="237"/>
        <v>0</v>
      </c>
      <c r="AQ336" s="184">
        <f t="shared" si="238"/>
        <v>0</v>
      </c>
      <c r="AR336" s="190"/>
      <c r="AS336" s="187"/>
      <c r="AT336" s="182"/>
      <c r="AU336" s="227"/>
      <c r="AV336" s="13">
        <f t="shared" si="239"/>
        <v>0</v>
      </c>
      <c r="AW336" s="14">
        <f t="shared" si="240"/>
        <v>0</v>
      </c>
      <c r="AX336" s="184">
        <f t="shared" si="241"/>
        <v>0</v>
      </c>
      <c r="AY336" s="226"/>
      <c r="AZ336" s="226"/>
      <c r="BA336" s="226"/>
      <c r="BB336" s="226"/>
      <c r="BC336" s="13">
        <f t="shared" si="242"/>
        <v>0</v>
      </c>
      <c r="BD336" s="14">
        <f t="shared" si="221"/>
        <v>0</v>
      </c>
      <c r="BE336" s="184">
        <f t="shared" si="243"/>
        <v>0</v>
      </c>
      <c r="BF336" s="90"/>
      <c r="BG336" s="90"/>
      <c r="BH336" s="90"/>
      <c r="BI336" s="90"/>
      <c r="BJ336" s="13">
        <f t="shared" si="244"/>
        <v>0</v>
      </c>
      <c r="BK336" s="14">
        <f t="shared" si="245"/>
        <v>0</v>
      </c>
      <c r="BL336" s="224">
        <f t="shared" si="246"/>
        <v>0</v>
      </c>
      <c r="BM336" s="257"/>
      <c r="BN336" s="257"/>
      <c r="BO336" s="257"/>
      <c r="BP336" s="226"/>
      <c r="BQ336" s="74">
        <f t="shared" si="222"/>
        <v>0</v>
      </c>
      <c r="BR336" s="75">
        <f t="shared" si="260"/>
        <v>0</v>
      </c>
      <c r="BS336" s="236">
        <f t="shared" si="258"/>
        <v>0</v>
      </c>
      <c r="BT336" s="226"/>
      <c r="BU336" s="226"/>
      <c r="BV336" s="226"/>
      <c r="BW336" s="226"/>
      <c r="BX336" s="74">
        <f t="shared" si="224"/>
        <v>0</v>
      </c>
      <c r="BY336" s="75">
        <f t="shared" si="247"/>
        <v>0</v>
      </c>
      <c r="BZ336" s="236">
        <f t="shared" si="259"/>
        <v>0</v>
      </c>
      <c r="CA336" s="233"/>
      <c r="CB336" s="233"/>
      <c r="CC336" s="233"/>
      <c r="CD336" s="233"/>
      <c r="CE336" s="238">
        <f t="shared" si="248"/>
        <v>0</v>
      </c>
      <c r="CF336" s="14">
        <f t="shared" si="249"/>
        <v>0</v>
      </c>
      <c r="CG336" s="184">
        <f t="shared" si="250"/>
        <v>0</v>
      </c>
    </row>
    <row r="337" spans="1:85" x14ac:dyDescent="0.25">
      <c r="A337" s="40">
        <v>330</v>
      </c>
      <c r="B337" s="83" t="s">
        <v>426</v>
      </c>
      <c r="C337" s="300">
        <v>1955467.5</v>
      </c>
      <c r="D337" s="301">
        <v>3</v>
      </c>
      <c r="E337" s="299">
        <f t="shared" si="251"/>
        <v>5866402.5</v>
      </c>
      <c r="F337" s="167"/>
      <c r="G337" s="35"/>
      <c r="H337" s="163">
        <f t="shared" si="219"/>
        <v>0</v>
      </c>
      <c r="I337" s="11"/>
      <c r="J337" s="11"/>
      <c r="K337" s="36"/>
      <c r="L337" s="12"/>
      <c r="M337" s="13">
        <f t="shared" si="226"/>
        <v>0</v>
      </c>
      <c r="N337" s="30">
        <f t="shared" si="227"/>
        <v>0</v>
      </c>
      <c r="O337" s="15">
        <f t="shared" si="228"/>
        <v>0</v>
      </c>
      <c r="P337" s="244"/>
      <c r="Q337" s="242"/>
      <c r="R337" s="242"/>
      <c r="S337" s="246"/>
      <c r="T337" s="13">
        <f t="shared" si="229"/>
        <v>0</v>
      </c>
      <c r="U337" s="14">
        <f t="shared" si="230"/>
        <v>0</v>
      </c>
      <c r="V337" s="16">
        <f t="shared" si="231"/>
        <v>0</v>
      </c>
      <c r="W337" s="90"/>
      <c r="X337" s="90"/>
      <c r="Y337" s="90"/>
      <c r="Z337" s="159"/>
      <c r="AA337" s="13">
        <f t="shared" si="232"/>
        <v>0</v>
      </c>
      <c r="AB337" s="14">
        <f t="shared" si="233"/>
        <v>0</v>
      </c>
      <c r="AC337" s="16">
        <f t="shared" si="220"/>
        <v>0</v>
      </c>
      <c r="AD337" s="251"/>
      <c r="AE337" s="251"/>
      <c r="AF337" s="251"/>
      <c r="AG337" s="90"/>
      <c r="AH337" s="13">
        <f t="shared" si="214"/>
        <v>0</v>
      </c>
      <c r="AI337" s="14">
        <f t="shared" si="234"/>
        <v>0</v>
      </c>
      <c r="AJ337" s="184">
        <f t="shared" si="235"/>
        <v>0</v>
      </c>
      <c r="AK337" s="90"/>
      <c r="AL337" s="90"/>
      <c r="AM337" s="90"/>
      <c r="AN337" s="90"/>
      <c r="AO337" s="13">
        <f t="shared" si="236"/>
        <v>0</v>
      </c>
      <c r="AP337" s="14">
        <f t="shared" si="237"/>
        <v>0</v>
      </c>
      <c r="AQ337" s="184">
        <f t="shared" si="238"/>
        <v>0</v>
      </c>
      <c r="AR337" s="190"/>
      <c r="AS337" s="187"/>
      <c r="AT337" s="182"/>
      <c r="AU337" s="227"/>
      <c r="AV337" s="13">
        <f t="shared" si="239"/>
        <v>0</v>
      </c>
      <c r="AW337" s="14">
        <f t="shared" si="240"/>
        <v>0</v>
      </c>
      <c r="AX337" s="184">
        <f t="shared" si="241"/>
        <v>0</v>
      </c>
      <c r="AY337" s="226"/>
      <c r="AZ337" s="226"/>
      <c r="BA337" s="226"/>
      <c r="BB337" s="226"/>
      <c r="BC337" s="13">
        <f t="shared" si="242"/>
        <v>0</v>
      </c>
      <c r="BD337" s="14">
        <f t="shared" si="221"/>
        <v>0</v>
      </c>
      <c r="BE337" s="184">
        <f t="shared" si="243"/>
        <v>0</v>
      </c>
      <c r="BF337" s="90"/>
      <c r="BG337" s="90"/>
      <c r="BH337" s="90"/>
      <c r="BI337" s="90"/>
      <c r="BJ337" s="13">
        <f t="shared" si="244"/>
        <v>0</v>
      </c>
      <c r="BK337" s="14">
        <f t="shared" si="245"/>
        <v>0</v>
      </c>
      <c r="BL337" s="224">
        <f t="shared" si="246"/>
        <v>0</v>
      </c>
      <c r="BM337" s="257"/>
      <c r="BN337" s="257"/>
      <c r="BO337" s="257"/>
      <c r="BP337" s="226"/>
      <c r="BQ337" s="74">
        <f t="shared" si="222"/>
        <v>0</v>
      </c>
      <c r="BR337" s="75">
        <f t="shared" si="260"/>
        <v>0</v>
      </c>
      <c r="BS337" s="236">
        <f t="shared" si="258"/>
        <v>0</v>
      </c>
      <c r="BT337" s="226"/>
      <c r="BU337" s="226"/>
      <c r="BV337" s="226"/>
      <c r="BW337" s="226"/>
      <c r="BX337" s="74">
        <f t="shared" si="224"/>
        <v>0</v>
      </c>
      <c r="BY337" s="75">
        <f t="shared" si="247"/>
        <v>0</v>
      </c>
      <c r="BZ337" s="236">
        <f t="shared" si="259"/>
        <v>0</v>
      </c>
      <c r="CA337" s="233"/>
      <c r="CB337" s="233"/>
      <c r="CC337" s="233"/>
      <c r="CD337" s="233"/>
      <c r="CE337" s="238">
        <f t="shared" si="248"/>
        <v>0</v>
      </c>
      <c r="CF337" s="14">
        <f t="shared" si="249"/>
        <v>0</v>
      </c>
      <c r="CG337" s="184">
        <f t="shared" si="250"/>
        <v>0</v>
      </c>
    </row>
    <row r="338" spans="1:85" x14ac:dyDescent="0.25">
      <c r="A338" s="40">
        <v>331</v>
      </c>
      <c r="B338" s="83" t="s">
        <v>121</v>
      </c>
      <c r="C338" s="300">
        <v>6650</v>
      </c>
      <c r="D338" s="301">
        <v>2</v>
      </c>
      <c r="E338" s="299">
        <f t="shared" si="251"/>
        <v>13300</v>
      </c>
      <c r="F338" s="167">
        <f t="shared" si="225"/>
        <v>4522</v>
      </c>
      <c r="G338" s="35">
        <f t="shared" si="218"/>
        <v>0.35</v>
      </c>
      <c r="H338" s="163">
        <f t="shared" si="219"/>
        <v>960</v>
      </c>
      <c r="I338" s="11"/>
      <c r="J338" s="11"/>
      <c r="K338" s="36"/>
      <c r="L338" s="12"/>
      <c r="M338" s="13">
        <f t="shared" si="226"/>
        <v>0</v>
      </c>
      <c r="N338" s="30">
        <f t="shared" si="227"/>
        <v>0</v>
      </c>
      <c r="O338" s="15">
        <f t="shared" si="228"/>
        <v>0</v>
      </c>
      <c r="P338" s="244">
        <v>3800</v>
      </c>
      <c r="Q338" s="242">
        <f t="shared" si="252"/>
        <v>722</v>
      </c>
      <c r="R338" s="242">
        <f t="shared" si="253"/>
        <v>4522</v>
      </c>
      <c r="S338" s="245">
        <v>0.31</v>
      </c>
      <c r="T338" s="13">
        <f t="shared" si="229"/>
        <v>650</v>
      </c>
      <c r="U338" s="14">
        <f t="shared" si="230"/>
        <v>310.00000000000006</v>
      </c>
      <c r="V338" s="16">
        <f t="shared" si="231"/>
        <v>960</v>
      </c>
      <c r="W338" s="90"/>
      <c r="X338" s="90"/>
      <c r="Y338" s="90"/>
      <c r="Z338" s="159"/>
      <c r="AA338" s="13">
        <f t="shared" si="232"/>
        <v>0</v>
      </c>
      <c r="AB338" s="14">
        <f t="shared" si="233"/>
        <v>0</v>
      </c>
      <c r="AC338" s="16">
        <f t="shared" si="220"/>
        <v>0</v>
      </c>
      <c r="AD338" s="251"/>
      <c r="AE338" s="251"/>
      <c r="AF338" s="251"/>
      <c r="AG338" s="90"/>
      <c r="AH338" s="13">
        <f t="shared" si="214"/>
        <v>0</v>
      </c>
      <c r="AI338" s="14">
        <f t="shared" si="234"/>
        <v>0</v>
      </c>
      <c r="AJ338" s="184">
        <f t="shared" si="235"/>
        <v>0</v>
      </c>
      <c r="AK338" s="90"/>
      <c r="AL338" s="90"/>
      <c r="AM338" s="90"/>
      <c r="AN338" s="90"/>
      <c r="AO338" s="13">
        <f t="shared" si="236"/>
        <v>0</v>
      </c>
      <c r="AP338" s="14">
        <f t="shared" si="237"/>
        <v>0</v>
      </c>
      <c r="AQ338" s="184">
        <f t="shared" si="238"/>
        <v>0</v>
      </c>
      <c r="AR338" s="190">
        <f t="shared" si="256"/>
        <v>5495.7983193277314</v>
      </c>
      <c r="AS338" s="187">
        <f t="shared" si="257"/>
        <v>1044.201680672269</v>
      </c>
      <c r="AT338" s="182">
        <v>6540</v>
      </c>
      <c r="AU338" s="227">
        <v>0.35</v>
      </c>
      <c r="AV338" s="13">
        <f t="shared" si="239"/>
        <v>449.43425076452598</v>
      </c>
      <c r="AW338" s="14">
        <f t="shared" si="240"/>
        <v>350</v>
      </c>
      <c r="AX338" s="184">
        <f t="shared" si="241"/>
        <v>799.43425076452604</v>
      </c>
      <c r="AY338" s="226"/>
      <c r="AZ338" s="226"/>
      <c r="BA338" s="226"/>
      <c r="BB338" s="226"/>
      <c r="BC338" s="13">
        <f t="shared" si="242"/>
        <v>0</v>
      </c>
      <c r="BD338" s="14">
        <f t="shared" si="221"/>
        <v>0</v>
      </c>
      <c r="BE338" s="184">
        <f t="shared" si="243"/>
        <v>0</v>
      </c>
      <c r="BF338" s="90"/>
      <c r="BG338" s="90"/>
      <c r="BH338" s="90"/>
      <c r="BI338" s="90"/>
      <c r="BJ338" s="13">
        <f t="shared" si="244"/>
        <v>0</v>
      </c>
      <c r="BK338" s="14">
        <f t="shared" si="245"/>
        <v>0</v>
      </c>
      <c r="BL338" s="224">
        <f t="shared" si="246"/>
        <v>0</v>
      </c>
      <c r="BM338" s="257"/>
      <c r="BN338" s="257"/>
      <c r="BO338" s="257"/>
      <c r="BP338" s="226"/>
      <c r="BQ338" s="74">
        <f t="shared" si="222"/>
        <v>0</v>
      </c>
      <c r="BR338" s="75">
        <f t="shared" si="260"/>
        <v>0</v>
      </c>
      <c r="BS338" s="236">
        <f t="shared" si="258"/>
        <v>0</v>
      </c>
      <c r="BT338" s="226"/>
      <c r="BU338" s="226"/>
      <c r="BV338" s="226"/>
      <c r="BW338" s="226"/>
      <c r="BX338" s="74">
        <f t="shared" si="224"/>
        <v>0</v>
      </c>
      <c r="BY338" s="75">
        <f t="shared" si="247"/>
        <v>0</v>
      </c>
      <c r="BZ338" s="236">
        <f t="shared" si="259"/>
        <v>0</v>
      </c>
      <c r="CA338" s="239"/>
      <c r="CB338" s="239"/>
      <c r="CC338" s="239"/>
      <c r="CD338" s="240"/>
      <c r="CE338" s="238">
        <f t="shared" si="248"/>
        <v>0</v>
      </c>
      <c r="CF338" s="14">
        <f t="shared" si="249"/>
        <v>0</v>
      </c>
      <c r="CG338" s="184">
        <f t="shared" si="250"/>
        <v>0</v>
      </c>
    </row>
    <row r="339" spans="1:85" x14ac:dyDescent="0.25">
      <c r="A339" s="40">
        <v>332</v>
      </c>
      <c r="B339" s="83" t="s">
        <v>122</v>
      </c>
      <c r="C339" s="300">
        <v>6650</v>
      </c>
      <c r="D339" s="301">
        <v>2</v>
      </c>
      <c r="E339" s="299">
        <f t="shared" si="251"/>
        <v>13300</v>
      </c>
      <c r="F339" s="167">
        <f t="shared" si="225"/>
        <v>4879</v>
      </c>
      <c r="G339" s="35">
        <f t="shared" si="218"/>
        <v>0.35</v>
      </c>
      <c r="H339" s="163">
        <f t="shared" si="219"/>
        <v>960</v>
      </c>
      <c r="I339" s="11"/>
      <c r="J339" s="11"/>
      <c r="K339" s="36"/>
      <c r="L339" s="12"/>
      <c r="M339" s="13">
        <f t="shared" si="226"/>
        <v>0</v>
      </c>
      <c r="N339" s="30">
        <f t="shared" si="227"/>
        <v>0</v>
      </c>
      <c r="O339" s="15">
        <f t="shared" si="228"/>
        <v>0</v>
      </c>
      <c r="P339" s="244">
        <v>4100</v>
      </c>
      <c r="Q339" s="242">
        <f t="shared" si="252"/>
        <v>779</v>
      </c>
      <c r="R339" s="242">
        <f t="shared" si="253"/>
        <v>4879</v>
      </c>
      <c r="S339" s="245">
        <v>0.31</v>
      </c>
      <c r="T339" s="13">
        <f t="shared" si="229"/>
        <v>650</v>
      </c>
      <c r="U339" s="14">
        <f t="shared" si="230"/>
        <v>310.00000000000006</v>
      </c>
      <c r="V339" s="16">
        <f t="shared" si="231"/>
        <v>960</v>
      </c>
      <c r="W339" s="90"/>
      <c r="X339" s="90"/>
      <c r="Y339" s="90"/>
      <c r="Z339" s="159"/>
      <c r="AA339" s="13">
        <f t="shared" si="232"/>
        <v>0</v>
      </c>
      <c r="AB339" s="14">
        <f t="shared" si="233"/>
        <v>0</v>
      </c>
      <c r="AC339" s="16">
        <f t="shared" si="220"/>
        <v>0</v>
      </c>
      <c r="AD339" s="251"/>
      <c r="AE339" s="251"/>
      <c r="AF339" s="251"/>
      <c r="AG339" s="90"/>
      <c r="AH339" s="13">
        <f t="shared" ref="AH339:AH390" si="261">IFERROR(($F339*$F$1)/AF339,0)</f>
        <v>0</v>
      </c>
      <c r="AI339" s="14">
        <f t="shared" si="234"/>
        <v>0</v>
      </c>
      <c r="AJ339" s="184">
        <f t="shared" si="235"/>
        <v>0</v>
      </c>
      <c r="AK339" s="90"/>
      <c r="AL339" s="90"/>
      <c r="AM339" s="90"/>
      <c r="AN339" s="90"/>
      <c r="AO339" s="13">
        <f t="shared" si="236"/>
        <v>0</v>
      </c>
      <c r="AP339" s="14">
        <f t="shared" si="237"/>
        <v>0</v>
      </c>
      <c r="AQ339" s="184">
        <f t="shared" si="238"/>
        <v>0</v>
      </c>
      <c r="AR339" s="190">
        <f t="shared" si="256"/>
        <v>5495.7983193277314</v>
      </c>
      <c r="AS339" s="187">
        <f t="shared" si="257"/>
        <v>1044.201680672269</v>
      </c>
      <c r="AT339" s="182">
        <v>6540</v>
      </c>
      <c r="AU339" s="227">
        <v>0.35</v>
      </c>
      <c r="AV339" s="13">
        <f t="shared" si="239"/>
        <v>484.91590214067276</v>
      </c>
      <c r="AW339" s="14">
        <f t="shared" si="240"/>
        <v>350</v>
      </c>
      <c r="AX339" s="184">
        <f t="shared" si="241"/>
        <v>834.91590214067276</v>
      </c>
      <c r="AY339" s="226"/>
      <c r="AZ339" s="226"/>
      <c r="BA339" s="226"/>
      <c r="BB339" s="226"/>
      <c r="BC339" s="13">
        <f t="shared" si="242"/>
        <v>0</v>
      </c>
      <c r="BD339" s="14">
        <f t="shared" si="221"/>
        <v>0</v>
      </c>
      <c r="BE339" s="184">
        <f t="shared" si="243"/>
        <v>0</v>
      </c>
      <c r="BF339" s="90"/>
      <c r="BG339" s="90"/>
      <c r="BH339" s="90"/>
      <c r="BI339" s="90"/>
      <c r="BJ339" s="13">
        <f t="shared" si="244"/>
        <v>0</v>
      </c>
      <c r="BK339" s="14">
        <f t="shared" si="245"/>
        <v>0</v>
      </c>
      <c r="BL339" s="224">
        <f t="shared" si="246"/>
        <v>0</v>
      </c>
      <c r="BM339" s="257"/>
      <c r="BN339" s="257"/>
      <c r="BO339" s="257"/>
      <c r="BP339" s="226"/>
      <c r="BQ339" s="74">
        <f t="shared" si="222"/>
        <v>0</v>
      </c>
      <c r="BR339" s="75">
        <f t="shared" si="260"/>
        <v>0</v>
      </c>
      <c r="BS339" s="236">
        <f t="shared" si="258"/>
        <v>0</v>
      </c>
      <c r="BT339" s="226"/>
      <c r="BU339" s="226"/>
      <c r="BV339" s="226"/>
      <c r="BW339" s="226"/>
      <c r="BX339" s="74">
        <f t="shared" si="224"/>
        <v>0</v>
      </c>
      <c r="BY339" s="75">
        <f t="shared" si="247"/>
        <v>0</v>
      </c>
      <c r="BZ339" s="236">
        <f t="shared" si="259"/>
        <v>0</v>
      </c>
      <c r="CA339" s="239"/>
      <c r="CB339" s="239"/>
      <c r="CC339" s="239"/>
      <c r="CD339" s="240"/>
      <c r="CE339" s="238">
        <f t="shared" si="248"/>
        <v>0</v>
      </c>
      <c r="CF339" s="14">
        <f t="shared" si="249"/>
        <v>0</v>
      </c>
      <c r="CG339" s="184">
        <f t="shared" si="250"/>
        <v>0</v>
      </c>
    </row>
    <row r="340" spans="1:85" x14ac:dyDescent="0.25">
      <c r="A340" s="40">
        <v>333</v>
      </c>
      <c r="B340" s="83" t="s">
        <v>158</v>
      </c>
      <c r="C340" s="300">
        <v>6400</v>
      </c>
      <c r="D340" s="301">
        <v>2</v>
      </c>
      <c r="E340" s="299">
        <f t="shared" si="251"/>
        <v>12800</v>
      </c>
      <c r="F340" s="167">
        <f t="shared" si="225"/>
        <v>5950</v>
      </c>
      <c r="G340" s="35">
        <f t="shared" si="218"/>
        <v>0.35</v>
      </c>
      <c r="H340" s="163">
        <f t="shared" si="219"/>
        <v>964.37648927720409</v>
      </c>
      <c r="I340" s="11"/>
      <c r="J340" s="11"/>
      <c r="K340" s="36"/>
      <c r="L340" s="12"/>
      <c r="M340" s="13">
        <f t="shared" si="226"/>
        <v>0</v>
      </c>
      <c r="N340" s="30">
        <f t="shared" si="227"/>
        <v>0</v>
      </c>
      <c r="O340" s="15">
        <f t="shared" si="228"/>
        <v>0</v>
      </c>
      <c r="P340" s="244">
        <v>5000</v>
      </c>
      <c r="Q340" s="242">
        <f t="shared" si="252"/>
        <v>950</v>
      </c>
      <c r="R340" s="242">
        <f t="shared" si="253"/>
        <v>5950</v>
      </c>
      <c r="S340" s="245">
        <v>0.31</v>
      </c>
      <c r="T340" s="13">
        <f t="shared" si="229"/>
        <v>650</v>
      </c>
      <c r="U340" s="14">
        <f t="shared" si="230"/>
        <v>310.00000000000006</v>
      </c>
      <c r="V340" s="16">
        <f t="shared" si="231"/>
        <v>960</v>
      </c>
      <c r="W340" s="90"/>
      <c r="X340" s="90"/>
      <c r="Y340" s="90"/>
      <c r="Z340" s="159"/>
      <c r="AA340" s="13">
        <f t="shared" si="232"/>
        <v>0</v>
      </c>
      <c r="AB340" s="14">
        <f t="shared" si="233"/>
        <v>0</v>
      </c>
      <c r="AC340" s="16">
        <f t="shared" si="220"/>
        <v>0</v>
      </c>
      <c r="AD340" s="251"/>
      <c r="AE340" s="251"/>
      <c r="AF340" s="251"/>
      <c r="AG340" s="90"/>
      <c r="AH340" s="13">
        <f t="shared" si="261"/>
        <v>0</v>
      </c>
      <c r="AI340" s="14">
        <f t="shared" si="234"/>
        <v>0</v>
      </c>
      <c r="AJ340" s="184">
        <f t="shared" si="235"/>
        <v>0</v>
      </c>
      <c r="AK340" s="90"/>
      <c r="AL340" s="90"/>
      <c r="AM340" s="90"/>
      <c r="AN340" s="90"/>
      <c r="AO340" s="13">
        <f t="shared" si="236"/>
        <v>0</v>
      </c>
      <c r="AP340" s="14">
        <f t="shared" si="237"/>
        <v>0</v>
      </c>
      <c r="AQ340" s="184">
        <f t="shared" si="238"/>
        <v>0</v>
      </c>
      <c r="AR340" s="190">
        <f t="shared" si="256"/>
        <v>5289.9159663865548</v>
      </c>
      <c r="AS340" s="187">
        <f t="shared" si="257"/>
        <v>1005.0840336134454</v>
      </c>
      <c r="AT340" s="182">
        <v>6295</v>
      </c>
      <c r="AU340" s="227">
        <v>0.35</v>
      </c>
      <c r="AV340" s="13">
        <f t="shared" si="239"/>
        <v>614.37648927720409</v>
      </c>
      <c r="AW340" s="14">
        <f t="shared" si="240"/>
        <v>350</v>
      </c>
      <c r="AX340" s="184">
        <f t="shared" si="241"/>
        <v>964.37648927720409</v>
      </c>
      <c r="AY340" s="226"/>
      <c r="AZ340" s="226"/>
      <c r="BA340" s="226"/>
      <c r="BB340" s="226"/>
      <c r="BC340" s="13">
        <f t="shared" si="242"/>
        <v>0</v>
      </c>
      <c r="BD340" s="14">
        <f t="shared" si="221"/>
        <v>0</v>
      </c>
      <c r="BE340" s="184">
        <f t="shared" si="243"/>
        <v>0</v>
      </c>
      <c r="BF340" s="90"/>
      <c r="BG340" s="90"/>
      <c r="BH340" s="90"/>
      <c r="BI340" s="90"/>
      <c r="BJ340" s="13">
        <f t="shared" si="244"/>
        <v>0</v>
      </c>
      <c r="BK340" s="14">
        <f t="shared" si="245"/>
        <v>0</v>
      </c>
      <c r="BL340" s="224">
        <f t="shared" si="246"/>
        <v>0</v>
      </c>
      <c r="BM340" s="257"/>
      <c r="BN340" s="257"/>
      <c r="BO340" s="257"/>
      <c r="BP340" s="226"/>
      <c r="BQ340" s="74">
        <f t="shared" si="222"/>
        <v>0</v>
      </c>
      <c r="BR340" s="75">
        <f t="shared" si="260"/>
        <v>0</v>
      </c>
      <c r="BS340" s="236">
        <f t="shared" si="258"/>
        <v>0</v>
      </c>
      <c r="BT340" s="226"/>
      <c r="BU340" s="226"/>
      <c r="BV340" s="226"/>
      <c r="BW340" s="226"/>
      <c r="BX340" s="74">
        <f t="shared" si="224"/>
        <v>0</v>
      </c>
      <c r="BY340" s="75">
        <f t="shared" si="247"/>
        <v>0</v>
      </c>
      <c r="BZ340" s="236">
        <f t="shared" si="259"/>
        <v>0</v>
      </c>
      <c r="CA340" s="239"/>
      <c r="CB340" s="239"/>
      <c r="CC340" s="239"/>
      <c r="CD340" s="240"/>
      <c r="CE340" s="238">
        <f t="shared" si="248"/>
        <v>0</v>
      </c>
      <c r="CF340" s="14">
        <f t="shared" si="249"/>
        <v>0</v>
      </c>
      <c r="CG340" s="184">
        <f t="shared" si="250"/>
        <v>0</v>
      </c>
    </row>
    <row r="341" spans="1:85" x14ac:dyDescent="0.25">
      <c r="A341" s="40">
        <v>334</v>
      </c>
      <c r="B341" s="83" t="s">
        <v>216</v>
      </c>
      <c r="C341" s="300">
        <v>13800</v>
      </c>
      <c r="D341" s="301">
        <v>2</v>
      </c>
      <c r="E341" s="299">
        <f t="shared" si="251"/>
        <v>27600</v>
      </c>
      <c r="F341" s="167">
        <f t="shared" si="225"/>
        <v>13325</v>
      </c>
      <c r="G341" s="35">
        <f t="shared" si="218"/>
        <v>0.35</v>
      </c>
      <c r="H341" s="163">
        <f t="shared" si="219"/>
        <v>1000</v>
      </c>
      <c r="I341" s="11"/>
      <c r="J341" s="11"/>
      <c r="K341" s="36"/>
      <c r="L341" s="12"/>
      <c r="M341" s="13">
        <f t="shared" si="226"/>
        <v>0</v>
      </c>
      <c r="N341" s="30">
        <f t="shared" si="227"/>
        <v>0</v>
      </c>
      <c r="O341" s="15">
        <f t="shared" si="228"/>
        <v>0</v>
      </c>
      <c r="P341" s="244"/>
      <c r="Q341" s="242"/>
      <c r="R341" s="242"/>
      <c r="S341" s="246"/>
      <c r="T341" s="13">
        <f t="shared" si="229"/>
        <v>0</v>
      </c>
      <c r="U341" s="14">
        <f t="shared" si="230"/>
        <v>0</v>
      </c>
      <c r="V341" s="16">
        <f t="shared" si="231"/>
        <v>0</v>
      </c>
      <c r="W341" s="90"/>
      <c r="X341" s="90"/>
      <c r="Y341" s="90"/>
      <c r="Z341" s="159"/>
      <c r="AA341" s="13">
        <f t="shared" si="232"/>
        <v>0</v>
      </c>
      <c r="AB341" s="14">
        <f t="shared" si="233"/>
        <v>0</v>
      </c>
      <c r="AC341" s="16">
        <f t="shared" si="220"/>
        <v>0</v>
      </c>
      <c r="AD341" s="251"/>
      <c r="AE341" s="251"/>
      <c r="AF341" s="251"/>
      <c r="AG341" s="90"/>
      <c r="AH341" s="13">
        <f t="shared" si="261"/>
        <v>0</v>
      </c>
      <c r="AI341" s="14">
        <f t="shared" si="234"/>
        <v>0</v>
      </c>
      <c r="AJ341" s="184">
        <f t="shared" si="235"/>
        <v>0</v>
      </c>
      <c r="AK341" s="90"/>
      <c r="AL341" s="90"/>
      <c r="AM341" s="90"/>
      <c r="AN341" s="90"/>
      <c r="AO341" s="13">
        <f t="shared" si="236"/>
        <v>0</v>
      </c>
      <c r="AP341" s="14">
        <f t="shared" si="237"/>
        <v>0</v>
      </c>
      <c r="AQ341" s="184">
        <f t="shared" si="238"/>
        <v>0</v>
      </c>
      <c r="AR341" s="190">
        <f t="shared" si="256"/>
        <v>11197.478991596639</v>
      </c>
      <c r="AS341" s="187">
        <f t="shared" si="257"/>
        <v>2127.5210084033615</v>
      </c>
      <c r="AT341" s="182">
        <v>13325</v>
      </c>
      <c r="AU341" s="227">
        <v>0.35</v>
      </c>
      <c r="AV341" s="13">
        <f t="shared" si="239"/>
        <v>650</v>
      </c>
      <c r="AW341" s="14">
        <f t="shared" si="240"/>
        <v>350</v>
      </c>
      <c r="AX341" s="184">
        <f t="shared" si="241"/>
        <v>1000</v>
      </c>
      <c r="AY341" s="226"/>
      <c r="AZ341" s="226"/>
      <c r="BA341" s="226"/>
      <c r="BB341" s="226"/>
      <c r="BC341" s="13">
        <f t="shared" si="242"/>
        <v>0</v>
      </c>
      <c r="BD341" s="14">
        <f t="shared" si="221"/>
        <v>0</v>
      </c>
      <c r="BE341" s="184">
        <f t="shared" si="243"/>
        <v>0</v>
      </c>
      <c r="BF341" s="90"/>
      <c r="BG341" s="90"/>
      <c r="BH341" s="90"/>
      <c r="BI341" s="90"/>
      <c r="BJ341" s="13">
        <f t="shared" si="244"/>
        <v>0</v>
      </c>
      <c r="BK341" s="14">
        <f t="shared" si="245"/>
        <v>0</v>
      </c>
      <c r="BL341" s="224">
        <f t="shared" si="246"/>
        <v>0</v>
      </c>
      <c r="BM341" s="257"/>
      <c r="BN341" s="257"/>
      <c r="BO341" s="257"/>
      <c r="BP341" s="226"/>
      <c r="BQ341" s="74">
        <f t="shared" si="222"/>
        <v>0</v>
      </c>
      <c r="BR341" s="75">
        <f t="shared" si="260"/>
        <v>0</v>
      </c>
      <c r="BS341" s="236">
        <f t="shared" si="258"/>
        <v>0</v>
      </c>
      <c r="BT341" s="226"/>
      <c r="BU341" s="226"/>
      <c r="BV341" s="226"/>
      <c r="BW341" s="226"/>
      <c r="BX341" s="74">
        <f t="shared" si="224"/>
        <v>0</v>
      </c>
      <c r="BY341" s="75">
        <f t="shared" si="247"/>
        <v>0</v>
      </c>
      <c r="BZ341" s="236">
        <f t="shared" si="259"/>
        <v>0</v>
      </c>
      <c r="CA341" s="239"/>
      <c r="CB341" s="239"/>
      <c r="CC341" s="239"/>
      <c r="CD341" s="240"/>
      <c r="CE341" s="238">
        <f t="shared" si="248"/>
        <v>0</v>
      </c>
      <c r="CF341" s="14">
        <f t="shared" si="249"/>
        <v>0</v>
      </c>
      <c r="CG341" s="184">
        <f t="shared" si="250"/>
        <v>0</v>
      </c>
    </row>
    <row r="342" spans="1:85" x14ac:dyDescent="0.25">
      <c r="A342" s="40">
        <v>335</v>
      </c>
      <c r="B342" s="79" t="s">
        <v>377</v>
      </c>
      <c r="C342" s="300">
        <v>166000</v>
      </c>
      <c r="D342" s="301">
        <v>2</v>
      </c>
      <c r="E342" s="299">
        <f t="shared" si="251"/>
        <v>332000</v>
      </c>
      <c r="F342" s="167">
        <f t="shared" si="225"/>
        <v>129710</v>
      </c>
      <c r="G342" s="35">
        <f t="shared" si="218"/>
        <v>0.35</v>
      </c>
      <c r="H342" s="163">
        <f t="shared" si="219"/>
        <v>861.55234657039705</v>
      </c>
      <c r="I342" s="11"/>
      <c r="J342" s="11"/>
      <c r="K342" s="36"/>
      <c r="L342" s="12"/>
      <c r="M342" s="13">
        <f t="shared" si="226"/>
        <v>0</v>
      </c>
      <c r="N342" s="30">
        <f t="shared" si="227"/>
        <v>0</v>
      </c>
      <c r="O342" s="15">
        <f t="shared" si="228"/>
        <v>0</v>
      </c>
      <c r="P342" s="244">
        <v>135000</v>
      </c>
      <c r="Q342" s="242">
        <f t="shared" si="252"/>
        <v>25650</v>
      </c>
      <c r="R342" s="242">
        <f t="shared" si="253"/>
        <v>160650</v>
      </c>
      <c r="S342" s="245">
        <v>0.31</v>
      </c>
      <c r="T342" s="13">
        <f t="shared" si="229"/>
        <v>524.81481481481478</v>
      </c>
      <c r="U342" s="14">
        <f t="shared" si="230"/>
        <v>310.00000000000006</v>
      </c>
      <c r="V342" s="16">
        <f t="shared" si="231"/>
        <v>834.81481481481478</v>
      </c>
      <c r="W342" s="90"/>
      <c r="X342" s="90"/>
      <c r="Y342" s="90"/>
      <c r="Z342" s="159"/>
      <c r="AA342" s="13">
        <f t="shared" si="232"/>
        <v>0</v>
      </c>
      <c r="AB342" s="14">
        <f t="shared" si="233"/>
        <v>0</v>
      </c>
      <c r="AC342" s="16">
        <f t="shared" si="220"/>
        <v>0</v>
      </c>
      <c r="AD342" s="252">
        <v>109000</v>
      </c>
      <c r="AE342" s="252">
        <f>+AD342*19%</f>
        <v>20710</v>
      </c>
      <c r="AF342" s="252">
        <f t="shared" ref="AF323:AF354" si="262">+AD342+AE342</f>
        <v>129710</v>
      </c>
      <c r="AG342" s="90"/>
      <c r="AH342" s="13">
        <f t="shared" si="261"/>
        <v>650</v>
      </c>
      <c r="AI342" s="14">
        <f t="shared" si="234"/>
        <v>0</v>
      </c>
      <c r="AJ342" s="184">
        <f t="shared" si="235"/>
        <v>650</v>
      </c>
      <c r="AK342" s="90"/>
      <c r="AL342" s="90"/>
      <c r="AM342" s="90"/>
      <c r="AN342" s="90"/>
      <c r="AO342" s="13">
        <f t="shared" si="236"/>
        <v>0</v>
      </c>
      <c r="AP342" s="14">
        <f t="shared" si="237"/>
        <v>0</v>
      </c>
      <c r="AQ342" s="184">
        <f t="shared" si="238"/>
        <v>0</v>
      </c>
      <c r="AR342" s="190">
        <f t="shared" si="256"/>
        <v>138500</v>
      </c>
      <c r="AS342" s="187">
        <f t="shared" si="257"/>
        <v>26315</v>
      </c>
      <c r="AT342" s="182">
        <v>164815</v>
      </c>
      <c r="AU342" s="227">
        <v>0.35</v>
      </c>
      <c r="AV342" s="13">
        <f t="shared" si="239"/>
        <v>511.55234657039711</v>
      </c>
      <c r="AW342" s="14">
        <f t="shared" si="240"/>
        <v>350</v>
      </c>
      <c r="AX342" s="184">
        <f t="shared" si="241"/>
        <v>861.55234657039705</v>
      </c>
      <c r="AY342" s="226"/>
      <c r="AZ342" s="226"/>
      <c r="BA342" s="226"/>
      <c r="BB342" s="226"/>
      <c r="BC342" s="13">
        <f t="shared" si="242"/>
        <v>0</v>
      </c>
      <c r="BD342" s="14">
        <f t="shared" si="221"/>
        <v>0</v>
      </c>
      <c r="BE342" s="184">
        <f t="shared" si="243"/>
        <v>0</v>
      </c>
      <c r="BF342" s="90"/>
      <c r="BG342" s="90"/>
      <c r="BH342" s="90"/>
      <c r="BI342" s="90"/>
      <c r="BJ342" s="13">
        <f t="shared" si="244"/>
        <v>0</v>
      </c>
      <c r="BK342" s="14">
        <f t="shared" si="245"/>
        <v>0</v>
      </c>
      <c r="BL342" s="224">
        <f t="shared" si="246"/>
        <v>0</v>
      </c>
      <c r="BM342" s="257"/>
      <c r="BN342" s="257"/>
      <c r="BO342" s="257"/>
      <c r="BP342" s="226"/>
      <c r="BQ342" s="74">
        <f t="shared" si="222"/>
        <v>0</v>
      </c>
      <c r="BR342" s="75">
        <f t="shared" si="260"/>
        <v>0</v>
      </c>
      <c r="BS342" s="236">
        <f t="shared" si="258"/>
        <v>0</v>
      </c>
      <c r="BT342" s="226"/>
      <c r="BU342" s="226"/>
      <c r="BV342" s="226"/>
      <c r="BW342" s="226"/>
      <c r="BX342" s="74">
        <f t="shared" si="224"/>
        <v>0</v>
      </c>
      <c r="BY342" s="75">
        <f t="shared" si="247"/>
        <v>0</v>
      </c>
      <c r="BZ342" s="236">
        <f t="shared" si="259"/>
        <v>0</v>
      </c>
      <c r="CA342" s="239"/>
      <c r="CB342" s="239"/>
      <c r="CC342" s="239"/>
      <c r="CD342" s="240"/>
      <c r="CE342" s="238">
        <f t="shared" si="248"/>
        <v>0</v>
      </c>
      <c r="CF342" s="14">
        <f t="shared" si="249"/>
        <v>0</v>
      </c>
      <c r="CG342" s="184">
        <f t="shared" si="250"/>
        <v>0</v>
      </c>
    </row>
    <row r="343" spans="1:85" x14ac:dyDescent="0.25">
      <c r="A343" s="40">
        <v>336</v>
      </c>
      <c r="B343" s="83" t="s">
        <v>427</v>
      </c>
      <c r="C343" s="300">
        <v>56000</v>
      </c>
      <c r="D343" s="301">
        <v>2</v>
      </c>
      <c r="E343" s="299">
        <f t="shared" si="251"/>
        <v>112000</v>
      </c>
      <c r="F343" s="167">
        <f t="shared" si="225"/>
        <v>53300</v>
      </c>
      <c r="G343" s="35">
        <f t="shared" si="218"/>
        <v>0.35</v>
      </c>
      <c r="H343" s="163">
        <f t="shared" si="219"/>
        <v>1000</v>
      </c>
      <c r="I343" s="11"/>
      <c r="J343" s="11"/>
      <c r="K343" s="36"/>
      <c r="L343" s="12"/>
      <c r="M343" s="13">
        <f t="shared" si="226"/>
        <v>0</v>
      </c>
      <c r="N343" s="30">
        <f t="shared" si="227"/>
        <v>0</v>
      </c>
      <c r="O343" s="15">
        <f t="shared" si="228"/>
        <v>0</v>
      </c>
      <c r="P343" s="244"/>
      <c r="Q343" s="242"/>
      <c r="R343" s="242"/>
      <c r="S343" s="246"/>
      <c r="T343" s="13">
        <f t="shared" si="229"/>
        <v>0</v>
      </c>
      <c r="U343" s="14">
        <f t="shared" si="230"/>
        <v>0</v>
      </c>
      <c r="V343" s="16">
        <f t="shared" si="231"/>
        <v>0</v>
      </c>
      <c r="W343" s="90"/>
      <c r="X343" s="90"/>
      <c r="Y343" s="90"/>
      <c r="Z343" s="159"/>
      <c r="AA343" s="13">
        <f t="shared" si="232"/>
        <v>0</v>
      </c>
      <c r="AB343" s="14">
        <f t="shared" si="233"/>
        <v>0</v>
      </c>
      <c r="AC343" s="16">
        <f t="shared" si="220"/>
        <v>0</v>
      </c>
      <c r="AD343" s="251"/>
      <c r="AE343" s="251"/>
      <c r="AF343" s="251"/>
      <c r="AG343" s="90"/>
      <c r="AH343" s="13">
        <f t="shared" si="261"/>
        <v>0</v>
      </c>
      <c r="AI343" s="14">
        <f t="shared" si="234"/>
        <v>0</v>
      </c>
      <c r="AJ343" s="184">
        <f t="shared" si="235"/>
        <v>0</v>
      </c>
      <c r="AK343" s="90"/>
      <c r="AL343" s="90"/>
      <c r="AM343" s="90"/>
      <c r="AN343" s="90"/>
      <c r="AO343" s="13">
        <f t="shared" si="236"/>
        <v>0</v>
      </c>
      <c r="AP343" s="14">
        <f t="shared" si="237"/>
        <v>0</v>
      </c>
      <c r="AQ343" s="184">
        <f t="shared" si="238"/>
        <v>0</v>
      </c>
      <c r="AR343" s="190">
        <v>53300</v>
      </c>
      <c r="AS343" s="187"/>
      <c r="AT343" s="182">
        <v>53300</v>
      </c>
      <c r="AU343" s="227">
        <v>0.35</v>
      </c>
      <c r="AV343" s="13">
        <f t="shared" si="239"/>
        <v>650</v>
      </c>
      <c r="AW343" s="14">
        <f t="shared" si="240"/>
        <v>350</v>
      </c>
      <c r="AX343" s="184">
        <f t="shared" si="241"/>
        <v>1000</v>
      </c>
      <c r="AY343" s="226"/>
      <c r="AZ343" s="226"/>
      <c r="BA343" s="226"/>
      <c r="BB343" s="226"/>
      <c r="BC343" s="13">
        <f t="shared" si="242"/>
        <v>0</v>
      </c>
      <c r="BD343" s="14">
        <f t="shared" si="221"/>
        <v>0</v>
      </c>
      <c r="BE343" s="184">
        <f t="shared" si="243"/>
        <v>0</v>
      </c>
      <c r="BF343" s="90"/>
      <c r="BG343" s="90"/>
      <c r="BH343" s="90"/>
      <c r="BI343" s="90"/>
      <c r="BJ343" s="13">
        <f t="shared" si="244"/>
        <v>0</v>
      </c>
      <c r="BK343" s="14">
        <f t="shared" si="245"/>
        <v>0</v>
      </c>
      <c r="BL343" s="224">
        <f t="shared" si="246"/>
        <v>0</v>
      </c>
      <c r="BM343" s="257"/>
      <c r="BN343" s="257"/>
      <c r="BO343" s="257"/>
      <c r="BP343" s="226"/>
      <c r="BQ343" s="74">
        <f t="shared" si="222"/>
        <v>0</v>
      </c>
      <c r="BR343" s="75">
        <f t="shared" si="260"/>
        <v>0</v>
      </c>
      <c r="BS343" s="236">
        <f t="shared" si="258"/>
        <v>0</v>
      </c>
      <c r="BT343" s="226"/>
      <c r="BU343" s="226"/>
      <c r="BV343" s="226"/>
      <c r="BW343" s="226"/>
      <c r="BX343" s="74">
        <f t="shared" si="224"/>
        <v>0</v>
      </c>
      <c r="BY343" s="75">
        <f t="shared" si="247"/>
        <v>0</v>
      </c>
      <c r="BZ343" s="236">
        <f t="shared" si="259"/>
        <v>0</v>
      </c>
      <c r="CA343" s="233"/>
      <c r="CB343" s="233"/>
      <c r="CC343" s="233"/>
      <c r="CD343" s="233"/>
      <c r="CE343" s="238">
        <f t="shared" si="248"/>
        <v>0</v>
      </c>
      <c r="CF343" s="14">
        <f t="shared" si="249"/>
        <v>0</v>
      </c>
      <c r="CG343" s="184">
        <f t="shared" si="250"/>
        <v>0</v>
      </c>
    </row>
    <row r="344" spans="1:85" x14ac:dyDescent="0.25">
      <c r="A344" s="40">
        <v>337</v>
      </c>
      <c r="B344" s="83" t="s">
        <v>215</v>
      </c>
      <c r="C344" s="300">
        <v>13800</v>
      </c>
      <c r="D344" s="301">
        <v>2</v>
      </c>
      <c r="E344" s="299">
        <f t="shared" si="251"/>
        <v>27600</v>
      </c>
      <c r="F344" s="167">
        <f t="shared" si="225"/>
        <v>13325</v>
      </c>
      <c r="G344" s="35">
        <f t="shared" si="218"/>
        <v>0.35</v>
      </c>
      <c r="H344" s="163">
        <f t="shared" si="219"/>
        <v>1000</v>
      </c>
      <c r="I344" s="11"/>
      <c r="J344" s="11"/>
      <c r="K344" s="36"/>
      <c r="L344" s="12"/>
      <c r="M344" s="13">
        <f t="shared" si="226"/>
        <v>0</v>
      </c>
      <c r="N344" s="30">
        <f t="shared" si="227"/>
        <v>0</v>
      </c>
      <c r="O344" s="15">
        <f t="shared" si="228"/>
        <v>0</v>
      </c>
      <c r="P344" s="244"/>
      <c r="Q344" s="242"/>
      <c r="R344" s="242"/>
      <c r="S344" s="246"/>
      <c r="T344" s="13">
        <f t="shared" si="229"/>
        <v>0</v>
      </c>
      <c r="U344" s="14">
        <f t="shared" si="230"/>
        <v>0</v>
      </c>
      <c r="V344" s="16">
        <f t="shared" si="231"/>
        <v>0</v>
      </c>
      <c r="W344" s="90"/>
      <c r="X344" s="90"/>
      <c r="Y344" s="90"/>
      <c r="Z344" s="159"/>
      <c r="AA344" s="13">
        <f t="shared" si="232"/>
        <v>0</v>
      </c>
      <c r="AB344" s="14">
        <f t="shared" si="233"/>
        <v>0</v>
      </c>
      <c r="AC344" s="16">
        <f t="shared" si="220"/>
        <v>0</v>
      </c>
      <c r="AD344" s="251"/>
      <c r="AE344" s="251"/>
      <c r="AF344" s="251"/>
      <c r="AG344" s="90"/>
      <c r="AH344" s="13">
        <f t="shared" si="261"/>
        <v>0</v>
      </c>
      <c r="AI344" s="14">
        <f t="shared" si="234"/>
        <v>0</v>
      </c>
      <c r="AJ344" s="184">
        <f t="shared" si="235"/>
        <v>0</v>
      </c>
      <c r="AK344" s="90"/>
      <c r="AL344" s="90"/>
      <c r="AM344" s="90"/>
      <c r="AN344" s="90"/>
      <c r="AO344" s="13">
        <f t="shared" si="236"/>
        <v>0</v>
      </c>
      <c r="AP344" s="14">
        <f t="shared" si="237"/>
        <v>0</v>
      </c>
      <c r="AQ344" s="184">
        <f t="shared" si="238"/>
        <v>0</v>
      </c>
      <c r="AR344" s="190">
        <f t="shared" si="256"/>
        <v>11197.478991596639</v>
      </c>
      <c r="AS344" s="187">
        <f t="shared" si="257"/>
        <v>2127.5210084033615</v>
      </c>
      <c r="AT344" s="182">
        <v>13325</v>
      </c>
      <c r="AU344" s="227">
        <v>0.35</v>
      </c>
      <c r="AV344" s="13">
        <f t="shared" si="239"/>
        <v>650</v>
      </c>
      <c r="AW344" s="14">
        <f t="shared" si="240"/>
        <v>350</v>
      </c>
      <c r="AX344" s="184">
        <f t="shared" si="241"/>
        <v>1000</v>
      </c>
      <c r="AY344" s="226"/>
      <c r="AZ344" s="226"/>
      <c r="BA344" s="226"/>
      <c r="BB344" s="226"/>
      <c r="BC344" s="13">
        <f t="shared" si="242"/>
        <v>0</v>
      </c>
      <c r="BD344" s="14">
        <f t="shared" si="221"/>
        <v>0</v>
      </c>
      <c r="BE344" s="184">
        <f t="shared" si="243"/>
        <v>0</v>
      </c>
      <c r="BF344" s="90"/>
      <c r="BG344" s="90"/>
      <c r="BH344" s="90"/>
      <c r="BI344" s="90"/>
      <c r="BJ344" s="13">
        <f t="shared" si="244"/>
        <v>0</v>
      </c>
      <c r="BK344" s="14">
        <f t="shared" si="245"/>
        <v>0</v>
      </c>
      <c r="BL344" s="224">
        <f t="shared" si="246"/>
        <v>0</v>
      </c>
      <c r="BM344" s="257"/>
      <c r="BN344" s="257"/>
      <c r="BO344" s="257"/>
      <c r="BP344" s="226"/>
      <c r="BQ344" s="74">
        <f t="shared" si="222"/>
        <v>0</v>
      </c>
      <c r="BR344" s="75">
        <f t="shared" si="260"/>
        <v>0</v>
      </c>
      <c r="BS344" s="236">
        <f t="shared" si="258"/>
        <v>0</v>
      </c>
      <c r="BT344" s="226"/>
      <c r="BU344" s="226"/>
      <c r="BV344" s="226"/>
      <c r="BW344" s="226"/>
      <c r="BX344" s="74">
        <f t="shared" si="224"/>
        <v>0</v>
      </c>
      <c r="BY344" s="75">
        <f t="shared" si="247"/>
        <v>0</v>
      </c>
      <c r="BZ344" s="236">
        <f t="shared" si="259"/>
        <v>0</v>
      </c>
      <c r="CA344" s="239"/>
      <c r="CB344" s="239"/>
      <c r="CC344" s="239"/>
      <c r="CD344" s="240"/>
      <c r="CE344" s="238">
        <f t="shared" si="248"/>
        <v>0</v>
      </c>
      <c r="CF344" s="14">
        <f t="shared" si="249"/>
        <v>0</v>
      </c>
      <c r="CG344" s="184">
        <f t="shared" si="250"/>
        <v>0</v>
      </c>
    </row>
    <row r="345" spans="1:85" x14ac:dyDescent="0.25">
      <c r="A345" s="40">
        <v>338</v>
      </c>
      <c r="B345" s="83" t="s">
        <v>135</v>
      </c>
      <c r="C345" s="300">
        <v>58000</v>
      </c>
      <c r="D345" s="301">
        <v>2</v>
      </c>
      <c r="E345" s="299">
        <f t="shared" si="251"/>
        <v>116000</v>
      </c>
      <c r="F345" s="167">
        <f t="shared" si="225"/>
        <v>56525</v>
      </c>
      <c r="G345" s="35">
        <f t="shared" si="218"/>
        <v>0.35</v>
      </c>
      <c r="H345" s="163">
        <f t="shared" si="219"/>
        <v>1000</v>
      </c>
      <c r="I345" s="11"/>
      <c r="J345" s="11"/>
      <c r="K345" s="36"/>
      <c r="L345" s="12"/>
      <c r="M345" s="13">
        <f t="shared" si="226"/>
        <v>0</v>
      </c>
      <c r="N345" s="30">
        <f t="shared" si="227"/>
        <v>0</v>
      </c>
      <c r="O345" s="15">
        <f t="shared" si="228"/>
        <v>0</v>
      </c>
      <c r="P345" s="244"/>
      <c r="Q345" s="242"/>
      <c r="R345" s="242"/>
      <c r="S345" s="246"/>
      <c r="T345" s="13">
        <f t="shared" si="229"/>
        <v>0</v>
      </c>
      <c r="U345" s="14">
        <f t="shared" si="230"/>
        <v>0</v>
      </c>
      <c r="V345" s="16">
        <f t="shared" si="231"/>
        <v>0</v>
      </c>
      <c r="W345" s="90"/>
      <c r="X345" s="90"/>
      <c r="Y345" s="90"/>
      <c r="Z345" s="159"/>
      <c r="AA345" s="13">
        <f t="shared" si="232"/>
        <v>0</v>
      </c>
      <c r="AB345" s="14">
        <f t="shared" si="233"/>
        <v>0</v>
      </c>
      <c r="AC345" s="16">
        <f t="shared" si="220"/>
        <v>0</v>
      </c>
      <c r="AD345" s="251"/>
      <c r="AE345" s="251"/>
      <c r="AF345" s="251"/>
      <c r="AG345" s="90"/>
      <c r="AH345" s="13">
        <f t="shared" si="261"/>
        <v>0</v>
      </c>
      <c r="AI345" s="14">
        <f t="shared" si="234"/>
        <v>0</v>
      </c>
      <c r="AJ345" s="184">
        <f t="shared" si="235"/>
        <v>0</v>
      </c>
      <c r="AK345" s="90"/>
      <c r="AL345" s="90"/>
      <c r="AM345" s="90"/>
      <c r="AN345" s="90"/>
      <c r="AO345" s="13">
        <f t="shared" si="236"/>
        <v>0</v>
      </c>
      <c r="AP345" s="14">
        <f t="shared" si="237"/>
        <v>0</v>
      </c>
      <c r="AQ345" s="184">
        <f t="shared" si="238"/>
        <v>0</v>
      </c>
      <c r="AR345" s="190">
        <f t="shared" si="256"/>
        <v>47500</v>
      </c>
      <c r="AS345" s="187">
        <f t="shared" si="257"/>
        <v>9025</v>
      </c>
      <c r="AT345" s="182">
        <v>56525</v>
      </c>
      <c r="AU345" s="227">
        <v>0.35</v>
      </c>
      <c r="AV345" s="13">
        <f t="shared" si="239"/>
        <v>650</v>
      </c>
      <c r="AW345" s="14">
        <f t="shared" si="240"/>
        <v>350</v>
      </c>
      <c r="AX345" s="184">
        <f t="shared" si="241"/>
        <v>1000</v>
      </c>
      <c r="AY345" s="226"/>
      <c r="AZ345" s="226"/>
      <c r="BA345" s="226"/>
      <c r="BB345" s="226"/>
      <c r="BC345" s="13">
        <f t="shared" si="242"/>
        <v>0</v>
      </c>
      <c r="BD345" s="14">
        <f t="shared" si="221"/>
        <v>0</v>
      </c>
      <c r="BE345" s="184">
        <f t="shared" si="243"/>
        <v>0</v>
      </c>
      <c r="BF345" s="90"/>
      <c r="BG345" s="90"/>
      <c r="BH345" s="90"/>
      <c r="BI345" s="90"/>
      <c r="BJ345" s="13">
        <f t="shared" si="244"/>
        <v>0</v>
      </c>
      <c r="BK345" s="14">
        <f t="shared" si="245"/>
        <v>0</v>
      </c>
      <c r="BL345" s="224">
        <f t="shared" si="246"/>
        <v>0</v>
      </c>
      <c r="BM345" s="257"/>
      <c r="BN345" s="257"/>
      <c r="BO345" s="257"/>
      <c r="BP345" s="226"/>
      <c r="BQ345" s="74">
        <f t="shared" si="222"/>
        <v>0</v>
      </c>
      <c r="BR345" s="75">
        <f t="shared" si="260"/>
        <v>0</v>
      </c>
      <c r="BS345" s="236">
        <f t="shared" si="258"/>
        <v>0</v>
      </c>
      <c r="BT345" s="226"/>
      <c r="BU345" s="226"/>
      <c r="BV345" s="226"/>
      <c r="BW345" s="226"/>
      <c r="BX345" s="74">
        <f t="shared" si="224"/>
        <v>0</v>
      </c>
      <c r="BY345" s="75">
        <f t="shared" si="247"/>
        <v>0</v>
      </c>
      <c r="BZ345" s="236">
        <f t="shared" si="259"/>
        <v>0</v>
      </c>
      <c r="CA345" s="239"/>
      <c r="CB345" s="239"/>
      <c r="CC345" s="239"/>
      <c r="CD345" s="240"/>
      <c r="CE345" s="238">
        <f t="shared" si="248"/>
        <v>0</v>
      </c>
      <c r="CF345" s="14">
        <f t="shared" si="249"/>
        <v>0</v>
      </c>
      <c r="CG345" s="184">
        <f t="shared" si="250"/>
        <v>0</v>
      </c>
    </row>
    <row r="346" spans="1:85" x14ac:dyDescent="0.25">
      <c r="A346" s="40">
        <v>339</v>
      </c>
      <c r="B346" s="83" t="s">
        <v>344</v>
      </c>
      <c r="C346" s="300">
        <v>248000</v>
      </c>
      <c r="D346" s="301">
        <v>2</v>
      </c>
      <c r="E346" s="299">
        <f t="shared" si="251"/>
        <v>496000</v>
      </c>
      <c r="F346" s="167">
        <f t="shared" si="225"/>
        <v>245140</v>
      </c>
      <c r="G346" s="35">
        <f t="shared" si="218"/>
        <v>0.35</v>
      </c>
      <c r="H346" s="163">
        <f t="shared" si="219"/>
        <v>1000</v>
      </c>
      <c r="I346" s="11"/>
      <c r="J346" s="11"/>
      <c r="K346" s="36"/>
      <c r="L346" s="12"/>
      <c r="M346" s="13">
        <f t="shared" si="226"/>
        <v>0</v>
      </c>
      <c r="N346" s="30">
        <f t="shared" si="227"/>
        <v>0</v>
      </c>
      <c r="O346" s="15">
        <f t="shared" si="228"/>
        <v>0</v>
      </c>
      <c r="P346" s="244"/>
      <c r="Q346" s="242"/>
      <c r="R346" s="242"/>
      <c r="S346" s="246"/>
      <c r="T346" s="13">
        <f t="shared" si="229"/>
        <v>0</v>
      </c>
      <c r="U346" s="14">
        <f t="shared" si="230"/>
        <v>0</v>
      </c>
      <c r="V346" s="16">
        <f t="shared" si="231"/>
        <v>0</v>
      </c>
      <c r="W346" s="90"/>
      <c r="X346" s="90"/>
      <c r="Y346" s="90"/>
      <c r="Z346" s="159"/>
      <c r="AA346" s="13">
        <f t="shared" si="232"/>
        <v>0</v>
      </c>
      <c r="AB346" s="14">
        <f t="shared" si="233"/>
        <v>0</v>
      </c>
      <c r="AC346" s="16">
        <f t="shared" si="220"/>
        <v>0</v>
      </c>
      <c r="AD346" s="251"/>
      <c r="AE346" s="251"/>
      <c r="AF346" s="251"/>
      <c r="AG346" s="90"/>
      <c r="AH346" s="13">
        <f t="shared" si="261"/>
        <v>0</v>
      </c>
      <c r="AI346" s="14">
        <f t="shared" si="234"/>
        <v>0</v>
      </c>
      <c r="AJ346" s="184">
        <f t="shared" si="235"/>
        <v>0</v>
      </c>
      <c r="AK346" s="90"/>
      <c r="AL346" s="90"/>
      <c r="AM346" s="90"/>
      <c r="AN346" s="90"/>
      <c r="AO346" s="13">
        <f t="shared" si="236"/>
        <v>0</v>
      </c>
      <c r="AP346" s="14">
        <f t="shared" si="237"/>
        <v>0</v>
      </c>
      <c r="AQ346" s="184">
        <f t="shared" si="238"/>
        <v>0</v>
      </c>
      <c r="AR346" s="190">
        <v>206000</v>
      </c>
      <c r="AS346" s="187">
        <f t="shared" si="257"/>
        <v>39140</v>
      </c>
      <c r="AT346" s="182">
        <v>245140</v>
      </c>
      <c r="AU346" s="227">
        <v>0.35</v>
      </c>
      <c r="AV346" s="13">
        <f t="shared" si="239"/>
        <v>650</v>
      </c>
      <c r="AW346" s="14">
        <f t="shared" si="240"/>
        <v>350</v>
      </c>
      <c r="AX346" s="184">
        <f t="shared" si="241"/>
        <v>1000</v>
      </c>
      <c r="AY346" s="226"/>
      <c r="AZ346" s="226"/>
      <c r="BA346" s="226"/>
      <c r="BB346" s="226"/>
      <c r="BC346" s="13">
        <f t="shared" si="242"/>
        <v>0</v>
      </c>
      <c r="BD346" s="14">
        <f t="shared" si="221"/>
        <v>0</v>
      </c>
      <c r="BE346" s="184">
        <f t="shared" si="243"/>
        <v>0</v>
      </c>
      <c r="BF346" s="90"/>
      <c r="BG346" s="90"/>
      <c r="BH346" s="90"/>
      <c r="BI346" s="90"/>
      <c r="BJ346" s="13">
        <f t="shared" si="244"/>
        <v>0</v>
      </c>
      <c r="BK346" s="14">
        <f t="shared" si="245"/>
        <v>0</v>
      </c>
      <c r="BL346" s="224">
        <f t="shared" si="246"/>
        <v>0</v>
      </c>
      <c r="BM346" s="257"/>
      <c r="BN346" s="257"/>
      <c r="BO346" s="257"/>
      <c r="BP346" s="226"/>
      <c r="BQ346" s="74">
        <f t="shared" si="222"/>
        <v>0</v>
      </c>
      <c r="BR346" s="75">
        <f t="shared" si="260"/>
        <v>0</v>
      </c>
      <c r="BS346" s="236">
        <f t="shared" si="258"/>
        <v>0</v>
      </c>
      <c r="BT346" s="226"/>
      <c r="BU346" s="226"/>
      <c r="BV346" s="226"/>
      <c r="BW346" s="226"/>
      <c r="BX346" s="74">
        <f t="shared" si="224"/>
        <v>0</v>
      </c>
      <c r="BY346" s="75">
        <f t="shared" si="247"/>
        <v>0</v>
      </c>
      <c r="BZ346" s="236">
        <f t="shared" si="259"/>
        <v>0</v>
      </c>
      <c r="CA346" s="233"/>
      <c r="CB346" s="233"/>
      <c r="CC346" s="233"/>
      <c r="CD346" s="233"/>
      <c r="CE346" s="238">
        <f t="shared" si="248"/>
        <v>0</v>
      </c>
      <c r="CF346" s="14">
        <f t="shared" si="249"/>
        <v>0</v>
      </c>
      <c r="CG346" s="184">
        <f t="shared" si="250"/>
        <v>0</v>
      </c>
    </row>
    <row r="347" spans="1:85" x14ac:dyDescent="0.25">
      <c r="A347" s="40">
        <v>340</v>
      </c>
      <c r="B347" s="83" t="s">
        <v>45</v>
      </c>
      <c r="C347" s="300">
        <v>418000</v>
      </c>
      <c r="D347" s="301">
        <v>2</v>
      </c>
      <c r="E347" s="299">
        <f t="shared" si="251"/>
        <v>836000</v>
      </c>
      <c r="F347" s="167">
        <f t="shared" si="225"/>
        <v>315350</v>
      </c>
      <c r="G347" s="35">
        <f t="shared" si="218"/>
        <v>0.35</v>
      </c>
      <c r="H347" s="163">
        <f t="shared" si="219"/>
        <v>960</v>
      </c>
      <c r="I347" s="11"/>
      <c r="J347" s="11"/>
      <c r="K347" s="36"/>
      <c r="L347" s="12"/>
      <c r="M347" s="13">
        <f t="shared" si="226"/>
        <v>0</v>
      </c>
      <c r="N347" s="30">
        <f t="shared" si="227"/>
        <v>0</v>
      </c>
      <c r="O347" s="15">
        <f t="shared" si="228"/>
        <v>0</v>
      </c>
      <c r="P347" s="244">
        <v>265000</v>
      </c>
      <c r="Q347" s="242">
        <f t="shared" si="252"/>
        <v>50350</v>
      </c>
      <c r="R347" s="242">
        <f t="shared" si="253"/>
        <v>315350</v>
      </c>
      <c r="S347" s="245">
        <v>0.31</v>
      </c>
      <c r="T347" s="13">
        <f t="shared" si="229"/>
        <v>650</v>
      </c>
      <c r="U347" s="14">
        <f t="shared" si="230"/>
        <v>310.00000000000006</v>
      </c>
      <c r="V347" s="16">
        <f t="shared" si="231"/>
        <v>960</v>
      </c>
      <c r="W347" s="90"/>
      <c r="X347" s="90"/>
      <c r="Y347" s="90"/>
      <c r="Z347" s="159"/>
      <c r="AA347" s="13">
        <f t="shared" si="232"/>
        <v>0</v>
      </c>
      <c r="AB347" s="14">
        <f t="shared" si="233"/>
        <v>0</v>
      </c>
      <c r="AC347" s="16">
        <f t="shared" si="220"/>
        <v>0</v>
      </c>
      <c r="AD347" s="251"/>
      <c r="AE347" s="251"/>
      <c r="AF347" s="251"/>
      <c r="AG347" s="90"/>
      <c r="AH347" s="13">
        <f t="shared" si="261"/>
        <v>0</v>
      </c>
      <c r="AI347" s="14">
        <f t="shared" si="234"/>
        <v>0</v>
      </c>
      <c r="AJ347" s="184">
        <f t="shared" si="235"/>
        <v>0</v>
      </c>
      <c r="AK347" s="90"/>
      <c r="AL347" s="90"/>
      <c r="AM347" s="90"/>
      <c r="AN347" s="90"/>
      <c r="AO347" s="13">
        <f t="shared" si="236"/>
        <v>0</v>
      </c>
      <c r="AP347" s="14">
        <f t="shared" si="237"/>
        <v>0</v>
      </c>
      <c r="AQ347" s="184">
        <f t="shared" si="238"/>
        <v>0</v>
      </c>
      <c r="AR347" s="190">
        <f t="shared" si="256"/>
        <v>348907.56302521011</v>
      </c>
      <c r="AS347" s="187">
        <f t="shared" si="257"/>
        <v>66292.436974789918</v>
      </c>
      <c r="AT347" s="182">
        <v>415200</v>
      </c>
      <c r="AU347" s="227">
        <v>0.35</v>
      </c>
      <c r="AV347" s="13">
        <f t="shared" si="239"/>
        <v>493.68376685934487</v>
      </c>
      <c r="AW347" s="14">
        <f t="shared" si="240"/>
        <v>350</v>
      </c>
      <c r="AX347" s="184">
        <f t="shared" si="241"/>
        <v>843.68376685934481</v>
      </c>
      <c r="AY347" s="226"/>
      <c r="AZ347" s="226"/>
      <c r="BA347" s="226"/>
      <c r="BB347" s="226"/>
      <c r="BC347" s="13">
        <f t="shared" si="242"/>
        <v>0</v>
      </c>
      <c r="BD347" s="14">
        <f t="shared" si="221"/>
        <v>0</v>
      </c>
      <c r="BE347" s="184">
        <f t="shared" si="243"/>
        <v>0</v>
      </c>
      <c r="BF347" s="90"/>
      <c r="BG347" s="90"/>
      <c r="BH347" s="90"/>
      <c r="BI347" s="90"/>
      <c r="BJ347" s="13">
        <f t="shared" si="244"/>
        <v>0</v>
      </c>
      <c r="BK347" s="14">
        <f t="shared" si="245"/>
        <v>0</v>
      </c>
      <c r="BL347" s="224">
        <f t="shared" si="246"/>
        <v>0</v>
      </c>
      <c r="BM347" s="257"/>
      <c r="BN347" s="257"/>
      <c r="BO347" s="257"/>
      <c r="BP347" s="226"/>
      <c r="BQ347" s="74">
        <f t="shared" si="222"/>
        <v>0</v>
      </c>
      <c r="BR347" s="75">
        <f t="shared" si="260"/>
        <v>0</v>
      </c>
      <c r="BS347" s="236">
        <f t="shared" si="258"/>
        <v>0</v>
      </c>
      <c r="BT347" s="226"/>
      <c r="BU347" s="226"/>
      <c r="BV347" s="226"/>
      <c r="BW347" s="226"/>
      <c r="BX347" s="74">
        <f t="shared" si="224"/>
        <v>0</v>
      </c>
      <c r="BY347" s="75">
        <f t="shared" si="247"/>
        <v>0</v>
      </c>
      <c r="BZ347" s="236">
        <f t="shared" si="259"/>
        <v>0</v>
      </c>
      <c r="CA347" s="233"/>
      <c r="CB347" s="233"/>
      <c r="CC347" s="233"/>
      <c r="CD347" s="233"/>
      <c r="CE347" s="238">
        <f t="shared" si="248"/>
        <v>0</v>
      </c>
      <c r="CF347" s="14">
        <f t="shared" si="249"/>
        <v>0</v>
      </c>
      <c r="CG347" s="184">
        <f t="shared" si="250"/>
        <v>0</v>
      </c>
    </row>
    <row r="348" spans="1:85" x14ac:dyDescent="0.25">
      <c r="A348" s="40">
        <v>341</v>
      </c>
      <c r="B348" s="78" t="s">
        <v>44</v>
      </c>
      <c r="C348" s="300">
        <v>861000</v>
      </c>
      <c r="D348" s="301">
        <v>2</v>
      </c>
      <c r="E348" s="299">
        <f t="shared" si="251"/>
        <v>1722000</v>
      </c>
      <c r="F348" s="167"/>
      <c r="G348" s="35"/>
      <c r="H348" s="163">
        <f t="shared" si="219"/>
        <v>0</v>
      </c>
      <c r="I348" s="11"/>
      <c r="J348" s="11"/>
      <c r="K348" s="36"/>
      <c r="L348" s="12"/>
      <c r="M348" s="13">
        <f t="shared" si="226"/>
        <v>0</v>
      </c>
      <c r="N348" s="30">
        <f t="shared" si="227"/>
        <v>0</v>
      </c>
      <c r="O348" s="15">
        <f t="shared" si="228"/>
        <v>0</v>
      </c>
      <c r="P348" s="244"/>
      <c r="Q348" s="242"/>
      <c r="R348" s="242"/>
      <c r="S348" s="245"/>
      <c r="T348" s="13">
        <f t="shared" si="229"/>
        <v>0</v>
      </c>
      <c r="U348" s="14">
        <f t="shared" si="230"/>
        <v>0</v>
      </c>
      <c r="V348" s="16">
        <f t="shared" si="231"/>
        <v>0</v>
      </c>
      <c r="W348" s="90"/>
      <c r="X348" s="90"/>
      <c r="Y348" s="90"/>
      <c r="Z348" s="159"/>
      <c r="AA348" s="13">
        <f t="shared" si="232"/>
        <v>0</v>
      </c>
      <c r="AB348" s="14">
        <f t="shared" si="233"/>
        <v>0</v>
      </c>
      <c r="AC348" s="16">
        <f t="shared" si="220"/>
        <v>0</v>
      </c>
      <c r="AD348" s="251"/>
      <c r="AE348" s="251"/>
      <c r="AF348" s="251"/>
      <c r="AG348" s="90"/>
      <c r="AH348" s="13">
        <f t="shared" si="261"/>
        <v>0</v>
      </c>
      <c r="AI348" s="14">
        <f t="shared" si="234"/>
        <v>0</v>
      </c>
      <c r="AJ348" s="184">
        <f t="shared" si="235"/>
        <v>0</v>
      </c>
      <c r="AK348" s="90"/>
      <c r="AL348" s="90"/>
      <c r="AM348" s="90"/>
      <c r="AN348" s="90"/>
      <c r="AO348" s="13">
        <f t="shared" si="236"/>
        <v>0</v>
      </c>
      <c r="AP348" s="14">
        <f t="shared" si="237"/>
        <v>0</v>
      </c>
      <c r="AQ348" s="184">
        <f t="shared" si="238"/>
        <v>0</v>
      </c>
      <c r="AR348" s="190"/>
      <c r="AS348" s="187"/>
      <c r="AT348" s="182"/>
      <c r="AU348" s="227"/>
      <c r="AV348" s="13">
        <f t="shared" si="239"/>
        <v>0</v>
      </c>
      <c r="AW348" s="14">
        <f t="shared" si="240"/>
        <v>0</v>
      </c>
      <c r="AX348" s="184">
        <f t="shared" si="241"/>
        <v>0</v>
      </c>
      <c r="AY348" s="226"/>
      <c r="AZ348" s="226"/>
      <c r="BA348" s="226"/>
      <c r="BB348" s="226"/>
      <c r="BC348" s="13">
        <f t="shared" si="242"/>
        <v>0</v>
      </c>
      <c r="BD348" s="14">
        <f t="shared" si="221"/>
        <v>0</v>
      </c>
      <c r="BE348" s="184">
        <f t="shared" si="243"/>
        <v>0</v>
      </c>
      <c r="BF348" s="90"/>
      <c r="BG348" s="90"/>
      <c r="BH348" s="90"/>
      <c r="BI348" s="90"/>
      <c r="BJ348" s="13">
        <f t="shared" si="244"/>
        <v>0</v>
      </c>
      <c r="BK348" s="14">
        <f t="shared" si="245"/>
        <v>0</v>
      </c>
      <c r="BL348" s="224">
        <f t="shared" si="246"/>
        <v>0</v>
      </c>
      <c r="BM348" s="257"/>
      <c r="BN348" s="257"/>
      <c r="BO348" s="257"/>
      <c r="BP348" s="226"/>
      <c r="BQ348" s="74">
        <f t="shared" si="222"/>
        <v>0</v>
      </c>
      <c r="BR348" s="75">
        <f t="shared" si="260"/>
        <v>0</v>
      </c>
      <c r="BS348" s="236">
        <f t="shared" si="258"/>
        <v>0</v>
      </c>
      <c r="BT348" s="226"/>
      <c r="BU348" s="226"/>
      <c r="BV348" s="226"/>
      <c r="BW348" s="226"/>
      <c r="BX348" s="74">
        <f t="shared" si="224"/>
        <v>0</v>
      </c>
      <c r="BY348" s="75">
        <f t="shared" si="247"/>
        <v>0</v>
      </c>
      <c r="BZ348" s="236">
        <f t="shared" si="259"/>
        <v>0</v>
      </c>
      <c r="CA348" s="233"/>
      <c r="CB348" s="233"/>
      <c r="CC348" s="233"/>
      <c r="CD348" s="233"/>
      <c r="CE348" s="238">
        <f t="shared" si="248"/>
        <v>0</v>
      </c>
      <c r="CF348" s="14">
        <f t="shared" si="249"/>
        <v>0</v>
      </c>
      <c r="CG348" s="184">
        <f t="shared" si="250"/>
        <v>0</v>
      </c>
    </row>
    <row r="349" spans="1:85" x14ac:dyDescent="0.25">
      <c r="A349" s="40">
        <v>342</v>
      </c>
      <c r="B349" s="83" t="s">
        <v>56</v>
      </c>
      <c r="C349" s="300">
        <v>790</v>
      </c>
      <c r="D349" s="301">
        <v>1</v>
      </c>
      <c r="E349" s="299">
        <f t="shared" si="251"/>
        <v>790</v>
      </c>
      <c r="F349" s="167">
        <f t="shared" si="225"/>
        <v>595</v>
      </c>
      <c r="G349" s="35">
        <f t="shared" si="218"/>
        <v>0.35</v>
      </c>
      <c r="H349" s="163">
        <f t="shared" si="219"/>
        <v>960</v>
      </c>
      <c r="I349" s="11"/>
      <c r="J349" s="11"/>
      <c r="K349" s="36"/>
      <c r="L349" s="12"/>
      <c r="M349" s="13">
        <f t="shared" si="226"/>
        <v>0</v>
      </c>
      <c r="N349" s="30">
        <f t="shared" si="227"/>
        <v>0</v>
      </c>
      <c r="O349" s="15">
        <f t="shared" si="228"/>
        <v>0</v>
      </c>
      <c r="P349" s="244">
        <v>595</v>
      </c>
      <c r="Q349" s="242">
        <f>P349*0%</f>
        <v>0</v>
      </c>
      <c r="R349" s="242">
        <f t="shared" si="253"/>
        <v>595</v>
      </c>
      <c r="S349" s="245">
        <v>0.31</v>
      </c>
      <c r="T349" s="13">
        <f t="shared" si="229"/>
        <v>650</v>
      </c>
      <c r="U349" s="14">
        <f t="shared" si="230"/>
        <v>310.00000000000006</v>
      </c>
      <c r="V349" s="16">
        <f t="shared" si="231"/>
        <v>960</v>
      </c>
      <c r="W349" s="90"/>
      <c r="X349" s="90"/>
      <c r="Y349" s="90"/>
      <c r="Z349" s="159"/>
      <c r="AA349" s="13">
        <f t="shared" si="232"/>
        <v>0</v>
      </c>
      <c r="AB349" s="14">
        <f t="shared" si="233"/>
        <v>0</v>
      </c>
      <c r="AC349" s="16">
        <f t="shared" si="220"/>
        <v>0</v>
      </c>
      <c r="AD349" s="251"/>
      <c r="AE349" s="251"/>
      <c r="AF349" s="251"/>
      <c r="AG349" s="90"/>
      <c r="AH349" s="13">
        <f t="shared" si="261"/>
        <v>0</v>
      </c>
      <c r="AI349" s="14">
        <f t="shared" si="234"/>
        <v>0</v>
      </c>
      <c r="AJ349" s="184">
        <f t="shared" si="235"/>
        <v>0</v>
      </c>
      <c r="AK349" s="90"/>
      <c r="AL349" s="90"/>
      <c r="AM349" s="90"/>
      <c r="AN349" s="90"/>
      <c r="AO349" s="13">
        <f t="shared" si="236"/>
        <v>0</v>
      </c>
      <c r="AP349" s="14">
        <f t="shared" si="237"/>
        <v>0</v>
      </c>
      <c r="AQ349" s="184">
        <f t="shared" si="238"/>
        <v>0</v>
      </c>
      <c r="AR349" s="190">
        <v>650</v>
      </c>
      <c r="AS349" s="187"/>
      <c r="AT349" s="182">
        <v>650</v>
      </c>
      <c r="AU349" s="227">
        <v>0.35</v>
      </c>
      <c r="AV349" s="13">
        <f t="shared" si="239"/>
        <v>595</v>
      </c>
      <c r="AW349" s="14">
        <f t="shared" si="240"/>
        <v>350</v>
      </c>
      <c r="AX349" s="184">
        <f t="shared" si="241"/>
        <v>945</v>
      </c>
      <c r="AY349" s="226"/>
      <c r="AZ349" s="226"/>
      <c r="BA349" s="226"/>
      <c r="BB349" s="226"/>
      <c r="BC349" s="13">
        <f t="shared" si="242"/>
        <v>0</v>
      </c>
      <c r="BD349" s="14">
        <f t="shared" si="221"/>
        <v>0</v>
      </c>
      <c r="BE349" s="184">
        <f t="shared" si="243"/>
        <v>0</v>
      </c>
      <c r="BF349" s="90"/>
      <c r="BG349" s="90"/>
      <c r="BH349" s="90"/>
      <c r="BI349" s="90"/>
      <c r="BJ349" s="13">
        <f t="shared" si="244"/>
        <v>0</v>
      </c>
      <c r="BK349" s="14">
        <f t="shared" si="245"/>
        <v>0</v>
      </c>
      <c r="BL349" s="224">
        <f t="shared" si="246"/>
        <v>0</v>
      </c>
      <c r="BM349" s="257"/>
      <c r="BN349" s="257"/>
      <c r="BO349" s="257"/>
      <c r="BP349" s="227"/>
      <c r="BQ349" s="74">
        <f t="shared" si="222"/>
        <v>0</v>
      </c>
      <c r="BR349" s="75">
        <f t="shared" si="260"/>
        <v>0</v>
      </c>
      <c r="BS349" s="236">
        <f t="shared" si="258"/>
        <v>0</v>
      </c>
      <c r="BT349" s="226">
        <v>638</v>
      </c>
      <c r="BU349" s="226">
        <v>0</v>
      </c>
      <c r="BV349" s="226">
        <v>638</v>
      </c>
      <c r="BW349" s="227">
        <v>0.13</v>
      </c>
      <c r="BX349" s="74">
        <f t="shared" si="224"/>
        <v>606.19122257053289</v>
      </c>
      <c r="BY349" s="75">
        <f t="shared" si="247"/>
        <v>130</v>
      </c>
      <c r="BZ349" s="236">
        <f t="shared" si="259"/>
        <v>736.19122257053289</v>
      </c>
      <c r="CA349" s="239"/>
      <c r="CB349" s="239"/>
      <c r="CC349" s="239"/>
      <c r="CD349" s="240"/>
      <c r="CE349" s="238">
        <f t="shared" si="248"/>
        <v>0</v>
      </c>
      <c r="CF349" s="14">
        <f t="shared" si="249"/>
        <v>0</v>
      </c>
      <c r="CG349" s="184">
        <f t="shared" si="250"/>
        <v>0</v>
      </c>
    </row>
    <row r="350" spans="1:85" x14ac:dyDescent="0.25">
      <c r="A350" s="40">
        <v>343</v>
      </c>
      <c r="B350" s="83" t="s">
        <v>428</v>
      </c>
      <c r="C350" s="300">
        <v>11500</v>
      </c>
      <c r="D350" s="301">
        <v>1</v>
      </c>
      <c r="E350" s="299">
        <f t="shared" si="251"/>
        <v>11500</v>
      </c>
      <c r="F350" s="167">
        <f t="shared" si="225"/>
        <v>8880</v>
      </c>
      <c r="G350" s="35">
        <f t="shared" si="218"/>
        <v>0.35</v>
      </c>
      <c r="H350" s="163">
        <f t="shared" si="219"/>
        <v>860.7964601769911</v>
      </c>
      <c r="I350" s="11"/>
      <c r="J350" s="11"/>
      <c r="K350" s="36"/>
      <c r="L350" s="12"/>
      <c r="M350" s="13">
        <f t="shared" si="226"/>
        <v>0</v>
      </c>
      <c r="N350" s="30">
        <f t="shared" si="227"/>
        <v>0</v>
      </c>
      <c r="O350" s="15">
        <f t="shared" si="228"/>
        <v>0</v>
      </c>
      <c r="P350" s="244"/>
      <c r="Q350" s="242"/>
      <c r="R350" s="242"/>
      <c r="S350" s="245"/>
      <c r="T350" s="13">
        <f t="shared" si="229"/>
        <v>0</v>
      </c>
      <c r="U350" s="14">
        <f t="shared" si="230"/>
        <v>0</v>
      </c>
      <c r="V350" s="16">
        <f t="shared" si="231"/>
        <v>0</v>
      </c>
      <c r="W350" s="90"/>
      <c r="X350" s="90"/>
      <c r="Y350" s="90"/>
      <c r="Z350" s="159"/>
      <c r="AA350" s="13">
        <f t="shared" si="232"/>
        <v>0</v>
      </c>
      <c r="AB350" s="14">
        <f t="shared" si="233"/>
        <v>0</v>
      </c>
      <c r="AC350" s="16">
        <f t="shared" si="220"/>
        <v>0</v>
      </c>
      <c r="AD350" s="252"/>
      <c r="AE350" s="252"/>
      <c r="AF350" s="252"/>
      <c r="AG350" s="90"/>
      <c r="AH350" s="13">
        <f t="shared" si="261"/>
        <v>0</v>
      </c>
      <c r="AI350" s="14">
        <f t="shared" si="234"/>
        <v>0</v>
      </c>
      <c r="AJ350" s="184">
        <f t="shared" si="235"/>
        <v>0</v>
      </c>
      <c r="AK350" s="90"/>
      <c r="AL350" s="90"/>
      <c r="AM350" s="90"/>
      <c r="AN350" s="90"/>
      <c r="AO350" s="13">
        <f t="shared" si="236"/>
        <v>0</v>
      </c>
      <c r="AP350" s="14">
        <f t="shared" si="237"/>
        <v>0</v>
      </c>
      <c r="AQ350" s="184">
        <f t="shared" si="238"/>
        <v>0</v>
      </c>
      <c r="AR350" s="190">
        <v>11300</v>
      </c>
      <c r="AS350" s="187"/>
      <c r="AT350" s="182">
        <v>11300</v>
      </c>
      <c r="AU350" s="227">
        <v>0.35</v>
      </c>
      <c r="AV350" s="13">
        <f t="shared" si="239"/>
        <v>510.79646017699116</v>
      </c>
      <c r="AW350" s="14">
        <f t="shared" si="240"/>
        <v>350</v>
      </c>
      <c r="AX350" s="184">
        <f t="shared" si="241"/>
        <v>860.7964601769911</v>
      </c>
      <c r="AY350" s="226"/>
      <c r="AZ350" s="226"/>
      <c r="BA350" s="226"/>
      <c r="BB350" s="226"/>
      <c r="BC350" s="13">
        <f t="shared" si="242"/>
        <v>0</v>
      </c>
      <c r="BD350" s="14">
        <f t="shared" si="221"/>
        <v>0</v>
      </c>
      <c r="BE350" s="184">
        <f t="shared" si="243"/>
        <v>0</v>
      </c>
      <c r="BF350" s="90"/>
      <c r="BG350" s="90"/>
      <c r="BH350" s="90"/>
      <c r="BI350" s="90"/>
      <c r="BJ350" s="13">
        <f t="shared" si="244"/>
        <v>0</v>
      </c>
      <c r="BK350" s="14">
        <f t="shared" si="245"/>
        <v>0</v>
      </c>
      <c r="BL350" s="224">
        <f t="shared" si="246"/>
        <v>0</v>
      </c>
      <c r="BM350" s="257"/>
      <c r="BN350" s="257"/>
      <c r="BO350" s="257"/>
      <c r="BP350" s="227"/>
      <c r="BQ350" s="74">
        <f t="shared" si="222"/>
        <v>0</v>
      </c>
      <c r="BR350" s="75">
        <f t="shared" si="260"/>
        <v>0</v>
      </c>
      <c r="BS350" s="236">
        <f t="shared" si="258"/>
        <v>0</v>
      </c>
      <c r="BT350" s="226">
        <v>8880</v>
      </c>
      <c r="BU350" s="226">
        <v>0</v>
      </c>
      <c r="BV350" s="226">
        <v>8880</v>
      </c>
      <c r="BW350" s="227">
        <v>0.09</v>
      </c>
      <c r="BX350" s="74">
        <f t="shared" si="224"/>
        <v>650</v>
      </c>
      <c r="BY350" s="75">
        <f t="shared" si="247"/>
        <v>90</v>
      </c>
      <c r="BZ350" s="236">
        <f t="shared" si="259"/>
        <v>740</v>
      </c>
      <c r="CA350" s="239"/>
      <c r="CB350" s="239"/>
      <c r="CC350" s="239"/>
      <c r="CD350" s="240"/>
      <c r="CE350" s="238">
        <f t="shared" si="248"/>
        <v>0</v>
      </c>
      <c r="CF350" s="14">
        <f t="shared" si="249"/>
        <v>0</v>
      </c>
      <c r="CG350" s="184">
        <f t="shared" si="250"/>
        <v>0</v>
      </c>
    </row>
    <row r="351" spans="1:85" x14ac:dyDescent="0.25">
      <c r="A351" s="40">
        <v>344</v>
      </c>
      <c r="B351" s="83" t="s">
        <v>126</v>
      </c>
      <c r="C351" s="300">
        <v>11500</v>
      </c>
      <c r="D351" s="301">
        <v>1</v>
      </c>
      <c r="E351" s="299">
        <f t="shared" si="251"/>
        <v>11500</v>
      </c>
      <c r="F351" s="167">
        <f t="shared" si="225"/>
        <v>8880</v>
      </c>
      <c r="G351" s="35">
        <f t="shared" si="218"/>
        <v>0.35</v>
      </c>
      <c r="H351" s="163">
        <f t="shared" si="219"/>
        <v>860.7964601769911</v>
      </c>
      <c r="I351" s="11"/>
      <c r="J351" s="11"/>
      <c r="K351" s="36"/>
      <c r="L351" s="12"/>
      <c r="M351" s="13">
        <f t="shared" si="226"/>
        <v>0</v>
      </c>
      <c r="N351" s="30">
        <f t="shared" si="227"/>
        <v>0</v>
      </c>
      <c r="O351" s="15">
        <f t="shared" si="228"/>
        <v>0</v>
      </c>
      <c r="P351" s="244"/>
      <c r="Q351" s="242"/>
      <c r="R351" s="242"/>
      <c r="S351" s="245"/>
      <c r="T351" s="13">
        <f t="shared" si="229"/>
        <v>0</v>
      </c>
      <c r="U351" s="14">
        <f t="shared" si="230"/>
        <v>0</v>
      </c>
      <c r="V351" s="16">
        <f t="shared" si="231"/>
        <v>0</v>
      </c>
      <c r="W351" s="90"/>
      <c r="X351" s="90"/>
      <c r="Y351" s="90"/>
      <c r="Z351" s="159"/>
      <c r="AA351" s="13">
        <f t="shared" si="232"/>
        <v>0</v>
      </c>
      <c r="AB351" s="14">
        <f t="shared" si="233"/>
        <v>0</v>
      </c>
      <c r="AC351" s="16">
        <f t="shared" si="220"/>
        <v>0</v>
      </c>
      <c r="AD351" s="252"/>
      <c r="AE351" s="252"/>
      <c r="AF351" s="252"/>
      <c r="AG351" s="90"/>
      <c r="AH351" s="13">
        <f t="shared" si="261"/>
        <v>0</v>
      </c>
      <c r="AI351" s="14">
        <f t="shared" si="234"/>
        <v>0</v>
      </c>
      <c r="AJ351" s="184">
        <f t="shared" si="235"/>
        <v>0</v>
      </c>
      <c r="AK351" s="90"/>
      <c r="AL351" s="90"/>
      <c r="AM351" s="90"/>
      <c r="AN351" s="90"/>
      <c r="AO351" s="13">
        <f t="shared" si="236"/>
        <v>0</v>
      </c>
      <c r="AP351" s="14">
        <f t="shared" si="237"/>
        <v>0</v>
      </c>
      <c r="AQ351" s="184">
        <f t="shared" si="238"/>
        <v>0</v>
      </c>
      <c r="AR351" s="190">
        <v>11300</v>
      </c>
      <c r="AS351" s="187"/>
      <c r="AT351" s="182">
        <v>11300</v>
      </c>
      <c r="AU351" s="227">
        <v>0.35</v>
      </c>
      <c r="AV351" s="13">
        <f t="shared" si="239"/>
        <v>510.79646017699116</v>
      </c>
      <c r="AW351" s="14">
        <f t="shared" si="240"/>
        <v>350</v>
      </c>
      <c r="AX351" s="184">
        <f t="shared" si="241"/>
        <v>860.7964601769911</v>
      </c>
      <c r="AY351" s="226"/>
      <c r="AZ351" s="226"/>
      <c r="BA351" s="226"/>
      <c r="BB351" s="226"/>
      <c r="BC351" s="13">
        <f t="shared" si="242"/>
        <v>0</v>
      </c>
      <c r="BD351" s="14">
        <f t="shared" si="221"/>
        <v>0</v>
      </c>
      <c r="BE351" s="184">
        <f t="shared" si="243"/>
        <v>0</v>
      </c>
      <c r="BF351" s="90"/>
      <c r="BG351" s="90"/>
      <c r="BH351" s="90"/>
      <c r="BI351" s="90"/>
      <c r="BJ351" s="13">
        <f t="shared" si="244"/>
        <v>0</v>
      </c>
      <c r="BK351" s="14">
        <f t="shared" si="245"/>
        <v>0</v>
      </c>
      <c r="BL351" s="224">
        <f t="shared" si="246"/>
        <v>0</v>
      </c>
      <c r="BM351" s="257"/>
      <c r="BN351" s="257"/>
      <c r="BO351" s="257"/>
      <c r="BP351" s="227"/>
      <c r="BQ351" s="74">
        <f t="shared" si="222"/>
        <v>0</v>
      </c>
      <c r="BR351" s="75">
        <f t="shared" si="260"/>
        <v>0</v>
      </c>
      <c r="BS351" s="236">
        <f t="shared" si="258"/>
        <v>0</v>
      </c>
      <c r="BT351" s="226">
        <v>8880</v>
      </c>
      <c r="BU351" s="226">
        <v>0</v>
      </c>
      <c r="BV351" s="226">
        <v>8880</v>
      </c>
      <c r="BW351" s="227">
        <v>0.09</v>
      </c>
      <c r="BX351" s="74">
        <f t="shared" si="224"/>
        <v>650</v>
      </c>
      <c r="BY351" s="75">
        <f t="shared" si="247"/>
        <v>90</v>
      </c>
      <c r="BZ351" s="236">
        <f t="shared" si="259"/>
        <v>740</v>
      </c>
      <c r="CA351" s="239"/>
      <c r="CB351" s="239"/>
      <c r="CC351" s="239"/>
      <c r="CD351" s="240"/>
      <c r="CE351" s="238">
        <f t="shared" si="248"/>
        <v>0</v>
      </c>
      <c r="CF351" s="14">
        <f t="shared" si="249"/>
        <v>0</v>
      </c>
      <c r="CG351" s="184">
        <f t="shared" si="250"/>
        <v>0</v>
      </c>
    </row>
    <row r="352" spans="1:85" x14ac:dyDescent="0.25">
      <c r="A352" s="40">
        <v>345</v>
      </c>
      <c r="B352" s="83" t="s">
        <v>159</v>
      </c>
      <c r="C352" s="300">
        <v>4600</v>
      </c>
      <c r="D352" s="301">
        <v>1</v>
      </c>
      <c r="E352" s="299">
        <f t="shared" si="251"/>
        <v>4600</v>
      </c>
      <c r="F352" s="167">
        <f t="shared" si="225"/>
        <v>4450</v>
      </c>
      <c r="G352" s="35">
        <f t="shared" si="218"/>
        <v>0.35</v>
      </c>
      <c r="H352" s="163">
        <f t="shared" si="219"/>
        <v>1000</v>
      </c>
      <c r="I352" s="11"/>
      <c r="J352" s="11"/>
      <c r="K352" s="36"/>
      <c r="L352" s="12"/>
      <c r="M352" s="13">
        <f t="shared" si="226"/>
        <v>0</v>
      </c>
      <c r="N352" s="30">
        <f t="shared" si="227"/>
        <v>0</v>
      </c>
      <c r="O352" s="15">
        <f t="shared" si="228"/>
        <v>0</v>
      </c>
      <c r="P352" s="244">
        <v>3750</v>
      </c>
      <c r="Q352" s="242">
        <f t="shared" si="252"/>
        <v>712.5</v>
      </c>
      <c r="R352" s="242">
        <f t="shared" si="253"/>
        <v>4463</v>
      </c>
      <c r="S352" s="245">
        <v>0.31</v>
      </c>
      <c r="T352" s="13">
        <f t="shared" si="229"/>
        <v>648.10665471655841</v>
      </c>
      <c r="U352" s="14">
        <f t="shared" si="230"/>
        <v>310.00000000000006</v>
      </c>
      <c r="V352" s="16">
        <f t="shared" si="231"/>
        <v>958.10665471655852</v>
      </c>
      <c r="W352" s="90"/>
      <c r="X352" s="90"/>
      <c r="Y352" s="90"/>
      <c r="Z352" s="159"/>
      <c r="AA352" s="13">
        <f t="shared" si="232"/>
        <v>0</v>
      </c>
      <c r="AB352" s="14">
        <f t="shared" si="233"/>
        <v>0</v>
      </c>
      <c r="AC352" s="16">
        <f t="shared" si="220"/>
        <v>0</v>
      </c>
      <c r="AD352" s="251"/>
      <c r="AE352" s="251"/>
      <c r="AF352" s="251"/>
      <c r="AG352" s="90"/>
      <c r="AH352" s="13">
        <f t="shared" si="261"/>
        <v>0</v>
      </c>
      <c r="AI352" s="14">
        <f t="shared" si="234"/>
        <v>0</v>
      </c>
      <c r="AJ352" s="184">
        <f t="shared" si="235"/>
        <v>0</v>
      </c>
      <c r="AK352" s="90"/>
      <c r="AL352" s="90"/>
      <c r="AM352" s="90"/>
      <c r="AN352" s="90"/>
      <c r="AO352" s="13">
        <f t="shared" si="236"/>
        <v>0</v>
      </c>
      <c r="AP352" s="14">
        <f t="shared" si="237"/>
        <v>0</v>
      </c>
      <c r="AQ352" s="184">
        <f t="shared" si="238"/>
        <v>0</v>
      </c>
      <c r="AR352" s="190">
        <f t="shared" si="256"/>
        <v>3739.4957983193281</v>
      </c>
      <c r="AS352" s="187">
        <f t="shared" si="257"/>
        <v>710.5042016806724</v>
      </c>
      <c r="AT352" s="182">
        <v>4450</v>
      </c>
      <c r="AU352" s="227">
        <v>0.35</v>
      </c>
      <c r="AV352" s="13">
        <f t="shared" si="239"/>
        <v>650</v>
      </c>
      <c r="AW352" s="14">
        <f t="shared" si="240"/>
        <v>350</v>
      </c>
      <c r="AX352" s="184">
        <f t="shared" si="241"/>
        <v>1000</v>
      </c>
      <c r="AY352" s="226"/>
      <c r="AZ352" s="226"/>
      <c r="BA352" s="226"/>
      <c r="BB352" s="226"/>
      <c r="BC352" s="13">
        <f t="shared" si="242"/>
        <v>0</v>
      </c>
      <c r="BD352" s="14">
        <f t="shared" si="221"/>
        <v>0</v>
      </c>
      <c r="BE352" s="184">
        <f t="shared" si="243"/>
        <v>0</v>
      </c>
      <c r="BF352" s="90"/>
      <c r="BG352" s="90"/>
      <c r="BH352" s="90"/>
      <c r="BI352" s="90"/>
      <c r="BJ352" s="13">
        <f t="shared" si="244"/>
        <v>0</v>
      </c>
      <c r="BK352" s="14">
        <f t="shared" si="245"/>
        <v>0</v>
      </c>
      <c r="BL352" s="224">
        <f t="shared" si="246"/>
        <v>0</v>
      </c>
      <c r="BM352" s="257"/>
      <c r="BN352" s="257"/>
      <c r="BO352" s="257"/>
      <c r="BP352" s="226"/>
      <c r="BQ352" s="74">
        <f t="shared" si="222"/>
        <v>0</v>
      </c>
      <c r="BR352" s="75">
        <f t="shared" si="260"/>
        <v>0</v>
      </c>
      <c r="BS352" s="236">
        <f t="shared" si="258"/>
        <v>0</v>
      </c>
      <c r="BT352" s="226"/>
      <c r="BU352" s="226"/>
      <c r="BV352" s="226"/>
      <c r="BW352" s="226"/>
      <c r="BX352" s="74">
        <f t="shared" si="224"/>
        <v>0</v>
      </c>
      <c r="BY352" s="75">
        <f t="shared" si="247"/>
        <v>0</v>
      </c>
      <c r="BZ352" s="236">
        <f t="shared" si="259"/>
        <v>0</v>
      </c>
      <c r="CA352" s="239"/>
      <c r="CB352" s="239"/>
      <c r="CC352" s="239"/>
      <c r="CD352" s="240"/>
      <c r="CE352" s="238">
        <f t="shared" si="248"/>
        <v>0</v>
      </c>
      <c r="CF352" s="14">
        <f t="shared" si="249"/>
        <v>0</v>
      </c>
      <c r="CG352" s="184">
        <f t="shared" si="250"/>
        <v>0</v>
      </c>
    </row>
    <row r="353" spans="1:85" x14ac:dyDescent="0.25">
      <c r="A353" s="40">
        <v>346</v>
      </c>
      <c r="B353" s="83" t="s">
        <v>120</v>
      </c>
      <c r="C353" s="300">
        <v>6650</v>
      </c>
      <c r="D353" s="301">
        <v>1</v>
      </c>
      <c r="E353" s="299">
        <f t="shared" si="251"/>
        <v>6650</v>
      </c>
      <c r="F353" s="167">
        <f t="shared" si="225"/>
        <v>4522</v>
      </c>
      <c r="G353" s="35">
        <f t="shared" si="218"/>
        <v>0.35</v>
      </c>
      <c r="H353" s="163">
        <f t="shared" si="219"/>
        <v>960</v>
      </c>
      <c r="I353" s="11"/>
      <c r="J353" s="11"/>
      <c r="K353" s="36"/>
      <c r="L353" s="12"/>
      <c r="M353" s="13">
        <f t="shared" si="226"/>
        <v>0</v>
      </c>
      <c r="N353" s="30">
        <f t="shared" si="227"/>
        <v>0</v>
      </c>
      <c r="O353" s="15">
        <f t="shared" si="228"/>
        <v>0</v>
      </c>
      <c r="P353" s="244">
        <v>3800</v>
      </c>
      <c r="Q353" s="242">
        <f t="shared" si="252"/>
        <v>722</v>
      </c>
      <c r="R353" s="242">
        <f t="shared" si="253"/>
        <v>4522</v>
      </c>
      <c r="S353" s="245">
        <v>0.31</v>
      </c>
      <c r="T353" s="13">
        <f t="shared" si="229"/>
        <v>650</v>
      </c>
      <c r="U353" s="14">
        <f t="shared" si="230"/>
        <v>310.00000000000006</v>
      </c>
      <c r="V353" s="16">
        <f t="shared" si="231"/>
        <v>960</v>
      </c>
      <c r="W353" s="90"/>
      <c r="X353" s="90"/>
      <c r="Y353" s="90"/>
      <c r="Z353" s="159"/>
      <c r="AA353" s="13">
        <f t="shared" si="232"/>
        <v>0</v>
      </c>
      <c r="AB353" s="14">
        <f t="shared" si="233"/>
        <v>0</v>
      </c>
      <c r="AC353" s="16">
        <f t="shared" si="220"/>
        <v>0</v>
      </c>
      <c r="AD353" s="251"/>
      <c r="AE353" s="251"/>
      <c r="AF353" s="251"/>
      <c r="AG353" s="90"/>
      <c r="AH353" s="13">
        <f t="shared" si="261"/>
        <v>0</v>
      </c>
      <c r="AI353" s="14">
        <f t="shared" si="234"/>
        <v>0</v>
      </c>
      <c r="AJ353" s="184">
        <f t="shared" si="235"/>
        <v>0</v>
      </c>
      <c r="AK353" s="90"/>
      <c r="AL353" s="90"/>
      <c r="AM353" s="90"/>
      <c r="AN353" s="90"/>
      <c r="AO353" s="13">
        <f t="shared" si="236"/>
        <v>0</v>
      </c>
      <c r="AP353" s="14">
        <f t="shared" si="237"/>
        <v>0</v>
      </c>
      <c r="AQ353" s="184">
        <f t="shared" si="238"/>
        <v>0</v>
      </c>
      <c r="AR353" s="190">
        <f t="shared" si="256"/>
        <v>5495.7983193277314</v>
      </c>
      <c r="AS353" s="187">
        <f t="shared" si="257"/>
        <v>1044.201680672269</v>
      </c>
      <c r="AT353" s="182">
        <v>6540</v>
      </c>
      <c r="AU353" s="227">
        <v>0.35</v>
      </c>
      <c r="AV353" s="13">
        <f t="shared" si="239"/>
        <v>449.43425076452598</v>
      </c>
      <c r="AW353" s="14">
        <f t="shared" si="240"/>
        <v>350</v>
      </c>
      <c r="AX353" s="184">
        <f t="shared" si="241"/>
        <v>799.43425076452604</v>
      </c>
      <c r="AY353" s="226"/>
      <c r="AZ353" s="226"/>
      <c r="BA353" s="226"/>
      <c r="BB353" s="226"/>
      <c r="BC353" s="13">
        <f t="shared" si="242"/>
        <v>0</v>
      </c>
      <c r="BD353" s="14">
        <f t="shared" si="221"/>
        <v>0</v>
      </c>
      <c r="BE353" s="184">
        <f t="shared" si="243"/>
        <v>0</v>
      </c>
      <c r="BF353" s="90"/>
      <c r="BG353" s="90"/>
      <c r="BH353" s="90"/>
      <c r="BI353" s="90"/>
      <c r="BJ353" s="13">
        <f t="shared" si="244"/>
        <v>0</v>
      </c>
      <c r="BK353" s="14">
        <f t="shared" si="245"/>
        <v>0</v>
      </c>
      <c r="BL353" s="224">
        <f t="shared" si="246"/>
        <v>0</v>
      </c>
      <c r="BM353" s="257"/>
      <c r="BN353" s="257"/>
      <c r="BO353" s="257"/>
      <c r="BP353" s="226"/>
      <c r="BQ353" s="74">
        <f t="shared" si="222"/>
        <v>0</v>
      </c>
      <c r="BR353" s="75">
        <f t="shared" si="260"/>
        <v>0</v>
      </c>
      <c r="BS353" s="236">
        <f t="shared" si="258"/>
        <v>0</v>
      </c>
      <c r="BT353" s="226"/>
      <c r="BU353" s="226"/>
      <c r="BV353" s="226"/>
      <c r="BW353" s="226"/>
      <c r="BX353" s="74">
        <f t="shared" si="224"/>
        <v>0</v>
      </c>
      <c r="BY353" s="75">
        <f t="shared" si="247"/>
        <v>0</v>
      </c>
      <c r="BZ353" s="236">
        <f t="shared" si="259"/>
        <v>0</v>
      </c>
      <c r="CA353" s="239"/>
      <c r="CB353" s="239"/>
      <c r="CC353" s="239"/>
      <c r="CD353" s="240"/>
      <c r="CE353" s="238">
        <f t="shared" si="248"/>
        <v>0</v>
      </c>
      <c r="CF353" s="14">
        <f t="shared" si="249"/>
        <v>0</v>
      </c>
      <c r="CG353" s="184">
        <f t="shared" si="250"/>
        <v>0</v>
      </c>
    </row>
    <row r="354" spans="1:85" x14ac:dyDescent="0.25">
      <c r="A354" s="40">
        <v>347</v>
      </c>
      <c r="B354" s="83" t="s">
        <v>365</v>
      </c>
      <c r="C354" s="300">
        <v>3800</v>
      </c>
      <c r="D354" s="301">
        <v>1</v>
      </c>
      <c r="E354" s="299">
        <f t="shared" si="251"/>
        <v>3800</v>
      </c>
      <c r="F354" s="167">
        <f t="shared" si="225"/>
        <v>2450</v>
      </c>
      <c r="G354" s="35">
        <f t="shared" si="218"/>
        <v>0.35</v>
      </c>
      <c r="H354" s="163">
        <f t="shared" si="219"/>
        <v>960</v>
      </c>
      <c r="I354" s="11"/>
      <c r="J354" s="11"/>
      <c r="K354" s="36"/>
      <c r="L354" s="12"/>
      <c r="M354" s="13">
        <f t="shared" si="226"/>
        <v>0</v>
      </c>
      <c r="N354" s="30">
        <f t="shared" si="227"/>
        <v>0</v>
      </c>
      <c r="O354" s="15">
        <f t="shared" si="228"/>
        <v>0</v>
      </c>
      <c r="P354" s="244">
        <v>2450</v>
      </c>
      <c r="Q354" s="242">
        <f>P354*0%</f>
        <v>0</v>
      </c>
      <c r="R354" s="242">
        <f t="shared" si="253"/>
        <v>2450</v>
      </c>
      <c r="S354" s="245">
        <v>0.31</v>
      </c>
      <c r="T354" s="13">
        <f t="shared" si="229"/>
        <v>650</v>
      </c>
      <c r="U354" s="14">
        <f t="shared" si="230"/>
        <v>310.00000000000006</v>
      </c>
      <c r="V354" s="16">
        <f t="shared" si="231"/>
        <v>960</v>
      </c>
      <c r="W354" s="90"/>
      <c r="X354" s="90"/>
      <c r="Y354" s="90"/>
      <c r="Z354" s="159"/>
      <c r="AA354" s="13">
        <f t="shared" si="232"/>
        <v>0</v>
      </c>
      <c r="AB354" s="14">
        <f t="shared" si="233"/>
        <v>0</v>
      </c>
      <c r="AC354" s="16">
        <f t="shared" si="220"/>
        <v>0</v>
      </c>
      <c r="AD354" s="251"/>
      <c r="AE354" s="251"/>
      <c r="AF354" s="251"/>
      <c r="AG354" s="90"/>
      <c r="AH354" s="13">
        <f t="shared" si="261"/>
        <v>0</v>
      </c>
      <c r="AI354" s="14">
        <f t="shared" si="234"/>
        <v>0</v>
      </c>
      <c r="AJ354" s="184">
        <f t="shared" si="235"/>
        <v>0</v>
      </c>
      <c r="AK354" s="90"/>
      <c r="AL354" s="90"/>
      <c r="AM354" s="90"/>
      <c r="AN354" s="90"/>
      <c r="AO354" s="13">
        <f t="shared" si="236"/>
        <v>0</v>
      </c>
      <c r="AP354" s="14">
        <f t="shared" si="237"/>
        <v>0</v>
      </c>
      <c r="AQ354" s="184">
        <f t="shared" si="238"/>
        <v>0</v>
      </c>
      <c r="AR354" s="190">
        <v>3665</v>
      </c>
      <c r="AS354" s="187"/>
      <c r="AT354" s="182">
        <v>3665</v>
      </c>
      <c r="AU354" s="227">
        <v>0.35</v>
      </c>
      <c r="AV354" s="13">
        <f t="shared" si="239"/>
        <v>434.51568894952248</v>
      </c>
      <c r="AW354" s="14">
        <f t="shared" si="240"/>
        <v>350</v>
      </c>
      <c r="AX354" s="184">
        <f t="shared" si="241"/>
        <v>784.51568894952243</v>
      </c>
      <c r="AY354" s="226"/>
      <c r="AZ354" s="226"/>
      <c r="BA354" s="226"/>
      <c r="BB354" s="226"/>
      <c r="BC354" s="13">
        <f t="shared" si="242"/>
        <v>0</v>
      </c>
      <c r="BD354" s="14">
        <f t="shared" si="221"/>
        <v>0</v>
      </c>
      <c r="BE354" s="184">
        <f t="shared" si="243"/>
        <v>0</v>
      </c>
      <c r="BF354" s="90"/>
      <c r="BG354" s="90"/>
      <c r="BH354" s="90"/>
      <c r="BI354" s="90"/>
      <c r="BJ354" s="13">
        <f t="shared" si="244"/>
        <v>0</v>
      </c>
      <c r="BK354" s="14">
        <f t="shared" si="245"/>
        <v>0</v>
      </c>
      <c r="BL354" s="224">
        <f t="shared" si="246"/>
        <v>0</v>
      </c>
      <c r="BM354" s="257"/>
      <c r="BN354" s="257"/>
      <c r="BO354" s="257"/>
      <c r="BP354" s="226"/>
      <c r="BQ354" s="74">
        <f t="shared" si="222"/>
        <v>0</v>
      </c>
      <c r="BR354" s="75">
        <f t="shared" si="260"/>
        <v>0</v>
      </c>
      <c r="BS354" s="236">
        <f t="shared" si="258"/>
        <v>0</v>
      </c>
      <c r="BT354" s="226"/>
      <c r="BU354" s="226"/>
      <c r="BV354" s="226"/>
      <c r="BW354" s="226"/>
      <c r="BX354" s="74">
        <f t="shared" si="224"/>
        <v>0</v>
      </c>
      <c r="BY354" s="75">
        <f t="shared" si="247"/>
        <v>0</v>
      </c>
      <c r="BZ354" s="236">
        <f t="shared" si="259"/>
        <v>0</v>
      </c>
      <c r="CA354" s="239"/>
      <c r="CB354" s="239"/>
      <c r="CC354" s="239"/>
      <c r="CD354" s="240"/>
      <c r="CE354" s="238">
        <f t="shared" si="248"/>
        <v>0</v>
      </c>
      <c r="CF354" s="14">
        <f t="shared" si="249"/>
        <v>0</v>
      </c>
      <c r="CG354" s="184">
        <f t="shared" si="250"/>
        <v>0</v>
      </c>
    </row>
    <row r="355" spans="1:85" x14ac:dyDescent="0.25">
      <c r="A355" s="40">
        <v>348</v>
      </c>
      <c r="B355" s="83" t="s">
        <v>163</v>
      </c>
      <c r="C355" s="300">
        <v>8900</v>
      </c>
      <c r="D355" s="301">
        <v>1</v>
      </c>
      <c r="E355" s="299">
        <f t="shared" si="251"/>
        <v>8900</v>
      </c>
      <c r="F355" s="167">
        <f t="shared" si="225"/>
        <v>8330</v>
      </c>
      <c r="G355" s="35">
        <f t="shared" si="218"/>
        <v>0.35</v>
      </c>
      <c r="H355" s="163">
        <f t="shared" si="219"/>
        <v>964.8648648648649</v>
      </c>
      <c r="I355" s="11"/>
      <c r="J355" s="11"/>
      <c r="K355" s="36"/>
      <c r="L355" s="12"/>
      <c r="M355" s="13">
        <f t="shared" si="226"/>
        <v>0</v>
      </c>
      <c r="N355" s="30">
        <f t="shared" si="227"/>
        <v>0</v>
      </c>
      <c r="O355" s="15">
        <f t="shared" si="228"/>
        <v>0</v>
      </c>
      <c r="P355" s="244">
        <v>7000</v>
      </c>
      <c r="Q355" s="242">
        <f t="shared" si="252"/>
        <v>1330</v>
      </c>
      <c r="R355" s="242">
        <f t="shared" si="253"/>
        <v>8330</v>
      </c>
      <c r="S355" s="245">
        <v>0.31</v>
      </c>
      <c r="T355" s="13">
        <f t="shared" si="229"/>
        <v>650</v>
      </c>
      <c r="U355" s="14">
        <f t="shared" si="230"/>
        <v>310.00000000000006</v>
      </c>
      <c r="V355" s="16">
        <f t="shared" si="231"/>
        <v>960</v>
      </c>
      <c r="W355" s="90"/>
      <c r="X355" s="90"/>
      <c r="Y355" s="90"/>
      <c r="Z355" s="159"/>
      <c r="AA355" s="13">
        <f t="shared" si="232"/>
        <v>0</v>
      </c>
      <c r="AB355" s="14">
        <f t="shared" si="233"/>
        <v>0</v>
      </c>
      <c r="AC355" s="16">
        <f t="shared" si="220"/>
        <v>0</v>
      </c>
      <c r="AD355" s="251"/>
      <c r="AE355" s="251"/>
      <c r="AF355" s="251"/>
      <c r="AG355" s="90"/>
      <c r="AH355" s="13">
        <f t="shared" si="261"/>
        <v>0</v>
      </c>
      <c r="AI355" s="14">
        <f t="shared" si="234"/>
        <v>0</v>
      </c>
      <c r="AJ355" s="184">
        <f t="shared" si="235"/>
        <v>0</v>
      </c>
      <c r="AK355" s="90"/>
      <c r="AL355" s="90"/>
      <c r="AM355" s="90"/>
      <c r="AN355" s="90"/>
      <c r="AO355" s="13">
        <f t="shared" si="236"/>
        <v>0</v>
      </c>
      <c r="AP355" s="14">
        <f t="shared" si="237"/>
        <v>0</v>
      </c>
      <c r="AQ355" s="184">
        <f t="shared" si="238"/>
        <v>0</v>
      </c>
      <c r="AR355" s="190">
        <f t="shared" si="256"/>
        <v>7400</v>
      </c>
      <c r="AS355" s="187">
        <f t="shared" si="257"/>
        <v>1406</v>
      </c>
      <c r="AT355" s="182">
        <v>8806</v>
      </c>
      <c r="AU355" s="227">
        <v>0.35</v>
      </c>
      <c r="AV355" s="13">
        <f t="shared" si="239"/>
        <v>614.8648648648649</v>
      </c>
      <c r="AW355" s="14">
        <f t="shared" si="240"/>
        <v>350</v>
      </c>
      <c r="AX355" s="184">
        <f t="shared" si="241"/>
        <v>964.8648648648649</v>
      </c>
      <c r="AY355" s="226"/>
      <c r="AZ355" s="226"/>
      <c r="BA355" s="226"/>
      <c r="BB355" s="226"/>
      <c r="BC355" s="13">
        <f t="shared" si="242"/>
        <v>0</v>
      </c>
      <c r="BD355" s="14">
        <f t="shared" si="221"/>
        <v>0</v>
      </c>
      <c r="BE355" s="184">
        <f t="shared" si="243"/>
        <v>0</v>
      </c>
      <c r="BF355" s="90"/>
      <c r="BG355" s="90"/>
      <c r="BH355" s="90"/>
      <c r="BI355" s="90"/>
      <c r="BJ355" s="13">
        <f t="shared" si="244"/>
        <v>0</v>
      </c>
      <c r="BK355" s="14">
        <f t="shared" si="245"/>
        <v>0</v>
      </c>
      <c r="BL355" s="224">
        <f t="shared" si="246"/>
        <v>0</v>
      </c>
      <c r="BM355" s="257"/>
      <c r="BN355" s="257"/>
      <c r="BO355" s="257"/>
      <c r="BP355" s="226"/>
      <c r="BQ355" s="74">
        <f t="shared" si="222"/>
        <v>0</v>
      </c>
      <c r="BR355" s="75">
        <f t="shared" si="260"/>
        <v>0</v>
      </c>
      <c r="BS355" s="236">
        <f t="shared" si="258"/>
        <v>0</v>
      </c>
      <c r="BT355" s="226"/>
      <c r="BU355" s="226"/>
      <c r="BV355" s="226"/>
      <c r="BW355" s="226"/>
      <c r="BX355" s="74">
        <f t="shared" si="224"/>
        <v>0</v>
      </c>
      <c r="BY355" s="75">
        <f t="shared" si="247"/>
        <v>0</v>
      </c>
      <c r="BZ355" s="236">
        <f t="shared" si="259"/>
        <v>0</v>
      </c>
      <c r="CA355" s="239"/>
      <c r="CB355" s="239"/>
      <c r="CC355" s="239"/>
      <c r="CD355" s="240"/>
      <c r="CE355" s="238">
        <f t="shared" si="248"/>
        <v>0</v>
      </c>
      <c r="CF355" s="14">
        <f t="shared" si="249"/>
        <v>0</v>
      </c>
      <c r="CG355" s="184">
        <f t="shared" si="250"/>
        <v>0</v>
      </c>
    </row>
    <row r="356" spans="1:85" x14ac:dyDescent="0.25">
      <c r="A356" s="40">
        <v>349</v>
      </c>
      <c r="B356" s="83" t="s">
        <v>162</v>
      </c>
      <c r="C356" s="300">
        <v>8900</v>
      </c>
      <c r="D356" s="301">
        <v>1</v>
      </c>
      <c r="E356" s="299">
        <f t="shared" si="251"/>
        <v>8900</v>
      </c>
      <c r="F356" s="167">
        <f t="shared" si="225"/>
        <v>8330</v>
      </c>
      <c r="G356" s="35">
        <f t="shared" si="218"/>
        <v>0.35</v>
      </c>
      <c r="H356" s="163">
        <f t="shared" si="219"/>
        <v>964.8648648648649</v>
      </c>
      <c r="I356" s="11"/>
      <c r="J356" s="11"/>
      <c r="K356" s="36"/>
      <c r="L356" s="12"/>
      <c r="M356" s="13">
        <f t="shared" si="226"/>
        <v>0</v>
      </c>
      <c r="N356" s="30">
        <f t="shared" si="227"/>
        <v>0</v>
      </c>
      <c r="O356" s="15">
        <f t="shared" si="228"/>
        <v>0</v>
      </c>
      <c r="P356" s="244">
        <v>7000</v>
      </c>
      <c r="Q356" s="242">
        <f t="shared" si="252"/>
        <v>1330</v>
      </c>
      <c r="R356" s="242">
        <f t="shared" si="253"/>
        <v>8330</v>
      </c>
      <c r="S356" s="245">
        <v>0.31</v>
      </c>
      <c r="T356" s="13">
        <f t="shared" si="229"/>
        <v>650</v>
      </c>
      <c r="U356" s="14">
        <f t="shared" si="230"/>
        <v>310.00000000000006</v>
      </c>
      <c r="V356" s="16">
        <f t="shared" si="231"/>
        <v>960</v>
      </c>
      <c r="W356" s="90"/>
      <c r="X356" s="90"/>
      <c r="Y356" s="90"/>
      <c r="Z356" s="159"/>
      <c r="AA356" s="13">
        <f t="shared" si="232"/>
        <v>0</v>
      </c>
      <c r="AB356" s="14">
        <f t="shared" si="233"/>
        <v>0</v>
      </c>
      <c r="AC356" s="16">
        <f t="shared" si="220"/>
        <v>0</v>
      </c>
      <c r="AD356" s="251"/>
      <c r="AE356" s="251"/>
      <c r="AF356" s="251"/>
      <c r="AG356" s="90"/>
      <c r="AH356" s="13">
        <f t="shared" si="261"/>
        <v>0</v>
      </c>
      <c r="AI356" s="14">
        <f t="shared" si="234"/>
        <v>0</v>
      </c>
      <c r="AJ356" s="184">
        <f t="shared" si="235"/>
        <v>0</v>
      </c>
      <c r="AK356" s="90"/>
      <c r="AL356" s="90"/>
      <c r="AM356" s="90"/>
      <c r="AN356" s="90"/>
      <c r="AO356" s="13">
        <f t="shared" si="236"/>
        <v>0</v>
      </c>
      <c r="AP356" s="14">
        <f t="shared" si="237"/>
        <v>0</v>
      </c>
      <c r="AQ356" s="184">
        <f t="shared" si="238"/>
        <v>0</v>
      </c>
      <c r="AR356" s="190">
        <f t="shared" si="256"/>
        <v>7400</v>
      </c>
      <c r="AS356" s="187">
        <f t="shared" si="257"/>
        <v>1406</v>
      </c>
      <c r="AT356" s="182">
        <v>8806</v>
      </c>
      <c r="AU356" s="227">
        <v>0.35</v>
      </c>
      <c r="AV356" s="13">
        <f t="shared" si="239"/>
        <v>614.8648648648649</v>
      </c>
      <c r="AW356" s="14">
        <f t="shared" si="240"/>
        <v>350</v>
      </c>
      <c r="AX356" s="184">
        <f t="shared" si="241"/>
        <v>964.8648648648649</v>
      </c>
      <c r="AY356" s="226"/>
      <c r="AZ356" s="226"/>
      <c r="BA356" s="226"/>
      <c r="BB356" s="226"/>
      <c r="BC356" s="13">
        <f t="shared" si="242"/>
        <v>0</v>
      </c>
      <c r="BD356" s="14">
        <f t="shared" si="221"/>
        <v>0</v>
      </c>
      <c r="BE356" s="184">
        <f t="shared" si="243"/>
        <v>0</v>
      </c>
      <c r="BF356" s="90"/>
      <c r="BG356" s="90"/>
      <c r="BH356" s="90"/>
      <c r="BI356" s="90"/>
      <c r="BJ356" s="13">
        <f t="shared" si="244"/>
        <v>0</v>
      </c>
      <c r="BK356" s="14">
        <f t="shared" si="245"/>
        <v>0</v>
      </c>
      <c r="BL356" s="224">
        <f t="shared" si="246"/>
        <v>0</v>
      </c>
      <c r="BM356" s="257"/>
      <c r="BN356" s="257"/>
      <c r="BO356" s="257"/>
      <c r="BP356" s="226"/>
      <c r="BQ356" s="74">
        <f t="shared" si="222"/>
        <v>0</v>
      </c>
      <c r="BR356" s="75">
        <f t="shared" si="260"/>
        <v>0</v>
      </c>
      <c r="BS356" s="236">
        <f t="shared" si="258"/>
        <v>0</v>
      </c>
      <c r="BT356" s="226"/>
      <c r="BU356" s="226"/>
      <c r="BV356" s="226"/>
      <c r="BW356" s="226"/>
      <c r="BX356" s="74">
        <f t="shared" si="224"/>
        <v>0</v>
      </c>
      <c r="BY356" s="75">
        <f t="shared" si="247"/>
        <v>0</v>
      </c>
      <c r="BZ356" s="236">
        <f t="shared" si="259"/>
        <v>0</v>
      </c>
      <c r="CA356" s="239"/>
      <c r="CB356" s="239"/>
      <c r="CC356" s="239"/>
      <c r="CD356" s="240"/>
      <c r="CE356" s="238">
        <f t="shared" si="248"/>
        <v>0</v>
      </c>
      <c r="CF356" s="14">
        <f t="shared" si="249"/>
        <v>0</v>
      </c>
      <c r="CG356" s="184">
        <f t="shared" si="250"/>
        <v>0</v>
      </c>
    </row>
    <row r="357" spans="1:85" x14ac:dyDescent="0.25">
      <c r="A357" s="40">
        <v>350</v>
      </c>
      <c r="B357" s="83" t="s">
        <v>297</v>
      </c>
      <c r="C357" s="300">
        <v>8050</v>
      </c>
      <c r="D357" s="301">
        <v>1</v>
      </c>
      <c r="E357" s="299">
        <f t="shared" si="251"/>
        <v>8050</v>
      </c>
      <c r="F357" s="167">
        <f t="shared" si="225"/>
        <v>7800</v>
      </c>
      <c r="G357" s="35">
        <f t="shared" si="218"/>
        <v>0.35</v>
      </c>
      <c r="H357" s="163">
        <f t="shared" si="219"/>
        <v>1000</v>
      </c>
      <c r="I357" s="11"/>
      <c r="J357" s="11"/>
      <c r="K357" s="36"/>
      <c r="L357" s="12"/>
      <c r="M357" s="13">
        <f t="shared" si="226"/>
        <v>0</v>
      </c>
      <c r="N357" s="30">
        <f t="shared" si="227"/>
        <v>0</v>
      </c>
      <c r="O357" s="15">
        <f t="shared" si="228"/>
        <v>0</v>
      </c>
      <c r="P357" s="244"/>
      <c r="Q357" s="242"/>
      <c r="R357" s="242"/>
      <c r="S357" s="246"/>
      <c r="T357" s="13">
        <f t="shared" si="229"/>
        <v>0</v>
      </c>
      <c r="U357" s="14">
        <f t="shared" si="230"/>
        <v>0</v>
      </c>
      <c r="V357" s="16">
        <f t="shared" si="231"/>
        <v>0</v>
      </c>
      <c r="W357" s="90"/>
      <c r="X357" s="90"/>
      <c r="Y357" s="90"/>
      <c r="Z357" s="159"/>
      <c r="AA357" s="13">
        <f t="shared" si="232"/>
        <v>0</v>
      </c>
      <c r="AB357" s="14">
        <f t="shared" si="233"/>
        <v>0</v>
      </c>
      <c r="AC357" s="16">
        <f t="shared" si="220"/>
        <v>0</v>
      </c>
      <c r="AD357" s="252"/>
      <c r="AE357" s="252"/>
      <c r="AF357" s="252"/>
      <c r="AG357" s="90"/>
      <c r="AH357" s="13">
        <f t="shared" si="261"/>
        <v>0</v>
      </c>
      <c r="AI357" s="14">
        <f t="shared" si="234"/>
        <v>0</v>
      </c>
      <c r="AJ357" s="184">
        <f t="shared" si="235"/>
        <v>0</v>
      </c>
      <c r="AK357" s="90"/>
      <c r="AL357" s="90"/>
      <c r="AM357" s="90"/>
      <c r="AN357" s="90"/>
      <c r="AO357" s="13">
        <f t="shared" si="236"/>
        <v>0</v>
      </c>
      <c r="AP357" s="14">
        <f t="shared" si="237"/>
        <v>0</v>
      </c>
      <c r="AQ357" s="184">
        <f t="shared" si="238"/>
        <v>0</v>
      </c>
      <c r="AR357" s="190">
        <v>7800</v>
      </c>
      <c r="AS357" s="187"/>
      <c r="AT357" s="182">
        <v>7800</v>
      </c>
      <c r="AU357" s="227">
        <v>0.35</v>
      </c>
      <c r="AV357" s="13">
        <f t="shared" si="239"/>
        <v>650</v>
      </c>
      <c r="AW357" s="14">
        <f t="shared" si="240"/>
        <v>350</v>
      </c>
      <c r="AX357" s="184">
        <f t="shared" si="241"/>
        <v>1000</v>
      </c>
      <c r="AY357" s="226"/>
      <c r="AZ357" s="226"/>
      <c r="BA357" s="226"/>
      <c r="BB357" s="226"/>
      <c r="BC357" s="13">
        <f t="shared" si="242"/>
        <v>0</v>
      </c>
      <c r="BD357" s="14">
        <f t="shared" si="221"/>
        <v>0</v>
      </c>
      <c r="BE357" s="184">
        <f t="shared" si="243"/>
        <v>0</v>
      </c>
      <c r="BF357" s="90"/>
      <c r="BG357" s="90"/>
      <c r="BH357" s="90"/>
      <c r="BI357" s="90"/>
      <c r="BJ357" s="13">
        <f t="shared" si="244"/>
        <v>0</v>
      </c>
      <c r="BK357" s="14">
        <f t="shared" si="245"/>
        <v>0</v>
      </c>
      <c r="BL357" s="224">
        <f t="shared" si="246"/>
        <v>0</v>
      </c>
      <c r="BM357" s="257"/>
      <c r="BN357" s="257"/>
      <c r="BO357" s="257"/>
      <c r="BP357" s="226"/>
      <c r="BQ357" s="74">
        <f t="shared" si="222"/>
        <v>0</v>
      </c>
      <c r="BR357" s="75">
        <f t="shared" si="260"/>
        <v>0</v>
      </c>
      <c r="BS357" s="236">
        <f t="shared" si="258"/>
        <v>0</v>
      </c>
      <c r="BT357" s="226"/>
      <c r="BU357" s="226"/>
      <c r="BV357" s="226"/>
      <c r="BW357" s="226"/>
      <c r="BX357" s="74">
        <f t="shared" si="224"/>
        <v>0</v>
      </c>
      <c r="BY357" s="75">
        <f t="shared" si="247"/>
        <v>0</v>
      </c>
      <c r="BZ357" s="236">
        <f t="shared" si="259"/>
        <v>0</v>
      </c>
      <c r="CA357" s="233"/>
      <c r="CB357" s="233"/>
      <c r="CC357" s="233"/>
      <c r="CD357" s="233"/>
      <c r="CE357" s="238">
        <f t="shared" si="248"/>
        <v>0</v>
      </c>
      <c r="CF357" s="14">
        <f t="shared" si="249"/>
        <v>0</v>
      </c>
      <c r="CG357" s="184">
        <f t="shared" si="250"/>
        <v>0</v>
      </c>
    </row>
    <row r="358" spans="1:85" x14ac:dyDescent="0.25">
      <c r="A358" s="40">
        <v>351</v>
      </c>
      <c r="B358" s="83" t="s">
        <v>77</v>
      </c>
      <c r="C358" s="300">
        <v>9985</v>
      </c>
      <c r="D358" s="301">
        <v>1</v>
      </c>
      <c r="E358" s="299">
        <f t="shared" si="251"/>
        <v>9985</v>
      </c>
      <c r="F358" s="167">
        <f t="shared" si="225"/>
        <v>9401</v>
      </c>
      <c r="G358" s="35">
        <f t="shared" si="218"/>
        <v>0.35</v>
      </c>
      <c r="H358" s="163">
        <f t="shared" si="219"/>
        <v>979.96391752577324</v>
      </c>
      <c r="I358" s="11"/>
      <c r="J358" s="11"/>
      <c r="K358" s="36"/>
      <c r="L358" s="12"/>
      <c r="M358" s="13">
        <f t="shared" si="226"/>
        <v>0</v>
      </c>
      <c r="N358" s="30">
        <f t="shared" si="227"/>
        <v>0</v>
      </c>
      <c r="O358" s="15">
        <f t="shared" si="228"/>
        <v>0</v>
      </c>
      <c r="P358" s="244">
        <v>7900</v>
      </c>
      <c r="Q358" s="242">
        <f t="shared" si="252"/>
        <v>1501</v>
      </c>
      <c r="R358" s="242">
        <f t="shared" si="253"/>
        <v>9401</v>
      </c>
      <c r="S358" s="245">
        <v>0.31</v>
      </c>
      <c r="T358" s="13">
        <f t="shared" si="229"/>
        <v>650</v>
      </c>
      <c r="U358" s="14">
        <f t="shared" si="230"/>
        <v>310.00000000000006</v>
      </c>
      <c r="V358" s="16">
        <f t="shared" si="231"/>
        <v>960</v>
      </c>
      <c r="W358" s="90"/>
      <c r="X358" s="90"/>
      <c r="Y358" s="90"/>
      <c r="Z358" s="159"/>
      <c r="AA358" s="13">
        <f t="shared" si="232"/>
        <v>0</v>
      </c>
      <c r="AB358" s="14">
        <f t="shared" si="233"/>
        <v>0</v>
      </c>
      <c r="AC358" s="16">
        <f t="shared" si="220"/>
        <v>0</v>
      </c>
      <c r="AD358" s="251"/>
      <c r="AE358" s="251"/>
      <c r="AF358" s="251"/>
      <c r="AG358" s="90"/>
      <c r="AH358" s="13">
        <f t="shared" si="261"/>
        <v>0</v>
      </c>
      <c r="AI358" s="14">
        <f t="shared" si="234"/>
        <v>0</v>
      </c>
      <c r="AJ358" s="184">
        <f t="shared" si="235"/>
        <v>0</v>
      </c>
      <c r="AK358" s="90"/>
      <c r="AL358" s="90"/>
      <c r="AM358" s="90"/>
      <c r="AN358" s="90"/>
      <c r="AO358" s="13">
        <f t="shared" si="236"/>
        <v>0</v>
      </c>
      <c r="AP358" s="14">
        <f t="shared" si="237"/>
        <v>0</v>
      </c>
      <c r="AQ358" s="184">
        <f t="shared" si="238"/>
        <v>0</v>
      </c>
      <c r="AR358" s="190">
        <f t="shared" si="256"/>
        <v>8151.2605042016812</v>
      </c>
      <c r="AS358" s="187">
        <f t="shared" si="257"/>
        <v>1548.7394957983195</v>
      </c>
      <c r="AT358" s="182">
        <v>9700</v>
      </c>
      <c r="AU358" s="227">
        <v>0.35</v>
      </c>
      <c r="AV358" s="13">
        <f t="shared" si="239"/>
        <v>629.96391752577324</v>
      </c>
      <c r="AW358" s="14">
        <f t="shared" si="240"/>
        <v>350</v>
      </c>
      <c r="AX358" s="184">
        <f t="shared" si="241"/>
        <v>979.96391752577324</v>
      </c>
      <c r="AY358" s="226"/>
      <c r="AZ358" s="226"/>
      <c r="BA358" s="226"/>
      <c r="BB358" s="226"/>
      <c r="BC358" s="13">
        <f t="shared" si="242"/>
        <v>0</v>
      </c>
      <c r="BD358" s="14">
        <f t="shared" si="221"/>
        <v>0</v>
      </c>
      <c r="BE358" s="184">
        <f t="shared" si="243"/>
        <v>0</v>
      </c>
      <c r="BF358" s="90"/>
      <c r="BG358" s="90"/>
      <c r="BH358" s="90"/>
      <c r="BI358" s="90"/>
      <c r="BJ358" s="13">
        <f t="shared" si="244"/>
        <v>0</v>
      </c>
      <c r="BK358" s="14">
        <f t="shared" si="245"/>
        <v>0</v>
      </c>
      <c r="BL358" s="224">
        <f t="shared" si="246"/>
        <v>0</v>
      </c>
      <c r="BM358" s="257"/>
      <c r="BN358" s="257"/>
      <c r="BO358" s="257"/>
      <c r="BP358" s="226"/>
      <c r="BQ358" s="74">
        <f t="shared" si="222"/>
        <v>0</v>
      </c>
      <c r="BR358" s="75">
        <f t="shared" si="260"/>
        <v>0</v>
      </c>
      <c r="BS358" s="236">
        <f t="shared" si="258"/>
        <v>0</v>
      </c>
      <c r="BT358" s="226"/>
      <c r="BU358" s="226"/>
      <c r="BV358" s="226"/>
      <c r="BW358" s="226"/>
      <c r="BX358" s="74">
        <f t="shared" si="224"/>
        <v>0</v>
      </c>
      <c r="BY358" s="75">
        <f t="shared" si="247"/>
        <v>0</v>
      </c>
      <c r="BZ358" s="236">
        <f t="shared" si="259"/>
        <v>0</v>
      </c>
      <c r="CA358" s="239"/>
      <c r="CB358" s="239"/>
      <c r="CC358" s="239"/>
      <c r="CD358" s="240"/>
      <c r="CE358" s="238">
        <f t="shared" si="248"/>
        <v>0</v>
      </c>
      <c r="CF358" s="14">
        <f t="shared" si="249"/>
        <v>0</v>
      </c>
      <c r="CG358" s="184">
        <f t="shared" si="250"/>
        <v>0</v>
      </c>
    </row>
    <row r="359" spans="1:85" x14ac:dyDescent="0.25">
      <c r="A359" s="40">
        <v>352</v>
      </c>
      <c r="B359" s="83" t="s">
        <v>429</v>
      </c>
      <c r="C359" s="300">
        <v>11522.7</v>
      </c>
      <c r="D359" s="301">
        <v>1</v>
      </c>
      <c r="E359" s="299">
        <f t="shared" si="251"/>
        <v>11522.7</v>
      </c>
      <c r="F359" s="167"/>
      <c r="G359" s="35"/>
      <c r="H359" s="163">
        <f t="shared" si="219"/>
        <v>0</v>
      </c>
      <c r="I359" s="11"/>
      <c r="J359" s="11"/>
      <c r="K359" s="36"/>
      <c r="L359" s="12"/>
      <c r="M359" s="13">
        <f t="shared" si="226"/>
        <v>0</v>
      </c>
      <c r="N359" s="30">
        <f t="shared" si="227"/>
        <v>0</v>
      </c>
      <c r="O359" s="15">
        <f t="shared" si="228"/>
        <v>0</v>
      </c>
      <c r="P359" s="244"/>
      <c r="Q359" s="242"/>
      <c r="R359" s="242"/>
      <c r="S359" s="246"/>
      <c r="T359" s="13">
        <f t="shared" si="229"/>
        <v>0</v>
      </c>
      <c r="U359" s="14">
        <f t="shared" si="230"/>
        <v>0</v>
      </c>
      <c r="V359" s="16">
        <f t="shared" si="231"/>
        <v>0</v>
      </c>
      <c r="W359" s="90"/>
      <c r="X359" s="90"/>
      <c r="Y359" s="90"/>
      <c r="Z359" s="159"/>
      <c r="AA359" s="13">
        <f t="shared" si="232"/>
        <v>0</v>
      </c>
      <c r="AB359" s="14">
        <f t="shared" si="233"/>
        <v>0</v>
      </c>
      <c r="AC359" s="16">
        <f t="shared" si="220"/>
        <v>0</v>
      </c>
      <c r="AD359" s="251"/>
      <c r="AE359" s="251"/>
      <c r="AF359" s="251"/>
      <c r="AG359" s="90"/>
      <c r="AH359" s="13">
        <f t="shared" si="261"/>
        <v>0</v>
      </c>
      <c r="AI359" s="14">
        <f t="shared" si="234"/>
        <v>0</v>
      </c>
      <c r="AJ359" s="184">
        <f t="shared" si="235"/>
        <v>0</v>
      </c>
      <c r="AK359" s="90"/>
      <c r="AL359" s="90"/>
      <c r="AM359" s="90"/>
      <c r="AN359" s="90"/>
      <c r="AO359" s="13">
        <f t="shared" si="236"/>
        <v>0</v>
      </c>
      <c r="AP359" s="14">
        <f t="shared" si="237"/>
        <v>0</v>
      </c>
      <c r="AQ359" s="184">
        <f t="shared" si="238"/>
        <v>0</v>
      </c>
      <c r="AR359" s="190"/>
      <c r="AS359" s="187"/>
      <c r="AT359" s="182"/>
      <c r="AU359" s="227"/>
      <c r="AV359" s="13">
        <f t="shared" si="239"/>
        <v>0</v>
      </c>
      <c r="AW359" s="14">
        <f t="shared" si="240"/>
        <v>0</v>
      </c>
      <c r="AX359" s="184">
        <f t="shared" si="241"/>
        <v>0</v>
      </c>
      <c r="AY359" s="226"/>
      <c r="AZ359" s="226"/>
      <c r="BA359" s="226"/>
      <c r="BB359" s="226"/>
      <c r="BC359" s="13">
        <f t="shared" si="242"/>
        <v>0</v>
      </c>
      <c r="BD359" s="14">
        <f t="shared" si="221"/>
        <v>0</v>
      </c>
      <c r="BE359" s="184">
        <f t="shared" si="243"/>
        <v>0</v>
      </c>
      <c r="BF359" s="90"/>
      <c r="BG359" s="90"/>
      <c r="BH359" s="90"/>
      <c r="BI359" s="90"/>
      <c r="BJ359" s="13">
        <f t="shared" si="244"/>
        <v>0</v>
      </c>
      <c r="BK359" s="14">
        <f t="shared" si="245"/>
        <v>0</v>
      </c>
      <c r="BL359" s="224">
        <f t="shared" si="246"/>
        <v>0</v>
      </c>
      <c r="BM359" s="257"/>
      <c r="BN359" s="257"/>
      <c r="BO359" s="257"/>
      <c r="BP359" s="226"/>
      <c r="BQ359" s="74">
        <f t="shared" si="222"/>
        <v>0</v>
      </c>
      <c r="BR359" s="75">
        <f t="shared" si="260"/>
        <v>0</v>
      </c>
      <c r="BS359" s="236">
        <f t="shared" si="258"/>
        <v>0</v>
      </c>
      <c r="BT359" s="226"/>
      <c r="BU359" s="226"/>
      <c r="BV359" s="226"/>
      <c r="BW359" s="226"/>
      <c r="BX359" s="74">
        <f t="shared" si="224"/>
        <v>0</v>
      </c>
      <c r="BY359" s="75">
        <f t="shared" si="247"/>
        <v>0</v>
      </c>
      <c r="BZ359" s="236">
        <f t="shared" si="259"/>
        <v>0</v>
      </c>
      <c r="CA359" s="233"/>
      <c r="CB359" s="233"/>
      <c r="CC359" s="233"/>
      <c r="CD359" s="233"/>
      <c r="CE359" s="238">
        <f t="shared" si="248"/>
        <v>0</v>
      </c>
      <c r="CF359" s="14">
        <f t="shared" si="249"/>
        <v>0</v>
      </c>
      <c r="CG359" s="184">
        <f t="shared" si="250"/>
        <v>0</v>
      </c>
    </row>
    <row r="360" spans="1:85" x14ac:dyDescent="0.25">
      <c r="A360" s="40">
        <v>353</v>
      </c>
      <c r="B360" s="83" t="s">
        <v>73</v>
      </c>
      <c r="C360" s="300">
        <v>26850</v>
      </c>
      <c r="D360" s="301">
        <v>1</v>
      </c>
      <c r="E360" s="299">
        <f t="shared" si="251"/>
        <v>26850</v>
      </c>
      <c r="F360" s="167">
        <f t="shared" si="225"/>
        <v>25585</v>
      </c>
      <c r="G360" s="35">
        <f t="shared" si="218"/>
        <v>0.35</v>
      </c>
      <c r="H360" s="163">
        <f t="shared" si="219"/>
        <v>1000</v>
      </c>
      <c r="I360" s="11"/>
      <c r="J360" s="11"/>
      <c r="K360" s="36"/>
      <c r="L360" s="12"/>
      <c r="M360" s="13">
        <f t="shared" si="226"/>
        <v>0</v>
      </c>
      <c r="N360" s="30">
        <f t="shared" si="227"/>
        <v>0</v>
      </c>
      <c r="O360" s="15">
        <f t="shared" si="228"/>
        <v>0</v>
      </c>
      <c r="P360" s="244">
        <v>22500</v>
      </c>
      <c r="Q360" s="242">
        <f t="shared" si="252"/>
        <v>4275</v>
      </c>
      <c r="R360" s="242">
        <f t="shared" si="253"/>
        <v>26775</v>
      </c>
      <c r="S360" s="245">
        <v>0.31</v>
      </c>
      <c r="T360" s="13">
        <f t="shared" si="229"/>
        <v>621.11111111111109</v>
      </c>
      <c r="U360" s="14">
        <f t="shared" si="230"/>
        <v>310.00000000000006</v>
      </c>
      <c r="V360" s="16">
        <f t="shared" si="231"/>
        <v>931.11111111111109</v>
      </c>
      <c r="W360" s="90"/>
      <c r="X360" s="90"/>
      <c r="Y360" s="90"/>
      <c r="Z360" s="159"/>
      <c r="AA360" s="13">
        <f t="shared" si="232"/>
        <v>0</v>
      </c>
      <c r="AB360" s="14">
        <f t="shared" si="233"/>
        <v>0</v>
      </c>
      <c r="AC360" s="16">
        <f t="shared" si="220"/>
        <v>0</v>
      </c>
      <c r="AD360" s="251"/>
      <c r="AE360" s="251"/>
      <c r="AF360" s="251"/>
      <c r="AG360" s="90"/>
      <c r="AH360" s="13">
        <f t="shared" si="261"/>
        <v>0</v>
      </c>
      <c r="AI360" s="14">
        <f t="shared" si="234"/>
        <v>0</v>
      </c>
      <c r="AJ360" s="184">
        <f t="shared" si="235"/>
        <v>0</v>
      </c>
      <c r="AK360" s="90"/>
      <c r="AL360" s="90"/>
      <c r="AM360" s="90"/>
      <c r="AN360" s="90"/>
      <c r="AO360" s="13">
        <f t="shared" si="236"/>
        <v>0</v>
      </c>
      <c r="AP360" s="14">
        <f t="shared" si="237"/>
        <v>0</v>
      </c>
      <c r="AQ360" s="184">
        <f t="shared" si="238"/>
        <v>0</v>
      </c>
      <c r="AR360" s="190">
        <f t="shared" si="256"/>
        <v>21500</v>
      </c>
      <c r="AS360" s="187">
        <f t="shared" si="257"/>
        <v>4085</v>
      </c>
      <c r="AT360" s="182">
        <v>25585</v>
      </c>
      <c r="AU360" s="227">
        <v>0.35</v>
      </c>
      <c r="AV360" s="13">
        <f t="shared" si="239"/>
        <v>650</v>
      </c>
      <c r="AW360" s="14">
        <f t="shared" si="240"/>
        <v>350</v>
      </c>
      <c r="AX360" s="184">
        <f t="shared" si="241"/>
        <v>1000</v>
      </c>
      <c r="AY360" s="226"/>
      <c r="AZ360" s="226"/>
      <c r="BA360" s="226"/>
      <c r="BB360" s="226"/>
      <c r="BC360" s="13">
        <f t="shared" si="242"/>
        <v>0</v>
      </c>
      <c r="BD360" s="14">
        <f t="shared" si="221"/>
        <v>0</v>
      </c>
      <c r="BE360" s="184">
        <f t="shared" si="243"/>
        <v>0</v>
      </c>
      <c r="BF360" s="90"/>
      <c r="BG360" s="90"/>
      <c r="BH360" s="90"/>
      <c r="BI360" s="90"/>
      <c r="BJ360" s="13">
        <f t="shared" si="244"/>
        <v>0</v>
      </c>
      <c r="BK360" s="14">
        <f t="shared" si="245"/>
        <v>0</v>
      </c>
      <c r="BL360" s="224">
        <f t="shared" si="246"/>
        <v>0</v>
      </c>
      <c r="BM360" s="257"/>
      <c r="BN360" s="257"/>
      <c r="BO360" s="257"/>
      <c r="BP360" s="226"/>
      <c r="BQ360" s="74">
        <f t="shared" si="222"/>
        <v>0</v>
      </c>
      <c r="BR360" s="75">
        <f t="shared" si="260"/>
        <v>0</v>
      </c>
      <c r="BS360" s="236">
        <f t="shared" si="258"/>
        <v>0</v>
      </c>
      <c r="BT360" s="226"/>
      <c r="BU360" s="226"/>
      <c r="BV360" s="226"/>
      <c r="BW360" s="226"/>
      <c r="BX360" s="74">
        <f t="shared" si="224"/>
        <v>0</v>
      </c>
      <c r="BY360" s="75">
        <f t="shared" si="247"/>
        <v>0</v>
      </c>
      <c r="BZ360" s="236">
        <f t="shared" si="259"/>
        <v>0</v>
      </c>
      <c r="CA360" s="239"/>
      <c r="CB360" s="239"/>
      <c r="CC360" s="239"/>
      <c r="CD360" s="240"/>
      <c r="CE360" s="238">
        <f t="shared" si="248"/>
        <v>0</v>
      </c>
      <c r="CF360" s="14">
        <f t="shared" si="249"/>
        <v>0</v>
      </c>
      <c r="CG360" s="184">
        <f t="shared" si="250"/>
        <v>0</v>
      </c>
    </row>
    <row r="361" spans="1:85" x14ac:dyDescent="0.25">
      <c r="A361" s="40">
        <v>354</v>
      </c>
      <c r="B361" s="83" t="s">
        <v>72</v>
      </c>
      <c r="C361" s="300">
        <v>26850</v>
      </c>
      <c r="D361" s="301">
        <v>1</v>
      </c>
      <c r="E361" s="299">
        <f t="shared" si="251"/>
        <v>26850</v>
      </c>
      <c r="F361" s="167">
        <f t="shared" si="225"/>
        <v>25585</v>
      </c>
      <c r="G361" s="35">
        <f t="shared" si="218"/>
        <v>0.35</v>
      </c>
      <c r="H361" s="163">
        <f t="shared" si="219"/>
        <v>1000</v>
      </c>
      <c r="I361" s="11"/>
      <c r="J361" s="11"/>
      <c r="K361" s="36"/>
      <c r="L361" s="12"/>
      <c r="M361" s="13">
        <f t="shared" si="226"/>
        <v>0</v>
      </c>
      <c r="N361" s="30">
        <f t="shared" si="227"/>
        <v>0</v>
      </c>
      <c r="O361" s="15">
        <f t="shared" si="228"/>
        <v>0</v>
      </c>
      <c r="P361" s="244"/>
      <c r="Q361" s="242"/>
      <c r="R361" s="242"/>
      <c r="S361" s="245"/>
      <c r="T361" s="13">
        <f t="shared" si="229"/>
        <v>0</v>
      </c>
      <c r="U361" s="14">
        <f t="shared" si="230"/>
        <v>0</v>
      </c>
      <c r="V361" s="16">
        <f t="shared" si="231"/>
        <v>0</v>
      </c>
      <c r="W361" s="90"/>
      <c r="X361" s="90"/>
      <c r="Y361" s="90"/>
      <c r="Z361" s="159"/>
      <c r="AA361" s="13">
        <f t="shared" si="232"/>
        <v>0</v>
      </c>
      <c r="AB361" s="14">
        <f t="shared" si="233"/>
        <v>0</v>
      </c>
      <c r="AC361" s="16">
        <f t="shared" si="220"/>
        <v>0</v>
      </c>
      <c r="AD361" s="251"/>
      <c r="AE361" s="251"/>
      <c r="AF361" s="251"/>
      <c r="AG361" s="90"/>
      <c r="AH361" s="13">
        <f t="shared" si="261"/>
        <v>0</v>
      </c>
      <c r="AI361" s="14">
        <f t="shared" si="234"/>
        <v>0</v>
      </c>
      <c r="AJ361" s="184">
        <f t="shared" si="235"/>
        <v>0</v>
      </c>
      <c r="AK361" s="90"/>
      <c r="AL361" s="90"/>
      <c r="AM361" s="90"/>
      <c r="AN361" s="90"/>
      <c r="AO361" s="13">
        <f t="shared" si="236"/>
        <v>0</v>
      </c>
      <c r="AP361" s="14">
        <f t="shared" si="237"/>
        <v>0</v>
      </c>
      <c r="AQ361" s="184">
        <f t="shared" si="238"/>
        <v>0</v>
      </c>
      <c r="AR361" s="190">
        <f t="shared" si="256"/>
        <v>21500</v>
      </c>
      <c r="AS361" s="187">
        <f t="shared" si="257"/>
        <v>4085</v>
      </c>
      <c r="AT361" s="182">
        <v>25585</v>
      </c>
      <c r="AU361" s="227">
        <v>0.35</v>
      </c>
      <c r="AV361" s="13">
        <f t="shared" si="239"/>
        <v>650</v>
      </c>
      <c r="AW361" s="14">
        <f t="shared" si="240"/>
        <v>350</v>
      </c>
      <c r="AX361" s="184">
        <f t="shared" si="241"/>
        <v>1000</v>
      </c>
      <c r="AY361" s="226"/>
      <c r="AZ361" s="226"/>
      <c r="BA361" s="226"/>
      <c r="BB361" s="226"/>
      <c r="BC361" s="13">
        <f t="shared" si="242"/>
        <v>0</v>
      </c>
      <c r="BD361" s="14">
        <f t="shared" si="221"/>
        <v>0</v>
      </c>
      <c r="BE361" s="184">
        <f t="shared" si="243"/>
        <v>0</v>
      </c>
      <c r="BF361" s="90"/>
      <c r="BG361" s="90"/>
      <c r="BH361" s="90"/>
      <c r="BI361" s="90"/>
      <c r="BJ361" s="13">
        <f t="shared" si="244"/>
        <v>0</v>
      </c>
      <c r="BK361" s="14">
        <f t="shared" si="245"/>
        <v>0</v>
      </c>
      <c r="BL361" s="224">
        <f t="shared" si="246"/>
        <v>0</v>
      </c>
      <c r="BM361" s="257"/>
      <c r="BN361" s="257"/>
      <c r="BO361" s="257"/>
      <c r="BP361" s="226"/>
      <c r="BQ361" s="74">
        <f t="shared" si="222"/>
        <v>0</v>
      </c>
      <c r="BR361" s="75">
        <f t="shared" si="260"/>
        <v>0</v>
      </c>
      <c r="BS361" s="236">
        <f t="shared" si="258"/>
        <v>0</v>
      </c>
      <c r="BT361" s="226"/>
      <c r="BU361" s="226"/>
      <c r="BV361" s="226"/>
      <c r="BW361" s="226"/>
      <c r="BX361" s="74">
        <f t="shared" si="224"/>
        <v>0</v>
      </c>
      <c r="BY361" s="75">
        <f t="shared" si="247"/>
        <v>0</v>
      </c>
      <c r="BZ361" s="236">
        <f t="shared" si="259"/>
        <v>0</v>
      </c>
      <c r="CA361" s="239"/>
      <c r="CB361" s="239"/>
      <c r="CC361" s="239"/>
      <c r="CD361" s="240"/>
      <c r="CE361" s="238">
        <f t="shared" si="248"/>
        <v>0</v>
      </c>
      <c r="CF361" s="14">
        <f t="shared" si="249"/>
        <v>0</v>
      </c>
      <c r="CG361" s="184">
        <f t="shared" si="250"/>
        <v>0</v>
      </c>
    </row>
    <row r="362" spans="1:85" x14ac:dyDescent="0.25">
      <c r="A362" s="40">
        <v>355</v>
      </c>
      <c r="B362" s="83" t="s">
        <v>80</v>
      </c>
      <c r="C362" s="300">
        <v>39950</v>
      </c>
      <c r="D362" s="301">
        <v>1</v>
      </c>
      <c r="E362" s="299">
        <f t="shared" si="251"/>
        <v>39950</v>
      </c>
      <c r="F362" s="167">
        <f t="shared" si="225"/>
        <v>37485</v>
      </c>
      <c r="G362" s="35">
        <f t="shared" si="218"/>
        <v>0.38</v>
      </c>
      <c r="H362" s="163">
        <f t="shared" si="219"/>
        <v>991.84952978056424</v>
      </c>
      <c r="I362" s="11"/>
      <c r="J362" s="11"/>
      <c r="K362" s="36"/>
      <c r="L362" s="12"/>
      <c r="M362" s="13">
        <f t="shared" si="226"/>
        <v>0</v>
      </c>
      <c r="N362" s="30">
        <f t="shared" si="227"/>
        <v>0</v>
      </c>
      <c r="O362" s="15">
        <f t="shared" si="228"/>
        <v>0</v>
      </c>
      <c r="P362" s="244">
        <v>31500</v>
      </c>
      <c r="Q362" s="242">
        <f t="shared" si="252"/>
        <v>5985</v>
      </c>
      <c r="R362" s="242">
        <f t="shared" si="253"/>
        <v>37485</v>
      </c>
      <c r="S362" s="245">
        <v>0.31</v>
      </c>
      <c r="T362" s="13">
        <f t="shared" si="229"/>
        <v>650</v>
      </c>
      <c r="U362" s="14">
        <f t="shared" si="230"/>
        <v>285.5263157894737</v>
      </c>
      <c r="V362" s="16">
        <f t="shared" si="231"/>
        <v>935.52631578947376</v>
      </c>
      <c r="W362" s="90"/>
      <c r="X362" s="90"/>
      <c r="Y362" s="90"/>
      <c r="Z362" s="159"/>
      <c r="AA362" s="13">
        <f t="shared" si="232"/>
        <v>0</v>
      </c>
      <c r="AB362" s="14">
        <f t="shared" si="233"/>
        <v>0</v>
      </c>
      <c r="AC362" s="16">
        <f t="shared" si="220"/>
        <v>0</v>
      </c>
      <c r="AD362" s="251"/>
      <c r="AE362" s="251"/>
      <c r="AF362" s="251"/>
      <c r="AG362" s="90"/>
      <c r="AH362" s="13">
        <f t="shared" si="261"/>
        <v>0</v>
      </c>
      <c r="AI362" s="14">
        <f t="shared" si="234"/>
        <v>0</v>
      </c>
      <c r="AJ362" s="184">
        <f t="shared" si="235"/>
        <v>0</v>
      </c>
      <c r="AK362" s="90"/>
      <c r="AL362" s="90"/>
      <c r="AM362" s="90"/>
      <c r="AN362" s="90"/>
      <c r="AO362" s="13">
        <f t="shared" si="236"/>
        <v>0</v>
      </c>
      <c r="AP362" s="14">
        <f t="shared" si="237"/>
        <v>0</v>
      </c>
      <c r="AQ362" s="184">
        <f t="shared" si="238"/>
        <v>0</v>
      </c>
      <c r="AR362" s="190">
        <f t="shared" si="256"/>
        <v>31900</v>
      </c>
      <c r="AS362" s="187">
        <f t="shared" si="257"/>
        <v>6061</v>
      </c>
      <c r="AT362" s="182">
        <v>37961</v>
      </c>
      <c r="AU362" s="227">
        <v>0.38</v>
      </c>
      <c r="AV362" s="13">
        <f t="shared" si="239"/>
        <v>641.84952978056424</v>
      </c>
      <c r="AW362" s="14">
        <f t="shared" si="240"/>
        <v>350</v>
      </c>
      <c r="AX362" s="184">
        <f t="shared" si="241"/>
        <v>991.84952978056424</v>
      </c>
      <c r="AY362" s="226"/>
      <c r="AZ362" s="226"/>
      <c r="BA362" s="226"/>
      <c r="BB362" s="226"/>
      <c r="BC362" s="13">
        <f t="shared" si="242"/>
        <v>0</v>
      </c>
      <c r="BD362" s="14">
        <f t="shared" si="221"/>
        <v>0</v>
      </c>
      <c r="BE362" s="184">
        <f t="shared" si="243"/>
        <v>0</v>
      </c>
      <c r="BF362" s="90"/>
      <c r="BG362" s="90"/>
      <c r="BH362" s="90"/>
      <c r="BI362" s="90"/>
      <c r="BJ362" s="13">
        <f t="shared" si="244"/>
        <v>0</v>
      </c>
      <c r="BK362" s="14">
        <f t="shared" si="245"/>
        <v>0</v>
      </c>
      <c r="BL362" s="224">
        <f t="shared" si="246"/>
        <v>0</v>
      </c>
      <c r="BM362" s="257"/>
      <c r="BN362" s="257"/>
      <c r="BO362" s="257"/>
      <c r="BP362" s="226"/>
      <c r="BQ362" s="74">
        <f t="shared" si="222"/>
        <v>0</v>
      </c>
      <c r="BR362" s="75">
        <f t="shared" si="260"/>
        <v>0</v>
      </c>
      <c r="BS362" s="236">
        <f t="shared" si="258"/>
        <v>0</v>
      </c>
      <c r="BT362" s="226"/>
      <c r="BU362" s="226"/>
      <c r="BV362" s="226"/>
      <c r="BW362" s="226"/>
      <c r="BX362" s="74">
        <f t="shared" si="224"/>
        <v>0</v>
      </c>
      <c r="BY362" s="75">
        <f t="shared" si="247"/>
        <v>0</v>
      </c>
      <c r="BZ362" s="236">
        <f t="shared" si="259"/>
        <v>0</v>
      </c>
      <c r="CA362" s="233"/>
      <c r="CB362" s="233"/>
      <c r="CC362" s="233"/>
      <c r="CD362" s="233"/>
      <c r="CE362" s="238">
        <f t="shared" si="248"/>
        <v>0</v>
      </c>
      <c r="CF362" s="14">
        <f t="shared" si="249"/>
        <v>0</v>
      </c>
      <c r="CG362" s="184">
        <f t="shared" si="250"/>
        <v>0</v>
      </c>
    </row>
    <row r="363" spans="1:85" x14ac:dyDescent="0.25">
      <c r="A363" s="40">
        <v>356</v>
      </c>
      <c r="B363" s="83" t="s">
        <v>307</v>
      </c>
      <c r="C363" s="300">
        <v>39500</v>
      </c>
      <c r="D363" s="301">
        <v>1</v>
      </c>
      <c r="E363" s="299">
        <f t="shared" si="251"/>
        <v>39500</v>
      </c>
      <c r="F363" s="167">
        <f t="shared" si="225"/>
        <v>35105</v>
      </c>
      <c r="G363" s="35">
        <f t="shared" si="218"/>
        <v>0.38</v>
      </c>
      <c r="H363" s="163">
        <f t="shared" si="219"/>
        <v>943.65325077399382</v>
      </c>
      <c r="I363" s="11"/>
      <c r="J363" s="11"/>
      <c r="K363" s="36"/>
      <c r="L363" s="12"/>
      <c r="M363" s="13">
        <f t="shared" si="226"/>
        <v>0</v>
      </c>
      <c r="N363" s="30">
        <f t="shared" si="227"/>
        <v>0</v>
      </c>
      <c r="O363" s="15">
        <f t="shared" si="228"/>
        <v>0</v>
      </c>
      <c r="P363" s="244">
        <v>29500</v>
      </c>
      <c r="Q363" s="242">
        <f t="shared" si="252"/>
        <v>5605</v>
      </c>
      <c r="R363" s="242">
        <f t="shared" si="253"/>
        <v>35105</v>
      </c>
      <c r="S363" s="245">
        <v>0.31</v>
      </c>
      <c r="T363" s="13">
        <f t="shared" si="229"/>
        <v>650</v>
      </c>
      <c r="U363" s="14">
        <f t="shared" si="230"/>
        <v>285.5263157894737</v>
      </c>
      <c r="V363" s="16">
        <f t="shared" si="231"/>
        <v>935.52631578947376</v>
      </c>
      <c r="W363" s="90"/>
      <c r="X363" s="90"/>
      <c r="Y363" s="90"/>
      <c r="Z363" s="159"/>
      <c r="AA363" s="13">
        <f t="shared" si="232"/>
        <v>0</v>
      </c>
      <c r="AB363" s="14">
        <f t="shared" si="233"/>
        <v>0</v>
      </c>
      <c r="AC363" s="16">
        <f t="shared" si="220"/>
        <v>0</v>
      </c>
      <c r="AD363" s="251"/>
      <c r="AE363" s="251"/>
      <c r="AF363" s="251"/>
      <c r="AG363" s="90"/>
      <c r="AH363" s="13">
        <f t="shared" si="261"/>
        <v>0</v>
      </c>
      <c r="AI363" s="14">
        <f t="shared" si="234"/>
        <v>0</v>
      </c>
      <c r="AJ363" s="184">
        <f t="shared" si="235"/>
        <v>0</v>
      </c>
      <c r="AK363" s="90"/>
      <c r="AL363" s="90"/>
      <c r="AM363" s="90"/>
      <c r="AN363" s="90"/>
      <c r="AO363" s="13">
        <f t="shared" si="236"/>
        <v>0</v>
      </c>
      <c r="AP363" s="14">
        <f t="shared" si="237"/>
        <v>0</v>
      </c>
      <c r="AQ363" s="184">
        <f t="shared" si="238"/>
        <v>0</v>
      </c>
      <c r="AR363" s="190">
        <f t="shared" si="256"/>
        <v>32300</v>
      </c>
      <c r="AS363" s="187">
        <f t="shared" si="257"/>
        <v>6137</v>
      </c>
      <c r="AT363" s="182">
        <v>38437</v>
      </c>
      <c r="AU363" s="227">
        <v>0.38</v>
      </c>
      <c r="AV363" s="13">
        <f t="shared" si="239"/>
        <v>593.65325077399382</v>
      </c>
      <c r="AW363" s="14">
        <f t="shared" si="240"/>
        <v>350</v>
      </c>
      <c r="AX363" s="184">
        <f t="shared" si="241"/>
        <v>943.65325077399382</v>
      </c>
      <c r="AY363" s="226"/>
      <c r="AZ363" s="226"/>
      <c r="BA363" s="226"/>
      <c r="BB363" s="226"/>
      <c r="BC363" s="13">
        <f t="shared" si="242"/>
        <v>0</v>
      </c>
      <c r="BD363" s="14">
        <f t="shared" si="221"/>
        <v>0</v>
      </c>
      <c r="BE363" s="184">
        <f t="shared" si="243"/>
        <v>0</v>
      </c>
      <c r="BF363" s="90"/>
      <c r="BG363" s="90"/>
      <c r="BH363" s="90"/>
      <c r="BI363" s="90"/>
      <c r="BJ363" s="13">
        <f t="shared" si="244"/>
        <v>0</v>
      </c>
      <c r="BK363" s="14">
        <f t="shared" si="245"/>
        <v>0</v>
      </c>
      <c r="BL363" s="224">
        <f t="shared" si="246"/>
        <v>0</v>
      </c>
      <c r="BM363" s="257"/>
      <c r="BN363" s="257"/>
      <c r="BO363" s="257"/>
      <c r="BP363" s="226"/>
      <c r="BQ363" s="74">
        <f t="shared" si="222"/>
        <v>0</v>
      </c>
      <c r="BR363" s="75">
        <f t="shared" si="260"/>
        <v>0</v>
      </c>
      <c r="BS363" s="236">
        <f t="shared" si="258"/>
        <v>0</v>
      </c>
      <c r="BT363" s="226"/>
      <c r="BU363" s="226"/>
      <c r="BV363" s="226"/>
      <c r="BW363" s="226"/>
      <c r="BX363" s="74">
        <f t="shared" si="224"/>
        <v>0</v>
      </c>
      <c r="BY363" s="75">
        <f t="shared" si="247"/>
        <v>0</v>
      </c>
      <c r="BZ363" s="236">
        <f t="shared" si="259"/>
        <v>0</v>
      </c>
      <c r="CA363" s="239"/>
      <c r="CB363" s="239"/>
      <c r="CC363" s="239"/>
      <c r="CD363" s="240"/>
      <c r="CE363" s="238">
        <f t="shared" si="248"/>
        <v>0</v>
      </c>
      <c r="CF363" s="14">
        <f t="shared" si="249"/>
        <v>0</v>
      </c>
      <c r="CG363" s="184">
        <f t="shared" si="250"/>
        <v>0</v>
      </c>
    </row>
    <row r="364" spans="1:85" x14ac:dyDescent="0.25">
      <c r="A364" s="40">
        <v>357</v>
      </c>
      <c r="B364" s="83" t="s">
        <v>203</v>
      </c>
      <c r="C364" s="300">
        <v>39500</v>
      </c>
      <c r="D364" s="301">
        <v>1</v>
      </c>
      <c r="E364" s="299">
        <f t="shared" si="251"/>
        <v>39500</v>
      </c>
      <c r="F364" s="167">
        <f t="shared" si="225"/>
        <v>35105</v>
      </c>
      <c r="G364" s="35">
        <f t="shared" si="218"/>
        <v>0.38</v>
      </c>
      <c r="H364" s="163">
        <f t="shared" si="219"/>
        <v>943.65325077399382</v>
      </c>
      <c r="I364" s="11"/>
      <c r="J364" s="11"/>
      <c r="K364" s="36"/>
      <c r="L364" s="12"/>
      <c r="M364" s="13">
        <f t="shared" si="226"/>
        <v>0</v>
      </c>
      <c r="N364" s="30">
        <f t="shared" si="227"/>
        <v>0</v>
      </c>
      <c r="O364" s="15">
        <f t="shared" si="228"/>
        <v>0</v>
      </c>
      <c r="P364" s="244">
        <v>29500</v>
      </c>
      <c r="Q364" s="242">
        <f t="shared" si="252"/>
        <v>5605</v>
      </c>
      <c r="R364" s="242">
        <f t="shared" si="253"/>
        <v>35105</v>
      </c>
      <c r="S364" s="245">
        <v>0.31</v>
      </c>
      <c r="T364" s="13">
        <f t="shared" si="229"/>
        <v>650</v>
      </c>
      <c r="U364" s="14">
        <f t="shared" si="230"/>
        <v>285.5263157894737</v>
      </c>
      <c r="V364" s="16">
        <f t="shared" si="231"/>
        <v>935.52631578947376</v>
      </c>
      <c r="W364" s="90"/>
      <c r="X364" s="90"/>
      <c r="Y364" s="90"/>
      <c r="Z364" s="159"/>
      <c r="AA364" s="13">
        <f t="shared" si="232"/>
        <v>0</v>
      </c>
      <c r="AB364" s="14">
        <f t="shared" si="233"/>
        <v>0</v>
      </c>
      <c r="AC364" s="16">
        <f t="shared" si="220"/>
        <v>0</v>
      </c>
      <c r="AD364" s="251"/>
      <c r="AE364" s="251"/>
      <c r="AF364" s="251"/>
      <c r="AG364" s="90"/>
      <c r="AH364" s="13">
        <f t="shared" si="261"/>
        <v>0</v>
      </c>
      <c r="AI364" s="14">
        <f t="shared" si="234"/>
        <v>0</v>
      </c>
      <c r="AJ364" s="184">
        <f t="shared" si="235"/>
        <v>0</v>
      </c>
      <c r="AK364" s="90"/>
      <c r="AL364" s="90"/>
      <c r="AM364" s="90"/>
      <c r="AN364" s="90"/>
      <c r="AO364" s="13">
        <f t="shared" si="236"/>
        <v>0</v>
      </c>
      <c r="AP364" s="14">
        <f t="shared" si="237"/>
        <v>0</v>
      </c>
      <c r="AQ364" s="184">
        <f t="shared" si="238"/>
        <v>0</v>
      </c>
      <c r="AR364" s="190">
        <f t="shared" si="256"/>
        <v>32300</v>
      </c>
      <c r="AS364" s="187">
        <f t="shared" si="257"/>
        <v>6137</v>
      </c>
      <c r="AT364" s="182">
        <v>38437</v>
      </c>
      <c r="AU364" s="227">
        <v>0.38</v>
      </c>
      <c r="AV364" s="13">
        <f t="shared" si="239"/>
        <v>593.65325077399382</v>
      </c>
      <c r="AW364" s="14">
        <f t="shared" si="240"/>
        <v>350</v>
      </c>
      <c r="AX364" s="184">
        <f t="shared" si="241"/>
        <v>943.65325077399382</v>
      </c>
      <c r="AY364" s="226"/>
      <c r="AZ364" s="226"/>
      <c r="BA364" s="226"/>
      <c r="BB364" s="226"/>
      <c r="BC364" s="13">
        <f t="shared" si="242"/>
        <v>0</v>
      </c>
      <c r="BD364" s="14">
        <f t="shared" si="221"/>
        <v>0</v>
      </c>
      <c r="BE364" s="184">
        <f t="shared" si="243"/>
        <v>0</v>
      </c>
      <c r="BF364" s="90"/>
      <c r="BG364" s="90"/>
      <c r="BH364" s="90"/>
      <c r="BI364" s="90"/>
      <c r="BJ364" s="13">
        <f t="shared" si="244"/>
        <v>0</v>
      </c>
      <c r="BK364" s="14">
        <f t="shared" si="245"/>
        <v>0</v>
      </c>
      <c r="BL364" s="224">
        <f t="shared" si="246"/>
        <v>0</v>
      </c>
      <c r="BM364" s="257"/>
      <c r="BN364" s="257"/>
      <c r="BO364" s="257"/>
      <c r="BP364" s="226"/>
      <c r="BQ364" s="74">
        <f t="shared" si="222"/>
        <v>0</v>
      </c>
      <c r="BR364" s="75">
        <f t="shared" si="260"/>
        <v>0</v>
      </c>
      <c r="BS364" s="236">
        <f t="shared" si="258"/>
        <v>0</v>
      </c>
      <c r="BT364" s="226"/>
      <c r="BU364" s="226"/>
      <c r="BV364" s="226"/>
      <c r="BW364" s="226"/>
      <c r="BX364" s="74">
        <f t="shared" si="224"/>
        <v>0</v>
      </c>
      <c r="BY364" s="75">
        <f t="shared" si="247"/>
        <v>0</v>
      </c>
      <c r="BZ364" s="236">
        <f t="shared" si="259"/>
        <v>0</v>
      </c>
      <c r="CA364" s="239"/>
      <c r="CB364" s="239"/>
      <c r="CC364" s="239"/>
      <c r="CD364" s="240"/>
      <c r="CE364" s="238">
        <f t="shared" si="248"/>
        <v>0</v>
      </c>
      <c r="CF364" s="14">
        <f t="shared" si="249"/>
        <v>0</v>
      </c>
      <c r="CG364" s="184">
        <f t="shared" si="250"/>
        <v>0</v>
      </c>
    </row>
    <row r="365" spans="1:85" x14ac:dyDescent="0.25">
      <c r="A365" s="40">
        <v>358</v>
      </c>
      <c r="B365" s="83" t="s">
        <v>353</v>
      </c>
      <c r="C365" s="300">
        <v>55650</v>
      </c>
      <c r="D365" s="301">
        <v>1</v>
      </c>
      <c r="E365" s="299">
        <f t="shared" si="251"/>
        <v>55650</v>
      </c>
      <c r="F365" s="167"/>
      <c r="G365" s="35"/>
      <c r="H365" s="163">
        <f t="shared" si="219"/>
        <v>0</v>
      </c>
      <c r="I365" s="11"/>
      <c r="J365" s="11"/>
      <c r="K365" s="36"/>
      <c r="L365" s="12"/>
      <c r="M365" s="13">
        <f t="shared" si="226"/>
        <v>0</v>
      </c>
      <c r="N365" s="30">
        <f t="shared" si="227"/>
        <v>0</v>
      </c>
      <c r="O365" s="15">
        <f t="shared" si="228"/>
        <v>0</v>
      </c>
      <c r="P365" s="244"/>
      <c r="Q365" s="242"/>
      <c r="R365" s="242"/>
      <c r="S365" s="246"/>
      <c r="T365" s="13">
        <f t="shared" si="229"/>
        <v>0</v>
      </c>
      <c r="U365" s="14">
        <f t="shared" si="230"/>
        <v>0</v>
      </c>
      <c r="V365" s="16">
        <f t="shared" si="231"/>
        <v>0</v>
      </c>
      <c r="W365" s="90"/>
      <c r="X365" s="90"/>
      <c r="Y365" s="90"/>
      <c r="Z365" s="159"/>
      <c r="AA365" s="13">
        <f t="shared" si="232"/>
        <v>0</v>
      </c>
      <c r="AB365" s="14">
        <f t="shared" si="233"/>
        <v>0</v>
      </c>
      <c r="AC365" s="16">
        <f t="shared" si="220"/>
        <v>0</v>
      </c>
      <c r="AD365" s="251"/>
      <c r="AE365" s="251"/>
      <c r="AF365" s="251"/>
      <c r="AG365" s="90"/>
      <c r="AH365" s="13">
        <f t="shared" si="261"/>
        <v>0</v>
      </c>
      <c r="AI365" s="14">
        <f t="shared" si="234"/>
        <v>0</v>
      </c>
      <c r="AJ365" s="184">
        <f t="shared" si="235"/>
        <v>0</v>
      </c>
      <c r="AK365" s="90"/>
      <c r="AL365" s="90"/>
      <c r="AM365" s="90"/>
      <c r="AN365" s="90"/>
      <c r="AO365" s="13">
        <f t="shared" si="236"/>
        <v>0</v>
      </c>
      <c r="AP365" s="14">
        <f t="shared" si="237"/>
        <v>0</v>
      </c>
      <c r="AQ365" s="184">
        <f t="shared" si="238"/>
        <v>0</v>
      </c>
      <c r="AR365" s="190"/>
      <c r="AS365" s="187"/>
      <c r="AT365" s="182"/>
      <c r="AU365" s="227"/>
      <c r="AV365" s="13">
        <f t="shared" si="239"/>
        <v>0</v>
      </c>
      <c r="AW365" s="14">
        <f t="shared" si="240"/>
        <v>0</v>
      </c>
      <c r="AX365" s="184">
        <f t="shared" si="241"/>
        <v>0</v>
      </c>
      <c r="AY365" s="226"/>
      <c r="AZ365" s="226"/>
      <c r="BA365" s="226"/>
      <c r="BB365" s="226"/>
      <c r="BC365" s="13">
        <f t="shared" si="242"/>
        <v>0</v>
      </c>
      <c r="BD365" s="14">
        <f t="shared" si="221"/>
        <v>0</v>
      </c>
      <c r="BE365" s="184">
        <f t="shared" si="243"/>
        <v>0</v>
      </c>
      <c r="BF365" s="90"/>
      <c r="BG365" s="90"/>
      <c r="BH365" s="90"/>
      <c r="BI365" s="90"/>
      <c r="BJ365" s="13">
        <f t="shared" si="244"/>
        <v>0</v>
      </c>
      <c r="BK365" s="14">
        <f t="shared" si="245"/>
        <v>0</v>
      </c>
      <c r="BL365" s="224">
        <f t="shared" si="246"/>
        <v>0</v>
      </c>
      <c r="BM365" s="257"/>
      <c r="BN365" s="257"/>
      <c r="BO365" s="257"/>
      <c r="BP365" s="226"/>
      <c r="BQ365" s="74">
        <f t="shared" si="222"/>
        <v>0</v>
      </c>
      <c r="BR365" s="75">
        <f t="shared" si="260"/>
        <v>0</v>
      </c>
      <c r="BS365" s="236">
        <f t="shared" si="258"/>
        <v>0</v>
      </c>
      <c r="BT365" s="226"/>
      <c r="BU365" s="226"/>
      <c r="BV365" s="226"/>
      <c r="BW365" s="226"/>
      <c r="BX365" s="74">
        <f t="shared" si="224"/>
        <v>0</v>
      </c>
      <c r="BY365" s="75">
        <f t="shared" si="247"/>
        <v>0</v>
      </c>
      <c r="BZ365" s="236">
        <f t="shared" si="259"/>
        <v>0</v>
      </c>
      <c r="CA365" s="233"/>
      <c r="CB365" s="233"/>
      <c r="CC365" s="233"/>
      <c r="CD365" s="233"/>
      <c r="CE365" s="238">
        <f t="shared" si="248"/>
        <v>0</v>
      </c>
      <c r="CF365" s="14">
        <f t="shared" si="249"/>
        <v>0</v>
      </c>
      <c r="CG365" s="184">
        <f t="shared" si="250"/>
        <v>0</v>
      </c>
    </row>
    <row r="366" spans="1:85" x14ac:dyDescent="0.25">
      <c r="A366" s="40">
        <v>359</v>
      </c>
      <c r="B366" s="83" t="s">
        <v>233</v>
      </c>
      <c r="C366" s="300">
        <v>59650</v>
      </c>
      <c r="D366" s="301">
        <v>1</v>
      </c>
      <c r="E366" s="299">
        <f t="shared" si="251"/>
        <v>59650</v>
      </c>
      <c r="F366" s="167">
        <f t="shared" si="225"/>
        <v>58900</v>
      </c>
      <c r="G366" s="35">
        <f t="shared" si="218"/>
        <v>0.38</v>
      </c>
      <c r="H366" s="163">
        <f t="shared" si="219"/>
        <v>1000</v>
      </c>
      <c r="I366" s="11"/>
      <c r="J366" s="11"/>
      <c r="K366" s="36"/>
      <c r="L366" s="12"/>
      <c r="M366" s="13">
        <f t="shared" si="226"/>
        <v>0</v>
      </c>
      <c r="N366" s="30">
        <f t="shared" si="227"/>
        <v>0</v>
      </c>
      <c r="O366" s="15">
        <f t="shared" si="228"/>
        <v>0</v>
      </c>
      <c r="P366" s="244">
        <v>49500</v>
      </c>
      <c r="Q366" s="242">
        <f t="shared" si="252"/>
        <v>9405</v>
      </c>
      <c r="R366" s="242">
        <f t="shared" si="253"/>
        <v>58905</v>
      </c>
      <c r="S366" s="245">
        <v>0.31</v>
      </c>
      <c r="T366" s="13">
        <f t="shared" si="229"/>
        <v>649.9448264154147</v>
      </c>
      <c r="U366" s="14">
        <f t="shared" si="230"/>
        <v>285.5263157894737</v>
      </c>
      <c r="V366" s="16">
        <f t="shared" si="231"/>
        <v>935.47114220488834</v>
      </c>
      <c r="W366" s="90"/>
      <c r="X366" s="90"/>
      <c r="Y366" s="90"/>
      <c r="Z366" s="159"/>
      <c r="AA366" s="13">
        <f t="shared" si="232"/>
        <v>0</v>
      </c>
      <c r="AB366" s="14">
        <f t="shared" si="233"/>
        <v>0</v>
      </c>
      <c r="AC366" s="16">
        <f t="shared" si="220"/>
        <v>0</v>
      </c>
      <c r="AD366" s="251"/>
      <c r="AE366" s="251"/>
      <c r="AF366" s="251"/>
      <c r="AG366" s="90"/>
      <c r="AH366" s="13">
        <f t="shared" si="261"/>
        <v>0</v>
      </c>
      <c r="AI366" s="14">
        <f t="shared" si="234"/>
        <v>0</v>
      </c>
      <c r="AJ366" s="184">
        <f t="shared" si="235"/>
        <v>0</v>
      </c>
      <c r="AK366" s="90"/>
      <c r="AL366" s="90"/>
      <c r="AM366" s="90"/>
      <c r="AN366" s="90"/>
      <c r="AO366" s="13">
        <f t="shared" si="236"/>
        <v>0</v>
      </c>
      <c r="AP366" s="14">
        <f t="shared" si="237"/>
        <v>0</v>
      </c>
      <c r="AQ366" s="184">
        <f t="shared" si="238"/>
        <v>0</v>
      </c>
      <c r="AR366" s="190">
        <f t="shared" si="256"/>
        <v>49495.798319327732</v>
      </c>
      <c r="AS366" s="187">
        <f t="shared" si="257"/>
        <v>9404.2016806722695</v>
      </c>
      <c r="AT366" s="182">
        <v>58900</v>
      </c>
      <c r="AU366" s="227">
        <v>0.38</v>
      </c>
      <c r="AV366" s="13">
        <f t="shared" si="239"/>
        <v>650</v>
      </c>
      <c r="AW366" s="14">
        <f t="shared" si="240"/>
        <v>350</v>
      </c>
      <c r="AX366" s="184">
        <f t="shared" si="241"/>
        <v>1000</v>
      </c>
      <c r="AY366" s="226"/>
      <c r="AZ366" s="226"/>
      <c r="BA366" s="226"/>
      <c r="BB366" s="226"/>
      <c r="BC366" s="13">
        <f t="shared" si="242"/>
        <v>0</v>
      </c>
      <c r="BD366" s="14">
        <f t="shared" si="221"/>
        <v>0</v>
      </c>
      <c r="BE366" s="184">
        <f t="shared" si="243"/>
        <v>0</v>
      </c>
      <c r="BF366" s="90"/>
      <c r="BG366" s="90"/>
      <c r="BH366" s="90"/>
      <c r="BI366" s="90"/>
      <c r="BJ366" s="13">
        <f t="shared" si="244"/>
        <v>0</v>
      </c>
      <c r="BK366" s="14">
        <f t="shared" si="245"/>
        <v>0</v>
      </c>
      <c r="BL366" s="224">
        <f t="shared" si="246"/>
        <v>0</v>
      </c>
      <c r="BM366" s="257"/>
      <c r="BN366" s="257"/>
      <c r="BO366" s="257"/>
      <c r="BP366" s="226"/>
      <c r="BQ366" s="74">
        <f t="shared" si="222"/>
        <v>0</v>
      </c>
      <c r="BR366" s="75">
        <f t="shared" si="260"/>
        <v>0</v>
      </c>
      <c r="BS366" s="236">
        <f t="shared" si="258"/>
        <v>0</v>
      </c>
      <c r="BT366" s="226"/>
      <c r="BU366" s="226"/>
      <c r="BV366" s="226"/>
      <c r="BW366" s="226"/>
      <c r="BX366" s="74">
        <f t="shared" si="224"/>
        <v>0</v>
      </c>
      <c r="BY366" s="75">
        <f t="shared" si="247"/>
        <v>0</v>
      </c>
      <c r="BZ366" s="236">
        <f t="shared" si="259"/>
        <v>0</v>
      </c>
      <c r="CA366" s="239"/>
      <c r="CB366" s="239"/>
      <c r="CC366" s="239"/>
      <c r="CD366" s="240"/>
      <c r="CE366" s="238">
        <f t="shared" si="248"/>
        <v>0</v>
      </c>
      <c r="CF366" s="14">
        <f t="shared" si="249"/>
        <v>0</v>
      </c>
      <c r="CG366" s="184">
        <f t="shared" si="250"/>
        <v>0</v>
      </c>
    </row>
    <row r="367" spans="1:85" x14ac:dyDescent="0.25">
      <c r="A367" s="40">
        <v>360</v>
      </c>
      <c r="B367" s="83" t="s">
        <v>266</v>
      </c>
      <c r="C367" s="300">
        <v>78650</v>
      </c>
      <c r="D367" s="301">
        <v>1</v>
      </c>
      <c r="E367" s="299">
        <f t="shared" si="251"/>
        <v>78650</v>
      </c>
      <c r="F367" s="167">
        <f t="shared" si="225"/>
        <v>70805</v>
      </c>
      <c r="G367" s="35">
        <f t="shared" si="218"/>
        <v>0.38</v>
      </c>
      <c r="H367" s="163">
        <f t="shared" si="219"/>
        <v>959.57947019867549</v>
      </c>
      <c r="I367" s="11"/>
      <c r="J367" s="11"/>
      <c r="K367" s="36"/>
      <c r="L367" s="12"/>
      <c r="M367" s="13">
        <f t="shared" si="226"/>
        <v>0</v>
      </c>
      <c r="N367" s="30">
        <f t="shared" si="227"/>
        <v>0</v>
      </c>
      <c r="O367" s="15">
        <f t="shared" si="228"/>
        <v>0</v>
      </c>
      <c r="P367" s="244">
        <v>59500</v>
      </c>
      <c r="Q367" s="242">
        <f t="shared" si="252"/>
        <v>11305</v>
      </c>
      <c r="R367" s="242">
        <f t="shared" si="253"/>
        <v>70805</v>
      </c>
      <c r="S367" s="245">
        <v>0.31</v>
      </c>
      <c r="T367" s="13">
        <f t="shared" si="229"/>
        <v>650</v>
      </c>
      <c r="U367" s="14">
        <f t="shared" si="230"/>
        <v>285.5263157894737</v>
      </c>
      <c r="V367" s="16">
        <f t="shared" si="231"/>
        <v>935.52631578947376</v>
      </c>
      <c r="W367" s="90"/>
      <c r="X367" s="90"/>
      <c r="Y367" s="90"/>
      <c r="Z367" s="159"/>
      <c r="AA367" s="13">
        <f t="shared" si="232"/>
        <v>0</v>
      </c>
      <c r="AB367" s="14">
        <f t="shared" si="233"/>
        <v>0</v>
      </c>
      <c r="AC367" s="16">
        <f t="shared" si="220"/>
        <v>0</v>
      </c>
      <c r="AD367" s="251"/>
      <c r="AE367" s="251"/>
      <c r="AF367" s="251"/>
      <c r="AG367" s="90"/>
      <c r="AH367" s="13">
        <f t="shared" si="261"/>
        <v>0</v>
      </c>
      <c r="AI367" s="14">
        <f t="shared" si="234"/>
        <v>0</v>
      </c>
      <c r="AJ367" s="184">
        <f t="shared" si="235"/>
        <v>0</v>
      </c>
      <c r="AK367" s="90"/>
      <c r="AL367" s="90"/>
      <c r="AM367" s="90"/>
      <c r="AN367" s="90"/>
      <c r="AO367" s="13">
        <f t="shared" si="236"/>
        <v>0</v>
      </c>
      <c r="AP367" s="14">
        <f t="shared" si="237"/>
        <v>0</v>
      </c>
      <c r="AQ367" s="184">
        <f t="shared" si="238"/>
        <v>0</v>
      </c>
      <c r="AR367" s="190">
        <f t="shared" si="256"/>
        <v>63445.378151260506</v>
      </c>
      <c r="AS367" s="187">
        <f t="shared" si="257"/>
        <v>12054.621848739496</v>
      </c>
      <c r="AT367" s="182">
        <v>75500</v>
      </c>
      <c r="AU367" s="227">
        <v>0.38</v>
      </c>
      <c r="AV367" s="13">
        <f t="shared" si="239"/>
        <v>609.57947019867549</v>
      </c>
      <c r="AW367" s="14">
        <f t="shared" si="240"/>
        <v>350</v>
      </c>
      <c r="AX367" s="184">
        <f t="shared" si="241"/>
        <v>959.57947019867549</v>
      </c>
      <c r="AY367" s="226"/>
      <c r="AZ367" s="226"/>
      <c r="BA367" s="226"/>
      <c r="BB367" s="226"/>
      <c r="BC367" s="13">
        <f t="shared" si="242"/>
        <v>0</v>
      </c>
      <c r="BD367" s="14">
        <f t="shared" si="221"/>
        <v>0</v>
      </c>
      <c r="BE367" s="184">
        <f t="shared" si="243"/>
        <v>0</v>
      </c>
      <c r="BF367" s="90"/>
      <c r="BG367" s="90"/>
      <c r="BH367" s="90"/>
      <c r="BI367" s="90"/>
      <c r="BJ367" s="13">
        <f t="shared" si="244"/>
        <v>0</v>
      </c>
      <c r="BK367" s="14">
        <f t="shared" si="245"/>
        <v>0</v>
      </c>
      <c r="BL367" s="224">
        <f t="shared" si="246"/>
        <v>0</v>
      </c>
      <c r="BM367" s="257"/>
      <c r="BN367" s="257"/>
      <c r="BO367" s="257"/>
      <c r="BP367" s="226"/>
      <c r="BQ367" s="74">
        <f t="shared" si="222"/>
        <v>0</v>
      </c>
      <c r="BR367" s="75">
        <f t="shared" si="260"/>
        <v>0</v>
      </c>
      <c r="BS367" s="236">
        <f t="shared" si="258"/>
        <v>0</v>
      </c>
      <c r="BT367" s="226"/>
      <c r="BU367" s="226"/>
      <c r="BV367" s="226"/>
      <c r="BW367" s="226"/>
      <c r="BX367" s="74">
        <f t="shared" si="224"/>
        <v>0</v>
      </c>
      <c r="BY367" s="75">
        <f t="shared" si="247"/>
        <v>0</v>
      </c>
      <c r="BZ367" s="236">
        <f t="shared" si="259"/>
        <v>0</v>
      </c>
      <c r="CA367" s="239"/>
      <c r="CB367" s="239"/>
      <c r="CC367" s="239"/>
      <c r="CD367" s="240"/>
      <c r="CE367" s="238">
        <f t="shared" si="248"/>
        <v>0</v>
      </c>
      <c r="CF367" s="14">
        <f t="shared" si="249"/>
        <v>0</v>
      </c>
      <c r="CG367" s="184">
        <f t="shared" si="250"/>
        <v>0</v>
      </c>
    </row>
    <row r="368" spans="1:85" x14ac:dyDescent="0.25">
      <c r="A368" s="40">
        <v>361</v>
      </c>
      <c r="B368" s="83" t="s">
        <v>182</v>
      </c>
      <c r="C368" s="300">
        <v>34150</v>
      </c>
      <c r="D368" s="301">
        <v>1</v>
      </c>
      <c r="E368" s="299">
        <f t="shared" si="251"/>
        <v>34150</v>
      </c>
      <c r="F368" s="167">
        <f t="shared" si="225"/>
        <v>32500</v>
      </c>
      <c r="G368" s="35">
        <f t="shared" si="218"/>
        <v>0.38</v>
      </c>
      <c r="H368" s="163">
        <f t="shared" si="219"/>
        <v>1000</v>
      </c>
      <c r="I368" s="11"/>
      <c r="J368" s="11"/>
      <c r="K368" s="36"/>
      <c r="L368" s="12"/>
      <c r="M368" s="13">
        <f t="shared" si="226"/>
        <v>0</v>
      </c>
      <c r="N368" s="30">
        <f t="shared" si="227"/>
        <v>0</v>
      </c>
      <c r="O368" s="15">
        <f t="shared" si="228"/>
        <v>0</v>
      </c>
      <c r="P368" s="244"/>
      <c r="Q368" s="242"/>
      <c r="R368" s="242"/>
      <c r="S368" s="246"/>
      <c r="T368" s="13">
        <f t="shared" si="229"/>
        <v>0</v>
      </c>
      <c r="U368" s="14">
        <f t="shared" si="230"/>
        <v>0</v>
      </c>
      <c r="V368" s="16">
        <f t="shared" si="231"/>
        <v>0</v>
      </c>
      <c r="W368" s="90"/>
      <c r="X368" s="90"/>
      <c r="Y368" s="90"/>
      <c r="Z368" s="159"/>
      <c r="AA368" s="13">
        <f t="shared" si="232"/>
        <v>0</v>
      </c>
      <c r="AB368" s="14">
        <f t="shared" si="233"/>
        <v>0</v>
      </c>
      <c r="AC368" s="16">
        <f t="shared" si="220"/>
        <v>0</v>
      </c>
      <c r="AD368" s="251"/>
      <c r="AE368" s="251"/>
      <c r="AF368" s="251"/>
      <c r="AG368" s="90"/>
      <c r="AH368" s="13">
        <f t="shared" si="261"/>
        <v>0</v>
      </c>
      <c r="AI368" s="14">
        <f t="shared" si="234"/>
        <v>0</v>
      </c>
      <c r="AJ368" s="184">
        <f t="shared" si="235"/>
        <v>0</v>
      </c>
      <c r="AK368" s="90"/>
      <c r="AL368" s="90"/>
      <c r="AM368" s="90"/>
      <c r="AN368" s="90"/>
      <c r="AO368" s="13">
        <f t="shared" si="236"/>
        <v>0</v>
      </c>
      <c r="AP368" s="14">
        <f t="shared" si="237"/>
        <v>0</v>
      </c>
      <c r="AQ368" s="184">
        <f t="shared" si="238"/>
        <v>0</v>
      </c>
      <c r="AR368" s="190">
        <v>32500</v>
      </c>
      <c r="AS368" s="187"/>
      <c r="AT368" s="182">
        <v>32500</v>
      </c>
      <c r="AU368" s="227">
        <v>0.38</v>
      </c>
      <c r="AV368" s="13">
        <f t="shared" si="239"/>
        <v>650</v>
      </c>
      <c r="AW368" s="14">
        <f t="shared" si="240"/>
        <v>350</v>
      </c>
      <c r="AX368" s="184">
        <f t="shared" si="241"/>
        <v>1000</v>
      </c>
      <c r="AY368" s="226"/>
      <c r="AZ368" s="226"/>
      <c r="BA368" s="226"/>
      <c r="BB368" s="226"/>
      <c r="BC368" s="13">
        <f t="shared" si="242"/>
        <v>0</v>
      </c>
      <c r="BD368" s="14">
        <f t="shared" si="221"/>
        <v>0</v>
      </c>
      <c r="BE368" s="184">
        <f t="shared" si="243"/>
        <v>0</v>
      </c>
      <c r="BF368" s="90"/>
      <c r="BG368" s="90"/>
      <c r="BH368" s="90"/>
      <c r="BI368" s="90"/>
      <c r="BJ368" s="13">
        <f t="shared" si="244"/>
        <v>0</v>
      </c>
      <c r="BK368" s="14">
        <f t="shared" si="245"/>
        <v>0</v>
      </c>
      <c r="BL368" s="224">
        <f t="shared" si="246"/>
        <v>0</v>
      </c>
      <c r="BM368" s="257"/>
      <c r="BN368" s="257"/>
      <c r="BO368" s="257"/>
      <c r="BP368" s="226"/>
      <c r="BQ368" s="74">
        <f t="shared" si="222"/>
        <v>0</v>
      </c>
      <c r="BR368" s="75">
        <f t="shared" si="260"/>
        <v>0</v>
      </c>
      <c r="BS368" s="236">
        <f t="shared" si="258"/>
        <v>0</v>
      </c>
      <c r="BT368" s="226"/>
      <c r="BU368" s="226"/>
      <c r="BV368" s="226"/>
      <c r="BW368" s="226"/>
      <c r="BX368" s="74">
        <f t="shared" si="224"/>
        <v>0</v>
      </c>
      <c r="BY368" s="75">
        <f t="shared" si="247"/>
        <v>0</v>
      </c>
      <c r="BZ368" s="236">
        <f t="shared" si="259"/>
        <v>0</v>
      </c>
      <c r="CA368" s="233"/>
      <c r="CB368" s="233"/>
      <c r="CC368" s="233"/>
      <c r="CD368" s="233"/>
      <c r="CE368" s="238">
        <f t="shared" si="248"/>
        <v>0</v>
      </c>
      <c r="CF368" s="14">
        <f t="shared" si="249"/>
        <v>0</v>
      </c>
      <c r="CG368" s="184">
        <f t="shared" si="250"/>
        <v>0</v>
      </c>
    </row>
    <row r="369" spans="1:85" x14ac:dyDescent="0.25">
      <c r="A369" s="40">
        <v>362</v>
      </c>
      <c r="B369" s="83" t="s">
        <v>309</v>
      </c>
      <c r="C369" s="300">
        <v>69150</v>
      </c>
      <c r="D369" s="301">
        <v>1</v>
      </c>
      <c r="E369" s="299">
        <f t="shared" si="251"/>
        <v>69150</v>
      </c>
      <c r="F369" s="167">
        <f t="shared" si="225"/>
        <v>67250</v>
      </c>
      <c r="G369" s="35">
        <f t="shared" si="218"/>
        <v>0.38</v>
      </c>
      <c r="H369" s="163">
        <f t="shared" si="219"/>
        <v>1000</v>
      </c>
      <c r="I369" s="11"/>
      <c r="J369" s="11"/>
      <c r="K369" s="36"/>
      <c r="L369" s="12"/>
      <c r="M369" s="13">
        <f t="shared" si="226"/>
        <v>0</v>
      </c>
      <c r="N369" s="30">
        <f t="shared" si="227"/>
        <v>0</v>
      </c>
      <c r="O369" s="15">
        <f t="shared" si="228"/>
        <v>0</v>
      </c>
      <c r="P369" s="244"/>
      <c r="Q369" s="242"/>
      <c r="R369" s="242"/>
      <c r="S369" s="246"/>
      <c r="T369" s="13">
        <f t="shared" si="229"/>
        <v>0</v>
      </c>
      <c r="U369" s="14">
        <f t="shared" si="230"/>
        <v>0</v>
      </c>
      <c r="V369" s="16">
        <f t="shared" si="231"/>
        <v>0</v>
      </c>
      <c r="W369" s="90"/>
      <c r="X369" s="90"/>
      <c r="Y369" s="90"/>
      <c r="Z369" s="159"/>
      <c r="AA369" s="13">
        <f t="shared" si="232"/>
        <v>0</v>
      </c>
      <c r="AB369" s="14">
        <f t="shared" si="233"/>
        <v>0</v>
      </c>
      <c r="AC369" s="16">
        <f t="shared" si="220"/>
        <v>0</v>
      </c>
      <c r="AD369" s="251"/>
      <c r="AE369" s="251"/>
      <c r="AF369" s="251"/>
      <c r="AG369" s="90"/>
      <c r="AH369" s="13">
        <f t="shared" si="261"/>
        <v>0</v>
      </c>
      <c r="AI369" s="14">
        <f t="shared" si="234"/>
        <v>0</v>
      </c>
      <c r="AJ369" s="184">
        <f t="shared" si="235"/>
        <v>0</v>
      </c>
      <c r="AK369" s="90"/>
      <c r="AL369" s="90"/>
      <c r="AM369" s="90"/>
      <c r="AN369" s="90"/>
      <c r="AO369" s="13">
        <f t="shared" si="236"/>
        <v>0</v>
      </c>
      <c r="AP369" s="14">
        <f t="shared" si="237"/>
        <v>0</v>
      </c>
      <c r="AQ369" s="184">
        <f t="shared" si="238"/>
        <v>0</v>
      </c>
      <c r="AR369" s="190">
        <v>67250</v>
      </c>
      <c r="AS369" s="187"/>
      <c r="AT369" s="182">
        <v>67250</v>
      </c>
      <c r="AU369" s="227">
        <v>0.38</v>
      </c>
      <c r="AV369" s="13">
        <f t="shared" si="239"/>
        <v>650</v>
      </c>
      <c r="AW369" s="14">
        <f t="shared" si="240"/>
        <v>350</v>
      </c>
      <c r="AX369" s="184">
        <f t="shared" si="241"/>
        <v>1000</v>
      </c>
      <c r="AY369" s="226"/>
      <c r="AZ369" s="226"/>
      <c r="BA369" s="226"/>
      <c r="BB369" s="226"/>
      <c r="BC369" s="13">
        <f t="shared" si="242"/>
        <v>0</v>
      </c>
      <c r="BD369" s="14">
        <f t="shared" si="221"/>
        <v>0</v>
      </c>
      <c r="BE369" s="184">
        <f t="shared" si="243"/>
        <v>0</v>
      </c>
      <c r="BF369" s="90"/>
      <c r="BG369" s="90"/>
      <c r="BH369" s="90"/>
      <c r="BI369" s="90"/>
      <c r="BJ369" s="13">
        <f t="shared" si="244"/>
        <v>0</v>
      </c>
      <c r="BK369" s="14">
        <f t="shared" si="245"/>
        <v>0</v>
      </c>
      <c r="BL369" s="224">
        <f t="shared" si="246"/>
        <v>0</v>
      </c>
      <c r="BM369" s="257"/>
      <c r="BN369" s="257"/>
      <c r="BO369" s="257"/>
      <c r="BP369" s="226"/>
      <c r="BQ369" s="74">
        <f t="shared" si="222"/>
        <v>0</v>
      </c>
      <c r="BR369" s="75">
        <f t="shared" si="260"/>
        <v>0</v>
      </c>
      <c r="BS369" s="236">
        <f t="shared" si="258"/>
        <v>0</v>
      </c>
      <c r="BT369" s="226"/>
      <c r="BU369" s="226"/>
      <c r="BV369" s="226"/>
      <c r="BW369" s="226"/>
      <c r="BX369" s="74">
        <f t="shared" si="224"/>
        <v>0</v>
      </c>
      <c r="BY369" s="75">
        <f t="shared" si="247"/>
        <v>0</v>
      </c>
      <c r="BZ369" s="236">
        <f t="shared" si="259"/>
        <v>0</v>
      </c>
      <c r="CA369" s="233"/>
      <c r="CB369" s="233"/>
      <c r="CC369" s="233"/>
      <c r="CD369" s="233"/>
      <c r="CE369" s="238">
        <f t="shared" si="248"/>
        <v>0</v>
      </c>
      <c r="CF369" s="14">
        <f t="shared" si="249"/>
        <v>0</v>
      </c>
      <c r="CG369" s="184">
        <f t="shared" si="250"/>
        <v>0</v>
      </c>
    </row>
    <row r="370" spans="1:85" x14ac:dyDescent="0.25">
      <c r="A370" s="40">
        <v>363</v>
      </c>
      <c r="B370" s="83" t="s">
        <v>349</v>
      </c>
      <c r="C370" s="300">
        <v>187100</v>
      </c>
      <c r="D370" s="301">
        <v>1</v>
      </c>
      <c r="E370" s="299">
        <f t="shared" si="251"/>
        <v>187100</v>
      </c>
      <c r="F370" s="167">
        <f t="shared" si="225"/>
        <v>140000</v>
      </c>
      <c r="G370" s="35">
        <f t="shared" si="218"/>
        <v>0.38</v>
      </c>
      <c r="H370" s="163">
        <f t="shared" si="219"/>
        <v>839.24731182795699</v>
      </c>
      <c r="I370" s="11"/>
      <c r="J370" s="11"/>
      <c r="K370" s="36"/>
      <c r="L370" s="12"/>
      <c r="M370" s="13">
        <f t="shared" si="226"/>
        <v>0</v>
      </c>
      <c r="N370" s="30">
        <f t="shared" si="227"/>
        <v>0</v>
      </c>
      <c r="O370" s="15">
        <f t="shared" si="228"/>
        <v>0</v>
      </c>
      <c r="P370" s="244">
        <v>165000</v>
      </c>
      <c r="Q370" s="242">
        <f>P370*0%</f>
        <v>0</v>
      </c>
      <c r="R370" s="242">
        <f t="shared" si="253"/>
        <v>165000</v>
      </c>
      <c r="S370" s="245">
        <v>0.31</v>
      </c>
      <c r="T370" s="13">
        <f t="shared" si="229"/>
        <v>551.5151515151515</v>
      </c>
      <c r="U370" s="14">
        <f t="shared" si="230"/>
        <v>285.5263157894737</v>
      </c>
      <c r="V370" s="16">
        <f t="shared" si="231"/>
        <v>837.04146730462526</v>
      </c>
      <c r="W370" s="90"/>
      <c r="X370" s="90"/>
      <c r="Y370" s="90"/>
      <c r="Z370" s="159"/>
      <c r="AA370" s="13">
        <f t="shared" si="232"/>
        <v>0</v>
      </c>
      <c r="AB370" s="14">
        <f t="shared" si="233"/>
        <v>0</v>
      </c>
      <c r="AC370" s="16">
        <f t="shared" si="220"/>
        <v>0</v>
      </c>
      <c r="AD370" s="251"/>
      <c r="AE370" s="251"/>
      <c r="AF370" s="251"/>
      <c r="AG370" s="90"/>
      <c r="AH370" s="13">
        <f t="shared" si="261"/>
        <v>0</v>
      </c>
      <c r="AI370" s="14">
        <f t="shared" si="234"/>
        <v>0</v>
      </c>
      <c r="AJ370" s="184">
        <f t="shared" si="235"/>
        <v>0</v>
      </c>
      <c r="AK370" s="90"/>
      <c r="AL370" s="90"/>
      <c r="AM370" s="90"/>
      <c r="AN370" s="90"/>
      <c r="AO370" s="13">
        <f t="shared" si="236"/>
        <v>0</v>
      </c>
      <c r="AP370" s="14">
        <f t="shared" si="237"/>
        <v>0</v>
      </c>
      <c r="AQ370" s="184">
        <f t="shared" si="238"/>
        <v>0</v>
      </c>
      <c r="AR370" s="190">
        <v>186000</v>
      </c>
      <c r="AS370" s="187"/>
      <c r="AT370" s="182">
        <v>186000</v>
      </c>
      <c r="AU370" s="227">
        <v>0.38</v>
      </c>
      <c r="AV370" s="13">
        <f t="shared" si="239"/>
        <v>489.24731182795699</v>
      </c>
      <c r="AW370" s="14">
        <f t="shared" si="240"/>
        <v>350</v>
      </c>
      <c r="AX370" s="184">
        <f t="shared" si="241"/>
        <v>839.24731182795699</v>
      </c>
      <c r="AY370" s="226"/>
      <c r="AZ370" s="226"/>
      <c r="BA370" s="226"/>
      <c r="BB370" s="226"/>
      <c r="BC370" s="13">
        <f t="shared" si="242"/>
        <v>0</v>
      </c>
      <c r="BD370" s="14">
        <f t="shared" si="221"/>
        <v>0</v>
      </c>
      <c r="BE370" s="184">
        <f t="shared" si="243"/>
        <v>0</v>
      </c>
      <c r="BF370" s="90">
        <v>140000</v>
      </c>
      <c r="BG370" s="90">
        <v>0</v>
      </c>
      <c r="BH370" s="90">
        <f>BF370+BG370</f>
        <v>140000</v>
      </c>
      <c r="BI370" s="95">
        <v>0.05</v>
      </c>
      <c r="BJ370" s="13">
        <f t="shared" si="244"/>
        <v>650</v>
      </c>
      <c r="BK370" s="14">
        <f t="shared" si="245"/>
        <v>46.05263157894737</v>
      </c>
      <c r="BL370" s="224">
        <f t="shared" si="246"/>
        <v>696.0526315789474</v>
      </c>
      <c r="BM370" s="257"/>
      <c r="BN370" s="257"/>
      <c r="BO370" s="257"/>
      <c r="BP370" s="226"/>
      <c r="BQ370" s="74">
        <f t="shared" si="222"/>
        <v>0</v>
      </c>
      <c r="BR370" s="75">
        <f t="shared" si="260"/>
        <v>0</v>
      </c>
      <c r="BS370" s="236">
        <f t="shared" si="258"/>
        <v>0</v>
      </c>
      <c r="BT370" s="226"/>
      <c r="BU370" s="226"/>
      <c r="BV370" s="226"/>
      <c r="BW370" s="226"/>
      <c r="BX370" s="74">
        <f t="shared" si="224"/>
        <v>0</v>
      </c>
      <c r="BY370" s="75">
        <f t="shared" si="247"/>
        <v>0</v>
      </c>
      <c r="BZ370" s="236">
        <f t="shared" si="259"/>
        <v>0</v>
      </c>
      <c r="CA370" s="233"/>
      <c r="CB370" s="233"/>
      <c r="CC370" s="233"/>
      <c r="CD370" s="233"/>
      <c r="CE370" s="238">
        <f t="shared" si="248"/>
        <v>0</v>
      </c>
      <c r="CF370" s="14">
        <f t="shared" si="249"/>
        <v>0</v>
      </c>
      <c r="CG370" s="184">
        <f t="shared" si="250"/>
        <v>0</v>
      </c>
    </row>
    <row r="371" spans="1:85" x14ac:dyDescent="0.25">
      <c r="A371" s="40">
        <v>364</v>
      </c>
      <c r="B371" s="83" t="s">
        <v>347</v>
      </c>
      <c r="C371" s="300">
        <v>248000</v>
      </c>
      <c r="D371" s="301">
        <v>1</v>
      </c>
      <c r="E371" s="299">
        <f t="shared" si="251"/>
        <v>248000</v>
      </c>
      <c r="F371" s="167">
        <f t="shared" si="225"/>
        <v>245140</v>
      </c>
      <c r="G371" s="35">
        <f t="shared" si="218"/>
        <v>0.35</v>
      </c>
      <c r="H371" s="163">
        <f t="shared" si="219"/>
        <v>1000</v>
      </c>
      <c r="I371" s="11"/>
      <c r="J371" s="11"/>
      <c r="K371" s="36"/>
      <c r="L371" s="12"/>
      <c r="M371" s="13">
        <f t="shared" si="226"/>
        <v>0</v>
      </c>
      <c r="N371" s="30">
        <f t="shared" si="227"/>
        <v>0</v>
      </c>
      <c r="O371" s="15">
        <f t="shared" si="228"/>
        <v>0</v>
      </c>
      <c r="P371" s="244"/>
      <c r="Q371" s="242"/>
      <c r="R371" s="242"/>
      <c r="S371" s="246"/>
      <c r="T371" s="13">
        <f t="shared" si="229"/>
        <v>0</v>
      </c>
      <c r="U371" s="14">
        <f t="shared" si="230"/>
        <v>0</v>
      </c>
      <c r="V371" s="16">
        <f t="shared" si="231"/>
        <v>0</v>
      </c>
      <c r="W371" s="90"/>
      <c r="X371" s="90"/>
      <c r="Y371" s="90"/>
      <c r="Z371" s="159"/>
      <c r="AA371" s="13">
        <f t="shared" si="232"/>
        <v>0</v>
      </c>
      <c r="AB371" s="14">
        <f t="shared" si="233"/>
        <v>0</v>
      </c>
      <c r="AC371" s="16">
        <f t="shared" si="220"/>
        <v>0</v>
      </c>
      <c r="AD371" s="251"/>
      <c r="AE371" s="251"/>
      <c r="AF371" s="251"/>
      <c r="AG371" s="90"/>
      <c r="AH371" s="13">
        <f t="shared" si="261"/>
        <v>0</v>
      </c>
      <c r="AI371" s="14">
        <f t="shared" si="234"/>
        <v>0</v>
      </c>
      <c r="AJ371" s="184">
        <f t="shared" si="235"/>
        <v>0</v>
      </c>
      <c r="AK371" s="90"/>
      <c r="AL371" s="90"/>
      <c r="AM371" s="90"/>
      <c r="AN371" s="90"/>
      <c r="AO371" s="13">
        <f t="shared" si="236"/>
        <v>0</v>
      </c>
      <c r="AP371" s="14">
        <f t="shared" si="237"/>
        <v>0</v>
      </c>
      <c r="AQ371" s="184">
        <f t="shared" si="238"/>
        <v>0</v>
      </c>
      <c r="AR371" s="190">
        <v>206000</v>
      </c>
      <c r="AS371" s="187">
        <f t="shared" ref="AS371" si="263">+AR371*19%</f>
        <v>39140</v>
      </c>
      <c r="AT371" s="182">
        <v>245140</v>
      </c>
      <c r="AU371" s="227">
        <v>0.35</v>
      </c>
      <c r="AV371" s="13">
        <f t="shared" si="239"/>
        <v>650</v>
      </c>
      <c r="AW371" s="14">
        <f t="shared" si="240"/>
        <v>350</v>
      </c>
      <c r="AX371" s="184">
        <f t="shared" si="241"/>
        <v>1000</v>
      </c>
      <c r="AY371" s="226"/>
      <c r="AZ371" s="226"/>
      <c r="BA371" s="226"/>
      <c r="BB371" s="226"/>
      <c r="BC371" s="13">
        <f t="shared" si="242"/>
        <v>0</v>
      </c>
      <c r="BD371" s="14">
        <f t="shared" si="221"/>
        <v>0</v>
      </c>
      <c r="BE371" s="184">
        <f t="shared" si="243"/>
        <v>0</v>
      </c>
      <c r="BF371" s="90"/>
      <c r="BG371" s="90"/>
      <c r="BH371" s="90"/>
      <c r="BI371" s="90"/>
      <c r="BJ371" s="13">
        <f t="shared" si="244"/>
        <v>0</v>
      </c>
      <c r="BK371" s="14">
        <f t="shared" si="245"/>
        <v>0</v>
      </c>
      <c r="BL371" s="224">
        <f t="shared" si="246"/>
        <v>0</v>
      </c>
      <c r="BM371" s="257"/>
      <c r="BN371" s="257"/>
      <c r="BO371" s="257"/>
      <c r="BP371" s="226"/>
      <c r="BQ371" s="74">
        <f t="shared" si="222"/>
        <v>0</v>
      </c>
      <c r="BR371" s="75">
        <f t="shared" si="260"/>
        <v>0</v>
      </c>
      <c r="BS371" s="236">
        <f t="shared" si="258"/>
        <v>0</v>
      </c>
      <c r="BT371" s="226"/>
      <c r="BU371" s="226"/>
      <c r="BV371" s="226"/>
      <c r="BW371" s="226"/>
      <c r="BX371" s="74">
        <f t="shared" si="224"/>
        <v>0</v>
      </c>
      <c r="BY371" s="75">
        <f t="shared" si="247"/>
        <v>0</v>
      </c>
      <c r="BZ371" s="236">
        <f t="shared" si="259"/>
        <v>0</v>
      </c>
      <c r="CA371" s="233"/>
      <c r="CB371" s="233"/>
      <c r="CC371" s="233"/>
      <c r="CD371" s="233"/>
      <c r="CE371" s="238">
        <f t="shared" si="248"/>
        <v>0</v>
      </c>
      <c r="CF371" s="14">
        <f t="shared" si="249"/>
        <v>0</v>
      </c>
      <c r="CG371" s="184">
        <f t="shared" si="250"/>
        <v>0</v>
      </c>
    </row>
    <row r="372" spans="1:85" x14ac:dyDescent="0.25">
      <c r="A372" s="40">
        <v>365</v>
      </c>
      <c r="B372" s="83" t="s">
        <v>274</v>
      </c>
      <c r="C372" s="300">
        <v>99800</v>
      </c>
      <c r="D372" s="301">
        <v>1</v>
      </c>
      <c r="E372" s="299">
        <f t="shared" si="251"/>
        <v>99800</v>
      </c>
      <c r="F372" s="167">
        <f t="shared" si="225"/>
        <v>97104</v>
      </c>
      <c r="G372" s="35">
        <f t="shared" si="218"/>
        <v>0.35</v>
      </c>
      <c r="H372" s="163">
        <f t="shared" si="219"/>
        <v>1000</v>
      </c>
      <c r="I372" s="11"/>
      <c r="J372" s="11"/>
      <c r="K372" s="36"/>
      <c r="L372" s="12"/>
      <c r="M372" s="13">
        <f t="shared" si="226"/>
        <v>0</v>
      </c>
      <c r="N372" s="30">
        <f t="shared" si="227"/>
        <v>0</v>
      </c>
      <c r="O372" s="15">
        <f t="shared" si="228"/>
        <v>0</v>
      </c>
      <c r="P372" s="244"/>
      <c r="Q372" s="242"/>
      <c r="R372" s="242"/>
      <c r="S372" s="246"/>
      <c r="T372" s="13">
        <f t="shared" si="229"/>
        <v>0</v>
      </c>
      <c r="U372" s="14">
        <f t="shared" si="230"/>
        <v>0</v>
      </c>
      <c r="V372" s="16">
        <f t="shared" si="231"/>
        <v>0</v>
      </c>
      <c r="W372" s="90"/>
      <c r="X372" s="90"/>
      <c r="Y372" s="90"/>
      <c r="Z372" s="159"/>
      <c r="AA372" s="13">
        <f t="shared" si="232"/>
        <v>0</v>
      </c>
      <c r="AB372" s="14">
        <f t="shared" si="233"/>
        <v>0</v>
      </c>
      <c r="AC372" s="16">
        <f t="shared" si="220"/>
        <v>0</v>
      </c>
      <c r="AD372" s="251"/>
      <c r="AE372" s="251"/>
      <c r="AF372" s="251"/>
      <c r="AG372" s="90"/>
      <c r="AH372" s="13">
        <f t="shared" si="261"/>
        <v>0</v>
      </c>
      <c r="AI372" s="14">
        <f t="shared" si="234"/>
        <v>0</v>
      </c>
      <c r="AJ372" s="184">
        <f t="shared" si="235"/>
        <v>0</v>
      </c>
      <c r="AK372" s="90"/>
      <c r="AL372" s="90"/>
      <c r="AM372" s="90"/>
      <c r="AN372" s="90"/>
      <c r="AO372" s="13">
        <f t="shared" si="236"/>
        <v>0</v>
      </c>
      <c r="AP372" s="14">
        <f t="shared" si="237"/>
        <v>0</v>
      </c>
      <c r="AQ372" s="184">
        <f t="shared" si="238"/>
        <v>0</v>
      </c>
      <c r="AR372" s="190">
        <f t="shared" si="256"/>
        <v>81600</v>
      </c>
      <c r="AS372" s="187">
        <f t="shared" si="257"/>
        <v>15504</v>
      </c>
      <c r="AT372" s="182">
        <v>97104</v>
      </c>
      <c r="AU372" s="227">
        <v>0.35</v>
      </c>
      <c r="AV372" s="13">
        <f t="shared" si="239"/>
        <v>650</v>
      </c>
      <c r="AW372" s="14">
        <f t="shared" si="240"/>
        <v>350</v>
      </c>
      <c r="AX372" s="184">
        <f t="shared" si="241"/>
        <v>1000</v>
      </c>
      <c r="AY372" s="226"/>
      <c r="AZ372" s="226"/>
      <c r="BA372" s="226"/>
      <c r="BB372" s="226"/>
      <c r="BC372" s="13">
        <f t="shared" si="242"/>
        <v>0</v>
      </c>
      <c r="BD372" s="14">
        <f t="shared" si="221"/>
        <v>0</v>
      </c>
      <c r="BE372" s="184">
        <f t="shared" si="243"/>
        <v>0</v>
      </c>
      <c r="BF372" s="90"/>
      <c r="BG372" s="90"/>
      <c r="BH372" s="90"/>
      <c r="BI372" s="90"/>
      <c r="BJ372" s="13">
        <f t="shared" si="244"/>
        <v>0</v>
      </c>
      <c r="BK372" s="14">
        <f t="shared" si="245"/>
        <v>0</v>
      </c>
      <c r="BL372" s="224">
        <f t="shared" si="246"/>
        <v>0</v>
      </c>
      <c r="BM372" s="257"/>
      <c r="BN372" s="257"/>
      <c r="BO372" s="257"/>
      <c r="BP372" s="226"/>
      <c r="BQ372" s="74">
        <f t="shared" si="222"/>
        <v>0</v>
      </c>
      <c r="BR372" s="75">
        <f t="shared" si="260"/>
        <v>0</v>
      </c>
      <c r="BS372" s="236">
        <f t="shared" si="258"/>
        <v>0</v>
      </c>
      <c r="BT372" s="226"/>
      <c r="BU372" s="226"/>
      <c r="BV372" s="226"/>
      <c r="BW372" s="226"/>
      <c r="BX372" s="74">
        <f t="shared" si="224"/>
        <v>0</v>
      </c>
      <c r="BY372" s="75">
        <f t="shared" si="247"/>
        <v>0</v>
      </c>
      <c r="BZ372" s="236">
        <f t="shared" si="259"/>
        <v>0</v>
      </c>
      <c r="CA372" s="233"/>
      <c r="CB372" s="233"/>
      <c r="CC372" s="233"/>
      <c r="CD372" s="233"/>
      <c r="CE372" s="238">
        <f t="shared" si="248"/>
        <v>0</v>
      </c>
      <c r="CF372" s="14">
        <f t="shared" si="249"/>
        <v>0</v>
      </c>
      <c r="CG372" s="184">
        <f t="shared" si="250"/>
        <v>0</v>
      </c>
    </row>
    <row r="373" spans="1:85" x14ac:dyDescent="0.25">
      <c r="A373" s="40">
        <v>366</v>
      </c>
      <c r="B373" s="83" t="s">
        <v>268</v>
      </c>
      <c r="C373" s="300">
        <v>452000</v>
      </c>
      <c r="D373" s="301">
        <v>1</v>
      </c>
      <c r="E373" s="299">
        <f t="shared" si="251"/>
        <v>452000</v>
      </c>
      <c r="F373" s="167">
        <f t="shared" si="225"/>
        <v>445655</v>
      </c>
      <c r="G373" s="35">
        <f t="shared" si="218"/>
        <v>0.35</v>
      </c>
      <c r="H373" s="163">
        <f t="shared" si="219"/>
        <v>1000</v>
      </c>
      <c r="I373" s="11"/>
      <c r="J373" s="11"/>
      <c r="K373" s="36"/>
      <c r="L373" s="12"/>
      <c r="M373" s="13">
        <f t="shared" si="226"/>
        <v>0</v>
      </c>
      <c r="N373" s="30">
        <f t="shared" si="227"/>
        <v>0</v>
      </c>
      <c r="O373" s="15">
        <f t="shared" si="228"/>
        <v>0</v>
      </c>
      <c r="P373" s="244"/>
      <c r="Q373" s="242"/>
      <c r="R373" s="242"/>
      <c r="S373" s="246"/>
      <c r="T373" s="13">
        <f t="shared" si="229"/>
        <v>0</v>
      </c>
      <c r="U373" s="14">
        <f t="shared" si="230"/>
        <v>0</v>
      </c>
      <c r="V373" s="16">
        <f t="shared" si="231"/>
        <v>0</v>
      </c>
      <c r="W373" s="90"/>
      <c r="X373" s="90"/>
      <c r="Y373" s="90"/>
      <c r="Z373" s="159"/>
      <c r="AA373" s="13">
        <f t="shared" si="232"/>
        <v>0</v>
      </c>
      <c r="AB373" s="14">
        <f t="shared" si="233"/>
        <v>0</v>
      </c>
      <c r="AC373" s="16">
        <f t="shared" si="220"/>
        <v>0</v>
      </c>
      <c r="AD373" s="251"/>
      <c r="AE373" s="251"/>
      <c r="AF373" s="251"/>
      <c r="AG373" s="90"/>
      <c r="AH373" s="13">
        <f t="shared" si="261"/>
        <v>0</v>
      </c>
      <c r="AI373" s="14">
        <f t="shared" si="234"/>
        <v>0</v>
      </c>
      <c r="AJ373" s="184">
        <f t="shared" si="235"/>
        <v>0</v>
      </c>
      <c r="AK373" s="90"/>
      <c r="AL373" s="90"/>
      <c r="AM373" s="90"/>
      <c r="AN373" s="90"/>
      <c r="AO373" s="13">
        <f t="shared" si="236"/>
        <v>0</v>
      </c>
      <c r="AP373" s="14">
        <f t="shared" si="237"/>
        <v>0</v>
      </c>
      <c r="AQ373" s="184">
        <f t="shared" si="238"/>
        <v>0</v>
      </c>
      <c r="AR373" s="190">
        <f t="shared" si="256"/>
        <v>374500</v>
      </c>
      <c r="AS373" s="187">
        <f t="shared" si="257"/>
        <v>71155</v>
      </c>
      <c r="AT373" s="182">
        <v>445655</v>
      </c>
      <c r="AU373" s="227">
        <v>0.35</v>
      </c>
      <c r="AV373" s="13">
        <f t="shared" si="239"/>
        <v>650</v>
      </c>
      <c r="AW373" s="14">
        <f t="shared" si="240"/>
        <v>350</v>
      </c>
      <c r="AX373" s="184">
        <f t="shared" si="241"/>
        <v>1000</v>
      </c>
      <c r="AY373" s="226"/>
      <c r="AZ373" s="226"/>
      <c r="BA373" s="226"/>
      <c r="BB373" s="226"/>
      <c r="BC373" s="13">
        <f t="shared" si="242"/>
        <v>0</v>
      </c>
      <c r="BD373" s="14">
        <f t="shared" si="221"/>
        <v>0</v>
      </c>
      <c r="BE373" s="184">
        <f t="shared" si="243"/>
        <v>0</v>
      </c>
      <c r="BF373" s="90"/>
      <c r="BG373" s="90"/>
      <c r="BH373" s="90"/>
      <c r="BI373" s="90"/>
      <c r="BJ373" s="13">
        <f t="shared" si="244"/>
        <v>0</v>
      </c>
      <c r="BK373" s="14">
        <f t="shared" si="245"/>
        <v>0</v>
      </c>
      <c r="BL373" s="224">
        <f t="shared" si="246"/>
        <v>0</v>
      </c>
      <c r="BM373" s="257"/>
      <c r="BN373" s="257"/>
      <c r="BO373" s="257"/>
      <c r="BP373" s="226"/>
      <c r="BQ373" s="74">
        <f t="shared" si="222"/>
        <v>0</v>
      </c>
      <c r="BR373" s="75">
        <f t="shared" si="260"/>
        <v>0</v>
      </c>
      <c r="BS373" s="236">
        <f t="shared" si="258"/>
        <v>0</v>
      </c>
      <c r="BT373" s="226"/>
      <c r="BU373" s="226"/>
      <c r="BV373" s="226"/>
      <c r="BW373" s="226"/>
      <c r="BX373" s="74">
        <f t="shared" si="224"/>
        <v>0</v>
      </c>
      <c r="BY373" s="75">
        <f t="shared" si="247"/>
        <v>0</v>
      </c>
      <c r="BZ373" s="236">
        <f t="shared" si="259"/>
        <v>0</v>
      </c>
      <c r="CA373" s="233"/>
      <c r="CB373" s="233"/>
      <c r="CC373" s="233"/>
      <c r="CD373" s="233"/>
      <c r="CE373" s="238">
        <f t="shared" si="248"/>
        <v>0</v>
      </c>
      <c r="CF373" s="14">
        <f t="shared" si="249"/>
        <v>0</v>
      </c>
      <c r="CG373" s="184">
        <f t="shared" si="250"/>
        <v>0</v>
      </c>
    </row>
    <row r="374" spans="1:85" x14ac:dyDescent="0.25">
      <c r="A374" s="40">
        <v>367</v>
      </c>
      <c r="B374" s="83" t="s">
        <v>279</v>
      </c>
      <c r="C374" s="300">
        <v>103554.15</v>
      </c>
      <c r="D374" s="301">
        <v>1</v>
      </c>
      <c r="E374" s="299">
        <f t="shared" si="251"/>
        <v>103554.15</v>
      </c>
      <c r="F374" s="167"/>
      <c r="G374" s="35"/>
      <c r="H374" s="163">
        <f t="shared" si="219"/>
        <v>0</v>
      </c>
      <c r="I374" s="11"/>
      <c r="J374" s="11"/>
      <c r="K374" s="36"/>
      <c r="L374" s="12"/>
      <c r="M374" s="13">
        <f t="shared" si="226"/>
        <v>0</v>
      </c>
      <c r="N374" s="30">
        <f t="shared" si="227"/>
        <v>0</v>
      </c>
      <c r="O374" s="15">
        <f t="shared" si="228"/>
        <v>0</v>
      </c>
      <c r="P374" s="244"/>
      <c r="Q374" s="242"/>
      <c r="R374" s="242"/>
      <c r="S374" s="246"/>
      <c r="T374" s="13">
        <f t="shared" si="229"/>
        <v>0</v>
      </c>
      <c r="U374" s="14">
        <f t="shared" si="230"/>
        <v>0</v>
      </c>
      <c r="V374" s="16">
        <f t="shared" si="231"/>
        <v>0</v>
      </c>
      <c r="W374" s="90"/>
      <c r="X374" s="90"/>
      <c r="Y374" s="90"/>
      <c r="Z374" s="159"/>
      <c r="AA374" s="13">
        <f t="shared" si="232"/>
        <v>0</v>
      </c>
      <c r="AB374" s="14">
        <f t="shared" si="233"/>
        <v>0</v>
      </c>
      <c r="AC374" s="16">
        <f t="shared" si="220"/>
        <v>0</v>
      </c>
      <c r="AD374" s="251"/>
      <c r="AE374" s="251"/>
      <c r="AF374" s="251"/>
      <c r="AG374" s="90"/>
      <c r="AH374" s="13">
        <f t="shared" si="261"/>
        <v>0</v>
      </c>
      <c r="AI374" s="14">
        <f t="shared" si="234"/>
        <v>0</v>
      </c>
      <c r="AJ374" s="184">
        <f t="shared" si="235"/>
        <v>0</v>
      </c>
      <c r="AK374" s="90"/>
      <c r="AL374" s="90"/>
      <c r="AM374" s="90"/>
      <c r="AN374" s="90"/>
      <c r="AO374" s="13">
        <f t="shared" si="236"/>
        <v>0</v>
      </c>
      <c r="AP374" s="14">
        <f t="shared" si="237"/>
        <v>0</v>
      </c>
      <c r="AQ374" s="184">
        <f t="shared" si="238"/>
        <v>0</v>
      </c>
      <c r="AR374" s="190"/>
      <c r="AS374" s="187"/>
      <c r="AT374" s="182"/>
      <c r="AU374" s="227"/>
      <c r="AV374" s="13">
        <f t="shared" si="239"/>
        <v>0</v>
      </c>
      <c r="AW374" s="14">
        <f t="shared" si="240"/>
        <v>0</v>
      </c>
      <c r="AX374" s="184">
        <f t="shared" si="241"/>
        <v>0</v>
      </c>
      <c r="AY374" s="226"/>
      <c r="AZ374" s="226"/>
      <c r="BA374" s="226"/>
      <c r="BB374" s="226"/>
      <c r="BC374" s="13">
        <f t="shared" si="242"/>
        <v>0</v>
      </c>
      <c r="BD374" s="14">
        <f t="shared" si="221"/>
        <v>0</v>
      </c>
      <c r="BE374" s="184">
        <f t="shared" si="243"/>
        <v>0</v>
      </c>
      <c r="BF374" s="90"/>
      <c r="BG374" s="90"/>
      <c r="BH374" s="90"/>
      <c r="BI374" s="90"/>
      <c r="BJ374" s="13">
        <f t="shared" si="244"/>
        <v>0</v>
      </c>
      <c r="BK374" s="14">
        <f t="shared" si="245"/>
        <v>0</v>
      </c>
      <c r="BL374" s="224">
        <f t="shared" si="246"/>
        <v>0</v>
      </c>
      <c r="BM374" s="257"/>
      <c r="BN374" s="257"/>
      <c r="BO374" s="257"/>
      <c r="BP374" s="226"/>
      <c r="BQ374" s="74">
        <f t="shared" si="222"/>
        <v>0</v>
      </c>
      <c r="BR374" s="75">
        <f t="shared" si="260"/>
        <v>0</v>
      </c>
      <c r="BS374" s="236">
        <f t="shared" si="258"/>
        <v>0</v>
      </c>
      <c r="BT374" s="226"/>
      <c r="BU374" s="226"/>
      <c r="BV374" s="226"/>
      <c r="BW374" s="226"/>
      <c r="BX374" s="74">
        <f t="shared" si="224"/>
        <v>0</v>
      </c>
      <c r="BY374" s="75">
        <f t="shared" si="247"/>
        <v>0</v>
      </c>
      <c r="BZ374" s="236">
        <f t="shared" si="259"/>
        <v>0</v>
      </c>
      <c r="CA374" s="233"/>
      <c r="CB374" s="233"/>
      <c r="CC374" s="233"/>
      <c r="CD374" s="233"/>
      <c r="CE374" s="238">
        <f>IFERROR(($F374*$F$1)/CC374,0)</f>
        <v>0</v>
      </c>
      <c r="CF374" s="14">
        <f t="shared" si="249"/>
        <v>0</v>
      </c>
      <c r="CG374" s="184">
        <f t="shared" si="250"/>
        <v>0</v>
      </c>
    </row>
    <row r="375" spans="1:85" x14ac:dyDescent="0.25">
      <c r="A375" s="40">
        <v>368</v>
      </c>
      <c r="B375" s="83" t="s">
        <v>430</v>
      </c>
      <c r="C375" s="300">
        <v>643770.75</v>
      </c>
      <c r="D375" s="301">
        <v>1</v>
      </c>
      <c r="E375" s="299">
        <f t="shared" si="251"/>
        <v>643770.75</v>
      </c>
      <c r="F375" s="167"/>
      <c r="G375" s="35"/>
      <c r="H375" s="163">
        <f t="shared" si="219"/>
        <v>0</v>
      </c>
      <c r="I375" s="11"/>
      <c r="J375" s="11"/>
      <c r="K375" s="36"/>
      <c r="L375" s="12"/>
      <c r="M375" s="13">
        <f t="shared" si="226"/>
        <v>0</v>
      </c>
      <c r="N375" s="30">
        <f t="shared" si="227"/>
        <v>0</v>
      </c>
      <c r="O375" s="15">
        <f t="shared" si="228"/>
        <v>0</v>
      </c>
      <c r="P375" s="244"/>
      <c r="Q375" s="242"/>
      <c r="R375" s="242"/>
      <c r="S375" s="246"/>
      <c r="T375" s="13">
        <f t="shared" si="229"/>
        <v>0</v>
      </c>
      <c r="U375" s="14">
        <f t="shared" si="230"/>
        <v>0</v>
      </c>
      <c r="V375" s="16">
        <f t="shared" si="231"/>
        <v>0</v>
      </c>
      <c r="W375" s="90"/>
      <c r="X375" s="90"/>
      <c r="Y375" s="90"/>
      <c r="Z375" s="159"/>
      <c r="AA375" s="13">
        <f t="shared" si="232"/>
        <v>0</v>
      </c>
      <c r="AB375" s="14">
        <f t="shared" si="233"/>
        <v>0</v>
      </c>
      <c r="AC375" s="16">
        <f t="shared" si="220"/>
        <v>0</v>
      </c>
      <c r="AD375" s="251"/>
      <c r="AE375" s="251"/>
      <c r="AF375" s="251"/>
      <c r="AG375" s="90"/>
      <c r="AH375" s="13">
        <f t="shared" si="261"/>
        <v>0</v>
      </c>
      <c r="AI375" s="14">
        <f t="shared" si="234"/>
        <v>0</v>
      </c>
      <c r="AJ375" s="184">
        <f t="shared" si="235"/>
        <v>0</v>
      </c>
      <c r="AK375" s="90"/>
      <c r="AL375" s="90"/>
      <c r="AM375" s="90"/>
      <c r="AN375" s="90"/>
      <c r="AO375" s="13">
        <f t="shared" si="236"/>
        <v>0</v>
      </c>
      <c r="AP375" s="14">
        <f t="shared" si="237"/>
        <v>0</v>
      </c>
      <c r="AQ375" s="184">
        <f t="shared" si="238"/>
        <v>0</v>
      </c>
      <c r="AR375" s="190"/>
      <c r="AS375" s="187"/>
      <c r="AT375" s="182"/>
      <c r="AU375" s="227"/>
      <c r="AV375" s="13">
        <f t="shared" si="239"/>
        <v>0</v>
      </c>
      <c r="AW375" s="14">
        <f t="shared" si="240"/>
        <v>0</v>
      </c>
      <c r="AX375" s="184">
        <f t="shared" si="241"/>
        <v>0</v>
      </c>
      <c r="AY375" s="226"/>
      <c r="AZ375" s="226"/>
      <c r="BA375" s="226"/>
      <c r="BB375" s="226"/>
      <c r="BC375" s="13">
        <f t="shared" si="242"/>
        <v>0</v>
      </c>
      <c r="BD375" s="14">
        <f t="shared" si="221"/>
        <v>0</v>
      </c>
      <c r="BE375" s="184">
        <f t="shared" si="243"/>
        <v>0</v>
      </c>
      <c r="BF375" s="90"/>
      <c r="BG375" s="90"/>
      <c r="BH375" s="90"/>
      <c r="BI375" s="90"/>
      <c r="BJ375" s="13">
        <f t="shared" si="244"/>
        <v>0</v>
      </c>
      <c r="BK375" s="14">
        <f t="shared" si="245"/>
        <v>0</v>
      </c>
      <c r="BL375" s="224">
        <f t="shared" si="246"/>
        <v>0</v>
      </c>
      <c r="BM375" s="257"/>
      <c r="BN375" s="257"/>
      <c r="BO375" s="257"/>
      <c r="BP375" s="226"/>
      <c r="BQ375" s="74">
        <f t="shared" si="222"/>
        <v>0</v>
      </c>
      <c r="BR375" s="75">
        <f t="shared" si="260"/>
        <v>0</v>
      </c>
      <c r="BS375" s="236">
        <f t="shared" si="258"/>
        <v>0</v>
      </c>
      <c r="BT375" s="226"/>
      <c r="BU375" s="226"/>
      <c r="BV375" s="226"/>
      <c r="BW375" s="226"/>
      <c r="BX375" s="74">
        <f t="shared" si="224"/>
        <v>0</v>
      </c>
      <c r="BY375" s="75">
        <f t="shared" si="247"/>
        <v>0</v>
      </c>
      <c r="BZ375" s="236">
        <f t="shared" si="259"/>
        <v>0</v>
      </c>
      <c r="CA375" s="233"/>
      <c r="CB375" s="233"/>
      <c r="CC375" s="233"/>
      <c r="CD375" s="233"/>
      <c r="CE375" s="238">
        <f t="shared" si="248"/>
        <v>0</v>
      </c>
      <c r="CF375" s="14">
        <f t="shared" si="249"/>
        <v>0</v>
      </c>
      <c r="CG375" s="184">
        <f t="shared" si="250"/>
        <v>0</v>
      </c>
    </row>
    <row r="376" spans="1:85" x14ac:dyDescent="0.25">
      <c r="A376" s="40">
        <v>369</v>
      </c>
      <c r="B376" s="83" t="s">
        <v>289</v>
      </c>
      <c r="C376" s="300">
        <v>25350</v>
      </c>
      <c r="D376" s="301">
        <v>1</v>
      </c>
      <c r="E376" s="299">
        <f t="shared" si="251"/>
        <v>25350</v>
      </c>
      <c r="F376" s="167">
        <f t="shared" si="225"/>
        <v>16898</v>
      </c>
      <c r="G376" s="35">
        <f t="shared" si="218"/>
        <v>0.35</v>
      </c>
      <c r="H376" s="163">
        <f t="shared" si="219"/>
        <v>925.33333333333348</v>
      </c>
      <c r="I376" s="11">
        <v>14333</v>
      </c>
      <c r="J376" s="11">
        <v>2723.27</v>
      </c>
      <c r="K376" s="36">
        <v>17056.27</v>
      </c>
      <c r="L376" s="12"/>
      <c r="M376" s="13">
        <f t="shared" si="226"/>
        <v>643.96846438289265</v>
      </c>
      <c r="N376" s="30">
        <f t="shared" si="227"/>
        <v>0</v>
      </c>
      <c r="O376" s="15">
        <f t="shared" si="228"/>
        <v>643.96846438289265</v>
      </c>
      <c r="P376" s="244">
        <v>15000</v>
      </c>
      <c r="Q376" s="242">
        <f t="shared" si="252"/>
        <v>2850</v>
      </c>
      <c r="R376" s="242">
        <f t="shared" si="253"/>
        <v>17850</v>
      </c>
      <c r="S376" s="245">
        <v>0.31</v>
      </c>
      <c r="T376" s="13">
        <f t="shared" si="229"/>
        <v>615.33333333333337</v>
      </c>
      <c r="U376" s="14">
        <f t="shared" si="230"/>
        <v>310.00000000000006</v>
      </c>
      <c r="V376" s="16">
        <f t="shared" si="231"/>
        <v>925.33333333333348</v>
      </c>
      <c r="W376" s="90">
        <v>17750</v>
      </c>
      <c r="X376" s="90">
        <f>ROUNDUP(+W376*19%,0)</f>
        <v>3373</v>
      </c>
      <c r="Y376" s="90">
        <f>+X376+W376</f>
        <v>21123</v>
      </c>
      <c r="Z376" s="160">
        <v>1.4999999999999999E-2</v>
      </c>
      <c r="AA376" s="13">
        <f t="shared" si="232"/>
        <v>519.98769114235665</v>
      </c>
      <c r="AB376" s="14">
        <f t="shared" si="233"/>
        <v>15</v>
      </c>
      <c r="AC376" s="16">
        <f t="shared" si="220"/>
        <v>534.98769114235665</v>
      </c>
      <c r="AD376" s="251"/>
      <c r="AE376" s="251"/>
      <c r="AF376" s="251"/>
      <c r="AG376" s="90"/>
      <c r="AH376" s="13">
        <f t="shared" si="261"/>
        <v>0</v>
      </c>
      <c r="AI376" s="14">
        <f t="shared" si="234"/>
        <v>0</v>
      </c>
      <c r="AJ376" s="184">
        <f t="shared" si="235"/>
        <v>0</v>
      </c>
      <c r="AK376" s="90"/>
      <c r="AL376" s="90"/>
      <c r="AM376" s="90"/>
      <c r="AN376" s="90"/>
      <c r="AO376" s="13">
        <f t="shared" si="236"/>
        <v>0</v>
      </c>
      <c r="AP376" s="14">
        <f t="shared" si="237"/>
        <v>0</v>
      </c>
      <c r="AQ376" s="184">
        <f t="shared" si="238"/>
        <v>0</v>
      </c>
      <c r="AR376" s="190">
        <f t="shared" si="256"/>
        <v>20336.134453781513</v>
      </c>
      <c r="AS376" s="187">
        <f t="shared" si="257"/>
        <v>3863.8655462184875</v>
      </c>
      <c r="AT376" s="182">
        <v>24200</v>
      </c>
      <c r="AU376" s="227">
        <v>0.35</v>
      </c>
      <c r="AV376" s="13">
        <f t="shared" si="239"/>
        <v>453.87190082644628</v>
      </c>
      <c r="AW376" s="14">
        <f t="shared" si="240"/>
        <v>350</v>
      </c>
      <c r="AX376" s="184">
        <f t="shared" si="241"/>
        <v>803.87190082644634</v>
      </c>
      <c r="AY376" s="232">
        <v>14200</v>
      </c>
      <c r="AZ376" s="232">
        <f>AY376*19%</f>
        <v>2698</v>
      </c>
      <c r="BA376" s="232">
        <f>AY376+AZ376</f>
        <v>16898</v>
      </c>
      <c r="BB376" s="227">
        <v>0.03</v>
      </c>
      <c r="BC376" s="13">
        <f t="shared" si="242"/>
        <v>650</v>
      </c>
      <c r="BD376" s="14">
        <f t="shared" si="221"/>
        <v>30</v>
      </c>
      <c r="BE376" s="184">
        <f t="shared" si="243"/>
        <v>680</v>
      </c>
      <c r="BF376" s="90"/>
      <c r="BG376" s="90"/>
      <c r="BH376" s="90"/>
      <c r="BI376" s="90"/>
      <c r="BJ376" s="13">
        <f t="shared" si="244"/>
        <v>0</v>
      </c>
      <c r="BK376" s="14">
        <f t="shared" si="245"/>
        <v>0</v>
      </c>
      <c r="BL376" s="224">
        <f t="shared" si="246"/>
        <v>0</v>
      </c>
      <c r="BM376" s="257"/>
      <c r="BN376" s="257"/>
      <c r="BO376" s="257"/>
      <c r="BP376" s="226"/>
      <c r="BQ376" s="74">
        <f t="shared" si="222"/>
        <v>0</v>
      </c>
      <c r="BR376" s="75">
        <f t="shared" si="260"/>
        <v>0</v>
      </c>
      <c r="BS376" s="236">
        <f t="shared" si="258"/>
        <v>0</v>
      </c>
      <c r="BT376" s="226"/>
      <c r="BU376" s="226"/>
      <c r="BV376" s="226"/>
      <c r="BW376" s="226"/>
      <c r="BX376" s="74">
        <f t="shared" si="224"/>
        <v>0</v>
      </c>
      <c r="BY376" s="75">
        <f t="shared" si="247"/>
        <v>0</v>
      </c>
      <c r="BZ376" s="236">
        <f t="shared" si="259"/>
        <v>0</v>
      </c>
      <c r="CA376" s="239"/>
      <c r="CB376" s="239"/>
      <c r="CC376" s="239"/>
      <c r="CD376" s="240"/>
      <c r="CE376" s="238">
        <f t="shared" si="248"/>
        <v>0</v>
      </c>
      <c r="CF376" s="14">
        <f t="shared" si="249"/>
        <v>0</v>
      </c>
      <c r="CG376" s="184">
        <f t="shared" si="250"/>
        <v>0</v>
      </c>
    </row>
    <row r="377" spans="1:85" x14ac:dyDescent="0.25">
      <c r="A377" s="40">
        <v>370</v>
      </c>
      <c r="B377" s="83" t="s">
        <v>93</v>
      </c>
      <c r="C377" s="300">
        <v>1500</v>
      </c>
      <c r="D377" s="301">
        <v>1</v>
      </c>
      <c r="E377" s="299">
        <f t="shared" si="251"/>
        <v>1500</v>
      </c>
      <c r="F377" s="167">
        <f t="shared" si="225"/>
        <v>1285</v>
      </c>
      <c r="G377" s="35">
        <f t="shared" si="218"/>
        <v>0.35</v>
      </c>
      <c r="H377" s="163">
        <f t="shared" si="219"/>
        <v>954.98069498069503</v>
      </c>
      <c r="I377" s="11"/>
      <c r="J377" s="11"/>
      <c r="K377" s="36"/>
      <c r="L377" s="12"/>
      <c r="M377" s="13">
        <f t="shared" si="226"/>
        <v>0</v>
      </c>
      <c r="N377" s="30">
        <f t="shared" si="227"/>
        <v>0</v>
      </c>
      <c r="O377" s="15">
        <f t="shared" si="228"/>
        <v>0</v>
      </c>
      <c r="P377" s="244">
        <v>1295</v>
      </c>
      <c r="Q377" s="242">
        <f>P377*0%</f>
        <v>0</v>
      </c>
      <c r="R377" s="242">
        <f t="shared" si="253"/>
        <v>1295</v>
      </c>
      <c r="S377" s="245">
        <v>0.31</v>
      </c>
      <c r="T377" s="13">
        <f t="shared" si="229"/>
        <v>644.98069498069503</v>
      </c>
      <c r="U377" s="14">
        <f t="shared" si="230"/>
        <v>310.00000000000006</v>
      </c>
      <c r="V377" s="16">
        <f t="shared" si="231"/>
        <v>954.98069498069503</v>
      </c>
      <c r="W377" s="90"/>
      <c r="X377" s="90"/>
      <c r="Y377" s="90"/>
      <c r="Z377" s="159"/>
      <c r="AA377" s="13">
        <f t="shared" si="232"/>
        <v>0</v>
      </c>
      <c r="AB377" s="14">
        <f t="shared" si="233"/>
        <v>0</v>
      </c>
      <c r="AC377" s="16">
        <f t="shared" si="220"/>
        <v>0</v>
      </c>
      <c r="AD377" s="251"/>
      <c r="AE377" s="251"/>
      <c r="AF377" s="251"/>
      <c r="AG377" s="90"/>
      <c r="AH377" s="13">
        <f t="shared" si="261"/>
        <v>0</v>
      </c>
      <c r="AI377" s="14">
        <f t="shared" si="234"/>
        <v>0</v>
      </c>
      <c r="AJ377" s="184">
        <f t="shared" si="235"/>
        <v>0</v>
      </c>
      <c r="AK377" s="90"/>
      <c r="AL377" s="90"/>
      <c r="AM377" s="90"/>
      <c r="AN377" s="90"/>
      <c r="AO377" s="13">
        <f t="shared" si="236"/>
        <v>0</v>
      </c>
      <c r="AP377" s="14">
        <f t="shared" si="237"/>
        <v>0</v>
      </c>
      <c r="AQ377" s="184">
        <f t="shared" si="238"/>
        <v>0</v>
      </c>
      <c r="AR377" s="190">
        <v>1415</v>
      </c>
      <c r="AS377" s="187"/>
      <c r="AT377" s="182">
        <v>1415</v>
      </c>
      <c r="AU377" s="227">
        <v>0.35</v>
      </c>
      <c r="AV377" s="13">
        <f t="shared" si="239"/>
        <v>590.28268551236749</v>
      </c>
      <c r="AW377" s="14">
        <f t="shared" si="240"/>
        <v>350</v>
      </c>
      <c r="AX377" s="184">
        <f t="shared" si="241"/>
        <v>940.28268551236749</v>
      </c>
      <c r="AY377" s="226"/>
      <c r="AZ377" s="226"/>
      <c r="BA377" s="226"/>
      <c r="BB377" s="226"/>
      <c r="BC377" s="13">
        <f t="shared" si="242"/>
        <v>0</v>
      </c>
      <c r="BD377" s="14">
        <f t="shared" si="221"/>
        <v>0</v>
      </c>
      <c r="BE377" s="184">
        <f t="shared" si="243"/>
        <v>0</v>
      </c>
      <c r="BF377" s="90"/>
      <c r="BG377" s="90"/>
      <c r="BH377" s="90"/>
      <c r="BI377" s="90"/>
      <c r="BJ377" s="13">
        <f t="shared" si="244"/>
        <v>0</v>
      </c>
      <c r="BK377" s="14">
        <f t="shared" si="245"/>
        <v>0</v>
      </c>
      <c r="BL377" s="224">
        <f t="shared" si="246"/>
        <v>0</v>
      </c>
      <c r="BM377" s="257"/>
      <c r="BN377" s="257"/>
      <c r="BO377" s="257"/>
      <c r="BP377" s="227"/>
      <c r="BQ377" s="74">
        <f t="shared" si="222"/>
        <v>0</v>
      </c>
      <c r="BR377" s="75">
        <f t="shared" si="260"/>
        <v>0</v>
      </c>
      <c r="BS377" s="236">
        <f t="shared" si="258"/>
        <v>0</v>
      </c>
      <c r="BT377" s="226">
        <v>1285</v>
      </c>
      <c r="BU377" s="226">
        <v>0</v>
      </c>
      <c r="BV377" s="226">
        <v>1285</v>
      </c>
      <c r="BW377" s="227">
        <v>0.05</v>
      </c>
      <c r="BX377" s="74">
        <f t="shared" si="224"/>
        <v>650</v>
      </c>
      <c r="BY377" s="75">
        <f t="shared" si="247"/>
        <v>50.000000000000007</v>
      </c>
      <c r="BZ377" s="236">
        <f t="shared" si="259"/>
        <v>700</v>
      </c>
      <c r="CA377" s="239"/>
      <c r="CB377" s="239"/>
      <c r="CC377" s="239"/>
      <c r="CD377" s="240"/>
      <c r="CE377" s="238">
        <f t="shared" si="248"/>
        <v>0</v>
      </c>
      <c r="CF377" s="14">
        <f t="shared" si="249"/>
        <v>0</v>
      </c>
      <c r="CG377" s="184">
        <f t="shared" si="250"/>
        <v>0</v>
      </c>
    </row>
    <row r="378" spans="1:85" x14ac:dyDescent="0.25">
      <c r="A378" s="40">
        <v>371</v>
      </c>
      <c r="B378" s="83" t="s">
        <v>364</v>
      </c>
      <c r="C378" s="300">
        <v>5616.45</v>
      </c>
      <c r="D378" s="301">
        <v>1</v>
      </c>
      <c r="E378" s="299">
        <f t="shared" si="251"/>
        <v>5616.45</v>
      </c>
      <c r="F378" s="167"/>
      <c r="G378" s="35"/>
      <c r="H378" s="163">
        <f t="shared" si="219"/>
        <v>0</v>
      </c>
      <c r="I378" s="11"/>
      <c r="J378" s="11"/>
      <c r="K378" s="36"/>
      <c r="L378" s="12"/>
      <c r="M378" s="13">
        <f t="shared" si="226"/>
        <v>0</v>
      </c>
      <c r="N378" s="30">
        <f t="shared" si="227"/>
        <v>0</v>
      </c>
      <c r="O378" s="15">
        <f t="shared" si="228"/>
        <v>0</v>
      </c>
      <c r="P378" s="244"/>
      <c r="Q378" s="242"/>
      <c r="R378" s="242"/>
      <c r="S378" s="246"/>
      <c r="T378" s="13">
        <f t="shared" si="229"/>
        <v>0</v>
      </c>
      <c r="U378" s="14">
        <f t="shared" si="230"/>
        <v>0</v>
      </c>
      <c r="V378" s="16">
        <f t="shared" si="231"/>
        <v>0</v>
      </c>
      <c r="W378" s="90"/>
      <c r="X378" s="90"/>
      <c r="Y378" s="90"/>
      <c r="Z378" s="159"/>
      <c r="AA378" s="13">
        <f t="shared" si="232"/>
        <v>0</v>
      </c>
      <c r="AB378" s="14">
        <f t="shared" si="233"/>
        <v>0</v>
      </c>
      <c r="AC378" s="16">
        <f t="shared" si="220"/>
        <v>0</v>
      </c>
      <c r="AD378" s="251"/>
      <c r="AE378" s="251"/>
      <c r="AF378" s="251"/>
      <c r="AG378" s="90"/>
      <c r="AH378" s="13">
        <f t="shared" si="261"/>
        <v>0</v>
      </c>
      <c r="AI378" s="14">
        <f t="shared" si="234"/>
        <v>0</v>
      </c>
      <c r="AJ378" s="184">
        <f t="shared" si="235"/>
        <v>0</v>
      </c>
      <c r="AK378" s="90"/>
      <c r="AL378" s="90"/>
      <c r="AM378" s="90"/>
      <c r="AN378" s="90"/>
      <c r="AO378" s="13">
        <f t="shared" si="236"/>
        <v>0</v>
      </c>
      <c r="AP378" s="14">
        <f t="shared" si="237"/>
        <v>0</v>
      </c>
      <c r="AQ378" s="184">
        <f t="shared" si="238"/>
        <v>0</v>
      </c>
      <c r="AR378" s="190"/>
      <c r="AS378" s="187"/>
      <c r="AT378" s="182"/>
      <c r="AU378" s="227"/>
      <c r="AV378" s="13">
        <f t="shared" si="239"/>
        <v>0</v>
      </c>
      <c r="AW378" s="14">
        <f t="shared" si="240"/>
        <v>0</v>
      </c>
      <c r="AX378" s="184">
        <f t="shared" si="241"/>
        <v>0</v>
      </c>
      <c r="AY378" s="226"/>
      <c r="AZ378" s="226"/>
      <c r="BA378" s="226"/>
      <c r="BB378" s="226"/>
      <c r="BC378" s="13">
        <f t="shared" si="242"/>
        <v>0</v>
      </c>
      <c r="BD378" s="14">
        <f t="shared" si="221"/>
        <v>0</v>
      </c>
      <c r="BE378" s="184">
        <f t="shared" si="243"/>
        <v>0</v>
      </c>
      <c r="BF378" s="90"/>
      <c r="BG378" s="90"/>
      <c r="BH378" s="90"/>
      <c r="BI378" s="90"/>
      <c r="BJ378" s="13">
        <f t="shared" si="244"/>
        <v>0</v>
      </c>
      <c r="BK378" s="14">
        <f t="shared" si="245"/>
        <v>0</v>
      </c>
      <c r="BL378" s="224">
        <f t="shared" si="246"/>
        <v>0</v>
      </c>
      <c r="BM378" s="257"/>
      <c r="BN378" s="257"/>
      <c r="BO378" s="257"/>
      <c r="BP378" s="226"/>
      <c r="BQ378" s="74"/>
      <c r="BR378" s="75">
        <f t="shared" si="260"/>
        <v>0</v>
      </c>
      <c r="BS378" s="236">
        <f t="shared" si="258"/>
        <v>0</v>
      </c>
      <c r="BT378" s="226"/>
      <c r="BU378" s="226"/>
      <c r="BV378" s="226"/>
      <c r="BW378" s="226"/>
      <c r="BX378" s="74"/>
      <c r="BY378" s="75">
        <f t="shared" si="247"/>
        <v>0</v>
      </c>
      <c r="BZ378" s="236">
        <f t="shared" si="259"/>
        <v>0</v>
      </c>
      <c r="CA378" s="233"/>
      <c r="CB378" s="233"/>
      <c r="CC378" s="233"/>
      <c r="CD378" s="233"/>
      <c r="CE378" s="238">
        <f t="shared" si="248"/>
        <v>0</v>
      </c>
      <c r="CF378" s="14">
        <f t="shared" si="249"/>
        <v>0</v>
      </c>
      <c r="CG378" s="184">
        <f t="shared" si="250"/>
        <v>0</v>
      </c>
    </row>
    <row r="379" spans="1:85" x14ac:dyDescent="0.25">
      <c r="A379" s="40">
        <v>372</v>
      </c>
      <c r="B379" s="83" t="s">
        <v>168</v>
      </c>
      <c r="C379" s="300">
        <v>6700</v>
      </c>
      <c r="D379" s="301">
        <v>1</v>
      </c>
      <c r="E379" s="299">
        <f t="shared" si="251"/>
        <v>6700</v>
      </c>
      <c r="F379" s="167">
        <f t="shared" si="225"/>
        <v>5950</v>
      </c>
      <c r="G379" s="35">
        <f t="shared" si="218"/>
        <v>0.35</v>
      </c>
      <c r="H379" s="163">
        <f t="shared" si="219"/>
        <v>960</v>
      </c>
      <c r="I379" s="11"/>
      <c r="J379" s="11"/>
      <c r="K379" s="36"/>
      <c r="L379" s="12"/>
      <c r="M379" s="13">
        <f t="shared" si="226"/>
        <v>0</v>
      </c>
      <c r="N379" s="30">
        <f t="shared" si="227"/>
        <v>0</v>
      </c>
      <c r="O379" s="15">
        <f t="shared" si="228"/>
        <v>0</v>
      </c>
      <c r="P379" s="244">
        <v>5000</v>
      </c>
      <c r="Q379" s="242">
        <f t="shared" si="252"/>
        <v>950</v>
      </c>
      <c r="R379" s="242">
        <f t="shared" si="253"/>
        <v>5950</v>
      </c>
      <c r="S379" s="245">
        <v>0.31</v>
      </c>
      <c r="T379" s="13">
        <f t="shared" si="229"/>
        <v>650</v>
      </c>
      <c r="U379" s="14">
        <f t="shared" si="230"/>
        <v>310.00000000000006</v>
      </c>
      <c r="V379" s="16">
        <f t="shared" si="231"/>
        <v>960</v>
      </c>
      <c r="W379" s="90"/>
      <c r="X379" s="90"/>
      <c r="Y379" s="90"/>
      <c r="Z379" s="159"/>
      <c r="AA379" s="13">
        <f t="shared" si="232"/>
        <v>0</v>
      </c>
      <c r="AB379" s="14">
        <f t="shared" si="233"/>
        <v>0</v>
      </c>
      <c r="AC379" s="16">
        <f t="shared" si="220"/>
        <v>0</v>
      </c>
      <c r="AD379" s="251"/>
      <c r="AE379" s="251"/>
      <c r="AF379" s="251"/>
      <c r="AG379" s="90"/>
      <c r="AH379" s="13">
        <f t="shared" si="261"/>
        <v>0</v>
      </c>
      <c r="AI379" s="14">
        <f t="shared" si="234"/>
        <v>0</v>
      </c>
      <c r="AJ379" s="184">
        <f t="shared" si="235"/>
        <v>0</v>
      </c>
      <c r="AK379" s="90"/>
      <c r="AL379" s="90"/>
      <c r="AM379" s="90"/>
      <c r="AN379" s="90"/>
      <c r="AO379" s="13">
        <f t="shared" si="236"/>
        <v>0</v>
      </c>
      <c r="AP379" s="14">
        <f t="shared" si="237"/>
        <v>0</v>
      </c>
      <c r="AQ379" s="184">
        <f t="shared" si="238"/>
        <v>0</v>
      </c>
      <c r="AR379" s="190">
        <f t="shared" si="256"/>
        <v>5500</v>
      </c>
      <c r="AS379" s="187">
        <f t="shared" si="257"/>
        <v>1045</v>
      </c>
      <c r="AT379" s="182">
        <v>6545</v>
      </c>
      <c r="AU379" s="227">
        <v>0.35</v>
      </c>
      <c r="AV379" s="13">
        <f t="shared" si="239"/>
        <v>590.90909090909088</v>
      </c>
      <c r="AW379" s="14">
        <f t="shared" si="240"/>
        <v>350</v>
      </c>
      <c r="AX379" s="184">
        <f t="shared" si="241"/>
        <v>940.90909090909088</v>
      </c>
      <c r="AY379" s="226"/>
      <c r="AZ379" s="226"/>
      <c r="BA379" s="226"/>
      <c r="BB379" s="226"/>
      <c r="BC379" s="13">
        <f t="shared" si="242"/>
        <v>0</v>
      </c>
      <c r="BD379" s="14">
        <f t="shared" si="221"/>
        <v>0</v>
      </c>
      <c r="BE379" s="184">
        <f t="shared" si="243"/>
        <v>0</v>
      </c>
      <c r="BF379" s="90"/>
      <c r="BG379" s="90"/>
      <c r="BH379" s="90"/>
      <c r="BI379" s="90"/>
      <c r="BJ379" s="13">
        <f t="shared" si="244"/>
        <v>0</v>
      </c>
      <c r="BK379" s="14">
        <f t="shared" si="245"/>
        <v>0</v>
      </c>
      <c r="BL379" s="224">
        <f t="shared" si="246"/>
        <v>0</v>
      </c>
      <c r="BM379" s="257"/>
      <c r="BN379" s="257"/>
      <c r="BO379" s="257"/>
      <c r="BP379" s="226"/>
      <c r="BQ379" s="74">
        <f t="shared" ref="BQ379:BQ390" si="264">IFERROR(($F379*$F$1)/BO379,0)</f>
        <v>0</v>
      </c>
      <c r="BR379" s="75">
        <f t="shared" si="260"/>
        <v>0</v>
      </c>
      <c r="BS379" s="236">
        <f t="shared" si="258"/>
        <v>0</v>
      </c>
      <c r="BT379" s="226"/>
      <c r="BU379" s="226"/>
      <c r="BV379" s="226"/>
      <c r="BW379" s="226"/>
      <c r="BX379" s="74">
        <f t="shared" ref="BX379:BX390" si="265">IFERROR(($F379*$F$1)/BV379,0)</f>
        <v>0</v>
      </c>
      <c r="BY379" s="75">
        <f t="shared" si="247"/>
        <v>0</v>
      </c>
      <c r="BZ379" s="236">
        <f t="shared" si="259"/>
        <v>0</v>
      </c>
      <c r="CA379" s="239"/>
      <c r="CB379" s="239"/>
      <c r="CC379" s="239"/>
      <c r="CD379" s="240"/>
      <c r="CE379" s="238">
        <f t="shared" si="248"/>
        <v>0</v>
      </c>
      <c r="CF379" s="14">
        <f t="shared" si="249"/>
        <v>0</v>
      </c>
      <c r="CG379" s="184">
        <f t="shared" si="250"/>
        <v>0</v>
      </c>
    </row>
    <row r="380" spans="1:85" x14ac:dyDescent="0.25">
      <c r="A380" s="40">
        <v>373</v>
      </c>
      <c r="B380" s="83" t="s">
        <v>431</v>
      </c>
      <c r="C380" s="300">
        <v>9000</v>
      </c>
      <c r="D380" s="301">
        <v>1</v>
      </c>
      <c r="E380" s="299">
        <f t="shared" si="251"/>
        <v>9000</v>
      </c>
      <c r="F380" s="167">
        <f t="shared" si="225"/>
        <v>7735</v>
      </c>
      <c r="G380" s="35">
        <f t="shared" si="218"/>
        <v>0.35</v>
      </c>
      <c r="H380" s="163">
        <f t="shared" si="219"/>
        <v>1000</v>
      </c>
      <c r="I380" s="11"/>
      <c r="J380" s="11"/>
      <c r="K380" s="36"/>
      <c r="L380" s="12"/>
      <c r="M380" s="13">
        <f t="shared" si="226"/>
        <v>0</v>
      </c>
      <c r="N380" s="30">
        <f t="shared" si="227"/>
        <v>0</v>
      </c>
      <c r="O380" s="15">
        <f t="shared" si="228"/>
        <v>0</v>
      </c>
      <c r="P380" s="244"/>
      <c r="Q380" s="242"/>
      <c r="R380" s="242"/>
      <c r="S380" s="246"/>
      <c r="T380" s="13">
        <f t="shared" si="229"/>
        <v>0</v>
      </c>
      <c r="U380" s="14">
        <f t="shared" si="230"/>
        <v>0</v>
      </c>
      <c r="V380" s="16">
        <f t="shared" si="231"/>
        <v>0</v>
      </c>
      <c r="W380" s="90"/>
      <c r="X380" s="90"/>
      <c r="Y380" s="90"/>
      <c r="Z380" s="159"/>
      <c r="AA380" s="13">
        <f t="shared" si="232"/>
        <v>0</v>
      </c>
      <c r="AB380" s="14">
        <f t="shared" si="233"/>
        <v>0</v>
      </c>
      <c r="AC380" s="16">
        <f t="shared" si="220"/>
        <v>0</v>
      </c>
      <c r="AD380" s="251"/>
      <c r="AE380" s="251"/>
      <c r="AF380" s="251"/>
      <c r="AG380" s="90"/>
      <c r="AH380" s="13">
        <f t="shared" si="261"/>
        <v>0</v>
      </c>
      <c r="AI380" s="14">
        <f t="shared" si="234"/>
        <v>0</v>
      </c>
      <c r="AJ380" s="184">
        <f t="shared" si="235"/>
        <v>0</v>
      </c>
      <c r="AK380" s="90"/>
      <c r="AL380" s="90"/>
      <c r="AM380" s="90"/>
      <c r="AN380" s="90"/>
      <c r="AO380" s="13">
        <f t="shared" si="236"/>
        <v>0</v>
      </c>
      <c r="AP380" s="14">
        <f t="shared" si="237"/>
        <v>0</v>
      </c>
      <c r="AQ380" s="184">
        <f t="shared" si="238"/>
        <v>0</v>
      </c>
      <c r="AR380" s="190">
        <f t="shared" si="256"/>
        <v>6500</v>
      </c>
      <c r="AS380" s="187">
        <f t="shared" si="257"/>
        <v>1235</v>
      </c>
      <c r="AT380" s="182">
        <v>7735</v>
      </c>
      <c r="AU380" s="227">
        <v>0.35</v>
      </c>
      <c r="AV380" s="13">
        <f t="shared" si="239"/>
        <v>650</v>
      </c>
      <c r="AW380" s="14">
        <f t="shared" si="240"/>
        <v>350</v>
      </c>
      <c r="AX380" s="184">
        <f t="shared" si="241"/>
        <v>1000</v>
      </c>
      <c r="AY380" s="226"/>
      <c r="AZ380" s="226"/>
      <c r="BA380" s="226"/>
      <c r="BB380" s="226"/>
      <c r="BC380" s="13">
        <f t="shared" si="242"/>
        <v>0</v>
      </c>
      <c r="BD380" s="14">
        <f t="shared" si="221"/>
        <v>0</v>
      </c>
      <c r="BE380" s="184">
        <f t="shared" si="243"/>
        <v>0</v>
      </c>
      <c r="BF380" s="90"/>
      <c r="BG380" s="90"/>
      <c r="BH380" s="90"/>
      <c r="BI380" s="90"/>
      <c r="BJ380" s="13">
        <f t="shared" si="244"/>
        <v>0</v>
      </c>
      <c r="BK380" s="14">
        <f t="shared" si="245"/>
        <v>0</v>
      </c>
      <c r="BL380" s="224">
        <f t="shared" si="246"/>
        <v>0</v>
      </c>
      <c r="BM380" s="257"/>
      <c r="BN380" s="257"/>
      <c r="BO380" s="257"/>
      <c r="BP380" s="226"/>
      <c r="BQ380" s="74">
        <f t="shared" si="264"/>
        <v>0</v>
      </c>
      <c r="BR380" s="75">
        <f t="shared" si="260"/>
        <v>0</v>
      </c>
      <c r="BS380" s="236">
        <f t="shared" si="258"/>
        <v>0</v>
      </c>
      <c r="BT380" s="226"/>
      <c r="BU380" s="226"/>
      <c r="BV380" s="226"/>
      <c r="BW380" s="226"/>
      <c r="BX380" s="74">
        <f t="shared" si="265"/>
        <v>0</v>
      </c>
      <c r="BY380" s="75">
        <f t="shared" si="247"/>
        <v>0</v>
      </c>
      <c r="BZ380" s="236">
        <f t="shared" si="259"/>
        <v>0</v>
      </c>
      <c r="CA380" s="239"/>
      <c r="CB380" s="239"/>
      <c r="CC380" s="239"/>
      <c r="CD380" s="240"/>
      <c r="CE380" s="238">
        <f t="shared" si="248"/>
        <v>0</v>
      </c>
      <c r="CF380" s="14">
        <f t="shared" si="249"/>
        <v>0</v>
      </c>
      <c r="CG380" s="184">
        <f t="shared" si="250"/>
        <v>0</v>
      </c>
    </row>
    <row r="381" spans="1:85" x14ac:dyDescent="0.25">
      <c r="A381" s="40">
        <v>374</v>
      </c>
      <c r="B381" s="83" t="s">
        <v>133</v>
      </c>
      <c r="C381" s="300">
        <v>39900</v>
      </c>
      <c r="D381" s="301">
        <v>1</v>
      </c>
      <c r="E381" s="299">
        <f t="shared" si="251"/>
        <v>39900</v>
      </c>
      <c r="F381" s="167">
        <f t="shared" si="225"/>
        <v>39746</v>
      </c>
      <c r="G381" s="35">
        <f t="shared" si="218"/>
        <v>0.35</v>
      </c>
      <c r="H381" s="163">
        <f t="shared" si="219"/>
        <v>1000</v>
      </c>
      <c r="I381" s="11"/>
      <c r="J381" s="11"/>
      <c r="K381" s="36"/>
      <c r="L381" s="12"/>
      <c r="M381" s="13">
        <f t="shared" si="226"/>
        <v>0</v>
      </c>
      <c r="N381" s="30">
        <f t="shared" si="227"/>
        <v>0</v>
      </c>
      <c r="O381" s="15">
        <f t="shared" si="228"/>
        <v>0</v>
      </c>
      <c r="P381" s="244"/>
      <c r="Q381" s="242"/>
      <c r="R381" s="242"/>
      <c r="S381" s="246"/>
      <c r="T381" s="13">
        <f t="shared" si="229"/>
        <v>0</v>
      </c>
      <c r="U381" s="14">
        <f t="shared" si="230"/>
        <v>0</v>
      </c>
      <c r="V381" s="16">
        <f t="shared" si="231"/>
        <v>0</v>
      </c>
      <c r="W381" s="90"/>
      <c r="X381" s="90"/>
      <c r="Y381" s="90"/>
      <c r="Z381" s="159"/>
      <c r="AA381" s="13">
        <f t="shared" si="232"/>
        <v>0</v>
      </c>
      <c r="AB381" s="14">
        <f t="shared" si="233"/>
        <v>0</v>
      </c>
      <c r="AC381" s="16">
        <f t="shared" si="220"/>
        <v>0</v>
      </c>
      <c r="AD381" s="251"/>
      <c r="AE381" s="251"/>
      <c r="AF381" s="251"/>
      <c r="AG381" s="90"/>
      <c r="AH381" s="13">
        <f t="shared" si="261"/>
        <v>0</v>
      </c>
      <c r="AI381" s="14">
        <f t="shared" si="234"/>
        <v>0</v>
      </c>
      <c r="AJ381" s="184">
        <f t="shared" si="235"/>
        <v>0</v>
      </c>
      <c r="AK381" s="90"/>
      <c r="AL381" s="90"/>
      <c r="AM381" s="90"/>
      <c r="AN381" s="90"/>
      <c r="AO381" s="13">
        <f t="shared" si="236"/>
        <v>0</v>
      </c>
      <c r="AP381" s="14">
        <f t="shared" si="237"/>
        <v>0</v>
      </c>
      <c r="AQ381" s="184">
        <f t="shared" si="238"/>
        <v>0</v>
      </c>
      <c r="AR381" s="190">
        <f t="shared" si="256"/>
        <v>33400</v>
      </c>
      <c r="AS381" s="187">
        <f t="shared" si="257"/>
        <v>6346</v>
      </c>
      <c r="AT381" s="182">
        <v>39746</v>
      </c>
      <c r="AU381" s="227">
        <v>0.35</v>
      </c>
      <c r="AV381" s="13">
        <f t="shared" si="239"/>
        <v>650</v>
      </c>
      <c r="AW381" s="14">
        <f t="shared" si="240"/>
        <v>350</v>
      </c>
      <c r="AX381" s="184">
        <f t="shared" si="241"/>
        <v>1000</v>
      </c>
      <c r="AY381" s="226"/>
      <c r="AZ381" s="226"/>
      <c r="BA381" s="226"/>
      <c r="BB381" s="226"/>
      <c r="BC381" s="13">
        <f t="shared" si="242"/>
        <v>0</v>
      </c>
      <c r="BD381" s="14">
        <f t="shared" si="221"/>
        <v>0</v>
      </c>
      <c r="BE381" s="184">
        <f t="shared" si="243"/>
        <v>0</v>
      </c>
      <c r="BF381" s="90"/>
      <c r="BG381" s="90"/>
      <c r="BH381" s="90"/>
      <c r="BI381" s="90"/>
      <c r="BJ381" s="13">
        <f t="shared" si="244"/>
        <v>0</v>
      </c>
      <c r="BK381" s="14">
        <f t="shared" si="245"/>
        <v>0</v>
      </c>
      <c r="BL381" s="224">
        <f t="shared" si="246"/>
        <v>0</v>
      </c>
      <c r="BM381" s="257"/>
      <c r="BN381" s="257"/>
      <c r="BO381" s="257"/>
      <c r="BP381" s="226"/>
      <c r="BQ381" s="74">
        <f t="shared" si="264"/>
        <v>0</v>
      </c>
      <c r="BR381" s="75">
        <f t="shared" si="260"/>
        <v>0</v>
      </c>
      <c r="BS381" s="236">
        <f t="shared" si="258"/>
        <v>0</v>
      </c>
      <c r="BT381" s="226"/>
      <c r="BU381" s="226"/>
      <c r="BV381" s="226"/>
      <c r="BW381" s="226"/>
      <c r="BX381" s="74">
        <f t="shared" si="265"/>
        <v>0</v>
      </c>
      <c r="BY381" s="75">
        <f t="shared" si="247"/>
        <v>0</v>
      </c>
      <c r="BZ381" s="236">
        <f t="shared" si="259"/>
        <v>0</v>
      </c>
      <c r="CA381" s="239"/>
      <c r="CB381" s="239"/>
      <c r="CC381" s="239"/>
      <c r="CD381" s="240"/>
      <c r="CE381" s="238">
        <f t="shared" si="248"/>
        <v>0</v>
      </c>
      <c r="CF381" s="14">
        <f t="shared" si="249"/>
        <v>0</v>
      </c>
      <c r="CG381" s="184">
        <f t="shared" si="250"/>
        <v>0</v>
      </c>
    </row>
    <row r="382" spans="1:85" ht="18.75" customHeight="1" x14ac:dyDescent="0.25">
      <c r="A382" s="40">
        <v>375</v>
      </c>
      <c r="B382" s="83" t="s">
        <v>312</v>
      </c>
      <c r="C382" s="300">
        <v>74500</v>
      </c>
      <c r="D382" s="301">
        <v>1</v>
      </c>
      <c r="E382" s="299">
        <f t="shared" si="251"/>
        <v>74500</v>
      </c>
      <c r="F382" s="167">
        <f t="shared" si="225"/>
        <v>73780</v>
      </c>
      <c r="G382" s="35">
        <f t="shared" si="218"/>
        <v>0.38</v>
      </c>
      <c r="H382" s="163">
        <f t="shared" si="219"/>
        <v>1000</v>
      </c>
      <c r="I382" s="11"/>
      <c r="J382" s="11"/>
      <c r="K382" s="36"/>
      <c r="L382" s="12"/>
      <c r="M382" s="13">
        <f t="shared" si="226"/>
        <v>0</v>
      </c>
      <c r="N382" s="30">
        <f t="shared" si="227"/>
        <v>0</v>
      </c>
      <c r="O382" s="15">
        <f t="shared" si="228"/>
        <v>0</v>
      </c>
      <c r="P382" s="244"/>
      <c r="Q382" s="242"/>
      <c r="R382" s="242"/>
      <c r="S382" s="246"/>
      <c r="T382" s="13">
        <f t="shared" si="229"/>
        <v>0</v>
      </c>
      <c r="U382" s="14">
        <f t="shared" si="230"/>
        <v>0</v>
      </c>
      <c r="V382" s="16">
        <f t="shared" si="231"/>
        <v>0</v>
      </c>
      <c r="W382" s="90"/>
      <c r="X382" s="90"/>
      <c r="Y382" s="90"/>
      <c r="Z382" s="159"/>
      <c r="AA382" s="13">
        <f t="shared" si="232"/>
        <v>0</v>
      </c>
      <c r="AB382" s="14">
        <f t="shared" si="233"/>
        <v>0</v>
      </c>
      <c r="AC382" s="16">
        <f t="shared" si="220"/>
        <v>0</v>
      </c>
      <c r="AD382" s="251"/>
      <c r="AE382" s="251"/>
      <c r="AF382" s="251"/>
      <c r="AG382" s="90"/>
      <c r="AH382" s="13">
        <f t="shared" si="261"/>
        <v>0</v>
      </c>
      <c r="AI382" s="14">
        <f t="shared" si="234"/>
        <v>0</v>
      </c>
      <c r="AJ382" s="184">
        <f t="shared" si="235"/>
        <v>0</v>
      </c>
      <c r="AK382" s="90"/>
      <c r="AL382" s="90"/>
      <c r="AM382" s="90"/>
      <c r="AN382" s="90"/>
      <c r="AO382" s="13">
        <f t="shared" si="236"/>
        <v>0</v>
      </c>
      <c r="AP382" s="14">
        <f t="shared" si="237"/>
        <v>0</v>
      </c>
      <c r="AQ382" s="184">
        <f t="shared" si="238"/>
        <v>0</v>
      </c>
      <c r="AR382" s="190">
        <f t="shared" si="256"/>
        <v>62000</v>
      </c>
      <c r="AS382" s="187">
        <f t="shared" si="257"/>
        <v>11780</v>
      </c>
      <c r="AT382" s="182">
        <v>73780</v>
      </c>
      <c r="AU382" s="227">
        <v>0.38</v>
      </c>
      <c r="AV382" s="13">
        <f t="shared" si="239"/>
        <v>650</v>
      </c>
      <c r="AW382" s="14">
        <f t="shared" si="240"/>
        <v>350</v>
      </c>
      <c r="AX382" s="184">
        <f t="shared" si="241"/>
        <v>1000</v>
      </c>
      <c r="AY382" s="226"/>
      <c r="AZ382" s="226"/>
      <c r="BA382" s="226"/>
      <c r="BB382" s="226"/>
      <c r="BC382" s="13">
        <f t="shared" si="242"/>
        <v>0</v>
      </c>
      <c r="BD382" s="14">
        <f t="shared" si="221"/>
        <v>0</v>
      </c>
      <c r="BE382" s="184">
        <f t="shared" si="243"/>
        <v>0</v>
      </c>
      <c r="BF382" s="90"/>
      <c r="BG382" s="90"/>
      <c r="BH382" s="90"/>
      <c r="BI382" s="90"/>
      <c r="BJ382" s="13">
        <f t="shared" si="244"/>
        <v>0</v>
      </c>
      <c r="BK382" s="14">
        <f t="shared" si="245"/>
        <v>0</v>
      </c>
      <c r="BL382" s="224">
        <f t="shared" si="246"/>
        <v>0</v>
      </c>
      <c r="BM382" s="257"/>
      <c r="BN382" s="257"/>
      <c r="BO382" s="257"/>
      <c r="BP382" s="226"/>
      <c r="BQ382" s="74">
        <f t="shared" si="264"/>
        <v>0</v>
      </c>
      <c r="BR382" s="75">
        <f t="shared" si="260"/>
        <v>0</v>
      </c>
      <c r="BS382" s="236">
        <f t="shared" si="258"/>
        <v>0</v>
      </c>
      <c r="BT382" s="226"/>
      <c r="BU382" s="226"/>
      <c r="BV382" s="226"/>
      <c r="BW382" s="226"/>
      <c r="BX382" s="74">
        <f t="shared" si="265"/>
        <v>0</v>
      </c>
      <c r="BY382" s="75">
        <f t="shared" si="247"/>
        <v>0</v>
      </c>
      <c r="BZ382" s="236">
        <f t="shared" si="259"/>
        <v>0</v>
      </c>
      <c r="CA382" s="239"/>
      <c r="CB382" s="239"/>
      <c r="CC382" s="239"/>
      <c r="CD382" s="240"/>
      <c r="CE382" s="238">
        <f t="shared" si="248"/>
        <v>0</v>
      </c>
      <c r="CF382" s="14">
        <f t="shared" si="249"/>
        <v>0</v>
      </c>
      <c r="CG382" s="184">
        <f t="shared" si="250"/>
        <v>0</v>
      </c>
    </row>
    <row r="383" spans="1:85" x14ac:dyDescent="0.25">
      <c r="A383" s="40">
        <v>376</v>
      </c>
      <c r="B383" s="83" t="s">
        <v>348</v>
      </c>
      <c r="C383" s="300">
        <v>248000</v>
      </c>
      <c r="D383" s="301">
        <v>1</v>
      </c>
      <c r="E383" s="299">
        <f t="shared" si="251"/>
        <v>248000</v>
      </c>
      <c r="F383" s="167">
        <f t="shared" si="225"/>
        <v>245140</v>
      </c>
      <c r="G383" s="35">
        <f t="shared" si="218"/>
        <v>0.35</v>
      </c>
      <c r="H383" s="163">
        <f t="shared" si="219"/>
        <v>1000</v>
      </c>
      <c r="I383" s="11"/>
      <c r="J383" s="11"/>
      <c r="K383" s="36"/>
      <c r="L383" s="12"/>
      <c r="M383" s="13">
        <f t="shared" si="226"/>
        <v>0</v>
      </c>
      <c r="N383" s="30">
        <f t="shared" si="227"/>
        <v>0</v>
      </c>
      <c r="O383" s="15">
        <f t="shared" si="228"/>
        <v>0</v>
      </c>
      <c r="P383" s="244"/>
      <c r="Q383" s="242"/>
      <c r="R383" s="242"/>
      <c r="S383" s="246"/>
      <c r="T383" s="13">
        <f t="shared" si="229"/>
        <v>0</v>
      </c>
      <c r="U383" s="14">
        <f t="shared" si="230"/>
        <v>0</v>
      </c>
      <c r="V383" s="16">
        <f t="shared" si="231"/>
        <v>0</v>
      </c>
      <c r="W383" s="90"/>
      <c r="X383" s="90"/>
      <c r="Y383" s="90"/>
      <c r="Z383" s="159"/>
      <c r="AA383" s="13">
        <f t="shared" si="232"/>
        <v>0</v>
      </c>
      <c r="AB383" s="14">
        <f t="shared" si="233"/>
        <v>0</v>
      </c>
      <c r="AC383" s="16">
        <f t="shared" si="220"/>
        <v>0</v>
      </c>
      <c r="AD383" s="251"/>
      <c r="AE383" s="251"/>
      <c r="AF383" s="251"/>
      <c r="AG383" s="90"/>
      <c r="AH383" s="13">
        <f t="shared" si="261"/>
        <v>0</v>
      </c>
      <c r="AI383" s="14">
        <f t="shared" si="234"/>
        <v>0</v>
      </c>
      <c r="AJ383" s="184">
        <f t="shared" si="235"/>
        <v>0</v>
      </c>
      <c r="AK383" s="90"/>
      <c r="AL383" s="90"/>
      <c r="AM383" s="90"/>
      <c r="AN383" s="90"/>
      <c r="AO383" s="13">
        <f t="shared" si="236"/>
        <v>0</v>
      </c>
      <c r="AP383" s="14">
        <f t="shared" si="237"/>
        <v>0</v>
      </c>
      <c r="AQ383" s="184">
        <f t="shared" si="238"/>
        <v>0</v>
      </c>
      <c r="AR383" s="190">
        <v>206000</v>
      </c>
      <c r="AS383" s="187">
        <f t="shared" si="257"/>
        <v>39140</v>
      </c>
      <c r="AT383" s="182">
        <v>245140</v>
      </c>
      <c r="AU383" s="227">
        <v>0.35</v>
      </c>
      <c r="AV383" s="13">
        <f t="shared" si="239"/>
        <v>650</v>
      </c>
      <c r="AW383" s="14">
        <f t="shared" si="240"/>
        <v>350</v>
      </c>
      <c r="AX383" s="184">
        <f t="shared" si="241"/>
        <v>1000</v>
      </c>
      <c r="AY383" s="226"/>
      <c r="AZ383" s="226"/>
      <c r="BA383" s="226"/>
      <c r="BB383" s="226"/>
      <c r="BC383" s="13">
        <f t="shared" si="242"/>
        <v>0</v>
      </c>
      <c r="BD383" s="14">
        <f t="shared" si="221"/>
        <v>0</v>
      </c>
      <c r="BE383" s="184">
        <f t="shared" si="243"/>
        <v>0</v>
      </c>
      <c r="BF383" s="90"/>
      <c r="BG383" s="90"/>
      <c r="BH383" s="90"/>
      <c r="BI383" s="90"/>
      <c r="BJ383" s="13">
        <f t="shared" si="244"/>
        <v>0</v>
      </c>
      <c r="BK383" s="14">
        <f t="shared" si="245"/>
        <v>0</v>
      </c>
      <c r="BL383" s="224">
        <f t="shared" si="246"/>
        <v>0</v>
      </c>
      <c r="BM383" s="257"/>
      <c r="BN383" s="257"/>
      <c r="BO383" s="257"/>
      <c r="BP383" s="226"/>
      <c r="BQ383" s="74">
        <f t="shared" si="264"/>
        <v>0</v>
      </c>
      <c r="BR383" s="75">
        <f t="shared" si="260"/>
        <v>0</v>
      </c>
      <c r="BS383" s="236">
        <f t="shared" si="258"/>
        <v>0</v>
      </c>
      <c r="BT383" s="226"/>
      <c r="BU383" s="226"/>
      <c r="BV383" s="226"/>
      <c r="BW383" s="226"/>
      <c r="BX383" s="74">
        <f t="shared" si="265"/>
        <v>0</v>
      </c>
      <c r="BY383" s="75">
        <f t="shared" si="247"/>
        <v>0</v>
      </c>
      <c r="BZ383" s="236">
        <f t="shared" si="259"/>
        <v>0</v>
      </c>
      <c r="CA383" s="233"/>
      <c r="CB383" s="233"/>
      <c r="CC383" s="233"/>
      <c r="CD383" s="233"/>
      <c r="CE383" s="238">
        <f t="shared" si="248"/>
        <v>0</v>
      </c>
      <c r="CF383" s="14">
        <f t="shared" si="249"/>
        <v>0</v>
      </c>
      <c r="CG383" s="184">
        <f t="shared" si="250"/>
        <v>0</v>
      </c>
    </row>
    <row r="384" spans="1:85" x14ac:dyDescent="0.25">
      <c r="A384" s="40">
        <v>377</v>
      </c>
      <c r="B384" s="83" t="s">
        <v>342</v>
      </c>
      <c r="C384" s="300">
        <v>248000</v>
      </c>
      <c r="D384" s="301">
        <v>1</v>
      </c>
      <c r="E384" s="299">
        <f t="shared" si="251"/>
        <v>248000</v>
      </c>
      <c r="F384" s="167">
        <f t="shared" si="225"/>
        <v>245140</v>
      </c>
      <c r="G384" s="35">
        <f t="shared" si="218"/>
        <v>0.35</v>
      </c>
      <c r="H384" s="163">
        <f t="shared" si="219"/>
        <v>1000</v>
      </c>
      <c r="I384" s="11"/>
      <c r="J384" s="11"/>
      <c r="K384" s="36"/>
      <c r="L384" s="12"/>
      <c r="M384" s="13">
        <f t="shared" si="226"/>
        <v>0</v>
      </c>
      <c r="N384" s="30">
        <f t="shared" si="227"/>
        <v>0</v>
      </c>
      <c r="O384" s="15">
        <f t="shared" si="228"/>
        <v>0</v>
      </c>
      <c r="P384" s="244"/>
      <c r="Q384" s="242"/>
      <c r="R384" s="242"/>
      <c r="S384" s="246"/>
      <c r="T384" s="13">
        <f t="shared" si="229"/>
        <v>0</v>
      </c>
      <c r="U384" s="14">
        <f t="shared" si="230"/>
        <v>0</v>
      </c>
      <c r="V384" s="16">
        <f t="shared" si="231"/>
        <v>0</v>
      </c>
      <c r="W384" s="90"/>
      <c r="X384" s="90"/>
      <c r="Y384" s="90"/>
      <c r="Z384" s="159"/>
      <c r="AA384" s="13">
        <f t="shared" si="232"/>
        <v>0</v>
      </c>
      <c r="AB384" s="14">
        <f t="shared" si="233"/>
        <v>0</v>
      </c>
      <c r="AC384" s="16">
        <f t="shared" si="220"/>
        <v>0</v>
      </c>
      <c r="AD384" s="251"/>
      <c r="AE384" s="251"/>
      <c r="AF384" s="251"/>
      <c r="AG384" s="90"/>
      <c r="AH384" s="13">
        <f t="shared" si="261"/>
        <v>0</v>
      </c>
      <c r="AI384" s="14">
        <f t="shared" si="234"/>
        <v>0</v>
      </c>
      <c r="AJ384" s="184">
        <f t="shared" si="235"/>
        <v>0</v>
      </c>
      <c r="AK384" s="90"/>
      <c r="AL384" s="90"/>
      <c r="AM384" s="90"/>
      <c r="AN384" s="90"/>
      <c r="AO384" s="13">
        <f t="shared" si="236"/>
        <v>0</v>
      </c>
      <c r="AP384" s="14">
        <f t="shared" si="237"/>
        <v>0</v>
      </c>
      <c r="AQ384" s="184">
        <f t="shared" si="238"/>
        <v>0</v>
      </c>
      <c r="AR384" s="190">
        <v>206000</v>
      </c>
      <c r="AS384" s="187">
        <f t="shared" si="257"/>
        <v>39140</v>
      </c>
      <c r="AT384" s="182">
        <v>245140</v>
      </c>
      <c r="AU384" s="227">
        <v>0.35</v>
      </c>
      <c r="AV384" s="13">
        <f t="shared" si="239"/>
        <v>650</v>
      </c>
      <c r="AW384" s="14">
        <f t="shared" si="240"/>
        <v>350</v>
      </c>
      <c r="AX384" s="184">
        <f t="shared" si="241"/>
        <v>1000</v>
      </c>
      <c r="AY384" s="226"/>
      <c r="AZ384" s="226"/>
      <c r="BA384" s="226"/>
      <c r="BB384" s="226"/>
      <c r="BC384" s="13">
        <f t="shared" si="242"/>
        <v>0</v>
      </c>
      <c r="BD384" s="14">
        <f t="shared" si="221"/>
        <v>0</v>
      </c>
      <c r="BE384" s="184">
        <f t="shared" si="243"/>
        <v>0</v>
      </c>
      <c r="BF384" s="90"/>
      <c r="BG384" s="90"/>
      <c r="BH384" s="90"/>
      <c r="BI384" s="90"/>
      <c r="BJ384" s="13">
        <f t="shared" si="244"/>
        <v>0</v>
      </c>
      <c r="BK384" s="14">
        <f t="shared" si="245"/>
        <v>0</v>
      </c>
      <c r="BL384" s="224">
        <f t="shared" si="246"/>
        <v>0</v>
      </c>
      <c r="BM384" s="257"/>
      <c r="BN384" s="257"/>
      <c r="BO384" s="257"/>
      <c r="BP384" s="226"/>
      <c r="BQ384" s="74">
        <f t="shared" si="264"/>
        <v>0</v>
      </c>
      <c r="BR384" s="75">
        <f t="shared" si="260"/>
        <v>0</v>
      </c>
      <c r="BS384" s="236">
        <f t="shared" si="258"/>
        <v>0</v>
      </c>
      <c r="BT384" s="226"/>
      <c r="BU384" s="226"/>
      <c r="BV384" s="226"/>
      <c r="BW384" s="226"/>
      <c r="BX384" s="74">
        <f t="shared" si="265"/>
        <v>0</v>
      </c>
      <c r="BY384" s="75">
        <f t="shared" si="247"/>
        <v>0</v>
      </c>
      <c r="BZ384" s="236">
        <f t="shared" si="259"/>
        <v>0</v>
      </c>
      <c r="CA384" s="233"/>
      <c r="CB384" s="233"/>
      <c r="CC384" s="233"/>
      <c r="CD384" s="233"/>
      <c r="CE384" s="238">
        <f t="shared" si="248"/>
        <v>0</v>
      </c>
      <c r="CF384" s="14">
        <f t="shared" si="249"/>
        <v>0</v>
      </c>
      <c r="CG384" s="184">
        <f t="shared" si="250"/>
        <v>0</v>
      </c>
    </row>
    <row r="385" spans="1:86" x14ac:dyDescent="0.25">
      <c r="A385" s="40">
        <v>378</v>
      </c>
      <c r="B385" s="83" t="s">
        <v>343</v>
      </c>
      <c r="C385" s="300">
        <v>248000</v>
      </c>
      <c r="D385" s="301">
        <v>1</v>
      </c>
      <c r="E385" s="299">
        <f t="shared" si="251"/>
        <v>248000</v>
      </c>
      <c r="F385" s="167">
        <f t="shared" si="225"/>
        <v>245140</v>
      </c>
      <c r="G385" s="35">
        <f t="shared" si="218"/>
        <v>0.35</v>
      </c>
      <c r="H385" s="163">
        <f t="shared" si="219"/>
        <v>1000</v>
      </c>
      <c r="I385" s="11"/>
      <c r="J385" s="11"/>
      <c r="K385" s="36"/>
      <c r="L385" s="12"/>
      <c r="M385" s="13">
        <f t="shared" si="226"/>
        <v>0</v>
      </c>
      <c r="N385" s="30">
        <f t="shared" si="227"/>
        <v>0</v>
      </c>
      <c r="O385" s="15">
        <f t="shared" si="228"/>
        <v>0</v>
      </c>
      <c r="P385" s="244"/>
      <c r="Q385" s="242"/>
      <c r="R385" s="242"/>
      <c r="S385" s="246"/>
      <c r="T385" s="13">
        <f t="shared" si="229"/>
        <v>0</v>
      </c>
      <c r="U385" s="14">
        <f t="shared" si="230"/>
        <v>0</v>
      </c>
      <c r="V385" s="16">
        <f t="shared" si="231"/>
        <v>0</v>
      </c>
      <c r="W385" s="90"/>
      <c r="X385" s="90"/>
      <c r="Y385" s="90"/>
      <c r="Z385" s="159"/>
      <c r="AA385" s="13">
        <f t="shared" si="232"/>
        <v>0</v>
      </c>
      <c r="AB385" s="14">
        <f t="shared" si="233"/>
        <v>0</v>
      </c>
      <c r="AC385" s="16">
        <f t="shared" si="220"/>
        <v>0</v>
      </c>
      <c r="AD385" s="251"/>
      <c r="AE385" s="251"/>
      <c r="AF385" s="251"/>
      <c r="AG385" s="90"/>
      <c r="AH385" s="13">
        <f t="shared" si="261"/>
        <v>0</v>
      </c>
      <c r="AI385" s="14">
        <f t="shared" si="234"/>
        <v>0</v>
      </c>
      <c r="AJ385" s="184">
        <f t="shared" si="235"/>
        <v>0</v>
      </c>
      <c r="AK385" s="90"/>
      <c r="AL385" s="90"/>
      <c r="AM385" s="90"/>
      <c r="AN385" s="90"/>
      <c r="AO385" s="13">
        <f t="shared" si="236"/>
        <v>0</v>
      </c>
      <c r="AP385" s="14">
        <f t="shared" si="237"/>
        <v>0</v>
      </c>
      <c r="AQ385" s="184">
        <f t="shared" si="238"/>
        <v>0</v>
      </c>
      <c r="AR385" s="190">
        <v>206000</v>
      </c>
      <c r="AS385" s="187">
        <f t="shared" si="257"/>
        <v>39140</v>
      </c>
      <c r="AT385" s="182">
        <v>245140</v>
      </c>
      <c r="AU385" s="227">
        <v>0.35</v>
      </c>
      <c r="AV385" s="13">
        <f t="shared" si="239"/>
        <v>650</v>
      </c>
      <c r="AW385" s="14">
        <f t="shared" si="240"/>
        <v>350</v>
      </c>
      <c r="AX385" s="184">
        <f t="shared" si="241"/>
        <v>1000</v>
      </c>
      <c r="AY385" s="226"/>
      <c r="AZ385" s="226"/>
      <c r="BA385" s="226"/>
      <c r="BB385" s="226"/>
      <c r="BC385" s="13">
        <f t="shared" si="242"/>
        <v>0</v>
      </c>
      <c r="BD385" s="14">
        <f t="shared" si="221"/>
        <v>0</v>
      </c>
      <c r="BE385" s="184">
        <f t="shared" si="243"/>
        <v>0</v>
      </c>
      <c r="BF385" s="90"/>
      <c r="BG385" s="90"/>
      <c r="BH385" s="90"/>
      <c r="BI385" s="90"/>
      <c r="BJ385" s="13">
        <f t="shared" si="244"/>
        <v>0</v>
      </c>
      <c r="BK385" s="14">
        <f t="shared" si="245"/>
        <v>0</v>
      </c>
      <c r="BL385" s="224">
        <f t="shared" si="246"/>
        <v>0</v>
      </c>
      <c r="BM385" s="257"/>
      <c r="BN385" s="257"/>
      <c r="BO385" s="257"/>
      <c r="BP385" s="226"/>
      <c r="BQ385" s="74">
        <f t="shared" si="264"/>
        <v>0</v>
      </c>
      <c r="BR385" s="75">
        <f t="shared" si="260"/>
        <v>0</v>
      </c>
      <c r="BS385" s="236">
        <f t="shared" si="258"/>
        <v>0</v>
      </c>
      <c r="BT385" s="226"/>
      <c r="BU385" s="226"/>
      <c r="BV385" s="226"/>
      <c r="BW385" s="226"/>
      <c r="BX385" s="74">
        <f t="shared" si="265"/>
        <v>0</v>
      </c>
      <c r="BY385" s="75">
        <f t="shared" si="247"/>
        <v>0</v>
      </c>
      <c r="BZ385" s="236">
        <f t="shared" si="259"/>
        <v>0</v>
      </c>
      <c r="CA385" s="239"/>
      <c r="CB385" s="239"/>
      <c r="CC385" s="239"/>
      <c r="CD385" s="240"/>
      <c r="CE385" s="238">
        <f t="shared" si="248"/>
        <v>0</v>
      </c>
      <c r="CF385" s="14">
        <f t="shared" si="249"/>
        <v>0</v>
      </c>
      <c r="CG385" s="184">
        <f t="shared" si="250"/>
        <v>0</v>
      </c>
    </row>
    <row r="386" spans="1:86" x14ac:dyDescent="0.25">
      <c r="A386" s="40">
        <v>379</v>
      </c>
      <c r="B386" s="83" t="s">
        <v>432</v>
      </c>
      <c r="C386" s="300">
        <v>290883.59999999998</v>
      </c>
      <c r="D386" s="301">
        <v>1</v>
      </c>
      <c r="E386" s="299">
        <f t="shared" si="251"/>
        <v>290883.59999999998</v>
      </c>
      <c r="F386" s="167"/>
      <c r="G386" s="35"/>
      <c r="H386" s="163">
        <f t="shared" si="219"/>
        <v>0</v>
      </c>
      <c r="I386" s="11"/>
      <c r="J386" s="11"/>
      <c r="K386" s="36"/>
      <c r="L386" s="12"/>
      <c r="M386" s="13">
        <f t="shared" si="226"/>
        <v>0</v>
      </c>
      <c r="N386" s="30">
        <f t="shared" si="227"/>
        <v>0</v>
      </c>
      <c r="O386" s="15">
        <f t="shared" si="228"/>
        <v>0</v>
      </c>
      <c r="P386" s="244"/>
      <c r="Q386" s="242"/>
      <c r="R386" s="242"/>
      <c r="S386" s="246"/>
      <c r="T386" s="13">
        <f t="shared" si="229"/>
        <v>0</v>
      </c>
      <c r="U386" s="14">
        <f t="shared" si="230"/>
        <v>0</v>
      </c>
      <c r="V386" s="16">
        <f t="shared" si="231"/>
        <v>0</v>
      </c>
      <c r="W386" s="90"/>
      <c r="X386" s="90"/>
      <c r="Y386" s="90"/>
      <c r="Z386" s="159"/>
      <c r="AA386" s="13">
        <f t="shared" si="232"/>
        <v>0</v>
      </c>
      <c r="AB386" s="14">
        <f t="shared" si="233"/>
        <v>0</v>
      </c>
      <c r="AC386" s="16">
        <f t="shared" si="220"/>
        <v>0</v>
      </c>
      <c r="AD386" s="251"/>
      <c r="AE386" s="251"/>
      <c r="AF386" s="251"/>
      <c r="AG386" s="90"/>
      <c r="AH386" s="13">
        <f t="shared" si="261"/>
        <v>0</v>
      </c>
      <c r="AI386" s="14">
        <f t="shared" si="234"/>
        <v>0</v>
      </c>
      <c r="AJ386" s="184">
        <f t="shared" si="235"/>
        <v>0</v>
      </c>
      <c r="AK386" s="90"/>
      <c r="AL386" s="90"/>
      <c r="AM386" s="90"/>
      <c r="AN386" s="90"/>
      <c r="AO386" s="13">
        <f t="shared" si="236"/>
        <v>0</v>
      </c>
      <c r="AP386" s="14">
        <f t="shared" si="237"/>
        <v>0</v>
      </c>
      <c r="AQ386" s="184">
        <f t="shared" si="238"/>
        <v>0</v>
      </c>
      <c r="AR386" s="190"/>
      <c r="AS386" s="187"/>
      <c r="AT386" s="182"/>
      <c r="AU386" s="227"/>
      <c r="AV386" s="13">
        <f t="shared" si="239"/>
        <v>0</v>
      </c>
      <c r="AW386" s="14">
        <f t="shared" si="240"/>
        <v>0</v>
      </c>
      <c r="AX386" s="184">
        <f t="shared" si="241"/>
        <v>0</v>
      </c>
      <c r="AY386" s="226"/>
      <c r="AZ386" s="226"/>
      <c r="BA386" s="226"/>
      <c r="BB386" s="226"/>
      <c r="BC386" s="13">
        <f t="shared" si="242"/>
        <v>0</v>
      </c>
      <c r="BD386" s="14">
        <f t="shared" si="221"/>
        <v>0</v>
      </c>
      <c r="BE386" s="184">
        <f t="shared" si="243"/>
        <v>0</v>
      </c>
      <c r="BF386" s="90"/>
      <c r="BG386" s="90"/>
      <c r="BH386" s="90"/>
      <c r="BI386" s="90"/>
      <c r="BJ386" s="13">
        <f t="shared" si="244"/>
        <v>0</v>
      </c>
      <c r="BK386" s="14">
        <f t="shared" si="245"/>
        <v>0</v>
      </c>
      <c r="BL386" s="224">
        <f t="shared" si="246"/>
        <v>0</v>
      </c>
      <c r="BM386" s="257"/>
      <c r="BN386" s="257"/>
      <c r="BO386" s="257"/>
      <c r="BP386" s="226"/>
      <c r="BQ386" s="74">
        <f t="shared" si="264"/>
        <v>0</v>
      </c>
      <c r="BR386" s="75">
        <f t="shared" si="260"/>
        <v>0</v>
      </c>
      <c r="BS386" s="236">
        <f t="shared" si="258"/>
        <v>0</v>
      </c>
      <c r="BT386" s="226"/>
      <c r="BU386" s="226"/>
      <c r="BV386" s="226"/>
      <c r="BW386" s="226"/>
      <c r="BX386" s="74">
        <f t="shared" si="265"/>
        <v>0</v>
      </c>
      <c r="BY386" s="75">
        <f t="shared" si="247"/>
        <v>0</v>
      </c>
      <c r="BZ386" s="236">
        <f t="shared" si="259"/>
        <v>0</v>
      </c>
      <c r="CA386" s="233"/>
      <c r="CB386" s="233"/>
      <c r="CC386" s="233"/>
      <c r="CD386" s="233"/>
      <c r="CE386" s="238">
        <f t="shared" si="248"/>
        <v>0</v>
      </c>
      <c r="CF386" s="14">
        <f t="shared" si="249"/>
        <v>0</v>
      </c>
      <c r="CG386" s="184">
        <f t="shared" si="250"/>
        <v>0</v>
      </c>
    </row>
    <row r="387" spans="1:86" x14ac:dyDescent="0.25">
      <c r="A387" s="40">
        <v>380</v>
      </c>
      <c r="B387" s="83" t="s">
        <v>267</v>
      </c>
      <c r="C387" s="300">
        <v>407806.18294500001</v>
      </c>
      <c r="D387" s="301">
        <v>1</v>
      </c>
      <c r="E387" s="299">
        <f t="shared" si="251"/>
        <v>407806.18294500001</v>
      </c>
      <c r="F387" s="167"/>
      <c r="G387" s="35"/>
      <c r="H387" s="163">
        <f t="shared" si="219"/>
        <v>0</v>
      </c>
      <c r="I387" s="11"/>
      <c r="J387" s="11"/>
      <c r="K387" s="36"/>
      <c r="L387" s="12"/>
      <c r="M387" s="13">
        <f t="shared" si="226"/>
        <v>0</v>
      </c>
      <c r="N387" s="30">
        <f t="shared" si="227"/>
        <v>0</v>
      </c>
      <c r="O387" s="15">
        <f t="shared" si="228"/>
        <v>0</v>
      </c>
      <c r="P387" s="244"/>
      <c r="Q387" s="242"/>
      <c r="R387" s="242"/>
      <c r="S387" s="246"/>
      <c r="T387" s="13">
        <f t="shared" si="229"/>
        <v>0</v>
      </c>
      <c r="U387" s="14">
        <f t="shared" si="230"/>
        <v>0</v>
      </c>
      <c r="V387" s="16">
        <f t="shared" si="231"/>
        <v>0</v>
      </c>
      <c r="W387" s="90"/>
      <c r="X387" s="90"/>
      <c r="Y387" s="90"/>
      <c r="Z387" s="159"/>
      <c r="AA387" s="13">
        <f t="shared" si="232"/>
        <v>0</v>
      </c>
      <c r="AB387" s="14">
        <f t="shared" si="233"/>
        <v>0</v>
      </c>
      <c r="AC387" s="16">
        <f t="shared" si="220"/>
        <v>0</v>
      </c>
      <c r="AD387" s="251"/>
      <c r="AE387" s="251"/>
      <c r="AF387" s="251"/>
      <c r="AG387" s="90"/>
      <c r="AH387" s="13">
        <f t="shared" si="261"/>
        <v>0</v>
      </c>
      <c r="AI387" s="14">
        <f t="shared" si="234"/>
        <v>0</v>
      </c>
      <c r="AJ387" s="184">
        <f t="shared" si="235"/>
        <v>0</v>
      </c>
      <c r="AK387" s="90"/>
      <c r="AL387" s="90"/>
      <c r="AM387" s="90"/>
      <c r="AN387" s="90"/>
      <c r="AO387" s="13">
        <f t="shared" si="236"/>
        <v>0</v>
      </c>
      <c r="AP387" s="14">
        <f t="shared" si="237"/>
        <v>0</v>
      </c>
      <c r="AQ387" s="184">
        <f t="shared" si="238"/>
        <v>0</v>
      </c>
      <c r="AR387" s="190"/>
      <c r="AS387" s="187"/>
      <c r="AT387" s="182"/>
      <c r="AU387" s="227"/>
      <c r="AV387" s="13">
        <f t="shared" si="239"/>
        <v>0</v>
      </c>
      <c r="AW387" s="14">
        <f t="shared" si="240"/>
        <v>0</v>
      </c>
      <c r="AX387" s="184">
        <f t="shared" si="241"/>
        <v>0</v>
      </c>
      <c r="AY387" s="226"/>
      <c r="AZ387" s="226"/>
      <c r="BA387" s="226"/>
      <c r="BB387" s="226"/>
      <c r="BC387" s="13">
        <f t="shared" si="242"/>
        <v>0</v>
      </c>
      <c r="BD387" s="14">
        <f t="shared" si="221"/>
        <v>0</v>
      </c>
      <c r="BE387" s="184">
        <f t="shared" si="243"/>
        <v>0</v>
      </c>
      <c r="BF387" s="90"/>
      <c r="BG387" s="90"/>
      <c r="BH387" s="90"/>
      <c r="BI387" s="90"/>
      <c r="BJ387" s="13">
        <f t="shared" si="244"/>
        <v>0</v>
      </c>
      <c r="BK387" s="14">
        <f t="shared" si="245"/>
        <v>0</v>
      </c>
      <c r="BL387" s="224">
        <f t="shared" si="246"/>
        <v>0</v>
      </c>
      <c r="BM387" s="257"/>
      <c r="BN387" s="257"/>
      <c r="BO387" s="257"/>
      <c r="BP387" s="226"/>
      <c r="BQ387" s="74">
        <f t="shared" si="264"/>
        <v>0</v>
      </c>
      <c r="BR387" s="75">
        <f t="shared" si="260"/>
        <v>0</v>
      </c>
      <c r="BS387" s="236">
        <f t="shared" si="258"/>
        <v>0</v>
      </c>
      <c r="BT387" s="226"/>
      <c r="BU387" s="226"/>
      <c r="BV387" s="226"/>
      <c r="BW387" s="226"/>
      <c r="BX387" s="74">
        <f t="shared" si="265"/>
        <v>0</v>
      </c>
      <c r="BY387" s="75">
        <f t="shared" si="247"/>
        <v>0</v>
      </c>
      <c r="BZ387" s="236">
        <f t="shared" si="259"/>
        <v>0</v>
      </c>
      <c r="CA387" s="233"/>
      <c r="CB387" s="233"/>
      <c r="CC387" s="233"/>
      <c r="CD387" s="233"/>
      <c r="CE387" s="238">
        <f t="shared" si="248"/>
        <v>0</v>
      </c>
      <c r="CF387" s="14">
        <f t="shared" si="249"/>
        <v>0</v>
      </c>
      <c r="CG387" s="184">
        <f t="shared" si="250"/>
        <v>0</v>
      </c>
    </row>
    <row r="388" spans="1:86" x14ac:dyDescent="0.25">
      <c r="A388" s="40">
        <v>381</v>
      </c>
      <c r="B388" s="83" t="s">
        <v>75</v>
      </c>
      <c r="C388" s="300">
        <v>638406.30000000005</v>
      </c>
      <c r="D388" s="301">
        <v>1</v>
      </c>
      <c r="E388" s="299">
        <f t="shared" si="251"/>
        <v>638406.30000000005</v>
      </c>
      <c r="F388" s="167">
        <f t="shared" si="225"/>
        <v>605000</v>
      </c>
      <c r="G388" s="35">
        <f t="shared" si="218"/>
        <v>0.31</v>
      </c>
      <c r="H388" s="163">
        <f t="shared" si="219"/>
        <v>1000</v>
      </c>
      <c r="I388" s="11"/>
      <c r="J388" s="11"/>
      <c r="K388" s="36"/>
      <c r="L388" s="12"/>
      <c r="M388" s="13">
        <f t="shared" si="226"/>
        <v>0</v>
      </c>
      <c r="N388" s="30">
        <f t="shared" si="227"/>
        <v>0</v>
      </c>
      <c r="O388" s="15">
        <f t="shared" si="228"/>
        <v>0</v>
      </c>
      <c r="P388" s="244">
        <v>605000</v>
      </c>
      <c r="Q388" s="242">
        <f>P388*0%</f>
        <v>0</v>
      </c>
      <c r="R388" s="242">
        <f t="shared" si="253"/>
        <v>605000</v>
      </c>
      <c r="S388" s="245">
        <v>0.31</v>
      </c>
      <c r="T388" s="13">
        <f t="shared" si="229"/>
        <v>650</v>
      </c>
      <c r="U388" s="14">
        <f t="shared" si="230"/>
        <v>350</v>
      </c>
      <c r="V388" s="16">
        <f t="shared" si="231"/>
        <v>1000</v>
      </c>
      <c r="W388" s="90"/>
      <c r="X388" s="90"/>
      <c r="Y388" s="90"/>
      <c r="Z388" s="159"/>
      <c r="AA388" s="13">
        <f t="shared" si="232"/>
        <v>0</v>
      </c>
      <c r="AB388" s="14">
        <f t="shared" si="233"/>
        <v>0</v>
      </c>
      <c r="AC388" s="16">
        <f t="shared" si="220"/>
        <v>0</v>
      </c>
      <c r="AD388" s="251"/>
      <c r="AE388" s="251"/>
      <c r="AF388" s="251"/>
      <c r="AG388" s="90"/>
      <c r="AH388" s="13">
        <f t="shared" si="261"/>
        <v>0</v>
      </c>
      <c r="AI388" s="14">
        <f t="shared" si="234"/>
        <v>0</v>
      </c>
      <c r="AJ388" s="184">
        <f t="shared" si="235"/>
        <v>0</v>
      </c>
      <c r="AK388" s="90"/>
      <c r="AL388" s="90"/>
      <c r="AM388" s="90"/>
      <c r="AN388" s="90"/>
      <c r="AO388" s="13">
        <f t="shared" si="236"/>
        <v>0</v>
      </c>
      <c r="AP388" s="14">
        <f t="shared" si="237"/>
        <v>0</v>
      </c>
      <c r="AQ388" s="184">
        <f t="shared" si="238"/>
        <v>0</v>
      </c>
      <c r="AR388" s="190"/>
      <c r="AS388" s="187"/>
      <c r="AT388" s="182"/>
      <c r="AU388" s="227"/>
      <c r="AV388" s="13">
        <f t="shared" si="239"/>
        <v>0</v>
      </c>
      <c r="AW388" s="14">
        <f t="shared" si="240"/>
        <v>0</v>
      </c>
      <c r="AX388" s="184">
        <f t="shared" si="241"/>
        <v>0</v>
      </c>
      <c r="AY388" s="226"/>
      <c r="AZ388" s="226"/>
      <c r="BA388" s="226"/>
      <c r="BB388" s="226"/>
      <c r="BC388" s="13">
        <f t="shared" si="242"/>
        <v>0</v>
      </c>
      <c r="BD388" s="14">
        <f t="shared" si="221"/>
        <v>0</v>
      </c>
      <c r="BE388" s="184">
        <f t="shared" si="243"/>
        <v>0</v>
      </c>
      <c r="BF388" s="90"/>
      <c r="BG388" s="90"/>
      <c r="BH388" s="90"/>
      <c r="BI388" s="90"/>
      <c r="BJ388" s="13">
        <f t="shared" si="244"/>
        <v>0</v>
      </c>
      <c r="BK388" s="14">
        <f t="shared" si="245"/>
        <v>0</v>
      </c>
      <c r="BL388" s="224">
        <f t="shared" si="246"/>
        <v>0</v>
      </c>
      <c r="BM388" s="257"/>
      <c r="BN388" s="257"/>
      <c r="BO388" s="257"/>
      <c r="BP388" s="226"/>
      <c r="BQ388" s="74">
        <f t="shared" si="264"/>
        <v>0</v>
      </c>
      <c r="BR388" s="75">
        <f t="shared" si="260"/>
        <v>0</v>
      </c>
      <c r="BS388" s="236">
        <f t="shared" si="258"/>
        <v>0</v>
      </c>
      <c r="BT388" s="226"/>
      <c r="BU388" s="226"/>
      <c r="BV388" s="226"/>
      <c r="BW388" s="226"/>
      <c r="BX388" s="74">
        <f t="shared" si="265"/>
        <v>0</v>
      </c>
      <c r="BY388" s="75">
        <f t="shared" si="247"/>
        <v>0</v>
      </c>
      <c r="BZ388" s="236">
        <f t="shared" si="259"/>
        <v>0</v>
      </c>
      <c r="CA388" s="233"/>
      <c r="CB388" s="233"/>
      <c r="CC388" s="233"/>
      <c r="CD388" s="233"/>
      <c r="CE388" s="238">
        <f t="shared" si="248"/>
        <v>0</v>
      </c>
      <c r="CF388" s="14">
        <f t="shared" si="249"/>
        <v>0</v>
      </c>
      <c r="CG388" s="184">
        <f t="shared" si="250"/>
        <v>0</v>
      </c>
    </row>
    <row r="389" spans="1:86" ht="21" customHeight="1" x14ac:dyDescent="0.25">
      <c r="A389" s="40">
        <v>382</v>
      </c>
      <c r="B389" s="83" t="s">
        <v>200</v>
      </c>
      <c r="C389" s="300">
        <v>1485120</v>
      </c>
      <c r="D389" s="301">
        <v>1</v>
      </c>
      <c r="E389" s="299">
        <f t="shared" si="251"/>
        <v>1485120</v>
      </c>
      <c r="F389" s="167"/>
      <c r="G389" s="35"/>
      <c r="H389" s="163">
        <f t="shared" si="219"/>
        <v>0</v>
      </c>
      <c r="I389" s="11"/>
      <c r="J389" s="11"/>
      <c r="K389" s="36"/>
      <c r="L389" s="12"/>
      <c r="M389" s="13">
        <f t="shared" si="226"/>
        <v>0</v>
      </c>
      <c r="N389" s="30">
        <f t="shared" si="227"/>
        <v>0</v>
      </c>
      <c r="O389" s="15">
        <f t="shared" si="228"/>
        <v>0</v>
      </c>
      <c r="P389" s="244"/>
      <c r="Q389" s="242"/>
      <c r="R389" s="242"/>
      <c r="S389" s="246"/>
      <c r="T389" s="13">
        <f t="shared" si="229"/>
        <v>0</v>
      </c>
      <c r="U389" s="14">
        <f t="shared" si="230"/>
        <v>0</v>
      </c>
      <c r="V389" s="16">
        <f t="shared" si="231"/>
        <v>0</v>
      </c>
      <c r="W389" s="90"/>
      <c r="X389" s="90"/>
      <c r="Y389" s="90"/>
      <c r="Z389" s="159"/>
      <c r="AA389" s="13">
        <f t="shared" si="232"/>
        <v>0</v>
      </c>
      <c r="AB389" s="14">
        <f t="shared" si="233"/>
        <v>0</v>
      </c>
      <c r="AC389" s="16">
        <f t="shared" si="220"/>
        <v>0</v>
      </c>
      <c r="AD389" s="251"/>
      <c r="AE389" s="251"/>
      <c r="AF389" s="251"/>
      <c r="AG389" s="90"/>
      <c r="AH389" s="13">
        <f t="shared" si="261"/>
        <v>0</v>
      </c>
      <c r="AI389" s="14">
        <f t="shared" si="234"/>
        <v>0</v>
      </c>
      <c r="AJ389" s="184">
        <f t="shared" si="235"/>
        <v>0</v>
      </c>
      <c r="AK389" s="90"/>
      <c r="AL389" s="90"/>
      <c r="AM389" s="90"/>
      <c r="AN389" s="90"/>
      <c r="AO389" s="13">
        <f t="shared" si="236"/>
        <v>0</v>
      </c>
      <c r="AP389" s="14">
        <f t="shared" si="237"/>
        <v>0</v>
      </c>
      <c r="AQ389" s="184">
        <f t="shared" si="238"/>
        <v>0</v>
      </c>
      <c r="AR389" s="190"/>
      <c r="AS389" s="187"/>
      <c r="AT389" s="182"/>
      <c r="AU389" s="227"/>
      <c r="AV389" s="13">
        <f t="shared" si="239"/>
        <v>0</v>
      </c>
      <c r="AW389" s="14">
        <f t="shared" si="240"/>
        <v>0</v>
      </c>
      <c r="AX389" s="184">
        <f t="shared" si="241"/>
        <v>0</v>
      </c>
      <c r="AY389" s="226"/>
      <c r="AZ389" s="226"/>
      <c r="BA389" s="226"/>
      <c r="BB389" s="226"/>
      <c r="BC389" s="13">
        <f t="shared" si="242"/>
        <v>0</v>
      </c>
      <c r="BD389" s="14">
        <f t="shared" si="221"/>
        <v>0</v>
      </c>
      <c r="BE389" s="184">
        <f t="shared" si="243"/>
        <v>0</v>
      </c>
      <c r="BF389" s="90"/>
      <c r="BG389" s="90"/>
      <c r="BH389" s="90"/>
      <c r="BI389" s="90"/>
      <c r="BJ389" s="13">
        <f t="shared" si="244"/>
        <v>0</v>
      </c>
      <c r="BK389" s="14">
        <f t="shared" si="245"/>
        <v>0</v>
      </c>
      <c r="BL389" s="224">
        <f t="shared" si="246"/>
        <v>0</v>
      </c>
      <c r="BM389" s="257"/>
      <c r="BN389" s="257"/>
      <c r="BO389" s="257"/>
      <c r="BP389" s="226"/>
      <c r="BQ389" s="74">
        <f t="shared" si="264"/>
        <v>0</v>
      </c>
      <c r="BR389" s="75">
        <f t="shared" si="260"/>
        <v>0</v>
      </c>
      <c r="BS389" s="236">
        <f t="shared" si="258"/>
        <v>0</v>
      </c>
      <c r="BT389" s="226"/>
      <c r="BU389" s="226"/>
      <c r="BV389" s="226"/>
      <c r="BW389" s="226"/>
      <c r="BX389" s="74">
        <f t="shared" si="265"/>
        <v>0</v>
      </c>
      <c r="BY389" s="75">
        <f t="shared" si="247"/>
        <v>0</v>
      </c>
      <c r="BZ389" s="236">
        <f t="shared" si="259"/>
        <v>0</v>
      </c>
      <c r="CA389" s="239"/>
      <c r="CB389" s="239"/>
      <c r="CC389" s="239"/>
      <c r="CD389" s="240"/>
      <c r="CE389" s="238">
        <f t="shared" si="248"/>
        <v>0</v>
      </c>
      <c r="CF389" s="14">
        <f t="shared" si="249"/>
        <v>0</v>
      </c>
      <c r="CG389" s="184">
        <f t="shared" si="250"/>
        <v>0</v>
      </c>
    </row>
    <row r="390" spans="1:86" x14ac:dyDescent="0.25">
      <c r="A390" s="40">
        <v>383</v>
      </c>
      <c r="B390" s="86" t="s">
        <v>433</v>
      </c>
      <c r="C390" s="300">
        <v>631250</v>
      </c>
      <c r="D390" s="301">
        <v>20</v>
      </c>
      <c r="E390" s="299">
        <f t="shared" si="251"/>
        <v>12625000</v>
      </c>
      <c r="F390" s="167">
        <f t="shared" si="225"/>
        <v>624988</v>
      </c>
      <c r="G390" s="35">
        <f t="shared" si="218"/>
        <v>0.38</v>
      </c>
      <c r="H390" s="163">
        <f t="shared" si="219"/>
        <v>1000</v>
      </c>
      <c r="I390" s="11"/>
      <c r="J390" s="11"/>
      <c r="K390" s="36"/>
      <c r="L390" s="12"/>
      <c r="M390" s="13">
        <f t="shared" si="226"/>
        <v>0</v>
      </c>
      <c r="N390" s="14">
        <f t="shared" si="227"/>
        <v>0</v>
      </c>
      <c r="O390" s="15">
        <f t="shared" si="228"/>
        <v>0</v>
      </c>
      <c r="P390" s="244"/>
      <c r="Q390" s="242"/>
      <c r="R390" s="242"/>
      <c r="S390" s="246"/>
      <c r="T390" s="13">
        <f t="shared" si="229"/>
        <v>0</v>
      </c>
      <c r="U390" s="14">
        <f t="shared" si="230"/>
        <v>0</v>
      </c>
      <c r="V390" s="16">
        <f t="shared" si="231"/>
        <v>0</v>
      </c>
      <c r="W390" s="90"/>
      <c r="X390" s="90"/>
      <c r="Y390" s="90"/>
      <c r="Z390" s="159"/>
      <c r="AA390" s="13">
        <f t="shared" si="232"/>
        <v>0</v>
      </c>
      <c r="AB390" s="14">
        <f t="shared" si="233"/>
        <v>0</v>
      </c>
      <c r="AC390" s="16">
        <f t="shared" si="220"/>
        <v>0</v>
      </c>
      <c r="AD390" s="251"/>
      <c r="AE390" s="251"/>
      <c r="AF390" s="251"/>
      <c r="AG390" s="90"/>
      <c r="AH390" s="13">
        <f t="shared" si="261"/>
        <v>0</v>
      </c>
      <c r="AI390" s="14">
        <f t="shared" si="234"/>
        <v>0</v>
      </c>
      <c r="AJ390" s="184">
        <f t="shared" si="235"/>
        <v>0</v>
      </c>
      <c r="AK390" s="90"/>
      <c r="AL390" s="90"/>
      <c r="AM390" s="90"/>
      <c r="AN390" s="90"/>
      <c r="AO390" s="13">
        <f t="shared" si="236"/>
        <v>0</v>
      </c>
      <c r="AP390" s="14">
        <f t="shared" si="237"/>
        <v>0</v>
      </c>
      <c r="AQ390" s="184">
        <f t="shared" si="238"/>
        <v>0</v>
      </c>
      <c r="AR390" s="190">
        <f t="shared" si="256"/>
        <v>525200</v>
      </c>
      <c r="AS390" s="187">
        <f t="shared" si="257"/>
        <v>99788</v>
      </c>
      <c r="AT390" s="182">
        <v>624988</v>
      </c>
      <c r="AU390" s="227">
        <v>0.38</v>
      </c>
      <c r="AV390" s="13">
        <f t="shared" si="239"/>
        <v>650</v>
      </c>
      <c r="AW390" s="14">
        <f t="shared" si="240"/>
        <v>350</v>
      </c>
      <c r="AX390" s="184">
        <f t="shared" si="241"/>
        <v>1000</v>
      </c>
      <c r="AY390" s="226"/>
      <c r="AZ390" s="226"/>
      <c r="BA390" s="226"/>
      <c r="BB390" s="226"/>
      <c r="BC390" s="13">
        <f t="shared" si="242"/>
        <v>0</v>
      </c>
      <c r="BD390" s="14">
        <f t="shared" si="221"/>
        <v>0</v>
      </c>
      <c r="BE390" s="184">
        <f t="shared" si="243"/>
        <v>0</v>
      </c>
      <c r="BF390" s="90"/>
      <c r="BG390" s="90"/>
      <c r="BH390" s="90"/>
      <c r="BI390" s="90"/>
      <c r="BJ390" s="13">
        <f t="shared" si="244"/>
        <v>0</v>
      </c>
      <c r="BK390" s="14">
        <f t="shared" si="245"/>
        <v>0</v>
      </c>
      <c r="BL390" s="224">
        <f t="shared" si="246"/>
        <v>0</v>
      </c>
      <c r="BM390" s="257"/>
      <c r="BN390" s="257"/>
      <c r="BO390" s="257"/>
      <c r="BP390" s="226"/>
      <c r="BQ390" s="74">
        <f t="shared" si="264"/>
        <v>0</v>
      </c>
      <c r="BR390" s="75">
        <f t="shared" si="260"/>
        <v>0</v>
      </c>
      <c r="BS390" s="224">
        <f t="shared" si="258"/>
        <v>0</v>
      </c>
      <c r="BT390" s="226"/>
      <c r="BU390" s="226"/>
      <c r="BV390" s="226"/>
      <c r="BW390" s="226"/>
      <c r="BX390" s="74">
        <f t="shared" si="265"/>
        <v>0</v>
      </c>
      <c r="BY390" s="75">
        <f t="shared" si="247"/>
        <v>0</v>
      </c>
      <c r="BZ390" s="224">
        <f t="shared" si="259"/>
        <v>0</v>
      </c>
      <c r="CA390" s="233"/>
      <c r="CB390" s="233"/>
      <c r="CC390" s="233"/>
      <c r="CD390" s="233"/>
      <c r="CE390" s="13">
        <f t="shared" si="248"/>
        <v>0</v>
      </c>
      <c r="CF390" s="41">
        <f t="shared" si="249"/>
        <v>0</v>
      </c>
      <c r="CG390" s="185">
        <f t="shared" si="250"/>
        <v>0</v>
      </c>
    </row>
    <row r="391" spans="1:86" ht="12.75" customHeight="1" x14ac:dyDescent="0.25">
      <c r="A391" s="194"/>
      <c r="B391" s="195"/>
      <c r="C391" s="302"/>
      <c r="D391" s="196"/>
      <c r="E391" s="197"/>
      <c r="F391" s="198"/>
      <c r="G391" s="199"/>
      <c r="H391" s="200"/>
      <c r="I391" s="200"/>
      <c r="J391" s="200"/>
      <c r="K391" s="180"/>
      <c r="L391" s="201"/>
      <c r="M391" s="9"/>
      <c r="N391" s="202"/>
      <c r="O391" s="203"/>
      <c r="P391" s="203"/>
      <c r="Q391" s="203"/>
      <c r="R391" s="204"/>
      <c r="S391" s="205"/>
      <c r="T391" s="9"/>
      <c r="U391" s="202"/>
      <c r="V391" s="206"/>
      <c r="W391" s="206"/>
      <c r="X391" s="206"/>
      <c r="Y391" s="204"/>
      <c r="Z391" s="207"/>
      <c r="AA391" s="9"/>
      <c r="AB391" s="202"/>
      <c r="AC391" s="206"/>
      <c r="AD391" s="9"/>
      <c r="AE391" s="9"/>
      <c r="AF391" s="204"/>
      <c r="AG391" s="208"/>
      <c r="AH391" s="9"/>
      <c r="AI391" s="202"/>
      <c r="AJ391" s="7"/>
      <c r="AK391" s="9"/>
      <c r="AL391" s="9"/>
      <c r="AM391" s="204"/>
      <c r="AN391" s="208"/>
      <c r="AO391" s="9"/>
      <c r="AP391" s="202"/>
      <c r="AQ391" s="7"/>
      <c r="AR391" s="177"/>
      <c r="AS391" s="173"/>
      <c r="AT391" s="44"/>
      <c r="AU391" s="209"/>
      <c r="AV391" s="9"/>
      <c r="AW391" s="202"/>
      <c r="AX391" s="7"/>
      <c r="AY391" s="9"/>
      <c r="AZ391" s="9"/>
      <c r="BA391" s="210"/>
      <c r="BB391" s="205"/>
      <c r="BC391" s="9"/>
      <c r="BD391" s="202"/>
      <c r="BE391" s="7"/>
      <c r="BF391" s="9"/>
      <c r="BG391" s="9"/>
      <c r="BH391" s="211"/>
      <c r="BI391" s="212"/>
      <c r="BJ391" s="9"/>
      <c r="BK391" s="202"/>
      <c r="BL391" s="225"/>
      <c r="BM391" s="213"/>
      <c r="BN391" s="213"/>
      <c r="BO391" s="214"/>
      <c r="BP391" s="215"/>
      <c r="BQ391" s="213"/>
      <c r="BR391" s="216"/>
      <c r="BS391" s="225"/>
      <c r="BT391" s="213"/>
      <c r="BU391" s="213"/>
      <c r="BV391" s="214"/>
      <c r="BW391" s="215"/>
      <c r="BX391" s="213"/>
      <c r="BY391" s="216"/>
      <c r="BZ391" s="225"/>
      <c r="CA391" s="213"/>
      <c r="CB391" s="213"/>
      <c r="CC391" s="204"/>
      <c r="CD391" s="201"/>
      <c r="CE391" s="9"/>
      <c r="CF391" s="202"/>
      <c r="CG391" s="7"/>
      <c r="CH391" s="28"/>
    </row>
    <row r="392" spans="1:86" x14ac:dyDescent="0.25">
      <c r="A392" s="28"/>
      <c r="B392" s="9"/>
      <c r="C392" s="231"/>
      <c r="D392" s="203"/>
      <c r="E392" s="203"/>
      <c r="F392" s="203"/>
      <c r="G392" s="218"/>
      <c r="H392" s="231"/>
      <c r="I392" s="9"/>
      <c r="J392" s="231"/>
      <c r="K392" s="206"/>
      <c r="L392" s="206"/>
      <c r="M392" s="206"/>
      <c r="N392" s="218"/>
      <c r="O392" s="219"/>
      <c r="P392" s="9"/>
      <c r="Q392" s="28"/>
      <c r="R392" s="206"/>
      <c r="S392" s="9"/>
      <c r="T392" s="9"/>
      <c r="U392" s="218"/>
      <c r="V392" s="220"/>
      <c r="W392" s="9"/>
      <c r="X392" s="202"/>
      <c r="Y392" s="7"/>
      <c r="Z392" s="177"/>
      <c r="AA392" s="173"/>
      <c r="AB392" s="217"/>
      <c r="AC392" s="247"/>
      <c r="AD392" s="9"/>
      <c r="AE392" s="202"/>
      <c r="AF392" s="7"/>
      <c r="AG392" s="9"/>
      <c r="AH392" s="9"/>
      <c r="AI392" s="210"/>
      <c r="AJ392" s="205"/>
      <c r="AK392" s="9"/>
      <c r="AL392" s="202"/>
      <c r="AM392" s="7"/>
      <c r="AN392" s="9"/>
      <c r="AO392" s="9"/>
      <c r="AP392" s="210"/>
      <c r="AQ392" s="205"/>
      <c r="AR392" s="9"/>
      <c r="AS392" s="202"/>
      <c r="AT392" s="7"/>
      <c r="AU392" s="9"/>
      <c r="AV392" s="9"/>
      <c r="AW392" s="211"/>
      <c r="AX392" s="221"/>
      <c r="AY392" s="9"/>
      <c r="AZ392" s="202"/>
      <c r="BA392" s="225"/>
      <c r="BB392" s="213"/>
      <c r="BC392" s="213"/>
      <c r="BD392" s="230"/>
      <c r="BE392" s="215"/>
      <c r="BF392" s="213"/>
      <c r="BG392" s="216"/>
      <c r="BH392" s="225"/>
      <c r="BI392" s="213"/>
      <c r="BJ392" s="213"/>
      <c r="BK392" s="218"/>
      <c r="BL392" s="234"/>
      <c r="BM392" s="9"/>
      <c r="BN392" s="202"/>
      <c r="BO392" s="7"/>
      <c r="BP392" s="28"/>
      <c r="BS392"/>
      <c r="BT392" s="9"/>
      <c r="BU392" s="202"/>
      <c r="BV392" s="7"/>
      <c r="BW392" s="28"/>
      <c r="BZ392"/>
      <c r="CA392"/>
      <c r="CB392"/>
      <c r="CC392"/>
      <c r="CD392"/>
      <c r="CG392"/>
    </row>
    <row r="393" spans="1:86" ht="31.5" customHeight="1" x14ac:dyDescent="0.25">
      <c r="A393" s="272" t="s">
        <v>401</v>
      </c>
      <c r="B393" s="272"/>
      <c r="C393" s="272"/>
      <c r="D393" s="272"/>
      <c r="E393" s="303"/>
      <c r="AS393" s="222"/>
      <c r="AT393" s="217"/>
      <c r="AU393" s="231"/>
      <c r="AV393" s="28"/>
      <c r="AW393" s="28"/>
      <c r="AX393" s="223"/>
      <c r="AY393" s="231"/>
      <c r="AZ393" s="231"/>
      <c r="BA393" s="231"/>
      <c r="BS393" s="223"/>
      <c r="BZ393" s="223"/>
      <c r="CA393" s="231"/>
      <c r="CB393" s="231"/>
      <c r="CC393" s="231"/>
      <c r="CD393" s="231"/>
      <c r="CE393" s="28"/>
      <c r="CF393" s="28"/>
      <c r="CG393" s="223"/>
      <c r="CH393" s="28"/>
    </row>
    <row r="394" spans="1:86" ht="409.5" customHeight="1" x14ac:dyDescent="0.25">
      <c r="A394" s="272" t="s">
        <v>402</v>
      </c>
      <c r="B394" s="272"/>
      <c r="C394" s="272"/>
      <c r="D394" s="272"/>
      <c r="E394" s="303"/>
      <c r="AS394" s="222"/>
      <c r="AT394" s="217"/>
      <c r="AU394" s="231"/>
      <c r="AV394" s="28"/>
      <c r="AW394" s="28"/>
      <c r="AX394" s="223"/>
      <c r="AY394" s="231"/>
      <c r="AZ394" s="231"/>
      <c r="BA394" s="231"/>
      <c r="BS394" s="223"/>
      <c r="BZ394" s="223"/>
      <c r="CA394" s="231"/>
      <c r="CB394" s="231"/>
      <c r="CC394" s="231"/>
      <c r="CD394" s="231"/>
      <c r="CE394" s="28"/>
      <c r="CF394" s="28"/>
      <c r="CG394" s="223"/>
      <c r="CH394" s="28"/>
    </row>
    <row r="395" spans="1:86" x14ac:dyDescent="0.25">
      <c r="A395" s="22"/>
      <c r="C395" s="304"/>
      <c r="D395" s="304"/>
      <c r="E395" s="304"/>
      <c r="AS395" s="222"/>
      <c r="AT395" s="217"/>
      <c r="AU395" s="231"/>
      <c r="AV395" s="28"/>
      <c r="AW395" s="28"/>
      <c r="AX395" s="223"/>
      <c r="AY395" s="231"/>
      <c r="AZ395" s="231"/>
      <c r="BA395" s="231"/>
      <c r="BS395" s="223"/>
      <c r="BZ395" s="223"/>
      <c r="CA395" s="231"/>
      <c r="CB395" s="231"/>
      <c r="CC395" s="231"/>
      <c r="CD395" s="231"/>
      <c r="CE395" s="28"/>
      <c r="CF395" s="28"/>
      <c r="CG395" s="223"/>
      <c r="CH395" s="28"/>
    </row>
    <row r="396" spans="1:86" x14ac:dyDescent="0.25">
      <c r="A396" s="22"/>
      <c r="C396" s="304"/>
      <c r="D396" s="304"/>
      <c r="E396" s="304"/>
      <c r="AS396" s="222"/>
      <c r="AT396" s="217"/>
      <c r="AU396" s="231"/>
      <c r="AV396" s="28"/>
      <c r="AW396" s="28"/>
      <c r="AX396" s="223"/>
      <c r="AY396" s="231"/>
      <c r="AZ396" s="231"/>
      <c r="BA396" s="231"/>
      <c r="BS396" s="223"/>
      <c r="BZ396" s="223"/>
      <c r="CA396" s="231"/>
      <c r="CB396" s="231"/>
      <c r="CC396" s="231"/>
      <c r="CD396" s="231"/>
      <c r="CE396" s="28"/>
      <c r="CF396" s="28"/>
      <c r="CG396" s="223"/>
      <c r="CH396" s="28"/>
    </row>
    <row r="397" spans="1:86" x14ac:dyDescent="0.25">
      <c r="A397" s="22"/>
      <c r="C397" s="304"/>
      <c r="D397" s="304"/>
      <c r="E397" s="304"/>
      <c r="AS397" s="222"/>
      <c r="AT397" s="217"/>
      <c r="AU397" s="231"/>
      <c r="AV397" s="28"/>
      <c r="AW397" s="28"/>
      <c r="AX397" s="223"/>
      <c r="AY397" s="231"/>
      <c r="AZ397" s="231"/>
      <c r="BA397" s="231"/>
      <c r="BS397" s="223"/>
      <c r="BZ397" s="223"/>
      <c r="CA397" s="231"/>
      <c r="CB397" s="231"/>
      <c r="CC397" s="231"/>
      <c r="CD397" s="231"/>
      <c r="CE397" s="28"/>
      <c r="CF397" s="28"/>
      <c r="CG397" s="223"/>
      <c r="CH397" s="28"/>
    </row>
    <row r="398" spans="1:86" x14ac:dyDescent="0.25">
      <c r="A398" s="22"/>
      <c r="C398" s="304"/>
      <c r="D398" s="304"/>
      <c r="E398" s="304"/>
      <c r="AS398" s="222"/>
      <c r="AT398" s="217"/>
      <c r="AU398" s="231"/>
      <c r="AV398" s="28"/>
      <c r="AW398" s="28"/>
      <c r="AX398" s="223"/>
      <c r="AY398" s="231"/>
      <c r="AZ398" s="231"/>
      <c r="BA398" s="231"/>
      <c r="BS398" s="223"/>
      <c r="BZ398" s="223"/>
      <c r="CA398" s="231"/>
      <c r="CB398" s="231"/>
      <c r="CC398" s="231"/>
      <c r="CD398" s="231"/>
      <c r="CE398" s="28"/>
      <c r="CF398" s="28"/>
      <c r="CG398" s="223"/>
      <c r="CH398" s="28"/>
    </row>
    <row r="399" spans="1:86" x14ac:dyDescent="0.25">
      <c r="A399" s="22"/>
      <c r="C399" s="304"/>
      <c r="D399" s="304"/>
      <c r="E399" s="304"/>
      <c r="AS399" s="222"/>
      <c r="AT399" s="217"/>
      <c r="AU399" s="231"/>
      <c r="AV399" s="28"/>
      <c r="AW399" s="28"/>
      <c r="AX399" s="223"/>
      <c r="AY399" s="231"/>
      <c r="AZ399" s="231"/>
      <c r="BA399" s="231"/>
      <c r="BS399" s="223"/>
      <c r="BZ399" s="223"/>
      <c r="CA399" s="231"/>
      <c r="CB399" s="231"/>
      <c r="CC399" s="231"/>
      <c r="CD399" s="231"/>
      <c r="CE399" s="28"/>
      <c r="CF399" s="28"/>
      <c r="CG399" s="223"/>
      <c r="CH399" s="28"/>
    </row>
    <row r="400" spans="1:86" x14ac:dyDescent="0.25">
      <c r="A400" s="22"/>
      <c r="C400" s="304"/>
      <c r="D400" s="304"/>
      <c r="E400" s="304"/>
      <c r="AS400" s="222"/>
      <c r="AT400" s="217"/>
      <c r="AU400" s="231"/>
      <c r="AV400" s="28"/>
      <c r="AW400" s="28"/>
      <c r="AX400" s="223"/>
      <c r="AY400" s="231"/>
      <c r="AZ400" s="231"/>
      <c r="BA400" s="231"/>
      <c r="BS400" s="223"/>
      <c r="BZ400" s="223"/>
      <c r="CA400" s="231"/>
      <c r="CB400" s="231"/>
      <c r="CC400" s="231"/>
      <c r="CD400" s="231"/>
      <c r="CE400" s="28"/>
      <c r="CF400" s="28"/>
      <c r="CG400" s="223"/>
      <c r="CH400" s="28"/>
    </row>
    <row r="401" spans="1:86" x14ac:dyDescent="0.25">
      <c r="A401" s="22"/>
      <c r="C401" s="304"/>
      <c r="D401" s="304"/>
      <c r="E401" s="304"/>
      <c r="AS401" s="222"/>
      <c r="AT401" s="217"/>
      <c r="AU401" s="231"/>
      <c r="AV401" s="28"/>
      <c r="AW401" s="28"/>
      <c r="AX401" s="223"/>
      <c r="AY401" s="231"/>
      <c r="AZ401" s="231"/>
      <c r="BA401" s="231"/>
      <c r="BS401" s="223"/>
      <c r="BZ401" s="223"/>
      <c r="CA401" s="231"/>
      <c r="CB401" s="231"/>
      <c r="CC401" s="231"/>
      <c r="CD401" s="231"/>
      <c r="CE401" s="28"/>
      <c r="CF401" s="28"/>
      <c r="CG401" s="223"/>
      <c r="CH401" s="28"/>
    </row>
    <row r="402" spans="1:86" x14ac:dyDescent="0.25">
      <c r="AS402" s="222"/>
      <c r="AT402" s="217"/>
      <c r="AU402" s="231"/>
      <c r="AV402" s="28"/>
      <c r="AW402" s="28"/>
      <c r="AX402" s="223"/>
      <c r="AY402" s="231"/>
      <c r="AZ402" s="231"/>
      <c r="BA402" s="231"/>
      <c r="BS402" s="223"/>
      <c r="BZ402" s="223"/>
      <c r="CA402" s="231"/>
      <c r="CB402" s="231"/>
      <c r="CC402" s="231"/>
      <c r="CD402" s="231"/>
      <c r="CE402" s="28"/>
      <c r="CF402" s="28"/>
      <c r="CG402" s="223"/>
      <c r="CH402" s="28"/>
    </row>
    <row r="403" spans="1:86" x14ac:dyDescent="0.25">
      <c r="AS403" s="222"/>
      <c r="AT403" s="217"/>
      <c r="AU403" s="231"/>
      <c r="AV403" s="28"/>
      <c r="AW403" s="28"/>
      <c r="AX403" s="223"/>
      <c r="AY403" s="231"/>
      <c r="AZ403" s="231"/>
      <c r="BA403" s="231"/>
      <c r="BS403" s="223"/>
      <c r="BZ403" s="223"/>
      <c r="CA403" s="231"/>
      <c r="CB403" s="231"/>
      <c r="CC403" s="231"/>
      <c r="CD403" s="231"/>
      <c r="CE403" s="28"/>
      <c r="CF403" s="28"/>
      <c r="CG403" s="223"/>
      <c r="CH403" s="28"/>
    </row>
    <row r="404" spans="1:86" x14ac:dyDescent="0.25">
      <c r="AS404" s="222"/>
      <c r="AT404" s="217"/>
      <c r="AU404" s="231"/>
      <c r="AV404" s="28"/>
      <c r="AW404" s="28"/>
      <c r="AX404" s="223"/>
      <c r="AY404" s="231"/>
      <c r="AZ404" s="231"/>
      <c r="BA404" s="231"/>
      <c r="BS404" s="223"/>
      <c r="BZ404" s="223"/>
      <c r="CA404" s="231"/>
      <c r="CB404" s="231"/>
      <c r="CC404" s="231"/>
      <c r="CD404" s="231"/>
      <c r="CE404" s="28"/>
      <c r="CF404" s="28"/>
      <c r="CG404" s="223"/>
      <c r="CH404" s="28"/>
    </row>
    <row r="405" spans="1:86" x14ac:dyDescent="0.25">
      <c r="AS405" s="222"/>
      <c r="AT405" s="217"/>
      <c r="AU405" s="231"/>
      <c r="AV405" s="28"/>
      <c r="AW405" s="28"/>
      <c r="AX405" s="223"/>
      <c r="AY405" s="231"/>
      <c r="AZ405" s="231"/>
      <c r="BA405" s="231"/>
      <c r="BS405" s="223"/>
      <c r="BZ405" s="223"/>
      <c r="CA405" s="231"/>
      <c r="CB405" s="231"/>
      <c r="CC405" s="231"/>
      <c r="CD405" s="231"/>
      <c r="CE405" s="28"/>
      <c r="CF405" s="28"/>
      <c r="CG405" s="223"/>
      <c r="CH405" s="28"/>
    </row>
    <row r="406" spans="1:86" x14ac:dyDescent="0.25">
      <c r="AS406" s="222"/>
      <c r="AT406" s="217"/>
      <c r="AU406" s="231"/>
      <c r="AV406" s="28"/>
      <c r="AW406" s="28"/>
      <c r="AX406" s="223"/>
      <c r="AY406" s="231"/>
      <c r="AZ406" s="231"/>
      <c r="BA406" s="231"/>
      <c r="BS406" s="223"/>
      <c r="BZ406" s="223"/>
      <c r="CA406" s="231"/>
      <c r="CB406" s="231"/>
      <c r="CC406" s="231"/>
      <c r="CD406" s="231"/>
      <c r="CE406" s="28"/>
      <c r="CF406" s="28"/>
      <c r="CG406" s="223"/>
      <c r="CH406" s="28"/>
    </row>
    <row r="407" spans="1:86" x14ac:dyDescent="0.25">
      <c r="AS407" s="222"/>
      <c r="AT407" s="217"/>
      <c r="AU407" s="231"/>
      <c r="AV407" s="28"/>
      <c r="AW407" s="28"/>
      <c r="AX407" s="223"/>
      <c r="AY407" s="231"/>
      <c r="AZ407" s="231"/>
      <c r="BA407" s="231"/>
      <c r="BS407" s="223"/>
      <c r="BZ407" s="223"/>
      <c r="CA407" s="231"/>
      <c r="CB407" s="231"/>
      <c r="CC407" s="231"/>
      <c r="CD407" s="231"/>
      <c r="CE407" s="28"/>
      <c r="CF407" s="28"/>
      <c r="CG407" s="223"/>
      <c r="CH407" s="28"/>
    </row>
    <row r="408" spans="1:86" x14ac:dyDescent="0.25">
      <c r="AS408" s="222"/>
      <c r="AT408" s="217"/>
      <c r="AU408" s="231"/>
      <c r="AV408" s="28"/>
      <c r="AW408" s="28"/>
      <c r="AX408" s="223"/>
      <c r="AY408" s="231"/>
      <c r="AZ408" s="231"/>
      <c r="BA408" s="231"/>
      <c r="BS408" s="223"/>
      <c r="BZ408" s="223"/>
      <c r="CA408" s="231"/>
      <c r="CB408" s="231"/>
      <c r="CC408" s="231"/>
      <c r="CD408" s="231"/>
      <c r="CE408" s="28"/>
      <c r="CF408" s="28"/>
      <c r="CG408" s="223"/>
      <c r="CH408" s="28"/>
    </row>
    <row r="409" spans="1:86" x14ac:dyDescent="0.25">
      <c r="AS409" s="222"/>
      <c r="AT409" s="217"/>
      <c r="AU409" s="231"/>
      <c r="AV409" s="28"/>
      <c r="AW409" s="28"/>
      <c r="AX409" s="223"/>
      <c r="AY409" s="231"/>
      <c r="AZ409" s="231"/>
      <c r="BA409" s="231"/>
      <c r="BS409" s="223"/>
      <c r="BZ409" s="223"/>
      <c r="CA409" s="231"/>
      <c r="CB409" s="231"/>
      <c r="CC409" s="231"/>
      <c r="CD409" s="231"/>
      <c r="CE409" s="28"/>
      <c r="CF409" s="28"/>
      <c r="CG409" s="223"/>
      <c r="CH409" s="28"/>
    </row>
    <row r="410" spans="1:86" x14ac:dyDescent="0.25">
      <c r="AS410" s="222"/>
      <c r="AT410" s="44"/>
      <c r="AU410" s="231"/>
      <c r="AV410" s="28"/>
      <c r="AW410" s="28"/>
      <c r="AX410" s="223"/>
      <c r="AY410" s="231"/>
      <c r="AZ410" s="231"/>
      <c r="BA410" s="231"/>
      <c r="BS410" s="223"/>
      <c r="BZ410" s="223"/>
      <c r="CA410" s="231"/>
      <c r="CB410" s="231"/>
      <c r="CC410" s="231"/>
      <c r="CD410" s="231"/>
      <c r="CE410" s="28"/>
      <c r="CF410" s="28"/>
      <c r="CG410" s="223"/>
      <c r="CH410" s="28"/>
    </row>
    <row r="411" spans="1:86" x14ac:dyDescent="0.25">
      <c r="AS411" s="222"/>
      <c r="AT411" s="44"/>
      <c r="AU411" s="231"/>
      <c r="AV411" s="28"/>
      <c r="AW411" s="28"/>
      <c r="AX411" s="223"/>
      <c r="AY411" s="231"/>
      <c r="AZ411" s="231"/>
      <c r="BA411" s="231"/>
      <c r="BS411" s="223"/>
      <c r="BZ411" s="223"/>
      <c r="CA411" s="231"/>
      <c r="CB411" s="231"/>
      <c r="CC411" s="231"/>
      <c r="CD411" s="231"/>
      <c r="CE411" s="28"/>
      <c r="CF411" s="28"/>
      <c r="CG411" s="223"/>
      <c r="CH411" s="28"/>
    </row>
    <row r="412" spans="1:86" x14ac:dyDescent="0.25">
      <c r="AS412" s="222"/>
      <c r="AT412" s="44"/>
      <c r="AU412" s="231"/>
      <c r="AV412" s="28"/>
      <c r="AW412" s="28"/>
      <c r="AX412" s="223"/>
      <c r="AY412" s="231"/>
      <c r="AZ412" s="231"/>
      <c r="BA412" s="231"/>
      <c r="BS412" s="223"/>
      <c r="BZ412" s="223"/>
      <c r="CA412" s="231"/>
      <c r="CB412" s="231"/>
      <c r="CC412" s="231"/>
      <c r="CD412" s="231"/>
      <c r="CE412" s="28"/>
      <c r="CF412" s="28"/>
      <c r="CG412" s="223"/>
      <c r="CH412" s="28"/>
    </row>
    <row r="413" spans="1:86" x14ac:dyDescent="0.25">
      <c r="AS413" s="222"/>
      <c r="AT413" s="44"/>
      <c r="AU413" s="231"/>
      <c r="AV413" s="28"/>
      <c r="AW413" s="28"/>
      <c r="AX413" s="223"/>
      <c r="AY413" s="231"/>
      <c r="AZ413" s="231"/>
      <c r="BA413" s="231"/>
      <c r="BS413" s="223"/>
      <c r="BZ413" s="223"/>
      <c r="CA413" s="231"/>
      <c r="CB413" s="231"/>
      <c r="CC413" s="231"/>
      <c r="CD413" s="231"/>
      <c r="CE413" s="28"/>
      <c r="CF413" s="28"/>
      <c r="CG413" s="223"/>
      <c r="CH413" s="28"/>
    </row>
    <row r="414" spans="1:86" x14ac:dyDescent="0.25">
      <c r="AS414" s="222"/>
      <c r="AT414" s="44"/>
      <c r="AU414" s="231"/>
      <c r="AV414" s="28"/>
      <c r="AW414" s="28"/>
      <c r="AX414" s="223"/>
      <c r="AY414" s="231"/>
      <c r="AZ414" s="231"/>
      <c r="BA414" s="231"/>
      <c r="BS414" s="223"/>
      <c r="BZ414" s="223"/>
      <c r="CA414" s="231"/>
      <c r="CB414" s="231"/>
      <c r="CC414" s="231"/>
      <c r="CD414" s="231"/>
      <c r="CE414" s="28"/>
      <c r="CF414" s="28"/>
      <c r="CG414" s="223"/>
      <c r="CH414" s="28"/>
    </row>
    <row r="415" spans="1:86" x14ac:dyDescent="0.25">
      <c r="AS415" s="222"/>
      <c r="AT415" s="44"/>
      <c r="AU415" s="231"/>
      <c r="AV415" s="28"/>
      <c r="AW415" s="28"/>
      <c r="AX415" s="223"/>
      <c r="AY415" s="231"/>
      <c r="AZ415" s="231"/>
      <c r="BA415" s="231"/>
      <c r="BS415" s="223"/>
      <c r="BZ415" s="223"/>
      <c r="CA415" s="231"/>
      <c r="CB415" s="231"/>
      <c r="CC415" s="231"/>
      <c r="CD415" s="231"/>
      <c r="CE415" s="28"/>
      <c r="CF415" s="28"/>
      <c r="CG415" s="223"/>
      <c r="CH415" s="28"/>
    </row>
    <row r="416" spans="1:86" x14ac:dyDescent="0.25">
      <c r="AS416" s="222"/>
      <c r="AT416" s="44"/>
      <c r="AU416" s="231"/>
      <c r="AV416" s="28"/>
      <c r="AW416" s="28"/>
      <c r="AX416" s="223"/>
      <c r="AY416" s="231"/>
      <c r="AZ416" s="231"/>
      <c r="BA416" s="231"/>
      <c r="BS416" s="223"/>
      <c r="BZ416" s="223"/>
      <c r="CA416" s="231"/>
      <c r="CB416" s="231"/>
      <c r="CC416" s="231"/>
      <c r="CD416" s="231"/>
      <c r="CE416" s="28"/>
      <c r="CF416" s="28"/>
      <c r="CG416" s="223"/>
      <c r="CH416" s="28"/>
    </row>
    <row r="417" spans="45:86" x14ac:dyDescent="0.25">
      <c r="AS417" s="222"/>
      <c r="AT417" s="44"/>
      <c r="AU417" s="231"/>
      <c r="AV417" s="28"/>
      <c r="AW417" s="28"/>
      <c r="AX417" s="223"/>
      <c r="AY417" s="231"/>
      <c r="AZ417" s="231"/>
      <c r="BA417" s="231"/>
      <c r="BS417" s="223"/>
      <c r="BZ417" s="223"/>
      <c r="CA417" s="231"/>
      <c r="CB417" s="231"/>
      <c r="CC417" s="231"/>
      <c r="CD417" s="231"/>
      <c r="CE417" s="28"/>
      <c r="CF417" s="28"/>
      <c r="CG417" s="223"/>
      <c r="CH417" s="28"/>
    </row>
    <row r="418" spans="45:86" x14ac:dyDescent="0.25">
      <c r="AS418" s="222"/>
      <c r="AT418" s="44"/>
      <c r="AU418" s="231"/>
      <c r="AV418" s="28"/>
      <c r="AW418" s="28"/>
      <c r="AX418" s="223"/>
      <c r="AY418" s="231"/>
      <c r="AZ418" s="231"/>
      <c r="BA418" s="231"/>
      <c r="BS418" s="223"/>
      <c r="BZ418" s="223"/>
      <c r="CA418" s="231"/>
      <c r="CB418" s="231"/>
      <c r="CC418" s="231"/>
      <c r="CD418" s="231"/>
      <c r="CE418" s="28"/>
      <c r="CF418" s="28"/>
      <c r="CG418" s="223"/>
      <c r="CH418" s="28"/>
    </row>
    <row r="419" spans="45:86" x14ac:dyDescent="0.25">
      <c r="AS419" s="222"/>
      <c r="AT419" s="44"/>
      <c r="AU419" s="231"/>
      <c r="AV419" s="28"/>
      <c r="AW419" s="28"/>
      <c r="AX419" s="223"/>
      <c r="AY419" s="231"/>
      <c r="AZ419" s="231"/>
      <c r="BA419" s="231"/>
      <c r="BS419" s="223"/>
      <c r="BZ419" s="223"/>
      <c r="CA419" s="231"/>
      <c r="CB419" s="231"/>
      <c r="CC419" s="231"/>
      <c r="CD419" s="231"/>
      <c r="CE419" s="28"/>
      <c r="CF419" s="28"/>
      <c r="CG419" s="223"/>
      <c r="CH419" s="28"/>
    </row>
    <row r="420" spans="45:86" x14ac:dyDescent="0.25">
      <c r="AS420" s="222"/>
      <c r="AT420" s="44"/>
      <c r="AU420" s="231"/>
      <c r="AV420" s="28"/>
      <c r="AW420" s="28"/>
      <c r="AX420" s="223"/>
      <c r="AY420" s="231"/>
      <c r="AZ420" s="231"/>
      <c r="BA420" s="231"/>
      <c r="BS420" s="223"/>
      <c r="BZ420" s="223"/>
      <c r="CA420" s="231"/>
      <c r="CB420" s="231"/>
      <c r="CC420" s="231"/>
      <c r="CD420" s="231"/>
      <c r="CE420" s="28"/>
      <c r="CF420" s="28"/>
      <c r="CG420" s="223"/>
      <c r="CH420" s="28"/>
    </row>
    <row r="421" spans="45:86" x14ac:dyDescent="0.25">
      <c r="AS421" s="222"/>
      <c r="AT421" s="44"/>
      <c r="AU421" s="231"/>
      <c r="AV421" s="28"/>
      <c r="AW421" s="28"/>
      <c r="AX421" s="223"/>
      <c r="AY421" s="231"/>
      <c r="AZ421" s="231"/>
      <c r="BA421" s="231"/>
      <c r="BS421" s="223"/>
      <c r="BZ421" s="223"/>
      <c r="CA421" s="231"/>
      <c r="CB421" s="231"/>
      <c r="CC421" s="231"/>
      <c r="CD421" s="231"/>
      <c r="CE421" s="28"/>
      <c r="CF421" s="28"/>
      <c r="CG421" s="223"/>
      <c r="CH421" s="28"/>
    </row>
    <row r="422" spans="45:86" x14ac:dyDescent="0.25">
      <c r="AS422" s="222"/>
      <c r="AT422" s="44"/>
      <c r="AU422" s="231"/>
      <c r="AV422" s="28"/>
      <c r="AW422" s="28"/>
      <c r="AX422" s="223"/>
      <c r="AY422" s="231"/>
      <c r="AZ422" s="231"/>
      <c r="BA422" s="231"/>
      <c r="BS422" s="223"/>
      <c r="BZ422" s="223"/>
      <c r="CA422" s="231"/>
      <c r="CB422" s="231"/>
      <c r="CC422" s="231"/>
      <c r="CD422" s="231"/>
      <c r="CE422" s="28"/>
      <c r="CF422" s="28"/>
      <c r="CG422" s="223"/>
      <c r="CH422" s="28"/>
    </row>
    <row r="423" spans="45:86" x14ac:dyDescent="0.25">
      <c r="AS423" s="222"/>
      <c r="AT423" s="44"/>
      <c r="AU423" s="231"/>
      <c r="AV423" s="28"/>
      <c r="AW423" s="28"/>
      <c r="AX423" s="223"/>
      <c r="AY423" s="231"/>
      <c r="AZ423" s="231"/>
      <c r="BA423" s="231"/>
      <c r="BS423" s="223"/>
      <c r="BZ423" s="223"/>
      <c r="CA423" s="231"/>
      <c r="CB423" s="231"/>
      <c r="CC423" s="231"/>
      <c r="CD423" s="231"/>
      <c r="CE423" s="28"/>
      <c r="CF423" s="28"/>
      <c r="CG423" s="223"/>
      <c r="CH423" s="28"/>
    </row>
    <row r="424" spans="45:86" x14ac:dyDescent="0.25">
      <c r="AS424" s="222"/>
      <c r="AT424" s="44"/>
      <c r="AU424" s="231"/>
      <c r="AV424" s="28"/>
      <c r="AW424" s="28"/>
      <c r="AX424" s="223"/>
      <c r="AY424" s="231"/>
      <c r="AZ424" s="231"/>
      <c r="BA424" s="231"/>
      <c r="BS424" s="223"/>
      <c r="BZ424" s="223"/>
      <c r="CA424" s="231"/>
      <c r="CB424" s="231"/>
      <c r="CC424" s="231"/>
      <c r="CD424" s="231"/>
      <c r="CE424" s="28"/>
      <c r="CF424" s="28"/>
      <c r="CG424" s="223"/>
      <c r="CH424" s="28"/>
    </row>
    <row r="425" spans="45:86" x14ac:dyDescent="0.25">
      <c r="AS425" s="222"/>
      <c r="AT425" s="44"/>
      <c r="AU425" s="231"/>
      <c r="AV425" s="28"/>
      <c r="AW425" s="28"/>
      <c r="AX425" s="223"/>
      <c r="AY425" s="231"/>
      <c r="AZ425" s="231"/>
      <c r="BA425" s="231"/>
      <c r="BS425" s="223"/>
      <c r="BZ425" s="223"/>
      <c r="CA425" s="231"/>
      <c r="CB425" s="231"/>
      <c r="CC425" s="231"/>
      <c r="CD425" s="231"/>
      <c r="CE425" s="28"/>
      <c r="CF425" s="28"/>
      <c r="CG425" s="223"/>
      <c r="CH425" s="28"/>
    </row>
    <row r="426" spans="45:86" x14ac:dyDescent="0.25">
      <c r="AS426" s="222"/>
      <c r="AT426" s="44"/>
      <c r="AU426" s="231"/>
      <c r="AV426" s="28"/>
      <c r="AW426" s="28"/>
      <c r="AX426" s="223"/>
      <c r="AY426" s="231"/>
      <c r="AZ426" s="231"/>
      <c r="BA426" s="231"/>
      <c r="BS426" s="223"/>
      <c r="BZ426" s="223"/>
      <c r="CA426" s="231"/>
      <c r="CB426" s="231"/>
      <c r="CC426" s="231"/>
      <c r="CD426" s="231"/>
      <c r="CE426" s="28"/>
      <c r="CF426" s="28"/>
      <c r="CG426" s="223"/>
      <c r="CH426" s="28"/>
    </row>
    <row r="427" spans="45:86" x14ac:dyDescent="0.25">
      <c r="AS427" s="222"/>
      <c r="AT427" s="44"/>
      <c r="AU427" s="231"/>
      <c r="AV427" s="28"/>
      <c r="AW427" s="28"/>
      <c r="AX427" s="223"/>
      <c r="AY427" s="231"/>
      <c r="AZ427" s="231"/>
      <c r="BA427" s="231"/>
      <c r="BS427" s="223"/>
      <c r="BZ427" s="223"/>
      <c r="CA427" s="231"/>
      <c r="CB427" s="231"/>
      <c r="CC427" s="231"/>
      <c r="CD427" s="231"/>
      <c r="CE427" s="28"/>
      <c r="CF427" s="28"/>
      <c r="CG427" s="223"/>
      <c r="CH427" s="28"/>
    </row>
    <row r="428" spans="45:86" x14ac:dyDescent="0.25">
      <c r="AS428" s="222"/>
      <c r="AT428" s="44"/>
      <c r="AU428" s="231"/>
      <c r="AV428" s="28"/>
      <c r="AW428" s="28"/>
      <c r="AX428" s="223"/>
      <c r="AY428" s="231"/>
      <c r="AZ428" s="231"/>
      <c r="BA428" s="231"/>
      <c r="BS428" s="223"/>
      <c r="BZ428" s="223"/>
      <c r="CA428" s="231"/>
      <c r="CB428" s="231"/>
      <c r="CC428" s="231"/>
      <c r="CD428" s="231"/>
      <c r="CE428" s="28"/>
      <c r="CF428" s="28"/>
      <c r="CG428" s="223"/>
      <c r="CH428" s="28"/>
    </row>
    <row r="429" spans="45:86" x14ac:dyDescent="0.25">
      <c r="AS429" s="222"/>
      <c r="AT429" s="44"/>
      <c r="AU429" s="231"/>
      <c r="AV429" s="28"/>
      <c r="AW429" s="28"/>
      <c r="AX429" s="223"/>
      <c r="AY429" s="231"/>
      <c r="AZ429" s="231"/>
      <c r="BA429" s="231"/>
      <c r="BS429" s="223"/>
      <c r="BZ429" s="223"/>
      <c r="CA429" s="231"/>
      <c r="CB429" s="231"/>
      <c r="CC429" s="231"/>
      <c r="CD429" s="231"/>
      <c r="CE429" s="28"/>
      <c r="CF429" s="28"/>
      <c r="CG429" s="223"/>
      <c r="CH429" s="28"/>
    </row>
    <row r="430" spans="45:86" x14ac:dyDescent="0.25">
      <c r="AS430" s="222"/>
      <c r="AT430" s="44"/>
      <c r="AU430" s="231"/>
      <c r="AV430" s="28"/>
      <c r="AW430" s="28"/>
      <c r="AX430" s="223"/>
      <c r="AY430" s="231"/>
      <c r="AZ430" s="231"/>
      <c r="BA430" s="231"/>
      <c r="BS430" s="223"/>
      <c r="BZ430" s="223"/>
      <c r="CA430" s="231"/>
      <c r="CB430" s="231"/>
      <c r="CC430" s="231"/>
      <c r="CD430" s="231"/>
      <c r="CE430" s="28"/>
      <c r="CF430" s="28"/>
      <c r="CG430" s="223"/>
      <c r="CH430" s="28"/>
    </row>
    <row r="431" spans="45:86" x14ac:dyDescent="0.25">
      <c r="AS431" s="222"/>
      <c r="AT431" s="44"/>
      <c r="AU431" s="231"/>
      <c r="AV431" s="28"/>
      <c r="AW431" s="28"/>
      <c r="AX431" s="223"/>
      <c r="AY431" s="231"/>
      <c r="AZ431" s="231"/>
      <c r="BA431" s="231"/>
      <c r="BS431" s="223"/>
      <c r="BZ431" s="223"/>
      <c r="CA431" s="231"/>
      <c r="CB431" s="231"/>
      <c r="CC431" s="231"/>
      <c r="CD431" s="231"/>
      <c r="CE431" s="28"/>
      <c r="CF431" s="28"/>
      <c r="CG431" s="223"/>
      <c r="CH431" s="28"/>
    </row>
    <row r="432" spans="45:86" x14ac:dyDescent="0.25">
      <c r="AS432" s="222"/>
      <c r="AT432" s="44"/>
      <c r="AU432" s="231"/>
      <c r="AV432" s="28"/>
      <c r="AW432" s="28"/>
      <c r="AX432" s="223"/>
      <c r="AY432" s="231"/>
      <c r="AZ432" s="231"/>
      <c r="BA432" s="231"/>
      <c r="BS432" s="223"/>
      <c r="BZ432" s="223"/>
      <c r="CA432" s="231"/>
      <c r="CB432" s="231"/>
      <c r="CC432" s="231"/>
      <c r="CD432" s="231"/>
      <c r="CE432" s="28"/>
      <c r="CF432" s="28"/>
      <c r="CG432" s="223"/>
      <c r="CH432" s="28"/>
    </row>
    <row r="433" spans="45:86" x14ac:dyDescent="0.25">
      <c r="AS433" s="222"/>
      <c r="AT433" s="44"/>
      <c r="AU433" s="231"/>
      <c r="AV433" s="28"/>
      <c r="AW433" s="28"/>
      <c r="AX433" s="223"/>
      <c r="AY433" s="231"/>
      <c r="AZ433" s="231"/>
      <c r="BA433" s="231"/>
      <c r="BS433" s="223"/>
      <c r="BZ433" s="223"/>
      <c r="CA433" s="231"/>
      <c r="CB433" s="231"/>
      <c r="CC433" s="231"/>
      <c r="CD433" s="231"/>
      <c r="CE433" s="28"/>
      <c r="CF433" s="28"/>
      <c r="CG433" s="223"/>
      <c r="CH433" s="28"/>
    </row>
    <row r="434" spans="45:86" x14ac:dyDescent="0.25">
      <c r="AS434" s="222"/>
      <c r="AT434" s="44"/>
      <c r="AU434" s="231"/>
      <c r="AV434" s="28"/>
      <c r="AW434" s="28"/>
      <c r="AX434" s="223"/>
      <c r="AY434" s="231"/>
      <c r="AZ434" s="231"/>
      <c r="BA434" s="231"/>
      <c r="BS434" s="223"/>
      <c r="BZ434" s="223"/>
      <c r="CA434" s="231"/>
      <c r="CB434" s="231"/>
      <c r="CC434" s="231"/>
      <c r="CD434" s="231"/>
      <c r="CE434" s="28"/>
      <c r="CF434" s="28"/>
      <c r="CG434" s="223"/>
      <c r="CH434" s="28"/>
    </row>
    <row r="435" spans="45:86" x14ac:dyDescent="0.25">
      <c r="AS435" s="222"/>
      <c r="AT435" s="44"/>
      <c r="AU435" s="231"/>
      <c r="AV435" s="28"/>
      <c r="AW435" s="28"/>
      <c r="AX435" s="223"/>
      <c r="AY435" s="231"/>
      <c r="AZ435" s="231"/>
      <c r="BA435" s="231"/>
      <c r="BS435" s="223"/>
      <c r="BZ435" s="223"/>
      <c r="CA435" s="231"/>
      <c r="CB435" s="231"/>
      <c r="CC435" s="231"/>
      <c r="CD435" s="231"/>
      <c r="CE435" s="28"/>
      <c r="CF435" s="28"/>
      <c r="CG435" s="223"/>
      <c r="CH435" s="28"/>
    </row>
    <row r="436" spans="45:86" x14ac:dyDescent="0.25">
      <c r="AS436" s="222"/>
      <c r="AT436" s="44"/>
      <c r="AU436" s="231"/>
      <c r="AV436" s="28"/>
      <c r="AW436" s="28"/>
      <c r="AX436" s="223"/>
      <c r="AY436" s="231"/>
      <c r="AZ436" s="231"/>
      <c r="BA436" s="231"/>
      <c r="BS436" s="223"/>
      <c r="BZ436" s="223"/>
      <c r="CA436" s="231"/>
      <c r="CB436" s="231"/>
      <c r="CC436" s="231"/>
      <c r="CD436" s="231"/>
      <c r="CE436" s="28"/>
      <c r="CF436" s="28"/>
      <c r="CG436" s="223"/>
      <c r="CH436" s="28"/>
    </row>
    <row r="437" spans="45:86" x14ac:dyDescent="0.25">
      <c r="AS437" s="222"/>
      <c r="AT437" s="44"/>
      <c r="AU437" s="231"/>
      <c r="AV437" s="28"/>
      <c r="AW437" s="28"/>
      <c r="AX437" s="223"/>
      <c r="AY437" s="231"/>
      <c r="AZ437" s="231"/>
      <c r="BA437" s="231"/>
      <c r="BS437" s="223"/>
      <c r="BZ437" s="223"/>
      <c r="CA437" s="231"/>
      <c r="CB437" s="231"/>
      <c r="CC437" s="231"/>
      <c r="CD437" s="231"/>
      <c r="CE437" s="28"/>
      <c r="CF437" s="28"/>
      <c r="CG437" s="223"/>
      <c r="CH437" s="28"/>
    </row>
    <row r="438" spans="45:86" x14ac:dyDescent="0.25">
      <c r="AS438" s="222"/>
      <c r="AT438" s="44"/>
      <c r="AU438" s="231"/>
      <c r="AV438" s="28"/>
      <c r="AW438" s="28"/>
      <c r="AX438" s="223"/>
      <c r="AY438" s="231"/>
      <c r="AZ438" s="231"/>
      <c r="BA438" s="231"/>
      <c r="BS438" s="223"/>
      <c r="BZ438" s="223"/>
      <c r="CA438" s="231"/>
      <c r="CB438" s="231"/>
      <c r="CC438" s="231"/>
      <c r="CD438" s="231"/>
      <c r="CE438" s="28"/>
      <c r="CF438" s="28"/>
      <c r="CG438" s="223"/>
      <c r="CH438" s="28"/>
    </row>
    <row r="439" spans="45:86" x14ac:dyDescent="0.25">
      <c r="AS439" s="222"/>
      <c r="AT439" s="44"/>
      <c r="AU439" s="231"/>
      <c r="AV439" s="28"/>
      <c r="AW439" s="28"/>
      <c r="AX439" s="223"/>
      <c r="AY439" s="231"/>
      <c r="AZ439" s="231"/>
      <c r="BA439" s="231"/>
      <c r="BS439" s="223"/>
      <c r="BZ439" s="223"/>
      <c r="CA439" s="231"/>
      <c r="CB439" s="231"/>
      <c r="CC439" s="231"/>
      <c r="CD439" s="231"/>
      <c r="CE439" s="28"/>
      <c r="CF439" s="28"/>
      <c r="CG439" s="223"/>
      <c r="CH439" s="28"/>
    </row>
    <row r="440" spans="45:86" x14ac:dyDescent="0.25">
      <c r="AS440" s="222"/>
      <c r="AT440" s="44"/>
      <c r="AU440" s="231"/>
      <c r="AV440" s="28"/>
      <c r="AW440" s="28"/>
      <c r="AX440" s="223"/>
      <c r="AY440" s="231"/>
      <c r="AZ440" s="231"/>
      <c r="BA440" s="231"/>
      <c r="BS440" s="223"/>
      <c r="BZ440" s="223"/>
      <c r="CA440" s="231"/>
      <c r="CB440" s="231"/>
      <c r="CC440" s="231"/>
      <c r="CD440" s="231"/>
      <c r="CE440" s="28"/>
      <c r="CF440" s="28"/>
      <c r="CG440" s="223"/>
      <c r="CH440" s="28"/>
    </row>
    <row r="441" spans="45:86" x14ac:dyDescent="0.25">
      <c r="AS441" s="222"/>
      <c r="AT441" s="44"/>
      <c r="AU441" s="231"/>
      <c r="AV441" s="28"/>
      <c r="AW441" s="28"/>
      <c r="AX441" s="223"/>
      <c r="AY441" s="231"/>
      <c r="AZ441" s="231"/>
      <c r="BA441" s="231"/>
      <c r="BS441" s="223"/>
      <c r="BZ441" s="223"/>
      <c r="CA441" s="231"/>
      <c r="CB441" s="231"/>
      <c r="CC441" s="231"/>
      <c r="CD441" s="231"/>
      <c r="CE441" s="28"/>
      <c r="CF441" s="28"/>
      <c r="CG441" s="223"/>
      <c r="CH441" s="28"/>
    </row>
    <row r="442" spans="45:86" x14ac:dyDescent="0.25">
      <c r="AS442" s="222"/>
      <c r="AT442" s="44"/>
      <c r="AU442" s="231"/>
      <c r="AV442" s="28"/>
      <c r="AW442" s="28"/>
      <c r="AX442" s="223"/>
      <c r="AY442" s="231"/>
      <c r="AZ442" s="231"/>
      <c r="BA442" s="231"/>
      <c r="BS442" s="223"/>
      <c r="BZ442" s="223"/>
      <c r="CA442" s="231"/>
      <c r="CB442" s="231"/>
      <c r="CC442" s="231"/>
      <c r="CD442" s="231"/>
      <c r="CE442" s="28"/>
      <c r="CF442" s="28"/>
      <c r="CG442" s="223"/>
      <c r="CH442" s="28"/>
    </row>
    <row r="443" spans="45:86" x14ac:dyDescent="0.25">
      <c r="AS443" s="222"/>
      <c r="AT443" s="44"/>
      <c r="AU443" s="231"/>
      <c r="AV443" s="28"/>
      <c r="AW443" s="28"/>
      <c r="AX443" s="223"/>
      <c r="AY443" s="231"/>
      <c r="AZ443" s="231"/>
      <c r="BA443" s="231"/>
      <c r="BS443" s="223"/>
      <c r="BZ443" s="223"/>
      <c r="CA443" s="231"/>
      <c r="CB443" s="231"/>
      <c r="CC443" s="231"/>
      <c r="CD443" s="231"/>
      <c r="CE443" s="28"/>
      <c r="CF443" s="28"/>
      <c r="CG443" s="223"/>
      <c r="CH443" s="28"/>
    </row>
    <row r="444" spans="45:86" x14ac:dyDescent="0.25">
      <c r="AS444" s="222"/>
      <c r="AT444" s="44"/>
      <c r="AU444" s="231"/>
      <c r="AV444" s="28"/>
      <c r="AW444" s="28"/>
      <c r="AX444" s="223"/>
      <c r="AY444" s="231"/>
      <c r="AZ444" s="231"/>
      <c r="BA444" s="231"/>
      <c r="BS444" s="223"/>
      <c r="BZ444" s="223"/>
      <c r="CA444" s="231"/>
      <c r="CB444" s="231"/>
      <c r="CC444" s="231"/>
      <c r="CD444" s="231"/>
      <c r="CE444" s="28"/>
      <c r="CF444" s="28"/>
      <c r="CG444" s="223"/>
      <c r="CH444" s="28"/>
    </row>
    <row r="445" spans="45:86" x14ac:dyDescent="0.25">
      <c r="AS445" s="222"/>
      <c r="AT445" s="44"/>
      <c r="AU445" s="231"/>
      <c r="AV445" s="28"/>
      <c r="AW445" s="28"/>
      <c r="AX445" s="223"/>
      <c r="AY445" s="231"/>
      <c r="AZ445" s="231"/>
      <c r="BA445" s="231"/>
      <c r="BS445" s="223"/>
      <c r="BZ445" s="223"/>
      <c r="CA445" s="231"/>
      <c r="CB445" s="231"/>
      <c r="CC445" s="231"/>
      <c r="CD445" s="231"/>
      <c r="CE445" s="28"/>
      <c r="CF445" s="28"/>
      <c r="CG445" s="223"/>
      <c r="CH445" s="28"/>
    </row>
    <row r="446" spans="45:86" x14ac:dyDescent="0.25">
      <c r="AS446" s="222"/>
      <c r="AT446" s="44"/>
      <c r="AU446" s="231"/>
      <c r="AV446" s="28"/>
      <c r="AW446" s="28"/>
      <c r="AX446" s="223"/>
      <c r="AY446" s="231"/>
      <c r="AZ446" s="231"/>
      <c r="BA446" s="231"/>
      <c r="BS446" s="223"/>
      <c r="BZ446" s="223"/>
      <c r="CA446" s="231"/>
      <c r="CB446" s="231"/>
      <c r="CC446" s="231"/>
      <c r="CD446" s="231"/>
      <c r="CE446" s="28"/>
      <c r="CF446" s="28"/>
      <c r="CG446" s="223"/>
      <c r="CH446" s="28"/>
    </row>
    <row r="447" spans="45:86" x14ac:dyDescent="0.25">
      <c r="AS447" s="222"/>
      <c r="AT447" s="44"/>
      <c r="AU447" s="231"/>
      <c r="AV447" s="28"/>
      <c r="AW447" s="28"/>
      <c r="AX447" s="223"/>
      <c r="AY447" s="231"/>
      <c r="AZ447" s="231"/>
      <c r="BA447" s="231"/>
      <c r="BS447" s="223"/>
      <c r="BZ447" s="223"/>
      <c r="CA447" s="231"/>
      <c r="CB447" s="231"/>
      <c r="CC447" s="231"/>
      <c r="CD447" s="231"/>
      <c r="CE447" s="28"/>
      <c r="CF447" s="28"/>
      <c r="CG447" s="223"/>
      <c r="CH447" s="28"/>
    </row>
    <row r="448" spans="45:86" x14ac:dyDescent="0.25">
      <c r="AS448" s="222"/>
      <c r="AT448" s="44"/>
      <c r="AU448" s="231"/>
      <c r="AV448" s="28"/>
      <c r="AW448" s="28"/>
      <c r="AX448" s="223"/>
      <c r="AY448" s="231"/>
      <c r="AZ448" s="231"/>
      <c r="BA448" s="231"/>
      <c r="BS448" s="223"/>
      <c r="BZ448" s="223"/>
      <c r="CA448" s="231"/>
      <c r="CB448" s="231"/>
      <c r="CC448" s="231"/>
      <c r="CD448" s="231"/>
      <c r="CE448" s="28"/>
      <c r="CF448" s="28"/>
      <c r="CG448" s="223"/>
      <c r="CH448" s="28"/>
    </row>
    <row r="449" spans="45:86" x14ac:dyDescent="0.25">
      <c r="AS449" s="222"/>
      <c r="AT449" s="44"/>
      <c r="AU449" s="231"/>
      <c r="AV449" s="28"/>
      <c r="AW449" s="28"/>
      <c r="AX449" s="223"/>
      <c r="AY449" s="231"/>
      <c r="AZ449" s="231"/>
      <c r="BA449" s="231"/>
      <c r="BS449" s="223"/>
      <c r="BZ449" s="223"/>
      <c r="CA449" s="231"/>
      <c r="CB449" s="231"/>
      <c r="CC449" s="231"/>
      <c r="CD449" s="231"/>
      <c r="CE449" s="28"/>
      <c r="CF449" s="28"/>
      <c r="CG449" s="223"/>
      <c r="CH449" s="28"/>
    </row>
    <row r="450" spans="45:86" x14ac:dyDescent="0.25">
      <c r="AS450" s="222"/>
      <c r="AT450" s="44"/>
      <c r="AU450" s="231"/>
      <c r="AV450" s="28"/>
      <c r="AW450" s="28"/>
      <c r="AX450" s="223"/>
      <c r="AY450" s="231"/>
      <c r="AZ450" s="231"/>
      <c r="BA450" s="231"/>
      <c r="BS450" s="223"/>
      <c r="BZ450" s="223"/>
      <c r="CA450" s="231"/>
      <c r="CB450" s="231"/>
      <c r="CC450" s="231"/>
      <c r="CD450" s="231"/>
      <c r="CE450" s="28"/>
      <c r="CF450" s="28"/>
      <c r="CG450" s="223"/>
      <c r="CH450" s="28"/>
    </row>
    <row r="451" spans="45:86" x14ac:dyDescent="0.25">
      <c r="AS451" s="222"/>
      <c r="AT451" s="44"/>
      <c r="AU451" s="231"/>
      <c r="AV451" s="28"/>
      <c r="AW451" s="28"/>
      <c r="AX451" s="223"/>
      <c r="AY451" s="231"/>
      <c r="AZ451" s="231"/>
      <c r="BA451" s="231"/>
      <c r="BS451" s="223"/>
      <c r="BZ451" s="223"/>
      <c r="CA451" s="231"/>
      <c r="CB451" s="231"/>
      <c r="CC451" s="231"/>
      <c r="CD451" s="231"/>
      <c r="CE451" s="28"/>
      <c r="CF451" s="28"/>
      <c r="CG451" s="223"/>
      <c r="CH451" s="28"/>
    </row>
    <row r="452" spans="45:86" x14ac:dyDescent="0.25">
      <c r="AS452" s="222"/>
      <c r="AT452" s="44"/>
      <c r="AU452" s="231"/>
      <c r="AV452" s="28"/>
      <c r="AW452" s="28"/>
      <c r="AX452" s="223"/>
      <c r="AY452" s="231"/>
      <c r="AZ452" s="231"/>
      <c r="BA452" s="231"/>
      <c r="BS452" s="223"/>
      <c r="BZ452" s="223"/>
      <c r="CA452" s="231"/>
      <c r="CB452" s="231"/>
      <c r="CC452" s="231"/>
      <c r="CD452" s="231"/>
      <c r="CE452" s="28"/>
      <c r="CF452" s="28"/>
      <c r="CG452" s="223"/>
      <c r="CH452" s="28"/>
    </row>
    <row r="453" spans="45:86" x14ac:dyDescent="0.25">
      <c r="AS453" s="222"/>
      <c r="AT453" s="44"/>
      <c r="AU453" s="231"/>
      <c r="AV453" s="28"/>
      <c r="AW453" s="28"/>
      <c r="AX453" s="223"/>
      <c r="AY453" s="231"/>
      <c r="AZ453" s="231"/>
      <c r="BA453" s="231"/>
      <c r="BS453" s="223"/>
      <c r="BZ453" s="223"/>
      <c r="CA453" s="231"/>
      <c r="CB453" s="231"/>
      <c r="CC453" s="231"/>
      <c r="CD453" s="231"/>
      <c r="CE453" s="28"/>
      <c r="CF453" s="28"/>
      <c r="CG453" s="223"/>
      <c r="CH453" s="28"/>
    </row>
    <row r="454" spans="45:86" x14ac:dyDescent="0.25">
      <c r="AS454" s="222"/>
      <c r="AT454" s="44"/>
      <c r="AU454" s="231"/>
      <c r="AV454" s="28"/>
      <c r="AW454" s="28"/>
      <c r="AX454" s="223"/>
      <c r="AY454" s="231"/>
      <c r="AZ454" s="231"/>
      <c r="BA454" s="231"/>
      <c r="BS454" s="223"/>
      <c r="BZ454" s="223"/>
      <c r="CA454" s="231"/>
      <c r="CB454" s="231"/>
      <c r="CC454" s="231"/>
      <c r="CD454" s="231"/>
      <c r="CE454" s="28"/>
      <c r="CF454" s="28"/>
      <c r="CG454" s="223"/>
      <c r="CH454" s="28"/>
    </row>
    <row r="455" spans="45:86" x14ac:dyDescent="0.25">
      <c r="AS455" s="222"/>
      <c r="AT455" s="44"/>
      <c r="AU455" s="231"/>
      <c r="AV455" s="28"/>
      <c r="AW455" s="28"/>
      <c r="AX455" s="223"/>
      <c r="AY455" s="231"/>
      <c r="AZ455" s="231"/>
      <c r="BA455" s="231"/>
      <c r="BS455" s="223"/>
      <c r="BZ455" s="223"/>
      <c r="CA455" s="231"/>
      <c r="CB455" s="231"/>
      <c r="CC455" s="231"/>
      <c r="CD455" s="231"/>
      <c r="CE455" s="28"/>
      <c r="CF455" s="28"/>
      <c r="CG455" s="223"/>
      <c r="CH455" s="28"/>
    </row>
    <row r="456" spans="45:86" x14ac:dyDescent="0.25">
      <c r="AS456" s="222"/>
      <c r="AT456" s="44"/>
      <c r="AU456" s="231"/>
      <c r="AV456" s="28"/>
      <c r="AW456" s="28"/>
      <c r="AX456" s="223"/>
      <c r="AY456" s="231"/>
      <c r="AZ456" s="231"/>
      <c r="BA456" s="231"/>
      <c r="BS456" s="223"/>
      <c r="BZ456" s="223"/>
      <c r="CA456" s="231"/>
      <c r="CB456" s="231"/>
      <c r="CC456" s="231"/>
      <c r="CD456" s="231"/>
      <c r="CE456" s="28"/>
      <c r="CF456" s="28"/>
      <c r="CG456" s="223"/>
      <c r="CH456" s="28"/>
    </row>
    <row r="457" spans="45:86" x14ac:dyDescent="0.25">
      <c r="AS457" s="222"/>
      <c r="AT457" s="44"/>
      <c r="AU457" s="231"/>
      <c r="AV457" s="28"/>
      <c r="AW457" s="28"/>
      <c r="AX457" s="223"/>
      <c r="AY457" s="231"/>
      <c r="AZ457" s="231"/>
      <c r="BA457" s="231"/>
      <c r="BS457" s="223"/>
      <c r="BZ457" s="223"/>
      <c r="CA457" s="231"/>
      <c r="CB457" s="231"/>
      <c r="CC457" s="231"/>
      <c r="CD457" s="231"/>
      <c r="CE457" s="28"/>
      <c r="CF457" s="28"/>
      <c r="CG457" s="223"/>
      <c r="CH457" s="28"/>
    </row>
    <row r="458" spans="45:86" x14ac:dyDescent="0.25">
      <c r="AS458" s="222"/>
      <c r="AT458" s="44"/>
      <c r="AU458" s="231"/>
      <c r="AV458" s="28"/>
      <c r="AW458" s="28"/>
      <c r="AX458" s="223"/>
      <c r="AY458" s="231"/>
      <c r="AZ458" s="231"/>
      <c r="BA458" s="231"/>
      <c r="BS458" s="223"/>
      <c r="BZ458" s="223"/>
      <c r="CA458" s="231"/>
      <c r="CB458" s="231"/>
      <c r="CC458" s="231"/>
      <c r="CD458" s="231"/>
      <c r="CE458" s="28"/>
      <c r="CF458" s="28"/>
      <c r="CG458" s="223"/>
      <c r="CH458" s="28"/>
    </row>
    <row r="459" spans="45:86" x14ac:dyDescent="0.25">
      <c r="AS459" s="222"/>
      <c r="AT459" s="44"/>
      <c r="AU459" s="231"/>
      <c r="AV459" s="28"/>
      <c r="AW459" s="28"/>
      <c r="AX459" s="223"/>
      <c r="AY459" s="231"/>
      <c r="AZ459" s="231"/>
      <c r="BA459" s="231"/>
      <c r="BS459" s="223"/>
      <c r="BZ459" s="223"/>
      <c r="CA459" s="231"/>
      <c r="CB459" s="231"/>
      <c r="CC459" s="231"/>
      <c r="CD459" s="231"/>
      <c r="CE459" s="28"/>
      <c r="CF459" s="28"/>
      <c r="CG459" s="223"/>
      <c r="CH459" s="28"/>
    </row>
    <row r="460" spans="45:86" x14ac:dyDescent="0.25">
      <c r="AS460" s="222"/>
      <c r="AT460" s="44"/>
      <c r="AU460" s="231"/>
      <c r="AV460" s="28"/>
      <c r="AW460" s="28"/>
      <c r="AX460" s="223"/>
      <c r="AY460" s="231"/>
      <c r="AZ460" s="231"/>
      <c r="BA460" s="231"/>
      <c r="BS460" s="223"/>
      <c r="BZ460" s="223"/>
      <c r="CA460" s="231"/>
      <c r="CB460" s="231"/>
      <c r="CC460" s="231"/>
      <c r="CD460" s="231"/>
      <c r="CE460" s="28"/>
      <c r="CF460" s="28"/>
      <c r="CG460" s="223"/>
      <c r="CH460" s="28"/>
    </row>
    <row r="461" spans="45:86" x14ac:dyDescent="0.25">
      <c r="AS461" s="222"/>
      <c r="AT461" s="44"/>
      <c r="AU461" s="231"/>
      <c r="AV461" s="28"/>
      <c r="AW461" s="28"/>
      <c r="AX461" s="223"/>
      <c r="AY461" s="231"/>
      <c r="AZ461" s="231"/>
      <c r="BA461" s="231"/>
      <c r="BS461" s="223"/>
      <c r="BZ461" s="223"/>
      <c r="CA461" s="231"/>
      <c r="CB461" s="231"/>
      <c r="CC461" s="231"/>
      <c r="CD461" s="231"/>
      <c r="CE461" s="28"/>
      <c r="CF461" s="28"/>
      <c r="CG461" s="223"/>
      <c r="CH461" s="28"/>
    </row>
    <row r="462" spans="45:86" x14ac:dyDescent="0.25">
      <c r="AS462" s="222"/>
      <c r="AT462" s="44"/>
      <c r="AU462" s="231"/>
      <c r="AV462" s="28"/>
      <c r="AW462" s="28"/>
      <c r="AX462" s="223"/>
      <c r="AY462" s="231"/>
      <c r="AZ462" s="231"/>
      <c r="BA462" s="231"/>
      <c r="BS462" s="223"/>
      <c r="BZ462" s="223"/>
      <c r="CA462" s="231"/>
      <c r="CB462" s="231"/>
      <c r="CC462" s="231"/>
      <c r="CD462" s="231"/>
      <c r="CE462" s="28"/>
      <c r="CF462" s="28"/>
      <c r="CG462" s="223"/>
      <c r="CH462" s="28"/>
    </row>
    <row r="463" spans="45:86" x14ac:dyDescent="0.25">
      <c r="AS463" s="222"/>
      <c r="AT463" s="44"/>
      <c r="AU463" s="231"/>
      <c r="AV463" s="28"/>
      <c r="AW463" s="28"/>
      <c r="AX463" s="223"/>
      <c r="AY463" s="231"/>
      <c r="AZ463" s="231"/>
      <c r="BA463" s="231"/>
      <c r="BS463" s="223"/>
      <c r="BZ463" s="223"/>
      <c r="CA463" s="231"/>
      <c r="CB463" s="231"/>
      <c r="CC463" s="231"/>
      <c r="CD463" s="231"/>
      <c r="CE463" s="28"/>
      <c r="CF463" s="28"/>
      <c r="CG463" s="223"/>
      <c r="CH463" s="28"/>
    </row>
    <row r="464" spans="45:86" x14ac:dyDescent="0.25">
      <c r="AS464" s="222"/>
      <c r="AT464" s="44"/>
      <c r="AU464" s="231"/>
      <c r="AV464" s="28"/>
      <c r="AW464" s="28"/>
      <c r="AX464" s="223"/>
      <c r="AY464" s="231"/>
      <c r="AZ464" s="231"/>
      <c r="BA464" s="231"/>
      <c r="BS464" s="223"/>
      <c r="BZ464" s="223"/>
      <c r="CA464" s="231"/>
      <c r="CB464" s="231"/>
      <c r="CC464" s="231"/>
      <c r="CD464" s="231"/>
      <c r="CE464" s="28"/>
      <c r="CF464" s="28"/>
      <c r="CG464" s="223"/>
      <c r="CH464" s="28"/>
    </row>
    <row r="465" spans="45:86" x14ac:dyDescent="0.25">
      <c r="AS465" s="222"/>
      <c r="AT465" s="44"/>
      <c r="AU465" s="231"/>
      <c r="AV465" s="28"/>
      <c r="AW465" s="28"/>
      <c r="AX465" s="223"/>
      <c r="AY465" s="231"/>
      <c r="AZ465" s="231"/>
      <c r="BA465" s="231"/>
      <c r="BS465" s="223"/>
      <c r="BZ465" s="223"/>
      <c r="CA465" s="231"/>
      <c r="CB465" s="231"/>
      <c r="CC465" s="231"/>
      <c r="CD465" s="231"/>
      <c r="CE465" s="28"/>
      <c r="CF465" s="28"/>
      <c r="CG465" s="223"/>
      <c r="CH465" s="28"/>
    </row>
    <row r="466" spans="45:86" x14ac:dyDescent="0.25">
      <c r="AS466" s="222"/>
      <c r="AT466" s="44"/>
      <c r="AU466" s="231"/>
      <c r="AV466" s="28"/>
      <c r="AW466" s="28"/>
      <c r="AX466" s="223"/>
      <c r="AY466" s="231"/>
      <c r="AZ466" s="231"/>
      <c r="BA466" s="231"/>
      <c r="BS466" s="223"/>
      <c r="BZ466" s="223"/>
      <c r="CA466" s="231"/>
      <c r="CB466" s="231"/>
      <c r="CC466" s="231"/>
      <c r="CD466" s="231"/>
      <c r="CE466" s="28"/>
      <c r="CF466" s="28"/>
      <c r="CG466" s="223"/>
      <c r="CH466" s="28"/>
    </row>
    <row r="467" spans="45:86" x14ac:dyDescent="0.25">
      <c r="AS467" s="222"/>
      <c r="AT467" s="44"/>
      <c r="AU467" s="231"/>
      <c r="AV467" s="28"/>
      <c r="AW467" s="28"/>
      <c r="AX467" s="223"/>
      <c r="AY467" s="231"/>
      <c r="AZ467" s="231"/>
      <c r="BA467" s="231"/>
      <c r="BS467" s="223"/>
      <c r="BZ467" s="223"/>
      <c r="CA467" s="231"/>
      <c r="CB467" s="231"/>
      <c r="CC467" s="231"/>
      <c r="CD467" s="231"/>
      <c r="CE467" s="28"/>
      <c r="CF467" s="28"/>
      <c r="CG467" s="223"/>
      <c r="CH467" s="28"/>
    </row>
    <row r="468" spans="45:86" x14ac:dyDescent="0.25">
      <c r="AS468" s="222"/>
      <c r="AT468" s="44"/>
      <c r="AU468" s="231"/>
      <c r="AV468" s="28"/>
      <c r="AW468" s="28"/>
      <c r="AX468" s="223"/>
      <c r="AY468" s="231"/>
      <c r="AZ468" s="231"/>
      <c r="BA468" s="231"/>
      <c r="BS468" s="223"/>
      <c r="BZ468" s="223"/>
      <c r="CA468" s="231"/>
      <c r="CB468" s="231"/>
      <c r="CC468" s="231"/>
      <c r="CD468" s="231"/>
      <c r="CE468" s="28"/>
      <c r="CF468" s="28"/>
      <c r="CG468" s="223"/>
      <c r="CH468" s="28"/>
    </row>
    <row r="469" spans="45:86" x14ac:dyDescent="0.25">
      <c r="AS469" s="222"/>
      <c r="AT469" s="44"/>
      <c r="AU469" s="231"/>
      <c r="AV469" s="28"/>
      <c r="AW469" s="28"/>
      <c r="AX469" s="223"/>
      <c r="AY469" s="231"/>
      <c r="AZ469" s="231"/>
      <c r="BA469" s="231"/>
      <c r="BS469" s="223"/>
      <c r="BZ469" s="223"/>
      <c r="CA469" s="231"/>
      <c r="CB469" s="231"/>
      <c r="CC469" s="231"/>
      <c r="CD469" s="231"/>
      <c r="CE469" s="28"/>
      <c r="CF469" s="28"/>
      <c r="CG469" s="223"/>
      <c r="CH469" s="28"/>
    </row>
    <row r="470" spans="45:86" x14ac:dyDescent="0.25">
      <c r="AS470" s="222"/>
      <c r="AT470" s="44"/>
      <c r="AU470" s="231"/>
      <c r="AV470" s="28"/>
      <c r="AW470" s="28"/>
      <c r="AX470" s="223"/>
      <c r="AY470" s="231"/>
      <c r="AZ470" s="231"/>
      <c r="BA470" s="231"/>
      <c r="BS470" s="223"/>
      <c r="BZ470" s="223"/>
      <c r="CA470" s="231"/>
      <c r="CB470" s="231"/>
      <c r="CC470" s="231"/>
      <c r="CD470" s="231"/>
      <c r="CE470" s="28"/>
      <c r="CF470" s="28"/>
      <c r="CG470" s="223"/>
      <c r="CH470" s="28"/>
    </row>
    <row r="471" spans="45:86" x14ac:dyDescent="0.25">
      <c r="AS471" s="222"/>
      <c r="AT471" s="44"/>
      <c r="AU471" s="231"/>
      <c r="AV471" s="28"/>
      <c r="AW471" s="28"/>
      <c r="AX471" s="223"/>
      <c r="AY471" s="231"/>
      <c r="AZ471" s="231"/>
      <c r="BA471" s="231"/>
      <c r="BS471" s="223"/>
      <c r="BZ471" s="223"/>
      <c r="CA471" s="231"/>
      <c r="CB471" s="231"/>
      <c r="CC471" s="231"/>
      <c r="CD471" s="231"/>
      <c r="CE471" s="28"/>
      <c r="CF471" s="28"/>
      <c r="CG471" s="223"/>
      <c r="CH471" s="28"/>
    </row>
    <row r="472" spans="45:86" x14ac:dyDescent="0.25">
      <c r="AS472" s="222"/>
      <c r="AT472" s="44"/>
      <c r="AU472" s="231"/>
      <c r="AV472" s="28"/>
      <c r="AW472" s="28"/>
      <c r="AX472" s="223"/>
      <c r="AY472" s="231"/>
      <c r="AZ472" s="231"/>
      <c r="BA472" s="231"/>
      <c r="BS472" s="223"/>
      <c r="BZ472" s="223"/>
      <c r="CA472" s="231"/>
      <c r="CB472" s="231"/>
      <c r="CC472" s="231"/>
      <c r="CD472" s="231"/>
      <c r="CE472" s="28"/>
      <c r="CF472" s="28"/>
      <c r="CG472" s="223"/>
      <c r="CH472" s="28"/>
    </row>
    <row r="473" spans="45:86" x14ac:dyDescent="0.25">
      <c r="AS473" s="222"/>
      <c r="AT473" s="44"/>
      <c r="AU473" s="231"/>
      <c r="AV473" s="28"/>
      <c r="AW473" s="28"/>
      <c r="AX473" s="223"/>
      <c r="AY473" s="231"/>
      <c r="AZ473" s="231"/>
      <c r="BA473" s="231"/>
      <c r="BS473" s="223"/>
      <c r="BZ473" s="223"/>
      <c r="CA473" s="231"/>
      <c r="CB473" s="231"/>
      <c r="CC473" s="231"/>
      <c r="CD473" s="231"/>
      <c r="CE473" s="28"/>
      <c r="CF473" s="28"/>
      <c r="CG473" s="223"/>
      <c r="CH473" s="28"/>
    </row>
    <row r="474" spans="45:86" x14ac:dyDescent="0.25">
      <c r="AS474" s="222"/>
      <c r="AT474" s="44"/>
      <c r="AU474" s="231"/>
      <c r="AV474" s="28"/>
      <c r="AW474" s="28"/>
      <c r="AX474" s="223"/>
      <c r="AY474" s="231"/>
      <c r="AZ474" s="231"/>
      <c r="BA474" s="231"/>
      <c r="BS474" s="223"/>
      <c r="BZ474" s="223"/>
      <c r="CA474" s="231"/>
      <c r="CB474" s="231"/>
      <c r="CC474" s="231"/>
      <c r="CD474" s="231"/>
      <c r="CE474" s="28"/>
      <c r="CF474" s="28"/>
      <c r="CG474" s="223"/>
      <c r="CH474" s="28"/>
    </row>
    <row r="475" spans="45:86" x14ac:dyDescent="0.25">
      <c r="AS475" s="222"/>
      <c r="AT475" s="44"/>
      <c r="AU475" s="231"/>
      <c r="AV475" s="28"/>
      <c r="AW475" s="28"/>
      <c r="AX475" s="223"/>
      <c r="AY475" s="231"/>
      <c r="AZ475" s="231"/>
      <c r="BA475" s="231"/>
      <c r="BS475" s="223"/>
      <c r="BZ475" s="223"/>
      <c r="CA475" s="231"/>
      <c r="CB475" s="231"/>
      <c r="CC475" s="231"/>
      <c r="CD475" s="231"/>
      <c r="CE475" s="28"/>
      <c r="CF475" s="28"/>
      <c r="CG475" s="223"/>
      <c r="CH475" s="28"/>
    </row>
    <row r="476" spans="45:86" x14ac:dyDescent="0.25">
      <c r="AS476" s="222"/>
      <c r="AT476" s="44"/>
      <c r="AU476" s="231"/>
      <c r="AV476" s="28"/>
      <c r="AW476" s="28"/>
      <c r="AX476" s="223"/>
      <c r="AY476" s="231"/>
      <c r="AZ476" s="231"/>
      <c r="BA476" s="231"/>
      <c r="BS476" s="223"/>
      <c r="BZ476" s="223"/>
      <c r="CA476" s="231"/>
      <c r="CB476" s="231"/>
      <c r="CC476" s="231"/>
      <c r="CD476" s="231"/>
      <c r="CE476" s="28"/>
      <c r="CF476" s="28"/>
      <c r="CG476" s="223"/>
      <c r="CH476" s="28"/>
    </row>
    <row r="477" spans="45:86" x14ac:dyDescent="0.25">
      <c r="AS477" s="222"/>
      <c r="AT477" s="44"/>
      <c r="AU477" s="231"/>
      <c r="AV477" s="28"/>
      <c r="AW477" s="28"/>
      <c r="AX477" s="223"/>
      <c r="AY477" s="231"/>
      <c r="AZ477" s="231"/>
      <c r="BA477" s="231"/>
      <c r="BS477" s="223"/>
      <c r="BZ477" s="223"/>
      <c r="CA477" s="231"/>
      <c r="CB477" s="231"/>
      <c r="CC477" s="231"/>
      <c r="CD477" s="231"/>
      <c r="CE477" s="28"/>
      <c r="CF477" s="28"/>
      <c r="CG477" s="223"/>
      <c r="CH477" s="28"/>
    </row>
    <row r="478" spans="45:86" x14ac:dyDescent="0.25">
      <c r="AS478" s="222"/>
      <c r="AT478" s="44"/>
      <c r="AU478" s="231"/>
      <c r="AV478" s="28"/>
      <c r="AW478" s="28"/>
      <c r="AX478" s="223"/>
      <c r="AY478" s="231"/>
      <c r="AZ478" s="231"/>
      <c r="BA478" s="231"/>
      <c r="BS478" s="223"/>
      <c r="BZ478" s="223"/>
      <c r="CA478" s="231"/>
      <c r="CB478" s="231"/>
      <c r="CC478" s="231"/>
      <c r="CD478" s="231"/>
      <c r="CE478" s="28"/>
      <c r="CF478" s="28"/>
      <c r="CG478" s="223"/>
      <c r="CH478" s="28"/>
    </row>
    <row r="479" spans="45:86" x14ac:dyDescent="0.25">
      <c r="AS479" s="222"/>
      <c r="AT479" s="44"/>
      <c r="AU479" s="231"/>
      <c r="AV479" s="28"/>
      <c r="AW479" s="28"/>
      <c r="AX479" s="223"/>
      <c r="AY479" s="231"/>
      <c r="AZ479" s="231"/>
      <c r="BA479" s="231"/>
      <c r="BS479" s="223"/>
      <c r="BZ479" s="223"/>
      <c r="CA479" s="231"/>
      <c r="CB479" s="231"/>
      <c r="CC479" s="231"/>
      <c r="CD479" s="231"/>
      <c r="CE479" s="28"/>
      <c r="CF479" s="28"/>
      <c r="CG479" s="223"/>
      <c r="CH479" s="28"/>
    </row>
    <row r="480" spans="45:86" x14ac:dyDescent="0.25">
      <c r="AS480" s="222"/>
      <c r="AT480" s="44"/>
      <c r="AU480" s="231"/>
      <c r="AV480" s="28"/>
      <c r="AW480" s="28"/>
      <c r="AX480" s="223"/>
      <c r="AY480" s="231"/>
      <c r="AZ480" s="231"/>
      <c r="BA480" s="231"/>
      <c r="BS480" s="223"/>
      <c r="BZ480" s="223"/>
      <c r="CA480" s="231"/>
      <c r="CB480" s="231"/>
      <c r="CC480" s="231"/>
      <c r="CD480" s="231"/>
      <c r="CE480" s="28"/>
      <c r="CF480" s="28"/>
      <c r="CG480" s="223"/>
      <c r="CH480" s="28"/>
    </row>
    <row r="481" spans="45:86" x14ac:dyDescent="0.25">
      <c r="AS481" s="222"/>
      <c r="AT481" s="44"/>
      <c r="AU481" s="231"/>
      <c r="AV481" s="28"/>
      <c r="AW481" s="28"/>
      <c r="AX481" s="223"/>
      <c r="AY481" s="231"/>
      <c r="AZ481" s="231"/>
      <c r="BA481" s="231"/>
      <c r="BS481" s="223"/>
      <c r="BZ481" s="223"/>
      <c r="CA481" s="231"/>
      <c r="CB481" s="231"/>
      <c r="CC481" s="231"/>
      <c r="CD481" s="231"/>
      <c r="CE481" s="28"/>
      <c r="CF481" s="28"/>
      <c r="CG481" s="223"/>
      <c r="CH481" s="28"/>
    </row>
    <row r="482" spans="45:86" x14ac:dyDescent="0.25">
      <c r="AS482" s="222"/>
      <c r="AT482" s="44"/>
      <c r="AU482" s="231"/>
      <c r="AV482" s="28"/>
      <c r="AW482" s="28"/>
      <c r="AX482" s="223"/>
      <c r="AY482" s="231"/>
      <c r="AZ482" s="231"/>
      <c r="BA482" s="231"/>
      <c r="BS482" s="223"/>
      <c r="BZ482" s="223"/>
      <c r="CA482" s="231"/>
      <c r="CB482" s="231"/>
      <c r="CC482" s="231"/>
      <c r="CD482" s="231"/>
      <c r="CE482" s="28"/>
      <c r="CF482" s="28"/>
      <c r="CG482" s="223"/>
      <c r="CH482" s="28"/>
    </row>
    <row r="483" spans="45:86" x14ac:dyDescent="0.25">
      <c r="AS483" s="222"/>
      <c r="AT483" s="44"/>
      <c r="AU483" s="231"/>
      <c r="AV483" s="28"/>
      <c r="AW483" s="28"/>
      <c r="AX483" s="223"/>
      <c r="AY483" s="231"/>
      <c r="AZ483" s="231"/>
      <c r="BA483" s="231"/>
      <c r="BS483" s="223"/>
      <c r="BZ483" s="223"/>
      <c r="CA483" s="231"/>
      <c r="CB483" s="231"/>
      <c r="CC483" s="231"/>
      <c r="CD483" s="231"/>
      <c r="CE483" s="28"/>
      <c r="CF483" s="28"/>
      <c r="CG483" s="223"/>
      <c r="CH483" s="28"/>
    </row>
    <row r="484" spans="45:86" x14ac:dyDescent="0.25">
      <c r="AS484" s="222"/>
      <c r="AT484" s="44"/>
      <c r="AU484" s="231"/>
      <c r="AV484" s="28"/>
      <c r="AW484" s="28"/>
      <c r="AX484" s="223"/>
      <c r="AY484" s="231"/>
      <c r="AZ484" s="231"/>
      <c r="BA484" s="231"/>
      <c r="BS484" s="223"/>
      <c r="BZ484" s="223"/>
      <c r="CA484" s="231"/>
      <c r="CB484" s="231"/>
      <c r="CC484" s="231"/>
      <c r="CD484" s="231"/>
      <c r="CE484" s="28"/>
      <c r="CF484" s="28"/>
      <c r="CG484" s="223"/>
      <c r="CH484" s="28"/>
    </row>
    <row r="485" spans="45:86" x14ac:dyDescent="0.25">
      <c r="AS485" s="222"/>
      <c r="AT485" s="44"/>
      <c r="AU485" s="231"/>
      <c r="AV485" s="28"/>
      <c r="AW485" s="28"/>
      <c r="AX485" s="223"/>
      <c r="AY485" s="231"/>
      <c r="AZ485" s="231"/>
      <c r="BA485" s="231"/>
      <c r="BS485" s="223"/>
      <c r="BZ485" s="223"/>
      <c r="CA485" s="231"/>
      <c r="CB485" s="231"/>
      <c r="CC485" s="231"/>
      <c r="CD485" s="231"/>
      <c r="CE485" s="28"/>
      <c r="CF485" s="28"/>
      <c r="CG485" s="223"/>
      <c r="CH485" s="28"/>
    </row>
    <row r="486" spans="45:86" x14ac:dyDescent="0.25">
      <c r="AS486" s="222"/>
      <c r="AT486" s="44"/>
      <c r="AU486" s="231"/>
      <c r="AV486" s="28"/>
      <c r="AW486" s="28"/>
      <c r="AX486" s="223"/>
      <c r="AY486" s="231"/>
      <c r="AZ486" s="231"/>
      <c r="BA486" s="231"/>
      <c r="BS486" s="223"/>
      <c r="BZ486" s="223"/>
      <c r="CA486" s="231"/>
      <c r="CB486" s="231"/>
      <c r="CC486" s="231"/>
      <c r="CD486" s="231"/>
      <c r="CE486" s="28"/>
      <c r="CF486" s="28"/>
      <c r="CG486" s="223"/>
      <c r="CH486" s="28"/>
    </row>
    <row r="487" spans="45:86" x14ac:dyDescent="0.25">
      <c r="AS487" s="222"/>
      <c r="AT487" s="44"/>
      <c r="AU487" s="231"/>
      <c r="AV487" s="28"/>
      <c r="AW487" s="28"/>
      <c r="AX487" s="223"/>
      <c r="AY487" s="231"/>
      <c r="AZ487" s="231"/>
      <c r="BA487" s="231"/>
      <c r="BS487" s="223"/>
      <c r="BZ487" s="223"/>
      <c r="CA487" s="231"/>
      <c r="CB487" s="231"/>
      <c r="CC487" s="231"/>
      <c r="CD487" s="231"/>
      <c r="CE487" s="28"/>
      <c r="CF487" s="28"/>
      <c r="CG487" s="223"/>
      <c r="CH487" s="28"/>
    </row>
    <row r="488" spans="45:86" x14ac:dyDescent="0.25">
      <c r="AS488" s="222"/>
      <c r="AT488" s="44"/>
      <c r="AU488" s="231"/>
      <c r="AV488" s="28"/>
      <c r="AW488" s="28"/>
      <c r="AX488" s="223"/>
      <c r="AY488" s="231"/>
      <c r="AZ488" s="231"/>
      <c r="BA488" s="231"/>
      <c r="BS488" s="223"/>
      <c r="BZ488" s="223"/>
      <c r="CA488" s="231"/>
      <c r="CB488" s="231"/>
      <c r="CC488" s="231"/>
      <c r="CD488" s="231"/>
      <c r="CE488" s="28"/>
      <c r="CF488" s="28"/>
      <c r="CG488" s="223"/>
      <c r="CH488" s="28"/>
    </row>
    <row r="489" spans="45:86" x14ac:dyDescent="0.25">
      <c r="AS489" s="222"/>
      <c r="AT489" s="44"/>
      <c r="AU489" s="231"/>
      <c r="AV489" s="28"/>
      <c r="AW489" s="28"/>
      <c r="AX489" s="223"/>
      <c r="AY489" s="231"/>
      <c r="AZ489" s="231"/>
      <c r="BA489" s="231"/>
      <c r="BS489" s="223"/>
      <c r="BZ489" s="223"/>
      <c r="CA489" s="231"/>
      <c r="CB489" s="231"/>
      <c r="CC489" s="231"/>
      <c r="CD489" s="231"/>
      <c r="CE489" s="28"/>
      <c r="CF489" s="28"/>
      <c r="CG489" s="223"/>
      <c r="CH489" s="28"/>
    </row>
    <row r="490" spans="45:86" x14ac:dyDescent="0.25">
      <c r="AS490" s="222"/>
      <c r="AT490" s="44"/>
      <c r="AU490" s="231"/>
      <c r="AV490" s="28"/>
      <c r="AW490" s="28"/>
      <c r="AX490" s="223"/>
      <c r="AY490" s="231"/>
      <c r="AZ490" s="231"/>
      <c r="BA490" s="231"/>
      <c r="BS490" s="223"/>
      <c r="BZ490" s="223"/>
      <c r="CA490" s="231"/>
      <c r="CB490" s="231"/>
      <c r="CC490" s="231"/>
      <c r="CD490" s="231"/>
      <c r="CE490" s="28"/>
      <c r="CF490" s="28"/>
      <c r="CG490" s="223"/>
      <c r="CH490" s="28"/>
    </row>
    <row r="491" spans="45:86" x14ac:dyDescent="0.25">
      <c r="AS491" s="222"/>
      <c r="AT491" s="44"/>
      <c r="AU491" s="231"/>
      <c r="AV491" s="28"/>
      <c r="AW491" s="28"/>
      <c r="AX491" s="223"/>
      <c r="AY491" s="231"/>
      <c r="AZ491" s="231"/>
      <c r="BA491" s="231"/>
      <c r="BS491" s="223"/>
      <c r="BZ491" s="223"/>
      <c r="CA491" s="231"/>
      <c r="CB491" s="231"/>
      <c r="CC491" s="231"/>
      <c r="CD491" s="231"/>
      <c r="CE491" s="28"/>
      <c r="CF491" s="28"/>
      <c r="CG491" s="223"/>
      <c r="CH491" s="28"/>
    </row>
    <row r="492" spans="45:86" x14ac:dyDescent="0.25">
      <c r="AS492" s="222"/>
      <c r="AT492" s="44"/>
      <c r="AU492" s="231"/>
      <c r="AV492" s="28"/>
      <c r="AW492" s="28"/>
      <c r="AX492" s="223"/>
      <c r="AY492" s="231"/>
      <c r="AZ492" s="231"/>
      <c r="BA492" s="231"/>
      <c r="BS492" s="223"/>
      <c r="BZ492" s="223"/>
      <c r="CA492" s="231"/>
      <c r="CB492" s="231"/>
      <c r="CC492" s="231"/>
      <c r="CD492" s="231"/>
      <c r="CE492" s="28"/>
      <c r="CF492" s="28"/>
      <c r="CG492" s="223"/>
      <c r="CH492" s="28"/>
    </row>
    <row r="493" spans="45:86" x14ac:dyDescent="0.25">
      <c r="AS493" s="222"/>
      <c r="AT493" s="44"/>
      <c r="AU493" s="231"/>
      <c r="AV493" s="28"/>
      <c r="AW493" s="28"/>
      <c r="AX493" s="223"/>
      <c r="AY493" s="231"/>
      <c r="AZ493" s="231"/>
      <c r="BA493" s="231"/>
      <c r="BS493" s="223"/>
      <c r="BZ493" s="223"/>
      <c r="CA493" s="231"/>
      <c r="CB493" s="231"/>
      <c r="CC493" s="231"/>
      <c r="CD493" s="231"/>
      <c r="CE493" s="28"/>
      <c r="CF493" s="28"/>
      <c r="CG493" s="223"/>
      <c r="CH493" s="28"/>
    </row>
    <row r="494" spans="45:86" x14ac:dyDescent="0.25">
      <c r="AS494" s="222"/>
      <c r="AT494" s="44"/>
      <c r="AU494" s="231"/>
      <c r="AV494" s="28"/>
      <c r="AW494" s="28"/>
      <c r="AX494" s="223"/>
      <c r="AY494" s="231"/>
      <c r="AZ494" s="231"/>
      <c r="BA494" s="231"/>
      <c r="BS494" s="223"/>
      <c r="BZ494" s="223"/>
      <c r="CA494" s="231"/>
      <c r="CB494" s="231"/>
      <c r="CC494" s="231"/>
      <c r="CD494" s="231"/>
      <c r="CE494" s="28"/>
      <c r="CF494" s="28"/>
      <c r="CG494" s="223"/>
      <c r="CH494" s="28"/>
    </row>
    <row r="495" spans="45:86" x14ac:dyDescent="0.25">
      <c r="AS495" s="222"/>
      <c r="AT495" s="44"/>
      <c r="AU495" s="231"/>
      <c r="AV495" s="28"/>
      <c r="AW495" s="28"/>
      <c r="AX495" s="223"/>
      <c r="AY495" s="231"/>
      <c r="AZ495" s="231"/>
      <c r="BA495" s="231"/>
      <c r="BS495" s="223"/>
      <c r="BZ495" s="223"/>
      <c r="CA495" s="231"/>
      <c r="CB495" s="231"/>
      <c r="CC495" s="231"/>
      <c r="CD495" s="231"/>
      <c r="CE495" s="28"/>
      <c r="CF495" s="28"/>
      <c r="CG495" s="223"/>
      <c r="CH495" s="28"/>
    </row>
    <row r="496" spans="45:86" x14ac:dyDescent="0.25">
      <c r="AS496" s="222"/>
      <c r="AT496" s="44"/>
      <c r="AU496" s="231"/>
      <c r="AV496" s="28"/>
      <c r="AW496" s="28"/>
      <c r="AX496" s="223"/>
      <c r="AY496" s="231"/>
      <c r="AZ496" s="231"/>
      <c r="BA496" s="231"/>
      <c r="BS496" s="223"/>
      <c r="BZ496" s="223"/>
      <c r="CA496" s="231"/>
      <c r="CB496" s="231"/>
      <c r="CC496" s="231"/>
      <c r="CD496" s="231"/>
      <c r="CE496" s="28"/>
      <c r="CF496" s="28"/>
      <c r="CG496" s="223"/>
      <c r="CH496" s="28"/>
    </row>
    <row r="497" spans="45:86" x14ac:dyDescent="0.25">
      <c r="AS497" s="222"/>
      <c r="AT497" s="44"/>
      <c r="AU497" s="231"/>
      <c r="AV497" s="28"/>
      <c r="AW497" s="28"/>
      <c r="AX497" s="223"/>
      <c r="AY497" s="231"/>
      <c r="AZ497" s="231"/>
      <c r="BA497" s="231"/>
      <c r="BS497" s="223"/>
      <c r="BZ497" s="223"/>
      <c r="CA497" s="231"/>
      <c r="CB497" s="231"/>
      <c r="CC497" s="231"/>
      <c r="CD497" s="231"/>
      <c r="CE497" s="28"/>
      <c r="CF497" s="28"/>
      <c r="CG497" s="223"/>
      <c r="CH497" s="28"/>
    </row>
    <row r="498" spans="45:86" x14ac:dyDescent="0.25">
      <c r="AS498" s="222"/>
      <c r="AT498" s="44"/>
      <c r="AU498" s="231"/>
      <c r="AV498" s="28"/>
      <c r="AW498" s="28"/>
      <c r="AX498" s="223"/>
      <c r="AY498" s="231"/>
      <c r="AZ498" s="231"/>
      <c r="BA498" s="231"/>
      <c r="BS498" s="223"/>
      <c r="BZ498" s="223"/>
      <c r="CA498" s="231"/>
      <c r="CB498" s="231"/>
      <c r="CC498" s="231"/>
      <c r="CD498" s="231"/>
      <c r="CE498" s="28"/>
      <c r="CF498" s="28"/>
      <c r="CG498" s="223"/>
      <c r="CH498" s="28"/>
    </row>
    <row r="499" spans="45:86" x14ac:dyDescent="0.25">
      <c r="BS499" s="223"/>
      <c r="BZ499" s="223"/>
      <c r="CA499" s="231"/>
      <c r="CB499" s="231"/>
      <c r="CC499" s="231"/>
      <c r="CD499" s="231"/>
      <c r="CE499" s="28"/>
      <c r="CF499" s="28"/>
      <c r="CG499" s="223"/>
      <c r="CH499" s="28"/>
    </row>
    <row r="500" spans="45:86" x14ac:dyDescent="0.25">
      <c r="BS500" s="223"/>
      <c r="BZ500" s="223"/>
      <c r="CA500" s="231"/>
      <c r="CB500" s="231"/>
      <c r="CC500" s="231"/>
      <c r="CD500" s="231"/>
      <c r="CE500" s="28"/>
      <c r="CF500" s="28"/>
      <c r="CG500" s="223"/>
      <c r="CH500" s="28"/>
    </row>
    <row r="501" spans="45:86" x14ac:dyDescent="0.25">
      <c r="BS501" s="223"/>
      <c r="BZ501" s="223"/>
      <c r="CA501" s="231"/>
      <c r="CB501" s="231"/>
      <c r="CC501" s="231"/>
      <c r="CD501" s="231"/>
      <c r="CE501" s="28"/>
      <c r="CF501" s="28"/>
      <c r="CG501" s="223"/>
      <c r="CH501" s="28"/>
    </row>
    <row r="502" spans="45:86" x14ac:dyDescent="0.25">
      <c r="BS502" s="223"/>
      <c r="BZ502" s="223"/>
      <c r="CA502" s="231"/>
      <c r="CB502" s="231"/>
      <c r="CC502" s="231"/>
      <c r="CD502" s="231"/>
      <c r="CE502" s="28"/>
      <c r="CF502" s="28"/>
      <c r="CG502" s="223"/>
      <c r="CH502" s="28"/>
    </row>
    <row r="503" spans="45:86" x14ac:dyDescent="0.25">
      <c r="BS503" s="223"/>
      <c r="BZ503" s="223"/>
      <c r="CA503" s="231"/>
      <c r="CB503" s="231"/>
      <c r="CC503" s="231"/>
      <c r="CD503" s="231"/>
      <c r="CE503" s="28"/>
      <c r="CF503" s="28"/>
      <c r="CG503" s="223"/>
      <c r="CH503" s="28"/>
    </row>
    <row r="504" spans="45:86" x14ac:dyDescent="0.25">
      <c r="BS504" s="223"/>
      <c r="BZ504" s="223"/>
      <c r="CA504" s="231"/>
      <c r="CB504" s="231"/>
      <c r="CC504" s="231"/>
      <c r="CD504" s="231"/>
      <c r="CE504" s="28"/>
      <c r="CF504" s="28"/>
      <c r="CG504" s="223"/>
      <c r="CH504" s="28"/>
    </row>
    <row r="505" spans="45:86" x14ac:dyDescent="0.25">
      <c r="BS505" s="223"/>
      <c r="BZ505" s="223"/>
      <c r="CA505" s="231"/>
      <c r="CB505" s="231"/>
      <c r="CC505" s="231"/>
      <c r="CD505" s="231"/>
      <c r="CE505" s="28"/>
      <c r="CF505" s="28"/>
      <c r="CG505" s="223"/>
      <c r="CH505" s="28"/>
    </row>
    <row r="506" spans="45:86" x14ac:dyDescent="0.25">
      <c r="BS506" s="223"/>
      <c r="BZ506" s="223"/>
      <c r="CA506" s="231"/>
      <c r="CB506" s="231"/>
      <c r="CC506" s="231"/>
      <c r="CD506" s="231"/>
      <c r="CE506" s="28"/>
      <c r="CF506" s="28"/>
      <c r="CG506" s="223"/>
      <c r="CH506" s="28"/>
    </row>
    <row r="507" spans="45:86" x14ac:dyDescent="0.25">
      <c r="BS507" s="223"/>
      <c r="BZ507" s="223"/>
      <c r="CA507" s="231"/>
      <c r="CB507" s="231"/>
      <c r="CC507" s="231"/>
      <c r="CD507" s="231"/>
      <c r="CE507" s="28"/>
      <c r="CF507" s="28"/>
      <c r="CG507" s="223"/>
      <c r="CH507" s="28"/>
    </row>
    <row r="508" spans="45:86" x14ac:dyDescent="0.25">
      <c r="BS508" s="223"/>
      <c r="BZ508" s="223"/>
      <c r="CA508" s="231"/>
      <c r="CB508" s="231"/>
      <c r="CC508" s="231"/>
      <c r="CD508" s="231"/>
      <c r="CE508" s="28"/>
      <c r="CF508" s="28"/>
      <c r="CG508" s="223"/>
      <c r="CH508" s="28"/>
    </row>
    <row r="509" spans="45:86" x14ac:dyDescent="0.25">
      <c r="BS509" s="223"/>
      <c r="BZ509" s="223"/>
      <c r="CA509" s="231"/>
      <c r="CB509" s="231"/>
      <c r="CC509" s="231"/>
      <c r="CD509" s="231"/>
      <c r="CE509" s="28"/>
      <c r="CF509" s="28"/>
      <c r="CG509" s="223"/>
      <c r="CH509" s="28"/>
    </row>
    <row r="510" spans="45:86" x14ac:dyDescent="0.25">
      <c r="BS510" s="223"/>
      <c r="BZ510" s="223"/>
      <c r="CA510" s="231"/>
      <c r="CB510" s="231"/>
      <c r="CC510" s="231"/>
      <c r="CD510" s="231"/>
      <c r="CE510" s="28"/>
      <c r="CF510" s="28"/>
      <c r="CG510" s="223"/>
      <c r="CH510" s="28"/>
    </row>
    <row r="511" spans="45:86" x14ac:dyDescent="0.25">
      <c r="BS511" s="223"/>
      <c r="BZ511" s="223"/>
      <c r="CA511" s="231"/>
      <c r="CB511" s="231"/>
      <c r="CC511" s="231"/>
      <c r="CD511" s="231"/>
      <c r="CE511" s="28"/>
      <c r="CF511" s="28"/>
      <c r="CG511" s="223"/>
      <c r="CH511" s="28"/>
    </row>
    <row r="512" spans="45:86" x14ac:dyDescent="0.25">
      <c r="BS512" s="223"/>
      <c r="BZ512" s="223"/>
      <c r="CA512" s="231"/>
      <c r="CB512" s="231"/>
      <c r="CC512" s="231"/>
      <c r="CD512" s="231"/>
      <c r="CE512" s="28"/>
      <c r="CF512" s="28"/>
      <c r="CG512" s="223"/>
      <c r="CH512" s="28"/>
    </row>
    <row r="513" spans="71:86" x14ac:dyDescent="0.25">
      <c r="BS513" s="223"/>
      <c r="BZ513" s="223"/>
      <c r="CA513" s="231"/>
      <c r="CB513" s="231"/>
      <c r="CC513" s="231"/>
      <c r="CD513" s="231"/>
      <c r="CE513" s="28"/>
      <c r="CF513" s="28"/>
      <c r="CG513" s="223"/>
      <c r="CH513" s="28"/>
    </row>
    <row r="514" spans="71:86" x14ac:dyDescent="0.25">
      <c r="BS514" s="223"/>
      <c r="BZ514" s="223"/>
      <c r="CA514" s="231"/>
      <c r="CB514" s="231"/>
      <c r="CC514" s="231"/>
      <c r="CD514" s="231"/>
      <c r="CE514" s="28"/>
      <c r="CF514" s="28"/>
      <c r="CG514" s="223"/>
      <c r="CH514" s="28"/>
    </row>
    <row r="515" spans="71:86" x14ac:dyDescent="0.25">
      <c r="BS515" s="223"/>
      <c r="BZ515" s="223"/>
      <c r="CA515" s="231"/>
      <c r="CB515" s="231"/>
      <c r="CC515" s="231"/>
      <c r="CD515" s="231"/>
      <c r="CE515" s="28"/>
      <c r="CF515" s="28"/>
      <c r="CG515" s="223"/>
      <c r="CH515" s="28"/>
    </row>
    <row r="516" spans="71:86" x14ac:dyDescent="0.25">
      <c r="BS516" s="223"/>
      <c r="BZ516" s="223"/>
      <c r="CA516" s="231"/>
      <c r="CB516" s="231"/>
      <c r="CC516" s="231"/>
      <c r="CD516" s="231"/>
      <c r="CE516" s="28"/>
      <c r="CF516" s="28"/>
      <c r="CG516" s="223"/>
      <c r="CH516" s="28"/>
    </row>
    <row r="517" spans="71:86" x14ac:dyDescent="0.25">
      <c r="BS517" s="223"/>
      <c r="BZ517" s="223"/>
      <c r="CA517" s="231"/>
      <c r="CB517" s="231"/>
      <c r="CC517" s="231"/>
      <c r="CD517" s="231"/>
      <c r="CE517" s="28"/>
      <c r="CF517" s="28"/>
      <c r="CG517" s="223"/>
      <c r="CH517" s="28"/>
    </row>
    <row r="518" spans="71:86" x14ac:dyDescent="0.25">
      <c r="BS518" s="223"/>
      <c r="BZ518" s="223"/>
      <c r="CA518" s="231"/>
      <c r="CB518" s="231"/>
      <c r="CC518" s="231"/>
      <c r="CD518" s="231"/>
      <c r="CE518" s="28"/>
      <c r="CF518" s="28"/>
      <c r="CG518" s="223"/>
      <c r="CH518" s="28"/>
    </row>
    <row r="519" spans="71:86" x14ac:dyDescent="0.25">
      <c r="BS519" s="223"/>
      <c r="BZ519" s="223"/>
      <c r="CA519" s="231"/>
      <c r="CB519" s="231"/>
      <c r="CC519" s="231"/>
      <c r="CD519" s="231"/>
      <c r="CE519" s="28"/>
      <c r="CF519" s="28"/>
      <c r="CG519" s="223"/>
      <c r="CH519" s="28"/>
    </row>
    <row r="520" spans="71:86" x14ac:dyDescent="0.25">
      <c r="BS520" s="223"/>
      <c r="BZ520" s="223"/>
      <c r="CA520" s="231"/>
      <c r="CB520" s="231"/>
      <c r="CC520" s="231"/>
      <c r="CD520" s="231"/>
      <c r="CE520" s="28"/>
      <c r="CF520" s="28"/>
      <c r="CG520" s="223"/>
      <c r="CH520" s="28"/>
    </row>
    <row r="521" spans="71:86" x14ac:dyDescent="0.25">
      <c r="BS521" s="223"/>
      <c r="BZ521" s="223"/>
      <c r="CA521" s="231"/>
      <c r="CB521" s="231"/>
      <c r="CC521" s="231"/>
      <c r="CD521" s="231"/>
      <c r="CE521" s="28"/>
      <c r="CF521" s="28"/>
      <c r="CG521" s="223"/>
      <c r="CH521" s="28"/>
    </row>
    <row r="522" spans="71:86" x14ac:dyDescent="0.25">
      <c r="BS522" s="223"/>
      <c r="BZ522" s="223"/>
      <c r="CA522" s="231"/>
      <c r="CB522" s="231"/>
      <c r="CC522" s="231"/>
      <c r="CD522" s="231"/>
      <c r="CE522" s="28"/>
      <c r="CF522" s="28"/>
      <c r="CG522" s="223"/>
      <c r="CH522" s="28"/>
    </row>
    <row r="523" spans="71:86" x14ac:dyDescent="0.25">
      <c r="BS523" s="223"/>
      <c r="BZ523" s="223"/>
      <c r="CA523" s="231"/>
      <c r="CB523" s="231"/>
      <c r="CC523" s="231"/>
      <c r="CD523" s="231"/>
      <c r="CE523" s="28"/>
      <c r="CF523" s="28"/>
      <c r="CG523" s="223"/>
      <c r="CH523" s="28"/>
    </row>
    <row r="524" spans="71:86" x14ac:dyDescent="0.25">
      <c r="BS524" s="223"/>
      <c r="BZ524" s="223"/>
      <c r="CA524" s="231"/>
      <c r="CB524" s="231"/>
      <c r="CC524" s="231"/>
      <c r="CD524" s="231"/>
      <c r="CE524" s="28"/>
      <c r="CF524" s="28"/>
      <c r="CG524" s="223"/>
      <c r="CH524" s="28"/>
    </row>
    <row r="525" spans="71:86" x14ac:dyDescent="0.25">
      <c r="BS525" s="223"/>
      <c r="BZ525" s="223"/>
      <c r="CA525" s="231"/>
      <c r="CB525" s="231"/>
      <c r="CC525" s="231"/>
      <c r="CD525" s="231"/>
      <c r="CE525" s="28"/>
      <c r="CF525" s="28"/>
      <c r="CG525" s="223"/>
      <c r="CH525" s="28"/>
    </row>
    <row r="526" spans="71:86" x14ac:dyDescent="0.25">
      <c r="BS526" s="223"/>
      <c r="BZ526" s="223"/>
      <c r="CA526" s="231"/>
      <c r="CB526" s="231"/>
      <c r="CC526" s="231"/>
      <c r="CD526" s="231"/>
      <c r="CE526" s="28"/>
      <c r="CF526" s="28"/>
      <c r="CG526" s="223"/>
      <c r="CH526" s="28"/>
    </row>
    <row r="527" spans="71:86" x14ac:dyDescent="0.25">
      <c r="BS527" s="223"/>
      <c r="BZ527" s="223"/>
      <c r="CA527" s="231"/>
      <c r="CB527" s="231"/>
      <c r="CC527" s="231"/>
      <c r="CD527" s="231"/>
      <c r="CE527" s="28"/>
      <c r="CF527" s="28"/>
      <c r="CG527" s="223"/>
      <c r="CH527" s="28"/>
    </row>
    <row r="528" spans="71:86" x14ac:dyDescent="0.25">
      <c r="BS528" s="223"/>
      <c r="BZ528" s="223"/>
      <c r="CA528" s="231"/>
      <c r="CB528" s="231"/>
      <c r="CC528" s="231"/>
      <c r="CD528" s="231"/>
      <c r="CE528" s="28"/>
      <c r="CF528" s="28"/>
      <c r="CG528" s="223"/>
      <c r="CH528" s="28"/>
    </row>
    <row r="529" spans="71:86" x14ac:dyDescent="0.25">
      <c r="BS529" s="223"/>
      <c r="BZ529" s="223"/>
      <c r="CA529" s="231"/>
      <c r="CB529" s="231"/>
      <c r="CC529" s="231"/>
      <c r="CD529" s="231"/>
      <c r="CE529" s="28"/>
      <c r="CF529" s="28"/>
      <c r="CG529" s="223"/>
      <c r="CH529" s="28"/>
    </row>
    <row r="530" spans="71:86" x14ac:dyDescent="0.25">
      <c r="BS530" s="223"/>
      <c r="BZ530" s="223"/>
      <c r="CA530" s="231"/>
      <c r="CB530" s="231"/>
      <c r="CC530" s="231"/>
      <c r="CD530" s="231"/>
      <c r="CE530" s="28"/>
      <c r="CF530" s="28"/>
      <c r="CG530" s="223"/>
      <c r="CH530" s="28"/>
    </row>
    <row r="531" spans="71:86" x14ac:dyDescent="0.25">
      <c r="BS531" s="223"/>
      <c r="BZ531" s="223"/>
      <c r="CA531" s="231"/>
      <c r="CB531" s="231"/>
      <c r="CC531" s="231"/>
      <c r="CD531" s="231"/>
      <c r="CE531" s="28"/>
      <c r="CF531" s="28"/>
      <c r="CG531" s="223"/>
      <c r="CH531" s="28"/>
    </row>
    <row r="532" spans="71:86" x14ac:dyDescent="0.25">
      <c r="BS532" s="223"/>
      <c r="BZ532" s="223"/>
      <c r="CA532" s="231"/>
      <c r="CB532" s="231"/>
      <c r="CC532" s="231"/>
      <c r="CD532" s="231"/>
      <c r="CE532" s="28"/>
      <c r="CF532" s="28"/>
      <c r="CG532" s="223"/>
      <c r="CH532" s="28"/>
    </row>
    <row r="533" spans="71:86" x14ac:dyDescent="0.25">
      <c r="BS533" s="223"/>
      <c r="BZ533" s="223"/>
      <c r="CA533" s="231"/>
      <c r="CB533" s="231"/>
      <c r="CC533" s="231"/>
      <c r="CD533" s="231"/>
      <c r="CE533" s="28"/>
      <c r="CF533" s="28"/>
      <c r="CG533" s="223"/>
      <c r="CH533" s="28"/>
    </row>
    <row r="534" spans="71:86" x14ac:dyDescent="0.25">
      <c r="BS534" s="223"/>
      <c r="BZ534" s="223"/>
      <c r="CA534" s="231"/>
      <c r="CB534" s="231"/>
      <c r="CC534" s="231"/>
      <c r="CD534" s="231"/>
      <c r="CE534" s="28"/>
      <c r="CF534" s="28"/>
      <c r="CG534" s="223"/>
      <c r="CH534" s="28"/>
    </row>
    <row r="535" spans="71:86" x14ac:dyDescent="0.25">
      <c r="BS535" s="223"/>
      <c r="BZ535" s="223"/>
      <c r="CA535" s="231"/>
      <c r="CB535" s="231"/>
      <c r="CC535" s="231"/>
      <c r="CD535" s="231"/>
      <c r="CE535" s="28"/>
      <c r="CF535" s="28"/>
      <c r="CG535" s="223"/>
      <c r="CH535" s="28"/>
    </row>
    <row r="536" spans="71:86" x14ac:dyDescent="0.25">
      <c r="BS536" s="223"/>
      <c r="BZ536" s="223"/>
      <c r="CA536" s="231"/>
      <c r="CB536" s="231"/>
      <c r="CC536" s="231"/>
      <c r="CD536" s="231"/>
      <c r="CE536" s="28"/>
      <c r="CF536" s="28"/>
      <c r="CG536" s="223"/>
      <c r="CH536" s="28"/>
    </row>
    <row r="537" spans="71:86" x14ac:dyDescent="0.25">
      <c r="BS537" s="223"/>
      <c r="BZ537" s="223"/>
      <c r="CA537" s="231"/>
      <c r="CB537" s="231"/>
      <c r="CC537" s="231"/>
      <c r="CD537" s="231"/>
      <c r="CE537" s="28"/>
      <c r="CF537" s="28"/>
      <c r="CG537" s="223"/>
      <c r="CH537" s="28"/>
    </row>
    <row r="538" spans="71:86" x14ac:dyDescent="0.25">
      <c r="BS538" s="223"/>
      <c r="BZ538" s="223"/>
      <c r="CA538" s="231"/>
      <c r="CB538" s="231"/>
      <c r="CC538" s="231"/>
      <c r="CD538" s="231"/>
      <c r="CE538" s="28"/>
      <c r="CF538" s="28"/>
      <c r="CG538" s="223"/>
      <c r="CH538" s="28"/>
    </row>
    <row r="539" spans="71:86" x14ac:dyDescent="0.25">
      <c r="BS539" s="223"/>
      <c r="BZ539" s="223"/>
      <c r="CA539" s="231"/>
      <c r="CB539" s="231"/>
      <c r="CC539" s="231"/>
      <c r="CD539" s="231"/>
      <c r="CE539" s="28"/>
      <c r="CF539" s="28"/>
      <c r="CG539" s="223"/>
      <c r="CH539" s="28"/>
    </row>
    <row r="540" spans="71:86" x14ac:dyDescent="0.25">
      <c r="BS540" s="223"/>
      <c r="BZ540" s="223"/>
      <c r="CA540" s="231"/>
      <c r="CB540" s="231"/>
      <c r="CC540" s="231"/>
      <c r="CD540" s="231"/>
      <c r="CE540" s="28"/>
      <c r="CF540" s="28"/>
      <c r="CG540" s="223"/>
      <c r="CH540" s="28"/>
    </row>
    <row r="541" spans="71:86" x14ac:dyDescent="0.25">
      <c r="BS541" s="223"/>
      <c r="BZ541" s="223"/>
      <c r="CA541" s="231"/>
      <c r="CB541" s="231"/>
      <c r="CC541" s="231"/>
      <c r="CD541" s="231"/>
      <c r="CE541" s="28"/>
      <c r="CF541" s="28"/>
      <c r="CG541" s="223"/>
      <c r="CH541" s="28"/>
    </row>
    <row r="542" spans="71:86" x14ac:dyDescent="0.25">
      <c r="BS542" s="223"/>
      <c r="BZ542" s="223"/>
      <c r="CA542" s="231"/>
      <c r="CB542" s="231"/>
      <c r="CC542" s="231"/>
      <c r="CD542" s="231"/>
      <c r="CE542" s="28"/>
      <c r="CF542" s="28"/>
      <c r="CG542" s="223"/>
      <c r="CH542" s="28"/>
    </row>
    <row r="543" spans="71:86" x14ac:dyDescent="0.25">
      <c r="BS543" s="223"/>
      <c r="BZ543" s="223"/>
      <c r="CA543" s="231"/>
      <c r="CB543" s="231"/>
      <c r="CC543" s="231"/>
      <c r="CD543" s="231"/>
      <c r="CE543" s="28"/>
      <c r="CF543" s="28"/>
      <c r="CG543" s="223"/>
      <c r="CH543" s="28"/>
    </row>
    <row r="544" spans="71:86" x14ac:dyDescent="0.25">
      <c r="BS544" s="223"/>
      <c r="BZ544" s="223"/>
      <c r="CA544" s="231"/>
      <c r="CB544" s="231"/>
      <c r="CC544" s="231"/>
      <c r="CD544" s="231"/>
      <c r="CE544" s="28"/>
      <c r="CF544" s="28"/>
      <c r="CG544" s="223"/>
      <c r="CH544" s="28"/>
    </row>
    <row r="545" spans="71:86" x14ac:dyDescent="0.25">
      <c r="BS545" s="223"/>
      <c r="BZ545" s="223"/>
      <c r="CA545" s="231"/>
      <c r="CB545" s="231"/>
      <c r="CC545" s="231"/>
      <c r="CD545" s="231"/>
      <c r="CE545" s="28"/>
      <c r="CF545" s="28"/>
      <c r="CG545" s="223"/>
      <c r="CH545" s="28"/>
    </row>
    <row r="546" spans="71:86" x14ac:dyDescent="0.25">
      <c r="BS546" s="223"/>
      <c r="BZ546" s="223"/>
      <c r="CA546" s="231"/>
      <c r="CB546" s="231"/>
      <c r="CC546" s="231"/>
      <c r="CD546" s="231"/>
      <c r="CE546" s="28"/>
      <c r="CF546" s="28"/>
      <c r="CG546" s="223"/>
      <c r="CH546" s="28"/>
    </row>
    <row r="547" spans="71:86" x14ac:dyDescent="0.25">
      <c r="BS547" s="223"/>
      <c r="BZ547" s="223"/>
      <c r="CA547" s="231"/>
      <c r="CB547" s="231"/>
      <c r="CC547" s="231"/>
      <c r="CD547" s="231"/>
      <c r="CE547" s="28"/>
      <c r="CF547" s="28"/>
      <c r="CG547" s="223"/>
      <c r="CH547" s="28"/>
    </row>
    <row r="548" spans="71:86" x14ac:dyDescent="0.25">
      <c r="BS548" s="223"/>
      <c r="BZ548" s="223"/>
      <c r="CA548" s="231"/>
      <c r="CB548" s="231"/>
      <c r="CC548" s="231"/>
      <c r="CD548" s="231"/>
      <c r="CE548" s="28"/>
      <c r="CF548" s="28"/>
      <c r="CG548" s="223"/>
      <c r="CH548" s="28"/>
    </row>
    <row r="549" spans="71:86" x14ac:dyDescent="0.25">
      <c r="BS549" s="223"/>
      <c r="BZ549" s="223"/>
      <c r="CA549" s="231"/>
      <c r="CB549" s="231"/>
      <c r="CC549" s="231"/>
      <c r="CD549" s="231"/>
      <c r="CE549" s="28"/>
      <c r="CF549" s="28"/>
      <c r="CG549" s="223"/>
      <c r="CH549" s="28"/>
    </row>
    <row r="550" spans="71:86" x14ac:dyDescent="0.25">
      <c r="BS550" s="223"/>
      <c r="BZ550" s="223"/>
      <c r="CA550" s="231"/>
      <c r="CB550" s="231"/>
      <c r="CC550" s="231"/>
      <c r="CD550" s="231"/>
      <c r="CE550" s="28"/>
      <c r="CF550" s="28"/>
      <c r="CG550" s="223"/>
      <c r="CH550" s="28"/>
    </row>
    <row r="551" spans="71:86" x14ac:dyDescent="0.25">
      <c r="BS551" s="223"/>
      <c r="BZ551" s="223"/>
      <c r="CA551" s="231"/>
      <c r="CB551" s="231"/>
      <c r="CC551" s="231"/>
      <c r="CD551" s="231"/>
      <c r="CE551" s="28"/>
      <c r="CF551" s="28"/>
      <c r="CG551" s="223"/>
      <c r="CH551" s="28"/>
    </row>
    <row r="552" spans="71:86" x14ac:dyDescent="0.25">
      <c r="BS552" s="223"/>
      <c r="BZ552" s="223"/>
      <c r="CA552" s="231"/>
      <c r="CB552" s="231"/>
      <c r="CC552" s="231"/>
      <c r="CD552" s="231"/>
      <c r="CE552" s="28"/>
      <c r="CF552" s="28"/>
      <c r="CG552" s="223"/>
      <c r="CH552" s="28"/>
    </row>
    <row r="553" spans="71:86" x14ac:dyDescent="0.25">
      <c r="BS553" s="223"/>
      <c r="BZ553" s="223"/>
      <c r="CA553" s="231"/>
      <c r="CB553" s="231"/>
      <c r="CC553" s="231"/>
      <c r="CD553" s="231"/>
      <c r="CE553" s="28"/>
      <c r="CF553" s="28"/>
      <c r="CG553" s="223"/>
      <c r="CH553" s="28"/>
    </row>
    <row r="554" spans="71:86" x14ac:dyDescent="0.25">
      <c r="BS554" s="223"/>
      <c r="BZ554" s="223"/>
      <c r="CA554" s="231"/>
      <c r="CB554" s="231"/>
      <c r="CC554" s="231"/>
      <c r="CD554" s="231"/>
      <c r="CE554" s="28"/>
      <c r="CF554" s="28"/>
      <c r="CG554" s="223"/>
      <c r="CH554" s="28"/>
    </row>
    <row r="555" spans="71:86" x14ac:dyDescent="0.25">
      <c r="BS555" s="223"/>
      <c r="BZ555" s="223"/>
      <c r="CA555" s="231"/>
      <c r="CB555" s="231"/>
      <c r="CC555" s="231"/>
      <c r="CD555" s="231"/>
      <c r="CE555" s="28"/>
      <c r="CF555" s="28"/>
      <c r="CG555" s="223"/>
      <c r="CH555" s="28"/>
    </row>
    <row r="556" spans="71:86" x14ac:dyDescent="0.25">
      <c r="BS556" s="223"/>
      <c r="BZ556" s="223"/>
      <c r="CA556" s="231"/>
      <c r="CB556" s="231"/>
      <c r="CC556" s="231"/>
      <c r="CD556" s="231"/>
      <c r="CE556" s="28"/>
      <c r="CF556" s="28"/>
      <c r="CG556" s="223"/>
      <c r="CH556" s="28"/>
    </row>
    <row r="557" spans="71:86" x14ac:dyDescent="0.25">
      <c r="BS557" s="223"/>
      <c r="BZ557" s="223"/>
      <c r="CA557" s="231"/>
      <c r="CB557" s="231"/>
      <c r="CC557" s="231"/>
      <c r="CD557" s="231"/>
      <c r="CE557" s="28"/>
      <c r="CF557" s="28"/>
      <c r="CG557" s="223"/>
      <c r="CH557" s="28"/>
    </row>
    <row r="558" spans="71:86" x14ac:dyDescent="0.25">
      <c r="BS558" s="223"/>
      <c r="BZ558" s="223"/>
      <c r="CA558" s="231"/>
      <c r="CB558" s="231"/>
      <c r="CC558" s="231"/>
      <c r="CD558" s="231"/>
      <c r="CE558" s="28"/>
      <c r="CF558" s="28"/>
      <c r="CG558" s="223"/>
      <c r="CH558" s="28"/>
    </row>
    <row r="559" spans="71:86" x14ac:dyDescent="0.25">
      <c r="BS559" s="223"/>
      <c r="BZ559" s="223"/>
      <c r="CA559" s="231"/>
      <c r="CB559" s="231"/>
      <c r="CC559" s="231"/>
      <c r="CD559" s="231"/>
      <c r="CE559" s="28"/>
      <c r="CF559" s="28"/>
      <c r="CG559" s="223"/>
      <c r="CH559" s="28"/>
    </row>
    <row r="560" spans="71:86" x14ac:dyDescent="0.25">
      <c r="BS560" s="223"/>
      <c r="BZ560" s="223"/>
      <c r="CA560" s="231"/>
      <c r="CB560" s="231"/>
      <c r="CC560" s="231"/>
      <c r="CD560" s="231"/>
      <c r="CE560" s="28"/>
      <c r="CF560" s="28"/>
      <c r="CG560" s="223"/>
      <c r="CH560" s="28"/>
    </row>
    <row r="561" spans="71:86" x14ac:dyDescent="0.25">
      <c r="BS561" s="223"/>
      <c r="BZ561" s="223"/>
      <c r="CA561" s="231"/>
      <c r="CB561" s="231"/>
      <c r="CC561" s="231"/>
      <c r="CD561" s="231"/>
      <c r="CE561" s="28"/>
      <c r="CF561" s="28"/>
      <c r="CG561" s="223"/>
      <c r="CH561" s="28"/>
    </row>
    <row r="562" spans="71:86" x14ac:dyDescent="0.25">
      <c r="BS562" s="223"/>
      <c r="BZ562" s="223"/>
      <c r="CA562" s="231"/>
      <c r="CB562" s="231"/>
      <c r="CC562" s="231"/>
      <c r="CD562" s="231"/>
      <c r="CE562" s="28"/>
      <c r="CF562" s="28"/>
      <c r="CG562" s="223"/>
      <c r="CH562" s="28"/>
    </row>
    <row r="563" spans="71:86" x14ac:dyDescent="0.25">
      <c r="BS563" s="223"/>
      <c r="BZ563" s="223"/>
      <c r="CA563" s="231"/>
      <c r="CB563" s="231"/>
      <c r="CC563" s="231"/>
      <c r="CD563" s="231"/>
      <c r="CE563" s="28"/>
      <c r="CF563" s="28"/>
      <c r="CG563" s="223"/>
      <c r="CH563" s="28"/>
    </row>
    <row r="564" spans="71:86" x14ac:dyDescent="0.25">
      <c r="BS564" s="223"/>
      <c r="BZ564" s="223"/>
      <c r="CA564" s="231"/>
      <c r="CB564" s="231"/>
      <c r="CC564" s="231"/>
      <c r="CD564" s="231"/>
      <c r="CE564" s="28"/>
      <c r="CF564" s="28"/>
      <c r="CG564" s="223"/>
      <c r="CH564" s="28"/>
    </row>
    <row r="565" spans="71:86" x14ac:dyDescent="0.25">
      <c r="BS565" s="223"/>
      <c r="BZ565" s="223"/>
      <c r="CA565" s="231"/>
      <c r="CB565" s="231"/>
      <c r="CC565" s="231"/>
      <c r="CD565" s="231"/>
      <c r="CE565" s="28"/>
      <c r="CF565" s="28"/>
      <c r="CG565" s="223"/>
      <c r="CH565" s="28"/>
    </row>
    <row r="566" spans="71:86" x14ac:dyDescent="0.25">
      <c r="BS566" s="223"/>
      <c r="BZ566" s="223"/>
      <c r="CA566" s="231"/>
      <c r="CB566" s="231"/>
      <c r="CC566" s="231"/>
      <c r="CD566" s="231"/>
      <c r="CE566" s="28"/>
      <c r="CF566" s="28"/>
      <c r="CG566" s="223"/>
      <c r="CH566" s="28"/>
    </row>
    <row r="567" spans="71:86" x14ac:dyDescent="0.25">
      <c r="BS567" s="223"/>
      <c r="BZ567" s="223"/>
      <c r="CA567" s="231"/>
      <c r="CB567" s="231"/>
      <c r="CC567" s="231"/>
      <c r="CD567" s="231"/>
      <c r="CE567" s="28"/>
      <c r="CF567" s="28"/>
      <c r="CG567" s="223"/>
      <c r="CH567" s="28"/>
    </row>
    <row r="568" spans="71:86" x14ac:dyDescent="0.25">
      <c r="BS568" s="223"/>
      <c r="BZ568" s="223"/>
      <c r="CA568" s="231"/>
      <c r="CB568" s="231"/>
      <c r="CC568" s="231"/>
      <c r="CD568" s="231"/>
      <c r="CE568" s="28"/>
      <c r="CF568" s="28"/>
      <c r="CG568" s="223"/>
      <c r="CH568" s="28"/>
    </row>
    <row r="569" spans="71:86" x14ac:dyDescent="0.25">
      <c r="BS569" s="223"/>
      <c r="BZ569" s="223"/>
      <c r="CA569" s="231"/>
      <c r="CB569" s="231"/>
      <c r="CC569" s="231"/>
      <c r="CD569" s="231"/>
      <c r="CE569" s="28"/>
      <c r="CF569" s="28"/>
      <c r="CG569" s="223"/>
      <c r="CH569" s="28"/>
    </row>
    <row r="570" spans="71:86" x14ac:dyDescent="0.25">
      <c r="BS570" s="223"/>
      <c r="BZ570" s="223"/>
      <c r="CA570" s="231"/>
      <c r="CB570" s="231"/>
      <c r="CC570" s="231"/>
      <c r="CD570" s="231"/>
      <c r="CE570" s="28"/>
      <c r="CF570" s="28"/>
      <c r="CG570" s="223"/>
      <c r="CH570" s="28"/>
    </row>
    <row r="571" spans="71:86" x14ac:dyDescent="0.25">
      <c r="BS571" s="223"/>
      <c r="BZ571" s="223"/>
      <c r="CA571" s="231"/>
      <c r="CB571" s="231"/>
      <c r="CC571" s="231"/>
      <c r="CD571" s="231"/>
      <c r="CE571" s="28"/>
      <c r="CF571" s="28"/>
      <c r="CG571" s="223"/>
      <c r="CH571" s="28"/>
    </row>
    <row r="572" spans="71:86" x14ac:dyDescent="0.25">
      <c r="BS572" s="223"/>
      <c r="BZ572" s="223"/>
      <c r="CA572" s="231"/>
      <c r="CB572" s="231"/>
      <c r="CC572" s="231"/>
      <c r="CD572" s="231"/>
      <c r="CE572" s="28"/>
      <c r="CF572" s="28"/>
      <c r="CG572" s="223"/>
      <c r="CH572" s="28"/>
    </row>
    <row r="573" spans="71:86" x14ac:dyDescent="0.25">
      <c r="BS573" s="223"/>
      <c r="BZ573" s="223"/>
      <c r="CA573" s="231"/>
      <c r="CB573" s="231"/>
      <c r="CC573" s="231"/>
      <c r="CD573" s="231"/>
      <c r="CE573" s="28"/>
      <c r="CF573" s="28"/>
      <c r="CG573" s="223"/>
      <c r="CH573" s="28"/>
    </row>
    <row r="574" spans="71:86" x14ac:dyDescent="0.25">
      <c r="BS574" s="223"/>
      <c r="BZ574" s="223"/>
      <c r="CA574" s="231"/>
      <c r="CB574" s="231"/>
      <c r="CC574" s="231"/>
      <c r="CD574" s="231"/>
      <c r="CE574" s="28"/>
      <c r="CF574" s="28"/>
      <c r="CG574" s="223"/>
      <c r="CH574" s="28"/>
    </row>
    <row r="575" spans="71:86" x14ac:dyDescent="0.25">
      <c r="BS575" s="223"/>
      <c r="BZ575" s="223"/>
      <c r="CA575" s="231"/>
      <c r="CB575" s="231"/>
      <c r="CC575" s="231"/>
      <c r="CD575" s="231"/>
      <c r="CE575" s="28"/>
      <c r="CF575" s="28"/>
      <c r="CG575" s="223"/>
      <c r="CH575" s="28"/>
    </row>
    <row r="576" spans="71:86" x14ac:dyDescent="0.25">
      <c r="BS576" s="223"/>
      <c r="BZ576" s="223"/>
      <c r="CA576" s="231"/>
      <c r="CB576" s="231"/>
      <c r="CC576" s="231"/>
      <c r="CD576" s="231"/>
      <c r="CE576" s="28"/>
      <c r="CF576" s="28"/>
      <c r="CG576" s="223"/>
      <c r="CH576" s="28"/>
    </row>
    <row r="577" spans="71:86" x14ac:dyDescent="0.25">
      <c r="BS577" s="223"/>
      <c r="BZ577" s="223"/>
      <c r="CA577" s="231"/>
      <c r="CB577" s="231"/>
      <c r="CC577" s="231"/>
      <c r="CD577" s="231"/>
      <c r="CE577" s="28"/>
      <c r="CF577" s="28"/>
      <c r="CG577" s="223"/>
      <c r="CH577" s="28"/>
    </row>
    <row r="578" spans="71:86" x14ac:dyDescent="0.25">
      <c r="BS578" s="223"/>
      <c r="BZ578" s="223"/>
      <c r="CA578" s="231"/>
      <c r="CB578" s="231"/>
      <c r="CC578" s="231"/>
      <c r="CD578" s="231"/>
      <c r="CE578" s="28"/>
      <c r="CF578" s="28"/>
      <c r="CG578" s="223"/>
      <c r="CH578" s="28"/>
    </row>
    <row r="579" spans="71:86" x14ac:dyDescent="0.25">
      <c r="BS579" s="223"/>
      <c r="BZ579" s="223"/>
      <c r="CA579" s="231"/>
      <c r="CB579" s="231"/>
      <c r="CC579" s="231"/>
      <c r="CD579" s="231"/>
      <c r="CE579" s="28"/>
      <c r="CF579" s="28"/>
      <c r="CG579" s="223"/>
      <c r="CH579" s="28"/>
    </row>
    <row r="580" spans="71:86" x14ac:dyDescent="0.25">
      <c r="BS580" s="223"/>
      <c r="BZ580" s="223"/>
      <c r="CA580" s="231"/>
      <c r="CB580" s="231"/>
      <c r="CC580" s="231"/>
      <c r="CD580" s="231"/>
      <c r="CE580" s="28"/>
      <c r="CF580" s="28"/>
      <c r="CG580" s="223"/>
      <c r="CH580" s="28"/>
    </row>
    <row r="581" spans="71:86" x14ac:dyDescent="0.25">
      <c r="BS581" s="223"/>
      <c r="BZ581" s="223"/>
      <c r="CA581" s="231"/>
      <c r="CB581" s="231"/>
      <c r="CC581" s="231"/>
      <c r="CD581" s="231"/>
      <c r="CE581" s="28"/>
      <c r="CF581" s="28"/>
      <c r="CG581" s="223"/>
      <c r="CH581" s="28"/>
    </row>
    <row r="582" spans="71:86" x14ac:dyDescent="0.25">
      <c r="BS582" s="223"/>
      <c r="BZ582" s="223"/>
      <c r="CA582" s="231"/>
      <c r="CB582" s="231"/>
      <c r="CC582" s="231"/>
      <c r="CD582" s="231"/>
      <c r="CE582" s="28"/>
      <c r="CF582" s="28"/>
      <c r="CG582" s="223"/>
      <c r="CH582" s="28"/>
    </row>
    <row r="583" spans="71:86" x14ac:dyDescent="0.25">
      <c r="BS583" s="223"/>
      <c r="BZ583" s="223"/>
      <c r="CA583" s="231"/>
      <c r="CB583" s="231"/>
      <c r="CC583" s="231"/>
      <c r="CD583" s="231"/>
      <c r="CE583" s="28"/>
      <c r="CF583" s="28"/>
      <c r="CG583" s="223"/>
      <c r="CH583" s="28"/>
    </row>
    <row r="584" spans="71:86" x14ac:dyDescent="0.25">
      <c r="BS584" s="223"/>
      <c r="BZ584" s="223"/>
      <c r="CA584" s="231"/>
      <c r="CB584" s="231"/>
      <c r="CC584" s="231"/>
      <c r="CD584" s="231"/>
      <c r="CE584" s="28"/>
      <c r="CF584" s="28"/>
      <c r="CG584" s="223"/>
      <c r="CH584" s="28"/>
    </row>
    <row r="585" spans="71:86" x14ac:dyDescent="0.25">
      <c r="BS585" s="223"/>
      <c r="BZ585" s="223"/>
      <c r="CA585" s="231"/>
      <c r="CB585" s="231"/>
      <c r="CC585" s="231"/>
      <c r="CD585" s="231"/>
      <c r="CE585" s="28"/>
      <c r="CF585" s="28"/>
      <c r="CG585" s="223"/>
      <c r="CH585" s="28"/>
    </row>
    <row r="586" spans="71:86" x14ac:dyDescent="0.25">
      <c r="BS586" s="223"/>
      <c r="BZ586" s="223"/>
      <c r="CA586" s="231"/>
      <c r="CB586" s="231"/>
      <c r="CC586" s="231"/>
      <c r="CD586" s="231"/>
      <c r="CE586" s="28"/>
      <c r="CF586" s="28"/>
      <c r="CG586" s="223"/>
      <c r="CH586" s="28"/>
    </row>
    <row r="587" spans="71:86" x14ac:dyDescent="0.25">
      <c r="BS587" s="223"/>
      <c r="BZ587" s="223"/>
      <c r="CA587" s="231"/>
      <c r="CB587" s="231"/>
      <c r="CC587" s="231"/>
      <c r="CD587" s="231"/>
      <c r="CE587" s="28"/>
      <c r="CF587" s="28"/>
      <c r="CG587" s="223"/>
      <c r="CH587" s="28"/>
    </row>
    <row r="588" spans="71:86" x14ac:dyDescent="0.25">
      <c r="BS588" s="223"/>
      <c r="BZ588" s="223"/>
      <c r="CA588" s="231"/>
      <c r="CB588" s="231"/>
      <c r="CC588" s="231"/>
      <c r="CD588" s="231"/>
      <c r="CE588" s="28"/>
      <c r="CF588" s="28"/>
      <c r="CG588" s="223"/>
      <c r="CH588" s="28"/>
    </row>
    <row r="589" spans="71:86" x14ac:dyDescent="0.25">
      <c r="BS589" s="223"/>
      <c r="BZ589" s="223"/>
      <c r="CA589" s="231"/>
      <c r="CB589" s="231"/>
      <c r="CC589" s="231"/>
      <c r="CD589" s="231"/>
      <c r="CE589" s="28"/>
      <c r="CF589" s="28"/>
      <c r="CG589" s="223"/>
      <c r="CH589" s="28"/>
    </row>
    <row r="590" spans="71:86" x14ac:dyDescent="0.25">
      <c r="BS590" s="223"/>
      <c r="BZ590" s="223"/>
      <c r="CA590" s="231"/>
      <c r="CB590" s="231"/>
      <c r="CC590" s="231"/>
      <c r="CD590" s="231"/>
      <c r="CE590" s="28"/>
      <c r="CF590" s="28"/>
      <c r="CG590" s="223"/>
      <c r="CH590" s="28"/>
    </row>
    <row r="591" spans="71:86" x14ac:dyDescent="0.25">
      <c r="BS591" s="223"/>
      <c r="BZ591" s="223"/>
      <c r="CA591" s="231"/>
      <c r="CB591" s="231"/>
      <c r="CC591" s="231"/>
      <c r="CD591" s="231"/>
      <c r="CE591" s="28"/>
      <c r="CF591" s="28"/>
      <c r="CG591" s="223"/>
      <c r="CH591" s="28"/>
    </row>
    <row r="592" spans="71:86" x14ac:dyDescent="0.25">
      <c r="BS592" s="223"/>
      <c r="BZ592" s="223"/>
      <c r="CA592" s="231"/>
      <c r="CB592" s="231"/>
      <c r="CC592" s="231"/>
      <c r="CD592" s="231"/>
      <c r="CE592" s="28"/>
      <c r="CF592" s="28"/>
      <c r="CG592" s="223"/>
      <c r="CH592" s="28"/>
    </row>
    <row r="593" spans="71:86" x14ac:dyDescent="0.25">
      <c r="BS593" s="223"/>
      <c r="BZ593" s="223"/>
      <c r="CA593" s="231"/>
      <c r="CB593" s="231"/>
      <c r="CC593" s="231"/>
      <c r="CD593" s="231"/>
      <c r="CE593" s="28"/>
      <c r="CF593" s="28"/>
      <c r="CG593" s="223"/>
      <c r="CH593" s="28"/>
    </row>
    <row r="594" spans="71:86" x14ac:dyDescent="0.25">
      <c r="BS594" s="223"/>
      <c r="BZ594" s="223"/>
      <c r="CA594" s="231"/>
      <c r="CB594" s="231"/>
      <c r="CC594" s="231"/>
      <c r="CD594" s="231"/>
      <c r="CE594" s="28"/>
      <c r="CF594" s="28"/>
      <c r="CG594" s="223"/>
      <c r="CH594" s="28"/>
    </row>
    <row r="595" spans="71:86" x14ac:dyDescent="0.25">
      <c r="BS595" s="223"/>
      <c r="BZ595" s="223"/>
      <c r="CA595" s="231"/>
      <c r="CB595" s="231"/>
      <c r="CC595" s="231"/>
      <c r="CD595" s="231"/>
      <c r="CE595" s="28"/>
      <c r="CF595" s="28"/>
      <c r="CG595" s="223"/>
      <c r="CH595" s="28"/>
    </row>
    <row r="596" spans="71:86" x14ac:dyDescent="0.25">
      <c r="BS596" s="223"/>
      <c r="BZ596" s="223"/>
      <c r="CA596" s="231"/>
      <c r="CB596" s="231"/>
      <c r="CC596" s="231"/>
      <c r="CD596" s="231"/>
      <c r="CE596" s="28"/>
      <c r="CF596" s="28"/>
      <c r="CG596" s="223"/>
      <c r="CH596" s="28"/>
    </row>
    <row r="597" spans="71:86" x14ac:dyDescent="0.25">
      <c r="BS597" s="223"/>
      <c r="BZ597" s="223"/>
      <c r="CA597" s="231"/>
      <c r="CB597" s="231"/>
      <c r="CC597" s="231"/>
      <c r="CD597" s="231"/>
      <c r="CE597" s="28"/>
      <c r="CF597" s="28"/>
      <c r="CG597" s="223"/>
      <c r="CH597" s="28"/>
    </row>
    <row r="598" spans="71:86" x14ac:dyDescent="0.25">
      <c r="BS598" s="223"/>
      <c r="BZ598" s="223"/>
      <c r="CA598" s="231"/>
      <c r="CB598" s="231"/>
      <c r="CC598" s="231"/>
      <c r="CD598" s="231"/>
      <c r="CE598" s="28"/>
      <c r="CF598" s="28"/>
      <c r="CG598" s="223"/>
      <c r="CH598" s="28"/>
    </row>
    <row r="599" spans="71:86" x14ac:dyDescent="0.25">
      <c r="BS599" s="223"/>
      <c r="BZ599" s="223"/>
      <c r="CA599" s="231"/>
      <c r="CB599" s="231"/>
      <c r="CC599" s="231"/>
      <c r="CD599" s="231"/>
      <c r="CE599" s="28"/>
      <c r="CF599" s="28"/>
      <c r="CG599" s="223"/>
      <c r="CH599" s="28"/>
    </row>
    <row r="600" spans="71:86" x14ac:dyDescent="0.25">
      <c r="BS600" s="223"/>
      <c r="BZ600" s="223"/>
      <c r="CA600" s="231"/>
      <c r="CB600" s="231"/>
      <c r="CC600" s="231"/>
      <c r="CD600" s="231"/>
      <c r="CE600" s="28"/>
      <c r="CF600" s="28"/>
      <c r="CG600" s="223"/>
      <c r="CH600" s="28"/>
    </row>
    <row r="601" spans="71:86" x14ac:dyDescent="0.25">
      <c r="BS601" s="223"/>
      <c r="BZ601" s="223"/>
      <c r="CA601" s="231"/>
      <c r="CB601" s="231"/>
      <c r="CC601" s="231"/>
      <c r="CD601" s="231"/>
      <c r="CE601" s="28"/>
      <c r="CF601" s="28"/>
      <c r="CG601" s="223"/>
      <c r="CH601" s="28"/>
    </row>
    <row r="602" spans="71:86" x14ac:dyDescent="0.25">
      <c r="BS602" s="223"/>
      <c r="BZ602" s="223"/>
      <c r="CA602" s="231"/>
      <c r="CB602" s="231"/>
      <c r="CC602" s="231"/>
      <c r="CD602" s="231"/>
      <c r="CE602" s="28"/>
      <c r="CF602" s="28"/>
      <c r="CG602" s="223"/>
      <c r="CH602" s="28"/>
    </row>
    <row r="603" spans="71:86" x14ac:dyDescent="0.25">
      <c r="BS603" s="223"/>
      <c r="BZ603" s="223"/>
      <c r="CA603" s="231"/>
      <c r="CB603" s="231"/>
      <c r="CC603" s="231"/>
      <c r="CD603" s="231"/>
      <c r="CE603" s="28"/>
      <c r="CF603" s="28"/>
      <c r="CG603" s="223"/>
      <c r="CH603" s="28"/>
    </row>
    <row r="604" spans="71:86" x14ac:dyDescent="0.25">
      <c r="BS604" s="223"/>
      <c r="BZ604" s="223"/>
      <c r="CA604" s="231"/>
      <c r="CB604" s="231"/>
      <c r="CC604" s="231"/>
      <c r="CD604" s="231"/>
      <c r="CE604" s="28"/>
      <c r="CF604" s="28"/>
      <c r="CG604" s="223"/>
      <c r="CH604" s="28"/>
    </row>
    <row r="605" spans="71:86" x14ac:dyDescent="0.25">
      <c r="BS605" s="223"/>
      <c r="BZ605" s="223"/>
      <c r="CA605" s="231"/>
      <c r="CB605" s="231"/>
      <c r="CC605" s="231"/>
      <c r="CD605" s="231"/>
      <c r="CE605" s="28"/>
      <c r="CF605" s="28"/>
      <c r="CG605" s="223"/>
      <c r="CH605" s="28"/>
    </row>
    <row r="606" spans="71:86" x14ac:dyDescent="0.25">
      <c r="BS606" s="223"/>
      <c r="BZ606" s="223"/>
      <c r="CA606" s="231"/>
      <c r="CB606" s="231"/>
      <c r="CC606" s="231"/>
      <c r="CD606" s="231"/>
      <c r="CE606" s="28"/>
      <c r="CF606" s="28"/>
      <c r="CG606" s="223"/>
      <c r="CH606" s="28"/>
    </row>
    <row r="607" spans="71:86" x14ac:dyDescent="0.25">
      <c r="BS607" s="223"/>
      <c r="BZ607" s="223"/>
      <c r="CA607" s="231"/>
      <c r="CB607" s="231"/>
      <c r="CC607" s="231"/>
      <c r="CD607" s="231"/>
      <c r="CE607" s="28"/>
      <c r="CF607" s="28"/>
      <c r="CG607" s="223"/>
      <c r="CH607" s="28"/>
    </row>
    <row r="608" spans="71:86" x14ac:dyDescent="0.25">
      <c r="BS608" s="223"/>
      <c r="BZ608" s="223"/>
      <c r="CA608" s="231"/>
      <c r="CB608" s="231"/>
      <c r="CC608" s="231"/>
      <c r="CD608" s="231"/>
      <c r="CE608" s="28"/>
      <c r="CF608" s="28"/>
      <c r="CG608" s="223"/>
      <c r="CH608" s="28"/>
    </row>
    <row r="609" spans="71:86" x14ac:dyDescent="0.25">
      <c r="BS609" s="223"/>
      <c r="BZ609" s="223"/>
      <c r="CA609" s="231"/>
      <c r="CB609" s="231"/>
      <c r="CC609" s="231"/>
      <c r="CD609" s="231"/>
      <c r="CE609" s="28"/>
      <c r="CF609" s="28"/>
      <c r="CG609" s="223"/>
      <c r="CH609" s="28"/>
    </row>
    <row r="610" spans="71:86" x14ac:dyDescent="0.25">
      <c r="BS610" s="223"/>
      <c r="BZ610" s="223"/>
      <c r="CA610" s="231"/>
      <c r="CB610" s="231"/>
      <c r="CC610" s="231"/>
      <c r="CD610" s="231"/>
      <c r="CE610" s="28"/>
      <c r="CF610" s="28"/>
      <c r="CG610" s="223"/>
      <c r="CH610" s="28"/>
    </row>
    <row r="611" spans="71:86" x14ac:dyDescent="0.25">
      <c r="BS611" s="223"/>
      <c r="BZ611" s="223"/>
      <c r="CA611" s="231"/>
      <c r="CB611" s="231"/>
      <c r="CC611" s="231"/>
      <c r="CD611" s="231"/>
      <c r="CE611" s="28"/>
      <c r="CF611" s="28"/>
      <c r="CG611" s="223"/>
      <c r="CH611" s="28"/>
    </row>
    <row r="612" spans="71:86" x14ac:dyDescent="0.25">
      <c r="BS612" s="223"/>
      <c r="BZ612" s="223"/>
      <c r="CA612" s="231"/>
      <c r="CB612" s="231"/>
      <c r="CC612" s="231"/>
      <c r="CD612" s="231"/>
      <c r="CE612" s="28"/>
      <c r="CF612" s="28"/>
      <c r="CG612" s="223"/>
      <c r="CH612" s="28"/>
    </row>
    <row r="613" spans="71:86" x14ac:dyDescent="0.25">
      <c r="BS613" s="223"/>
      <c r="BZ613" s="223"/>
      <c r="CA613" s="231"/>
      <c r="CB613" s="231"/>
      <c r="CC613" s="231"/>
      <c r="CD613" s="231"/>
      <c r="CE613" s="28"/>
      <c r="CF613" s="28"/>
      <c r="CG613" s="223"/>
      <c r="CH613" s="28"/>
    </row>
    <row r="614" spans="71:86" x14ac:dyDescent="0.25">
      <c r="BS614" s="223"/>
      <c r="BZ614" s="223"/>
      <c r="CA614" s="231"/>
      <c r="CB614" s="231"/>
      <c r="CC614" s="231"/>
      <c r="CD614" s="231"/>
      <c r="CE614" s="28"/>
      <c r="CF614" s="28"/>
      <c r="CG614" s="223"/>
      <c r="CH614" s="28"/>
    </row>
    <row r="615" spans="71:86" x14ac:dyDescent="0.25">
      <c r="BS615" s="223"/>
      <c r="BZ615" s="223"/>
      <c r="CA615" s="231"/>
      <c r="CB615" s="231"/>
      <c r="CC615" s="231"/>
      <c r="CD615" s="231"/>
      <c r="CE615" s="28"/>
      <c r="CF615" s="28"/>
      <c r="CG615" s="223"/>
      <c r="CH615" s="28"/>
    </row>
    <row r="616" spans="71:86" x14ac:dyDescent="0.25">
      <c r="BS616" s="223"/>
      <c r="BZ616" s="223"/>
      <c r="CA616" s="231"/>
      <c r="CB616" s="231"/>
      <c r="CC616" s="231"/>
      <c r="CD616" s="231"/>
      <c r="CE616" s="28"/>
      <c r="CF616" s="28"/>
      <c r="CG616" s="223"/>
      <c r="CH616" s="28"/>
    </row>
    <row r="617" spans="71:86" x14ac:dyDescent="0.25">
      <c r="BS617" s="223"/>
      <c r="BZ617" s="223"/>
      <c r="CA617" s="231"/>
      <c r="CB617" s="231"/>
      <c r="CC617" s="231"/>
      <c r="CD617" s="231"/>
      <c r="CE617" s="28"/>
      <c r="CF617" s="28"/>
      <c r="CG617" s="223"/>
      <c r="CH617" s="28"/>
    </row>
    <row r="618" spans="71:86" x14ac:dyDescent="0.25">
      <c r="BS618" s="223"/>
      <c r="BZ618" s="223"/>
      <c r="CA618" s="231"/>
      <c r="CB618" s="231"/>
      <c r="CC618" s="231"/>
      <c r="CD618" s="231"/>
      <c r="CE618" s="28"/>
      <c r="CF618" s="28"/>
      <c r="CG618" s="223"/>
      <c r="CH618" s="28"/>
    </row>
    <row r="619" spans="71:86" x14ac:dyDescent="0.25">
      <c r="BS619" s="223"/>
      <c r="BZ619" s="223"/>
      <c r="CA619" s="231"/>
      <c r="CB619" s="231"/>
      <c r="CC619" s="231"/>
      <c r="CD619" s="231"/>
      <c r="CE619" s="28"/>
      <c r="CF619" s="28"/>
      <c r="CG619" s="223"/>
      <c r="CH619" s="28"/>
    </row>
    <row r="620" spans="71:86" x14ac:dyDescent="0.25">
      <c r="BS620" s="223"/>
      <c r="BZ620" s="223"/>
      <c r="CA620" s="231"/>
      <c r="CB620" s="231"/>
      <c r="CC620" s="231"/>
      <c r="CD620" s="231"/>
      <c r="CE620" s="28"/>
      <c r="CF620" s="28"/>
      <c r="CG620" s="223"/>
      <c r="CH620" s="28"/>
    </row>
    <row r="621" spans="71:86" x14ac:dyDescent="0.25">
      <c r="BS621" s="223"/>
      <c r="BZ621" s="223"/>
      <c r="CA621" s="231"/>
      <c r="CB621" s="231"/>
      <c r="CC621" s="231"/>
      <c r="CD621" s="231"/>
      <c r="CE621" s="28"/>
      <c r="CF621" s="28"/>
      <c r="CG621" s="223"/>
      <c r="CH621" s="28"/>
    </row>
    <row r="622" spans="71:86" x14ac:dyDescent="0.25">
      <c r="BS622" s="223"/>
      <c r="BZ622" s="223"/>
      <c r="CA622" s="231"/>
      <c r="CB622" s="231"/>
      <c r="CC622" s="231"/>
      <c r="CD622" s="231"/>
      <c r="CE622" s="28"/>
      <c r="CF622" s="28"/>
      <c r="CG622" s="223"/>
      <c r="CH622" s="28"/>
    </row>
    <row r="623" spans="71:86" x14ac:dyDescent="0.25">
      <c r="BS623" s="223"/>
      <c r="BZ623" s="223"/>
      <c r="CA623" s="231"/>
      <c r="CB623" s="231"/>
      <c r="CC623" s="231"/>
      <c r="CD623" s="231"/>
      <c r="CE623" s="28"/>
      <c r="CF623" s="28"/>
      <c r="CG623" s="223"/>
      <c r="CH623" s="28"/>
    </row>
    <row r="624" spans="71:86" x14ac:dyDescent="0.25">
      <c r="BS624" s="223"/>
      <c r="BZ624" s="223"/>
      <c r="CA624" s="231"/>
      <c r="CB624" s="231"/>
      <c r="CC624" s="231"/>
      <c r="CD624" s="231"/>
      <c r="CE624" s="28"/>
      <c r="CF624" s="28"/>
      <c r="CG624" s="223"/>
      <c r="CH624" s="28"/>
    </row>
    <row r="625" spans="71:86" x14ac:dyDescent="0.25">
      <c r="BS625" s="223"/>
      <c r="BZ625" s="223"/>
      <c r="CA625" s="231"/>
      <c r="CB625" s="231"/>
      <c r="CC625" s="231"/>
      <c r="CD625" s="231"/>
      <c r="CE625" s="28"/>
      <c r="CF625" s="28"/>
      <c r="CG625" s="223"/>
      <c r="CH625" s="28"/>
    </row>
    <row r="626" spans="71:86" x14ac:dyDescent="0.25">
      <c r="BS626" s="223"/>
      <c r="BZ626" s="223"/>
      <c r="CA626" s="231"/>
      <c r="CB626" s="231"/>
      <c r="CC626" s="231"/>
      <c r="CD626" s="231"/>
      <c r="CE626" s="28"/>
      <c r="CF626" s="28"/>
      <c r="CG626" s="223"/>
      <c r="CH626" s="28"/>
    </row>
    <row r="627" spans="71:86" x14ac:dyDescent="0.25">
      <c r="BS627" s="223"/>
      <c r="BZ627" s="223"/>
      <c r="CA627" s="231"/>
      <c r="CB627" s="231"/>
      <c r="CC627" s="231"/>
      <c r="CD627" s="231"/>
      <c r="CE627" s="28"/>
      <c r="CF627" s="28"/>
      <c r="CG627" s="223"/>
      <c r="CH627" s="28"/>
    </row>
    <row r="628" spans="71:86" x14ac:dyDescent="0.25">
      <c r="BS628" s="223"/>
      <c r="BZ628" s="223"/>
      <c r="CA628" s="231"/>
      <c r="CB628" s="231"/>
      <c r="CC628" s="231"/>
      <c r="CD628" s="231"/>
      <c r="CE628" s="28"/>
      <c r="CF628" s="28"/>
      <c r="CG628" s="223"/>
      <c r="CH628" s="28"/>
    </row>
    <row r="629" spans="71:86" x14ac:dyDescent="0.25">
      <c r="BS629" s="223"/>
      <c r="BZ629" s="223"/>
      <c r="CA629" s="231"/>
      <c r="CB629" s="231"/>
      <c r="CC629" s="231"/>
      <c r="CD629" s="231"/>
      <c r="CE629" s="28"/>
      <c r="CF629" s="28"/>
      <c r="CG629" s="223"/>
      <c r="CH629" s="28"/>
    </row>
    <row r="630" spans="71:86" x14ac:dyDescent="0.25">
      <c r="BS630" s="223"/>
      <c r="BZ630" s="223"/>
      <c r="CA630" s="231"/>
      <c r="CB630" s="231"/>
      <c r="CC630" s="231"/>
      <c r="CD630" s="231"/>
      <c r="CE630" s="28"/>
      <c r="CF630" s="28"/>
      <c r="CG630" s="223"/>
      <c r="CH630" s="28"/>
    </row>
    <row r="631" spans="71:86" x14ac:dyDescent="0.25">
      <c r="BS631" s="223"/>
      <c r="BZ631" s="223"/>
      <c r="CA631" s="231"/>
      <c r="CB631" s="231"/>
      <c r="CC631" s="231"/>
      <c r="CD631" s="231"/>
      <c r="CE631" s="28"/>
      <c r="CF631" s="28"/>
      <c r="CG631" s="223"/>
      <c r="CH631" s="28"/>
    </row>
    <row r="632" spans="71:86" x14ac:dyDescent="0.25">
      <c r="BS632" s="223"/>
      <c r="BZ632" s="223"/>
      <c r="CA632" s="231"/>
      <c r="CB632" s="231"/>
      <c r="CC632" s="231"/>
      <c r="CD632" s="231"/>
      <c r="CE632" s="28"/>
      <c r="CF632" s="28"/>
      <c r="CG632" s="223"/>
      <c r="CH632" s="28"/>
    </row>
    <row r="633" spans="71:86" x14ac:dyDescent="0.25">
      <c r="BS633" s="223"/>
      <c r="BZ633" s="223"/>
      <c r="CA633" s="231"/>
      <c r="CB633" s="231"/>
      <c r="CC633" s="231"/>
      <c r="CD633" s="231"/>
      <c r="CE633" s="28"/>
      <c r="CF633" s="28"/>
      <c r="CG633" s="223"/>
      <c r="CH633" s="28"/>
    </row>
    <row r="634" spans="71:86" x14ac:dyDescent="0.25">
      <c r="BS634" s="223"/>
      <c r="BZ634" s="223"/>
      <c r="CA634" s="231"/>
      <c r="CB634" s="231"/>
      <c r="CC634" s="231"/>
      <c r="CD634" s="231"/>
      <c r="CE634" s="28"/>
      <c r="CF634" s="28"/>
      <c r="CG634" s="223"/>
      <c r="CH634" s="28"/>
    </row>
    <row r="635" spans="71:86" x14ac:dyDescent="0.25">
      <c r="BS635" s="223"/>
      <c r="BZ635" s="223"/>
      <c r="CA635" s="231"/>
      <c r="CB635" s="231"/>
      <c r="CC635" s="231"/>
      <c r="CD635" s="231"/>
      <c r="CE635" s="28"/>
      <c r="CF635" s="28"/>
      <c r="CG635" s="223"/>
      <c r="CH635" s="28"/>
    </row>
    <row r="636" spans="71:86" x14ac:dyDescent="0.25">
      <c r="BS636" s="223"/>
      <c r="BZ636" s="223"/>
      <c r="CA636" s="231"/>
      <c r="CB636" s="231"/>
      <c r="CC636" s="231"/>
      <c r="CD636" s="231"/>
      <c r="CE636" s="28"/>
      <c r="CF636" s="28"/>
      <c r="CG636" s="223"/>
      <c r="CH636" s="28"/>
    </row>
    <row r="637" spans="71:86" x14ac:dyDescent="0.25">
      <c r="BS637" s="223"/>
      <c r="BZ637" s="223"/>
      <c r="CA637" s="231"/>
      <c r="CB637" s="231"/>
      <c r="CC637" s="231"/>
      <c r="CD637" s="231"/>
      <c r="CE637" s="28"/>
      <c r="CF637" s="28"/>
      <c r="CG637" s="223"/>
      <c r="CH637" s="28"/>
    </row>
    <row r="638" spans="71:86" x14ac:dyDescent="0.25">
      <c r="BS638" s="223"/>
      <c r="BZ638" s="223"/>
      <c r="CA638" s="231"/>
      <c r="CB638" s="231"/>
      <c r="CC638" s="231"/>
      <c r="CD638" s="231"/>
      <c r="CE638" s="28"/>
      <c r="CF638" s="28"/>
      <c r="CG638" s="223"/>
      <c r="CH638" s="28"/>
    </row>
    <row r="639" spans="71:86" x14ac:dyDescent="0.25">
      <c r="BS639" s="223"/>
      <c r="BZ639" s="223"/>
      <c r="CA639" s="231"/>
      <c r="CB639" s="231"/>
      <c r="CC639" s="231"/>
      <c r="CD639" s="231"/>
      <c r="CE639" s="28"/>
      <c r="CF639" s="28"/>
      <c r="CG639" s="223"/>
      <c r="CH639" s="28"/>
    </row>
    <row r="640" spans="71:86" x14ac:dyDescent="0.25">
      <c r="BS640" s="223"/>
      <c r="BZ640" s="223"/>
      <c r="CA640" s="231"/>
      <c r="CB640" s="231"/>
      <c r="CC640" s="231"/>
      <c r="CD640" s="231"/>
      <c r="CE640" s="28"/>
      <c r="CF640" s="28"/>
      <c r="CG640" s="223"/>
      <c r="CH640" s="28"/>
    </row>
    <row r="641" spans="71:86" x14ac:dyDescent="0.25">
      <c r="BS641" s="223"/>
      <c r="BZ641" s="223"/>
      <c r="CA641" s="231"/>
      <c r="CB641" s="231"/>
      <c r="CC641" s="231"/>
      <c r="CD641" s="231"/>
      <c r="CE641" s="28"/>
      <c r="CF641" s="28"/>
      <c r="CG641" s="223"/>
      <c r="CH641" s="28"/>
    </row>
    <row r="642" spans="71:86" x14ac:dyDescent="0.25">
      <c r="BS642" s="223"/>
      <c r="BZ642" s="223"/>
      <c r="CA642" s="231"/>
      <c r="CB642" s="231"/>
      <c r="CC642" s="231"/>
      <c r="CD642" s="231"/>
      <c r="CE642" s="28"/>
      <c r="CF642" s="28"/>
      <c r="CG642" s="223"/>
      <c r="CH642" s="28"/>
    </row>
    <row r="643" spans="71:86" x14ac:dyDescent="0.25">
      <c r="BS643" s="223"/>
      <c r="BZ643" s="223"/>
      <c r="CA643" s="231"/>
      <c r="CB643" s="231"/>
      <c r="CC643" s="231"/>
      <c r="CD643" s="231"/>
      <c r="CE643" s="28"/>
      <c r="CF643" s="28"/>
      <c r="CG643" s="223"/>
      <c r="CH643" s="28"/>
    </row>
    <row r="644" spans="71:86" x14ac:dyDescent="0.25">
      <c r="BS644" s="223"/>
      <c r="BZ644" s="223"/>
      <c r="CA644" s="231"/>
      <c r="CB644" s="231"/>
      <c r="CC644" s="231"/>
      <c r="CD644" s="231"/>
      <c r="CE644" s="28"/>
      <c r="CF644" s="28"/>
      <c r="CG644" s="223"/>
      <c r="CH644" s="28"/>
    </row>
    <row r="645" spans="71:86" x14ac:dyDescent="0.25">
      <c r="BS645" s="223"/>
      <c r="BZ645" s="223"/>
      <c r="CA645" s="231"/>
      <c r="CB645" s="231"/>
      <c r="CC645" s="231"/>
      <c r="CD645" s="231"/>
      <c r="CE645" s="28"/>
      <c r="CF645" s="28"/>
      <c r="CG645" s="223"/>
      <c r="CH645" s="28"/>
    </row>
    <row r="646" spans="71:86" x14ac:dyDescent="0.25">
      <c r="BS646" s="223"/>
      <c r="BZ646" s="223"/>
      <c r="CA646" s="231"/>
      <c r="CB646" s="231"/>
      <c r="CC646" s="231"/>
      <c r="CD646" s="231"/>
      <c r="CE646" s="28"/>
      <c r="CF646" s="28"/>
      <c r="CG646" s="223"/>
      <c r="CH646" s="28"/>
    </row>
    <row r="647" spans="71:86" x14ac:dyDescent="0.25">
      <c r="BS647" s="223"/>
      <c r="BZ647" s="223"/>
      <c r="CA647" s="231"/>
      <c r="CB647" s="231"/>
      <c r="CC647" s="231"/>
      <c r="CD647" s="231"/>
      <c r="CE647" s="28"/>
      <c r="CF647" s="28"/>
      <c r="CG647" s="223"/>
      <c r="CH647" s="28"/>
    </row>
    <row r="648" spans="71:86" x14ac:dyDescent="0.25">
      <c r="BS648" s="223"/>
      <c r="BZ648" s="223"/>
      <c r="CA648" s="231"/>
      <c r="CB648" s="231"/>
      <c r="CC648" s="231"/>
      <c r="CD648" s="231"/>
      <c r="CE648" s="28"/>
      <c r="CF648" s="28"/>
      <c r="CG648" s="223"/>
      <c r="CH648" s="28"/>
    </row>
    <row r="649" spans="71:86" x14ac:dyDescent="0.25">
      <c r="BS649" s="223"/>
      <c r="BZ649" s="223"/>
      <c r="CA649" s="231"/>
      <c r="CB649" s="231"/>
      <c r="CC649" s="231"/>
      <c r="CD649" s="231"/>
      <c r="CE649" s="28"/>
      <c r="CF649" s="28"/>
      <c r="CG649" s="223"/>
      <c r="CH649" s="28"/>
    </row>
    <row r="650" spans="71:86" x14ac:dyDescent="0.25">
      <c r="BS650" s="223"/>
      <c r="BZ650" s="223"/>
      <c r="CA650" s="231"/>
      <c r="CB650" s="231"/>
      <c r="CC650" s="231"/>
      <c r="CD650" s="231"/>
      <c r="CE650" s="28"/>
      <c r="CF650" s="28"/>
      <c r="CG650" s="223"/>
      <c r="CH650" s="28"/>
    </row>
    <row r="651" spans="71:86" x14ac:dyDescent="0.25">
      <c r="BS651" s="223"/>
      <c r="BZ651" s="223"/>
      <c r="CA651" s="231"/>
      <c r="CB651" s="231"/>
      <c r="CC651" s="231"/>
      <c r="CD651" s="231"/>
      <c r="CE651" s="28"/>
      <c r="CF651" s="28"/>
      <c r="CG651" s="223"/>
      <c r="CH651" s="28"/>
    </row>
    <row r="652" spans="71:86" x14ac:dyDescent="0.25">
      <c r="BS652" s="223"/>
      <c r="BZ652" s="223"/>
      <c r="CA652" s="231"/>
      <c r="CB652" s="231"/>
      <c r="CC652" s="231"/>
      <c r="CD652" s="231"/>
      <c r="CE652" s="28"/>
      <c r="CF652" s="28"/>
      <c r="CG652" s="223"/>
      <c r="CH652" s="28"/>
    </row>
    <row r="653" spans="71:86" x14ac:dyDescent="0.25">
      <c r="BS653" s="223"/>
      <c r="BZ653" s="223"/>
      <c r="CA653" s="231"/>
      <c r="CB653" s="231"/>
      <c r="CC653" s="231"/>
      <c r="CD653" s="231"/>
      <c r="CE653" s="28"/>
      <c r="CF653" s="28"/>
      <c r="CG653" s="223"/>
      <c r="CH653" s="28"/>
    </row>
    <row r="654" spans="71:86" x14ac:dyDescent="0.25">
      <c r="BS654" s="223"/>
      <c r="BZ654" s="223"/>
      <c r="CA654" s="231"/>
      <c r="CB654" s="231"/>
      <c r="CC654" s="231"/>
      <c r="CD654" s="231"/>
      <c r="CE654" s="28"/>
      <c r="CF654" s="28"/>
      <c r="CG654" s="223"/>
      <c r="CH654" s="28"/>
    </row>
    <row r="655" spans="71:86" x14ac:dyDescent="0.25">
      <c r="BS655" s="223"/>
      <c r="BZ655" s="223"/>
      <c r="CA655" s="231"/>
      <c r="CB655" s="231"/>
      <c r="CC655" s="231"/>
      <c r="CD655" s="231"/>
      <c r="CE655" s="28"/>
      <c r="CF655" s="28"/>
      <c r="CG655" s="223"/>
      <c r="CH655" s="28"/>
    </row>
    <row r="656" spans="71:86" x14ac:dyDescent="0.25">
      <c r="BS656" s="223"/>
      <c r="BZ656" s="223"/>
      <c r="CA656" s="231"/>
      <c r="CB656" s="231"/>
      <c r="CC656" s="231"/>
      <c r="CD656" s="231"/>
      <c r="CE656" s="28"/>
      <c r="CF656" s="28"/>
      <c r="CG656" s="223"/>
      <c r="CH656" s="28"/>
    </row>
    <row r="657" spans="71:86" x14ac:dyDescent="0.25">
      <c r="BS657" s="223"/>
      <c r="BZ657" s="223"/>
      <c r="CA657" s="231"/>
      <c r="CB657" s="231"/>
      <c r="CC657" s="231"/>
      <c r="CD657" s="231"/>
      <c r="CE657" s="28"/>
      <c r="CF657" s="28"/>
      <c r="CG657" s="223"/>
      <c r="CH657" s="28"/>
    </row>
    <row r="658" spans="71:86" x14ac:dyDescent="0.25">
      <c r="BS658" s="223"/>
      <c r="BZ658" s="223"/>
      <c r="CA658" s="231"/>
      <c r="CB658" s="231"/>
      <c r="CC658" s="231"/>
      <c r="CD658" s="231"/>
      <c r="CE658" s="28"/>
      <c r="CF658" s="28"/>
      <c r="CG658" s="223"/>
      <c r="CH658" s="28"/>
    </row>
    <row r="659" spans="71:86" x14ac:dyDescent="0.25">
      <c r="BS659" s="223"/>
      <c r="BZ659" s="223"/>
      <c r="CA659" s="231"/>
      <c r="CB659" s="231"/>
      <c r="CC659" s="231"/>
      <c r="CD659" s="231"/>
      <c r="CE659" s="28"/>
      <c r="CF659" s="28"/>
      <c r="CG659" s="223"/>
      <c r="CH659" s="28"/>
    </row>
    <row r="660" spans="71:86" x14ac:dyDescent="0.25">
      <c r="BS660" s="223"/>
      <c r="BZ660" s="223"/>
      <c r="CA660" s="231"/>
      <c r="CB660" s="231"/>
      <c r="CC660" s="231"/>
      <c r="CD660" s="231"/>
      <c r="CE660" s="28"/>
      <c r="CF660" s="28"/>
      <c r="CG660" s="223"/>
      <c r="CH660" s="28"/>
    </row>
    <row r="661" spans="71:86" x14ac:dyDescent="0.25">
      <c r="BS661" s="223"/>
      <c r="BZ661" s="223"/>
      <c r="CA661" s="231"/>
      <c r="CB661" s="231"/>
      <c r="CC661" s="231"/>
      <c r="CD661" s="231"/>
      <c r="CE661" s="28"/>
      <c r="CF661" s="28"/>
      <c r="CG661" s="223"/>
      <c r="CH661" s="28"/>
    </row>
    <row r="662" spans="71:86" x14ac:dyDescent="0.25">
      <c r="BS662" s="223"/>
      <c r="BZ662" s="223"/>
      <c r="CA662" s="231"/>
      <c r="CB662" s="231"/>
      <c r="CC662" s="231"/>
      <c r="CD662" s="231"/>
      <c r="CE662" s="28"/>
      <c r="CF662" s="28"/>
      <c r="CG662" s="223"/>
      <c r="CH662" s="28"/>
    </row>
    <row r="663" spans="71:86" x14ac:dyDescent="0.25">
      <c r="BS663" s="223"/>
      <c r="BZ663" s="223"/>
      <c r="CA663" s="231"/>
      <c r="CB663" s="231"/>
      <c r="CC663" s="231"/>
      <c r="CD663" s="231"/>
      <c r="CE663" s="28"/>
      <c r="CF663" s="28"/>
      <c r="CG663" s="223"/>
      <c r="CH663" s="28"/>
    </row>
    <row r="664" spans="71:86" x14ac:dyDescent="0.25">
      <c r="BS664" s="223"/>
      <c r="BZ664" s="223"/>
      <c r="CA664" s="231"/>
      <c r="CB664" s="231"/>
      <c r="CC664" s="231"/>
      <c r="CD664" s="231"/>
      <c r="CE664" s="28"/>
      <c r="CF664" s="28"/>
      <c r="CG664" s="223"/>
      <c r="CH664" s="28"/>
    </row>
    <row r="665" spans="71:86" x14ac:dyDescent="0.25">
      <c r="BS665" s="223"/>
      <c r="BZ665" s="223"/>
      <c r="CA665" s="231"/>
      <c r="CB665" s="231"/>
      <c r="CC665" s="231"/>
      <c r="CD665" s="231"/>
      <c r="CE665" s="28"/>
      <c r="CF665" s="28"/>
      <c r="CG665" s="223"/>
      <c r="CH665" s="28"/>
    </row>
    <row r="666" spans="71:86" x14ac:dyDescent="0.25">
      <c r="BS666" s="223"/>
      <c r="BZ666" s="223"/>
      <c r="CA666" s="231"/>
      <c r="CB666" s="231"/>
      <c r="CC666" s="231"/>
      <c r="CD666" s="231"/>
      <c r="CE666" s="28"/>
      <c r="CF666" s="28"/>
      <c r="CG666" s="223"/>
      <c r="CH666" s="28"/>
    </row>
    <row r="667" spans="71:86" x14ac:dyDescent="0.25">
      <c r="BS667" s="223"/>
      <c r="BZ667" s="223"/>
      <c r="CA667" s="231"/>
      <c r="CB667" s="231"/>
      <c r="CC667" s="231"/>
      <c r="CD667" s="231"/>
      <c r="CE667" s="28"/>
      <c r="CF667" s="28"/>
      <c r="CG667" s="223"/>
      <c r="CH667" s="28"/>
    </row>
    <row r="668" spans="71:86" x14ac:dyDescent="0.25">
      <c r="BS668" s="223"/>
      <c r="BZ668" s="223"/>
      <c r="CA668" s="231"/>
      <c r="CB668" s="231"/>
      <c r="CC668" s="231"/>
      <c r="CD668" s="231"/>
      <c r="CE668" s="28"/>
      <c r="CF668" s="28"/>
      <c r="CG668" s="223"/>
      <c r="CH668" s="28"/>
    </row>
    <row r="669" spans="71:86" x14ac:dyDescent="0.25">
      <c r="BS669" s="223"/>
      <c r="BZ669" s="223"/>
      <c r="CA669" s="231"/>
      <c r="CB669" s="231"/>
      <c r="CC669" s="231"/>
      <c r="CD669" s="231"/>
      <c r="CE669" s="28"/>
      <c r="CF669" s="28"/>
      <c r="CG669" s="223"/>
      <c r="CH669" s="28"/>
    </row>
    <row r="670" spans="71:86" x14ac:dyDescent="0.25">
      <c r="BS670" s="223"/>
      <c r="BZ670" s="223"/>
      <c r="CA670" s="231"/>
      <c r="CB670" s="231"/>
      <c r="CC670" s="231"/>
      <c r="CD670" s="231"/>
      <c r="CE670" s="28"/>
      <c r="CF670" s="28"/>
      <c r="CG670" s="223"/>
      <c r="CH670" s="28"/>
    </row>
    <row r="671" spans="71:86" x14ac:dyDescent="0.25">
      <c r="BS671" s="223"/>
      <c r="BZ671" s="223"/>
      <c r="CA671" s="231"/>
      <c r="CB671" s="231"/>
      <c r="CC671" s="231"/>
      <c r="CD671" s="231"/>
      <c r="CE671" s="28"/>
      <c r="CF671" s="28"/>
      <c r="CG671" s="223"/>
      <c r="CH671" s="28"/>
    </row>
    <row r="672" spans="71:86" x14ac:dyDescent="0.25">
      <c r="BS672" s="223"/>
      <c r="BZ672" s="223"/>
      <c r="CA672" s="231"/>
      <c r="CB672" s="231"/>
      <c r="CC672" s="231"/>
      <c r="CD672" s="231"/>
      <c r="CE672" s="28"/>
      <c r="CF672" s="28"/>
      <c r="CG672" s="223"/>
      <c r="CH672" s="28"/>
    </row>
    <row r="673" spans="71:86" x14ac:dyDescent="0.25">
      <c r="BS673" s="223"/>
      <c r="BZ673" s="223"/>
      <c r="CA673" s="231"/>
      <c r="CB673" s="231"/>
      <c r="CC673" s="231"/>
      <c r="CD673" s="231"/>
      <c r="CE673" s="28"/>
      <c r="CF673" s="28"/>
      <c r="CG673" s="223"/>
      <c r="CH673" s="28"/>
    </row>
    <row r="674" spans="71:86" x14ac:dyDescent="0.25">
      <c r="BS674" s="223"/>
      <c r="BZ674" s="223"/>
      <c r="CA674" s="231"/>
      <c r="CB674" s="231"/>
      <c r="CC674" s="231"/>
      <c r="CD674" s="231"/>
      <c r="CE674" s="28"/>
      <c r="CF674" s="28"/>
      <c r="CG674" s="223"/>
      <c r="CH674" s="28"/>
    </row>
    <row r="675" spans="71:86" x14ac:dyDescent="0.25">
      <c r="BS675" s="223"/>
      <c r="BZ675" s="223"/>
      <c r="CA675" s="231"/>
      <c r="CB675" s="231"/>
      <c r="CC675" s="231"/>
      <c r="CD675" s="231"/>
      <c r="CE675" s="28"/>
      <c r="CF675" s="28"/>
      <c r="CG675" s="223"/>
      <c r="CH675" s="28"/>
    </row>
    <row r="676" spans="71:86" x14ac:dyDescent="0.25">
      <c r="BS676" s="223"/>
      <c r="BZ676" s="223"/>
      <c r="CA676" s="231"/>
      <c r="CB676" s="231"/>
      <c r="CC676" s="231"/>
      <c r="CD676" s="231"/>
      <c r="CE676" s="28"/>
      <c r="CF676" s="28"/>
      <c r="CG676" s="223"/>
      <c r="CH676" s="28"/>
    </row>
    <row r="677" spans="71:86" x14ac:dyDescent="0.25">
      <c r="BS677" s="223"/>
      <c r="BZ677" s="223"/>
      <c r="CA677" s="231"/>
      <c r="CB677" s="231"/>
      <c r="CC677" s="231"/>
      <c r="CD677" s="231"/>
      <c r="CE677" s="28"/>
      <c r="CF677" s="28"/>
      <c r="CG677" s="223"/>
      <c r="CH677" s="28"/>
    </row>
    <row r="678" spans="71:86" x14ac:dyDescent="0.25">
      <c r="BS678" s="223"/>
      <c r="BZ678" s="223"/>
      <c r="CA678" s="231"/>
      <c r="CB678" s="231"/>
      <c r="CC678" s="231"/>
      <c r="CD678" s="231"/>
      <c r="CE678" s="28"/>
      <c r="CF678" s="28"/>
      <c r="CG678" s="223"/>
      <c r="CH678" s="28"/>
    </row>
    <row r="679" spans="71:86" x14ac:dyDescent="0.25">
      <c r="BS679" s="223"/>
      <c r="BZ679" s="223"/>
      <c r="CA679" s="231"/>
      <c r="CB679" s="231"/>
      <c r="CC679" s="231"/>
      <c r="CD679" s="231"/>
      <c r="CE679" s="28"/>
      <c r="CF679" s="28"/>
      <c r="CG679" s="223"/>
      <c r="CH679" s="28"/>
    </row>
    <row r="680" spans="71:86" x14ac:dyDescent="0.25">
      <c r="BS680" s="223"/>
      <c r="BZ680" s="223"/>
      <c r="CA680" s="231"/>
      <c r="CB680" s="231"/>
      <c r="CC680" s="231"/>
      <c r="CD680" s="231"/>
      <c r="CE680" s="28"/>
      <c r="CF680" s="28"/>
      <c r="CG680" s="223"/>
      <c r="CH680" s="28"/>
    </row>
    <row r="681" spans="71:86" x14ac:dyDescent="0.25">
      <c r="BS681" s="223"/>
      <c r="BZ681" s="223"/>
      <c r="CA681" s="231"/>
      <c r="CB681" s="231"/>
      <c r="CC681" s="231"/>
      <c r="CD681" s="231"/>
      <c r="CE681" s="28"/>
      <c r="CF681" s="28"/>
      <c r="CG681" s="223"/>
      <c r="CH681" s="28"/>
    </row>
    <row r="682" spans="71:86" x14ac:dyDescent="0.25">
      <c r="BS682" s="223"/>
      <c r="BZ682" s="223"/>
      <c r="CA682" s="231"/>
      <c r="CB682" s="231"/>
      <c r="CC682" s="231"/>
      <c r="CD682" s="231"/>
      <c r="CE682" s="28"/>
      <c r="CF682" s="28"/>
      <c r="CG682" s="223"/>
      <c r="CH682" s="28"/>
    </row>
    <row r="683" spans="71:86" x14ac:dyDescent="0.25">
      <c r="BS683" s="223"/>
      <c r="BZ683" s="223"/>
      <c r="CA683" s="231"/>
      <c r="CB683" s="231"/>
      <c r="CC683" s="231"/>
      <c r="CD683" s="231"/>
      <c r="CE683" s="28"/>
      <c r="CF683" s="28"/>
      <c r="CG683" s="223"/>
      <c r="CH683" s="28"/>
    </row>
    <row r="684" spans="71:86" x14ac:dyDescent="0.25">
      <c r="BS684" s="223"/>
      <c r="BZ684" s="223"/>
      <c r="CA684" s="231"/>
      <c r="CB684" s="231"/>
      <c r="CC684" s="231"/>
      <c r="CD684" s="231"/>
      <c r="CE684" s="28"/>
      <c r="CF684" s="28"/>
      <c r="CG684" s="223"/>
      <c r="CH684" s="28"/>
    </row>
    <row r="685" spans="71:86" x14ac:dyDescent="0.25">
      <c r="BS685" s="223"/>
      <c r="BZ685" s="223"/>
      <c r="CA685" s="231"/>
      <c r="CB685" s="231"/>
      <c r="CC685" s="231"/>
      <c r="CD685" s="231"/>
      <c r="CE685" s="28"/>
      <c r="CF685" s="28"/>
      <c r="CG685" s="223"/>
      <c r="CH685" s="28"/>
    </row>
    <row r="686" spans="71:86" x14ac:dyDescent="0.25">
      <c r="BS686" s="223"/>
      <c r="BZ686" s="223"/>
      <c r="CA686" s="231"/>
      <c r="CB686" s="231"/>
      <c r="CC686" s="231"/>
      <c r="CD686" s="231"/>
      <c r="CE686" s="28"/>
      <c r="CF686" s="28"/>
      <c r="CG686" s="223"/>
      <c r="CH686" s="28"/>
    </row>
    <row r="687" spans="71:86" x14ac:dyDescent="0.25">
      <c r="BS687" s="223"/>
      <c r="BZ687" s="223"/>
      <c r="CA687" s="231"/>
      <c r="CB687" s="231"/>
      <c r="CC687" s="231"/>
      <c r="CD687" s="231"/>
      <c r="CE687" s="28"/>
      <c r="CF687" s="28"/>
      <c r="CG687" s="223"/>
      <c r="CH687" s="28"/>
    </row>
    <row r="688" spans="71:86" x14ac:dyDescent="0.25">
      <c r="BS688" s="223"/>
      <c r="BZ688" s="223"/>
      <c r="CA688" s="231"/>
      <c r="CB688" s="231"/>
      <c r="CC688" s="231"/>
      <c r="CD688" s="231"/>
      <c r="CE688" s="28"/>
      <c r="CF688" s="28"/>
      <c r="CG688" s="223"/>
      <c r="CH688" s="28"/>
    </row>
    <row r="689" spans="71:86" x14ac:dyDescent="0.25">
      <c r="BS689" s="223"/>
      <c r="BZ689" s="223"/>
      <c r="CA689" s="231"/>
      <c r="CB689" s="231"/>
      <c r="CC689" s="231"/>
      <c r="CD689" s="231"/>
      <c r="CE689" s="28"/>
      <c r="CF689" s="28"/>
      <c r="CG689" s="223"/>
      <c r="CH689" s="28"/>
    </row>
    <row r="690" spans="71:86" x14ac:dyDescent="0.25">
      <c r="BS690" s="223"/>
      <c r="BZ690" s="223"/>
      <c r="CA690" s="231"/>
      <c r="CB690" s="231"/>
      <c r="CC690" s="231"/>
      <c r="CD690" s="231"/>
      <c r="CE690" s="28"/>
      <c r="CF690" s="28"/>
      <c r="CG690" s="223"/>
      <c r="CH690" s="28"/>
    </row>
    <row r="691" spans="71:86" x14ac:dyDescent="0.25">
      <c r="BS691" s="223"/>
      <c r="BZ691" s="223"/>
      <c r="CA691" s="231"/>
      <c r="CB691" s="231"/>
      <c r="CC691" s="231"/>
      <c r="CD691" s="231"/>
      <c r="CE691" s="28"/>
      <c r="CF691" s="28"/>
      <c r="CG691" s="223"/>
      <c r="CH691" s="28"/>
    </row>
    <row r="692" spans="71:86" x14ac:dyDescent="0.25">
      <c r="BS692" s="223"/>
      <c r="BZ692" s="223"/>
      <c r="CA692" s="231"/>
      <c r="CB692" s="231"/>
      <c r="CC692" s="231"/>
      <c r="CD692" s="231"/>
      <c r="CE692" s="28"/>
      <c r="CF692" s="28"/>
      <c r="CG692" s="223"/>
      <c r="CH692" s="28"/>
    </row>
    <row r="693" spans="71:86" x14ac:dyDescent="0.25">
      <c r="BS693" s="223"/>
      <c r="BZ693" s="223"/>
      <c r="CA693" s="231"/>
      <c r="CB693" s="231"/>
      <c r="CC693" s="231"/>
      <c r="CD693" s="231"/>
      <c r="CE693" s="28"/>
      <c r="CF693" s="28"/>
      <c r="CG693" s="223"/>
      <c r="CH693" s="28"/>
    </row>
    <row r="694" spans="71:86" x14ac:dyDescent="0.25">
      <c r="BS694" s="223"/>
      <c r="BZ694" s="223"/>
      <c r="CA694" s="231"/>
      <c r="CB694" s="231"/>
      <c r="CC694" s="231"/>
      <c r="CD694" s="231"/>
      <c r="CE694" s="28"/>
      <c r="CF694" s="28"/>
      <c r="CG694" s="223"/>
      <c r="CH694" s="28"/>
    </row>
  </sheetData>
  <autoFilter ref="F6:H390"/>
  <mergeCells count="23">
    <mergeCell ref="CA6:CG6"/>
    <mergeCell ref="AR6:AX6"/>
    <mergeCell ref="AY6:BE6"/>
    <mergeCell ref="BF6:BL6"/>
    <mergeCell ref="BT6:BZ6"/>
    <mergeCell ref="A394:D394"/>
    <mergeCell ref="A393:D393"/>
    <mergeCell ref="D6:D7"/>
    <mergeCell ref="F6:F7"/>
    <mergeCell ref="G6:G7"/>
    <mergeCell ref="E6:E7"/>
    <mergeCell ref="AD6:AJ6"/>
    <mergeCell ref="BM6:BS6"/>
    <mergeCell ref="A1:C1"/>
    <mergeCell ref="A2:C2"/>
    <mergeCell ref="A6:A7"/>
    <mergeCell ref="C6:C7"/>
    <mergeCell ref="B6:B7"/>
    <mergeCell ref="H6:H7"/>
    <mergeCell ref="I6:O6"/>
    <mergeCell ref="P6:V6"/>
    <mergeCell ref="W6:AC6"/>
    <mergeCell ref="AK6:AQ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CONDICIONES MINIMAS</vt:lpstr>
      <vt:lpstr>REQUISITOS JURIDICOS Y EXPERIEN</vt:lpstr>
      <vt:lpstr>Respuesta Evaluación 1 MEDIHOSP</vt:lpstr>
      <vt:lpstr>PUNTAJES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2026-04-15T21:49:12Z</dcterms:modified>
</cp:coreProperties>
</file>